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IPIFICACIÓN" sheetId="1" state="hidden" r:id="rId2"/>
    <sheet name="RESPUESTAS" sheetId="2" state="visible" r:id="rId3"/>
    <sheet name="DATA_JTP" sheetId="3" state="hidden" r:id="rId4"/>
  </sheets>
  <definedNames>
    <definedName function="false" hidden="true" localSheetId="2" name="_xlnm._FilterDatabase" vbProcedure="false">DATA_JTP!$A$1:$R$168</definedName>
    <definedName function="false" hidden="true" localSheetId="0" name="_xlnm._FilterDatabase" vbProcedure="false">TIPIFICACIÓN!$F$1:$M$139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<sst xmlns="http://schemas.openxmlformats.org/spreadsheetml/2006/main" count="2405" uniqueCount="1334">
  <si>
    <t xml:space="preserve">No contesta</t>
  </si>
  <si>
    <t xml:space="preserve">No interesado (ya consiguió el dinero)</t>
  </si>
  <si>
    <t xml:space="preserve">Estaba molesta por el tiempo del desembolso, pero acepto la alianza</t>
  </si>
  <si>
    <t xml:space="preserve">Cliente informa que va a esperar. </t>
  </si>
  <si>
    <t xml:space="preserve">Consejera toma la informacion de buena manera, pero que ella le informara al cliente para que tome el prestamo</t>
  </si>
  <si>
    <t xml:space="preserve">N/A</t>
  </si>
  <si>
    <t xml:space="preserve">Consejera informa que la cliente le manifesto que no tomaria el prestamo.</t>
  </si>
  <si>
    <t xml:space="preserve">Cliente informa que lo pensara</t>
  </si>
  <si>
    <t xml:space="preserve">Consejera informa que se comunicara con el cliente para informarle de la campaña</t>
  </si>
  <si>
    <t xml:space="preserve">Cliente no contactado</t>
  </si>
  <si>
    <t xml:space="preserve">Interesado (CV debe llamar al cliente)</t>
  </si>
  <si>
    <t xml:space="preserve">Consejera informa que nos comuniquemos con el cliente.</t>
  </si>
  <si>
    <t xml:space="preserve">Interesado (espera el envío del link para hacer el trámite)</t>
  </si>
  <si>
    <t xml:space="preserve">Interesado (Él se comunica con el cliente)</t>
  </si>
  <si>
    <t xml:space="preserve">Cliente espera a Aflore</t>
  </si>
  <si>
    <t xml:space="preserve">No contesto</t>
  </si>
  <si>
    <t xml:space="preserve">Consejera y cliente informa que ya tiene credito con Juancho te presta</t>
  </si>
  <si>
    <t xml:space="preserve">Cliente informa que no toma el prestamo</t>
  </si>
  <si>
    <t xml:space="preserve">Comentara que hablara con el cliente</t>
  </si>
  <si>
    <t xml:space="preserve">Cliente espera AFLORE</t>
  </si>
  <si>
    <t xml:space="preserve">Indica que es una entidad que ella no conoce que prefiere mejor pensar la oferta antes de ir a endeudarse con ellos, pero tambien deja la opcion de esperarnos mejor hasta que resolvamos el problema con los desembolsos</t>
  </si>
  <si>
    <t xml:space="preserve">Diligencio la SC con JTP dentro de la llamada para tomar el credito</t>
  </si>
  <si>
    <t xml:space="preserve">Consejera me informa que le llame al cliente pero el cliente no contesta, se le vuelve a marcar a la consejera para que le ofrezca la alianza con JTP y tome el credito con ellos.</t>
  </si>
  <si>
    <t xml:space="preserve">Consejero indica que le llamen al cliente pero el telefono esta apagado. Pero el IA tambien quedo de hablar con su cliente</t>
  </si>
  <si>
    <t xml:space="preserve">Tanto el consejero como el cliente hicieron la comparación y la tasa de JTP con la de AFLORE no quieren tomar ese credito, ademas ya consiguieron el dinero por otro lado</t>
  </si>
  <si>
    <t xml:space="preserve">Consejera informa que se comuniquen con su cliente pero el Sr no contesta se le hacen varios intentos.</t>
  </si>
  <si>
    <t xml:space="preserve">Se le marca a la cliente a peticion del IA para ver si tal vez con una llamada remplantee la oferta pero no tiene el celular apagado.</t>
  </si>
  <si>
    <t xml:space="preserve">Lo va a pensar </t>
  </si>
  <si>
    <t xml:space="preserve">desea esperar el credito de aflore porque en Juancho te presta le dan un valor menor al de nosotros para desembolsar </t>
  </si>
  <si>
    <t xml:space="preserve">Ya realizo la solciitud con el link </t>
  </si>
  <si>
    <t xml:space="preserve">malas referencias de jtp</t>
  </si>
  <si>
    <t xml:space="preserve">Comentario IA sobre alianza</t>
  </si>
  <si>
    <t xml:space="preserve">Comentario Cliente sobre alianza</t>
  </si>
  <si>
    <t xml:space="preserve">código crédito</t>
  </si>
  <si>
    <t xml:space="preserve">|</t>
  </si>
  <si>
    <t xml:space="preserve">client_id</t>
  </si>
  <si>
    <t xml:space="preserve">Nombre y apellido cliente</t>
  </si>
  <si>
    <t xml:space="preserve">documento cliente</t>
  </si>
  <si>
    <t xml:space="preserve">Teléfono 1 cliente</t>
  </si>
  <si>
    <t xml:space="preserve">Teléfono 2 cliente </t>
  </si>
  <si>
    <t xml:space="preserve">advisor_id</t>
  </si>
  <si>
    <t xml:space="preserve">Nombre y apellido consejero</t>
  </si>
  <si>
    <t xml:space="preserve">documento consejero</t>
  </si>
  <si>
    <t xml:space="preserve">Teléfono 1 consejero</t>
  </si>
  <si>
    <t xml:space="preserve">Teléfono 2 consejero</t>
  </si>
  <si>
    <t xml:space="preserve">monto aprobado por AFLORE</t>
  </si>
  <si>
    <t xml:space="preserve">plazo aprobado por AFLORE</t>
  </si>
  <si>
    <t xml:space="preserve">Monto elegido JTP</t>
  </si>
  <si>
    <t xml:space="preserve">Plazo elegido JTP</t>
  </si>
  <si>
    <t xml:space="preserve">141785</t>
  </si>
  <si>
    <t xml:space="preserve">106682</t>
  </si>
  <si>
    <t xml:space="preserve">Luz mery Orrego lopez</t>
  </si>
  <si>
    <t xml:space="preserve">34043458</t>
  </si>
  <si>
    <t xml:space="preserve">3206969075</t>
  </si>
  <si>
    <t xml:space="preserve">Adriana Botero Orrego</t>
  </si>
  <si>
    <t xml:space="preserve">1053817705</t>
  </si>
  <si>
    <t xml:space="preserve">3186184455</t>
  </si>
  <si>
    <t xml:space="preserve">24</t>
  </si>
  <si>
    <t xml:space="preserve">141720</t>
  </si>
  <si>
    <t xml:space="preserve">106598</t>
  </si>
  <si>
    <t xml:space="preserve">Estefania Restrepo Vélez</t>
  </si>
  <si>
    <t xml:space="preserve">1037628246</t>
  </si>
  <si>
    <t xml:space="preserve">3007896334</t>
  </si>
  <si>
    <t xml:space="preserve">Alejandra Betancur</t>
  </si>
  <si>
    <t xml:space="preserve">1036614734</t>
  </si>
  <si>
    <t xml:space="preserve">3122388585</t>
  </si>
  <si>
    <t xml:space="preserve">12</t>
  </si>
  <si>
    <t xml:space="preserve">139176</t>
  </si>
  <si>
    <t xml:space="preserve">54834</t>
  </si>
  <si>
    <t xml:space="preserve">BAYRON OSWALDO CASTILLO MIRQUE</t>
  </si>
  <si>
    <t xml:space="preserve">1012367375</t>
  </si>
  <si>
    <t xml:space="preserve">3012491404</t>
  </si>
  <si>
    <t xml:space="preserve">Alexandra Hernandez Mogollon</t>
  </si>
  <si>
    <t xml:space="preserve">52310060</t>
  </si>
  <si>
    <t xml:space="preserve">3114645130</t>
  </si>
  <si>
    <t xml:space="preserve">132396</t>
  </si>
  <si>
    <t xml:space="preserve">95159</t>
  </si>
  <si>
    <t xml:space="preserve">Yonatan Cristancho</t>
  </si>
  <si>
    <t xml:space="preserve">1053585439</t>
  </si>
  <si>
    <t xml:space="preserve">3229487501</t>
  </si>
  <si>
    <t xml:space="preserve">Alvaro Niño Landinez</t>
  </si>
  <si>
    <t xml:space="preserve">1057598834</t>
  </si>
  <si>
    <t xml:space="preserve">3224024177</t>
  </si>
  <si>
    <t xml:space="preserve">3224024174</t>
  </si>
  <si>
    <t xml:space="preserve">140560</t>
  </si>
  <si>
    <t xml:space="preserve">104999</t>
  </si>
  <si>
    <t xml:space="preserve">Ana maría Arboleda</t>
  </si>
  <si>
    <t xml:space="preserve">1001575766</t>
  </si>
  <si>
    <t xml:space="preserve">3125791574</t>
  </si>
  <si>
    <t xml:space="preserve">Ana Arboleda</t>
  </si>
  <si>
    <t xml:space="preserve">3127013979</t>
  </si>
  <si>
    <t xml:space="preserve">140584</t>
  </si>
  <si>
    <t xml:space="preserve">105032</t>
  </si>
  <si>
    <t xml:space="preserve">Francisco Javier Marquez García</t>
  </si>
  <si>
    <t xml:space="preserve">1103115516</t>
  </si>
  <si>
    <t xml:space="preserve">3223361365</t>
  </si>
  <si>
    <t xml:space="preserve">Ana Luz Márquez García</t>
  </si>
  <si>
    <t xml:space="preserve">1103110896</t>
  </si>
  <si>
    <t xml:space="preserve">3105615989</t>
  </si>
  <si>
    <t xml:space="preserve">140099</t>
  </si>
  <si>
    <t xml:space="preserve">104459</t>
  </si>
  <si>
    <t xml:space="preserve">Ricardo Monroy Rodríguez</t>
  </si>
  <si>
    <t xml:space="preserve">79769786</t>
  </si>
  <si>
    <t xml:space="preserve">3227768108</t>
  </si>
  <si>
    <t xml:space="preserve">Ana Rubiela Bentran</t>
  </si>
  <si>
    <t xml:space="preserve">1024540440</t>
  </si>
  <si>
    <t xml:space="preserve">3002600597</t>
  </si>
  <si>
    <t xml:space="preserve">139965</t>
  </si>
  <si>
    <t xml:space="preserve">103905</t>
  </si>
  <si>
    <t xml:space="preserve">Deisy Carolina Aguirre galeano</t>
  </si>
  <si>
    <t xml:space="preserve">43189981</t>
  </si>
  <si>
    <t xml:space="preserve">3207573104</t>
  </si>
  <si>
    <t xml:space="preserve">Andres Felipe Sepulveda Orozco</t>
  </si>
  <si>
    <t xml:space="preserve">1037608718</t>
  </si>
  <si>
    <t xml:space="preserve">3173326599</t>
  </si>
  <si>
    <t xml:space="preserve">3023237846</t>
  </si>
  <si>
    <t xml:space="preserve">141918</t>
  </si>
  <si>
    <t xml:space="preserve">106812</t>
  </si>
  <si>
    <t xml:space="preserve">plinio caicedo hurtado</t>
  </si>
  <si>
    <t xml:space="preserve">16510450</t>
  </si>
  <si>
    <t xml:space="preserve">3165050240</t>
  </si>
  <si>
    <t xml:space="preserve">Angela Rios</t>
  </si>
  <si>
    <t xml:space="preserve">51679978</t>
  </si>
  <si>
    <t xml:space="preserve">3228214050</t>
  </si>
  <si>
    <t xml:space="preserve">140652</t>
  </si>
  <si>
    <t xml:space="preserve">25045</t>
  </si>
  <si>
    <t xml:space="preserve">Julio Manuel Mendiz Benitez</t>
  </si>
  <si>
    <t xml:space="preserve">78108700</t>
  </si>
  <si>
    <t xml:space="preserve">3118435288</t>
  </si>
  <si>
    <t xml:space="preserve">Arlidys Anith Estrada Vellojin</t>
  </si>
  <si>
    <t xml:space="preserve">1066514092</t>
  </si>
  <si>
    <t xml:space="preserve">3124389915</t>
  </si>
  <si>
    <t xml:space="preserve">3148413072</t>
  </si>
  <si>
    <t xml:space="preserve">141653</t>
  </si>
  <si>
    <t xml:space="preserve">105929</t>
  </si>
  <si>
    <t xml:space="preserve">Jhon castro</t>
  </si>
  <si>
    <t xml:space="preserve">80099203</t>
  </si>
  <si>
    <t xml:space="preserve">3196074305</t>
  </si>
  <si>
    <t xml:space="preserve">141619</t>
  </si>
  <si>
    <t xml:space="preserve">106460</t>
  </si>
  <si>
    <t xml:space="preserve">Maria Daniela Salazar Muñoz</t>
  </si>
  <si>
    <t xml:space="preserve">1017269938</t>
  </si>
  <si>
    <t xml:space="preserve">3002896272</t>
  </si>
  <si>
    <t xml:space="preserve">Brayan Alvarez Rodriguez</t>
  </si>
  <si>
    <t xml:space="preserve">1020459547</t>
  </si>
  <si>
    <t xml:space="preserve">3137868721</t>
  </si>
  <si>
    <t xml:space="preserve">139978</t>
  </si>
  <si>
    <t xml:space="preserve">60982</t>
  </si>
  <si>
    <t xml:space="preserve">Claudia patricia Tello Rodriguez</t>
  </si>
  <si>
    <t xml:space="preserve">52787643</t>
  </si>
  <si>
    <t xml:space="preserve">3138195813</t>
  </si>
  <si>
    <t xml:space="preserve">Carlos Julio Mesa Mesa</t>
  </si>
  <si>
    <t xml:space="preserve">19472415</t>
  </si>
  <si>
    <t xml:space="preserve">3112474796</t>
  </si>
  <si>
    <t xml:space="preserve">3142173533</t>
  </si>
  <si>
    <t xml:space="preserve">139959</t>
  </si>
  <si>
    <t xml:space="preserve">104024</t>
  </si>
  <si>
    <t xml:space="preserve">Ian Eduardo Sierra Vargas</t>
  </si>
  <si>
    <t xml:space="preserve">1233905531</t>
  </si>
  <si>
    <t xml:space="preserve">3058167476</t>
  </si>
  <si>
    <t xml:space="preserve">3108327813</t>
  </si>
  <si>
    <t xml:space="preserve">César Augusto Tapia Chaves</t>
  </si>
  <si>
    <t xml:space="preserve">1193484191</t>
  </si>
  <si>
    <t xml:space="preserve">141964</t>
  </si>
  <si>
    <t xml:space="preserve">106866</t>
  </si>
  <si>
    <t xml:space="preserve">Duvan alfredo Pineda aperador</t>
  </si>
  <si>
    <t xml:space="preserve">1051212271</t>
  </si>
  <si>
    <t xml:space="preserve">3006803213</t>
  </si>
  <si>
    <t xml:space="preserve">Cindy Lorena Bocachica Devia</t>
  </si>
  <si>
    <t xml:space="preserve">1010235056</t>
  </si>
  <si>
    <t xml:space="preserve">3105662149</t>
  </si>
  <si>
    <t xml:space="preserve">5755803</t>
  </si>
  <si>
    <t xml:space="preserve">137785</t>
  </si>
  <si>
    <t xml:space="preserve">101534</t>
  </si>
  <si>
    <t xml:space="preserve">Claudia Patricia Betancourt Martinez</t>
  </si>
  <si>
    <t xml:space="preserve">20392217</t>
  </si>
  <si>
    <t xml:space="preserve">3103298405</t>
  </si>
  <si>
    <t xml:space="preserve">Claudia Betancourt Martinez</t>
  </si>
  <si>
    <t xml:space="preserve">139462</t>
  </si>
  <si>
    <t xml:space="preserve">103682</t>
  </si>
  <si>
    <t xml:space="preserve">Luz Amparo Olaya Palacio</t>
  </si>
  <si>
    <t xml:space="preserve">29539799</t>
  </si>
  <si>
    <t xml:space="preserve">3152588470</t>
  </si>
  <si>
    <t xml:space="preserve">Claudia Lorena Serna Olaya</t>
  </si>
  <si>
    <t xml:space="preserve">1114457603</t>
  </si>
  <si>
    <t xml:space="preserve">141969</t>
  </si>
  <si>
    <t xml:space="preserve">106873</t>
  </si>
  <si>
    <t xml:space="preserve">Carmen Stella Carmona isaza</t>
  </si>
  <si>
    <t xml:space="preserve">43496324</t>
  </si>
  <si>
    <t xml:space="preserve">3014591666</t>
  </si>
  <si>
    <t xml:space="preserve">Claudia Marcela Amariles Gomez</t>
  </si>
  <si>
    <t xml:space="preserve">43257927</t>
  </si>
  <si>
    <t xml:space="preserve">3195206282</t>
  </si>
  <si>
    <t xml:space="preserve">3207567427</t>
  </si>
  <si>
    <t xml:space="preserve">139624</t>
  </si>
  <si>
    <t xml:space="preserve">103864</t>
  </si>
  <si>
    <t xml:space="preserve">Juan David Agudelo Barrera</t>
  </si>
  <si>
    <t xml:space="preserve">1020401785</t>
  </si>
  <si>
    <t xml:space="preserve">3127721064</t>
  </si>
  <si>
    <t xml:space="preserve">Consejero BOG</t>
  </si>
  <si>
    <t xml:space="preserve">2900743636</t>
  </si>
  <si>
    <t xml:space="preserve">3111111111</t>
  </si>
  <si>
    <t xml:space="preserve">140773</t>
  </si>
  <si>
    <t xml:space="preserve">104243</t>
  </si>
  <si>
    <t xml:space="preserve">María Alejandra Martínez Cuevas</t>
  </si>
  <si>
    <t xml:space="preserve">1101208506</t>
  </si>
  <si>
    <t xml:space="preserve">3108585277</t>
  </si>
  <si>
    <t xml:space="preserve">138425</t>
  </si>
  <si>
    <t xml:space="preserve">102378</t>
  </si>
  <si>
    <t xml:space="preserve">Jhony José Torres reina</t>
  </si>
  <si>
    <t xml:space="preserve">1121970707</t>
  </si>
  <si>
    <t xml:space="preserve">3225390121</t>
  </si>
  <si>
    <t xml:space="preserve">Cristian Álvarez</t>
  </si>
  <si>
    <t xml:space="preserve">1070616505</t>
  </si>
  <si>
    <t xml:space="preserve">3147745660</t>
  </si>
  <si>
    <t xml:space="preserve">137753</t>
  </si>
  <si>
    <t xml:space="preserve">101500</t>
  </si>
  <si>
    <t xml:space="preserve">Jair Martínez</t>
  </si>
  <si>
    <t xml:space="preserve">1048849053</t>
  </si>
  <si>
    <t xml:space="preserve">3144302371</t>
  </si>
  <si>
    <t xml:space="preserve">141299</t>
  </si>
  <si>
    <t xml:space="preserve">72725</t>
  </si>
  <si>
    <t xml:space="preserve">Cristian ferney García garcia</t>
  </si>
  <si>
    <t xml:space="preserve">1106308314</t>
  </si>
  <si>
    <t xml:space="preserve">3227704649</t>
  </si>
  <si>
    <t xml:space="preserve">Cristian García García</t>
  </si>
  <si>
    <t xml:space="preserve">140846</t>
  </si>
  <si>
    <t xml:space="preserve">82235</t>
  </si>
  <si>
    <t xml:space="preserve">Cristian Ricardo Parra orjuela</t>
  </si>
  <si>
    <t xml:space="preserve">1022406484</t>
  </si>
  <si>
    <t xml:space="preserve">3046428627</t>
  </si>
  <si>
    <t xml:space="preserve">Cristian Ricardo Parra Orjuela</t>
  </si>
  <si>
    <t xml:space="preserve">138212</t>
  </si>
  <si>
    <t xml:space="preserve">101927</t>
  </si>
  <si>
    <t xml:space="preserve">Isabel Cristina Pino Monsalve</t>
  </si>
  <si>
    <t xml:space="preserve">43483789</t>
  </si>
  <si>
    <t xml:space="preserve">3166970019</t>
  </si>
  <si>
    <t xml:space="preserve">Daniel Alejandro Ortiz Buitrago</t>
  </si>
  <si>
    <t xml:space="preserve">1020476533</t>
  </si>
  <si>
    <t xml:space="preserve">3162662633</t>
  </si>
  <si>
    <t xml:space="preserve">140375</t>
  </si>
  <si>
    <t xml:space="preserve">89054</t>
  </si>
  <si>
    <t xml:space="preserve">Daniela Muñoz</t>
  </si>
  <si>
    <t xml:space="preserve">1017184653</t>
  </si>
  <si>
    <t xml:space="preserve">3104928420</t>
  </si>
  <si>
    <t xml:space="preserve">136401</t>
  </si>
  <si>
    <t xml:space="preserve">99864</t>
  </si>
  <si>
    <t xml:space="preserve">Daniel Fabian Marroquin Carmona</t>
  </si>
  <si>
    <t xml:space="preserve">1193379792</t>
  </si>
  <si>
    <t xml:space="preserve">3168406525</t>
  </si>
  <si>
    <t xml:space="preserve">Daniel Marroquin</t>
  </si>
  <si>
    <t xml:space="preserve">141438</t>
  </si>
  <si>
    <t xml:space="preserve">97855</t>
  </si>
  <si>
    <t xml:space="preserve">sandra ruiz</t>
  </si>
  <si>
    <t xml:space="preserve">1018432412</t>
  </si>
  <si>
    <t xml:space="preserve">3132189661</t>
  </si>
  <si>
    <t xml:space="preserve">Darío Esteban Ruiz Piñeros</t>
  </si>
  <si>
    <t xml:space="preserve">1072921705</t>
  </si>
  <si>
    <t xml:space="preserve">3143490017</t>
  </si>
  <si>
    <t xml:space="preserve">141682</t>
  </si>
  <si>
    <t xml:space="preserve">106537</t>
  </si>
  <si>
    <t xml:space="preserve">JANETH MANZANO GOMEZ</t>
  </si>
  <si>
    <t xml:space="preserve">66863739</t>
  </si>
  <si>
    <t xml:space="preserve">3116366887</t>
  </si>
  <si>
    <t xml:space="preserve">Darleyi González González</t>
  </si>
  <si>
    <t xml:space="preserve">1113621310</t>
  </si>
  <si>
    <t xml:space="preserve">3017506778</t>
  </si>
  <si>
    <t xml:space="preserve">141704</t>
  </si>
  <si>
    <t xml:space="preserve">106576</t>
  </si>
  <si>
    <t xml:space="preserve">Cristian Escobar rodriguez</t>
  </si>
  <si>
    <t xml:space="preserve">1234990457</t>
  </si>
  <si>
    <t xml:space="preserve">3013157462</t>
  </si>
  <si>
    <t xml:space="preserve">David Esteban Vargas Garcia</t>
  </si>
  <si>
    <t xml:space="preserve">1128273580</t>
  </si>
  <si>
    <t xml:space="preserve">3016445958</t>
  </si>
  <si>
    <t xml:space="preserve">139449</t>
  </si>
  <si>
    <t xml:space="preserve">103666</t>
  </si>
  <si>
    <t xml:space="preserve">Jhon Esteban Meneses González</t>
  </si>
  <si>
    <t xml:space="preserve">1035870824</t>
  </si>
  <si>
    <t xml:space="preserve">3043975800</t>
  </si>
  <si>
    <t xml:space="preserve">139945</t>
  </si>
  <si>
    <t xml:space="preserve">104032</t>
  </si>
  <si>
    <t xml:space="preserve">Michell vanesa Uribe vasquez</t>
  </si>
  <si>
    <t xml:space="preserve">1054565391</t>
  </si>
  <si>
    <t xml:space="preserve">3218757951</t>
  </si>
  <si>
    <t xml:space="preserve">Dayana Liseth Ruiz Cano</t>
  </si>
  <si>
    <t xml:space="preserve">1036621154</t>
  </si>
  <si>
    <t xml:space="preserve">3044724067</t>
  </si>
  <si>
    <t xml:space="preserve">141360</t>
  </si>
  <si>
    <t xml:space="preserve">104621</t>
  </si>
  <si>
    <t xml:space="preserve">URIES CARDONA OVALLE</t>
  </si>
  <si>
    <t xml:space="preserve">91489903</t>
  </si>
  <si>
    <t xml:space="preserve">3146056055</t>
  </si>
  <si>
    <t xml:space="preserve">Diana Miley Idarraga Castro</t>
  </si>
  <si>
    <t xml:space="preserve">43106485</t>
  </si>
  <si>
    <t xml:space="preserve">3012825823</t>
  </si>
  <si>
    <t xml:space="preserve">141547</t>
  </si>
  <si>
    <t xml:space="preserve">105489</t>
  </si>
  <si>
    <t xml:space="preserve">Juan Esteban Zapata cuarta</t>
  </si>
  <si>
    <t xml:space="preserve">1128442459</t>
  </si>
  <si>
    <t xml:space="preserve">3016578887</t>
  </si>
  <si>
    <t xml:space="preserve">Diana Rocio Ortiz Acevedo</t>
  </si>
  <si>
    <t xml:space="preserve">37398423</t>
  </si>
  <si>
    <t xml:space="preserve">3147984570</t>
  </si>
  <si>
    <t xml:space="preserve">141024</t>
  </si>
  <si>
    <t xml:space="preserve">105625</t>
  </si>
  <si>
    <t xml:space="preserve">Sebastián Suárez Salinas</t>
  </si>
  <si>
    <t xml:space="preserve">1039468568</t>
  </si>
  <si>
    <t xml:space="preserve">3015233353</t>
  </si>
  <si>
    <t xml:space="preserve">Diana Sánchez</t>
  </si>
  <si>
    <t xml:space="preserve">43405764</t>
  </si>
  <si>
    <t xml:space="preserve">3017391171</t>
  </si>
  <si>
    <t xml:space="preserve">18</t>
  </si>
  <si>
    <t xml:space="preserve">140627</t>
  </si>
  <si>
    <t xml:space="preserve">105070</t>
  </si>
  <si>
    <t xml:space="preserve">monica tatiana sanchez</t>
  </si>
  <si>
    <t xml:space="preserve">1019055387</t>
  </si>
  <si>
    <t xml:space="preserve">3107015197</t>
  </si>
  <si>
    <t xml:space="preserve">Diego Fernando Preciado Rodríguez</t>
  </si>
  <si>
    <t xml:space="preserve">1015437294</t>
  </si>
  <si>
    <t xml:space="preserve">3142908258</t>
  </si>
  <si>
    <t xml:space="preserve">141330</t>
  </si>
  <si>
    <t xml:space="preserve">49482</t>
  </si>
  <si>
    <t xml:space="preserve">Juan Carlos Rivas Lopez</t>
  </si>
  <si>
    <t xml:space="preserve">79892882</t>
  </si>
  <si>
    <t xml:space="preserve">3223049169</t>
  </si>
  <si>
    <t xml:space="preserve">Dilma Constanza Guarnizo Motta</t>
  </si>
  <si>
    <t xml:space="preserve">52363922</t>
  </si>
  <si>
    <t xml:space="preserve">3123687179</t>
  </si>
  <si>
    <t xml:space="preserve">140872</t>
  </si>
  <si>
    <t xml:space="preserve">105455</t>
  </si>
  <si>
    <t xml:space="preserve">Diony Ramirez</t>
  </si>
  <si>
    <t xml:space="preserve">1036625292</t>
  </si>
  <si>
    <t xml:space="preserve">3005072092</t>
  </si>
  <si>
    <t xml:space="preserve">Diony Faridey Ramirez Ramirez</t>
  </si>
  <si>
    <t xml:space="preserve">3245894388</t>
  </si>
  <si>
    <t xml:space="preserve">137605</t>
  </si>
  <si>
    <t xml:space="preserve">89052</t>
  </si>
  <si>
    <t xml:space="preserve">Ana Fuentes</t>
  </si>
  <si>
    <t xml:space="preserve">1085167986</t>
  </si>
  <si>
    <t xml:space="preserve">3125596316</t>
  </si>
  <si>
    <t xml:space="preserve">Doris Eugenia Correa Narváez</t>
  </si>
  <si>
    <t xml:space="preserve">1059697617</t>
  </si>
  <si>
    <t xml:space="preserve">3137522252</t>
  </si>
  <si>
    <t xml:space="preserve">140467</t>
  </si>
  <si>
    <t xml:space="preserve">104896</t>
  </si>
  <si>
    <t xml:space="preserve">Angie Stefania Rincón lizarazo</t>
  </si>
  <si>
    <t xml:space="preserve">1000142924</t>
  </si>
  <si>
    <t xml:space="preserve">3114753183</t>
  </si>
  <si>
    <t xml:space="preserve">Edgar Leonardo Rincón Lizarazo</t>
  </si>
  <si>
    <t xml:space="preserve">1014253532</t>
  </si>
  <si>
    <t xml:space="preserve">3505683554</t>
  </si>
  <si>
    <t xml:space="preserve">140778</t>
  </si>
  <si>
    <t xml:space="preserve">105353</t>
  </si>
  <si>
    <t xml:space="preserve">Juliana Usma Giraldo</t>
  </si>
  <si>
    <t xml:space="preserve">1037633372</t>
  </si>
  <si>
    <t xml:space="preserve">3005968846</t>
  </si>
  <si>
    <t xml:space="preserve">Edison Alexander Zea Galeano</t>
  </si>
  <si>
    <t xml:space="preserve">1036617879</t>
  </si>
  <si>
    <t xml:space="preserve">3014793604</t>
  </si>
  <si>
    <t xml:space="preserve">140998</t>
  </si>
  <si>
    <t xml:space="preserve">103467</t>
  </si>
  <si>
    <t xml:space="preserve">Neider yamit Miranda ladino</t>
  </si>
  <si>
    <t xml:space="preserve">1022400648</t>
  </si>
  <si>
    <t xml:space="preserve">3024435610</t>
  </si>
  <si>
    <t xml:space="preserve">Edisson Arcila</t>
  </si>
  <si>
    <t xml:space="preserve">1032402442</t>
  </si>
  <si>
    <t xml:space="preserve">3058680643</t>
  </si>
  <si>
    <t xml:space="preserve">140449</t>
  </si>
  <si>
    <t xml:space="preserve">104872</t>
  </si>
  <si>
    <t xml:space="preserve">Laura Cristina Hernandez</t>
  </si>
  <si>
    <t xml:space="preserve">1005700758</t>
  </si>
  <si>
    <t xml:space="preserve">3213255871</t>
  </si>
  <si>
    <t xml:space="preserve">Eduard Jair Tapiero Cardozo</t>
  </si>
  <si>
    <t xml:space="preserve">1110584279</t>
  </si>
  <si>
    <t xml:space="preserve">3166390385</t>
  </si>
  <si>
    <t xml:space="preserve">139722</t>
  </si>
  <si>
    <t xml:space="preserve">103989</t>
  </si>
  <si>
    <t xml:space="preserve">Juan david Rojas agudelo</t>
  </si>
  <si>
    <t xml:space="preserve">1007349016</t>
  </si>
  <si>
    <t xml:space="preserve">3003434144</t>
  </si>
  <si>
    <t xml:space="preserve">Edwin Alexander Colorado Davila</t>
  </si>
  <si>
    <t xml:space="preserve">1038769539</t>
  </si>
  <si>
    <t xml:space="preserve">3146446450</t>
  </si>
  <si>
    <t xml:space="preserve">140768</t>
  </si>
  <si>
    <t xml:space="preserve">105296</t>
  </si>
  <si>
    <t xml:space="preserve">Carlos Palacio</t>
  </si>
  <si>
    <t xml:space="preserve">15373597</t>
  </si>
  <si>
    <t xml:space="preserve">3108962588</t>
  </si>
  <si>
    <t xml:space="preserve">Elina Gallego</t>
  </si>
  <si>
    <t xml:space="preserve">43808388</t>
  </si>
  <si>
    <t xml:space="preserve">3207234296</t>
  </si>
  <si>
    <t xml:space="preserve">141218</t>
  </si>
  <si>
    <t xml:space="preserve">79482</t>
  </si>
  <si>
    <t xml:space="preserve">Anyi Nataly Lopez samudio</t>
  </si>
  <si>
    <t xml:space="preserve">1024486156</t>
  </si>
  <si>
    <t xml:space="preserve">3113342117</t>
  </si>
  <si>
    <t xml:space="preserve">Elizabeth Baquero Espinosa</t>
  </si>
  <si>
    <t xml:space="preserve">39751922</t>
  </si>
  <si>
    <t xml:space="preserve">3213003104</t>
  </si>
  <si>
    <t xml:space="preserve">141097</t>
  </si>
  <si>
    <t xml:space="preserve">105729</t>
  </si>
  <si>
    <t xml:space="preserve">Andrés Mauricio Madrid Flórez</t>
  </si>
  <si>
    <t xml:space="preserve">1051671991</t>
  </si>
  <si>
    <t xml:space="preserve">3156417757</t>
  </si>
  <si>
    <t xml:space="preserve">141780</t>
  </si>
  <si>
    <t xml:space="preserve">104403</t>
  </si>
  <si>
    <t xml:space="preserve">Adriana Gil angel</t>
  </si>
  <si>
    <t xml:space="preserve">52799643</t>
  </si>
  <si>
    <t xml:space="preserve">3206943439</t>
  </si>
  <si>
    <t xml:space="preserve">Elizabeth Veloza Reyes</t>
  </si>
  <si>
    <t xml:space="preserve">52739128</t>
  </si>
  <si>
    <t xml:space="preserve">3203821997</t>
  </si>
  <si>
    <t xml:space="preserve">140050</t>
  </si>
  <si>
    <t xml:space="preserve">104401</t>
  </si>
  <si>
    <t xml:space="preserve">Monica Andrea Florez Lopez</t>
  </si>
  <si>
    <t xml:space="preserve">43755437</t>
  </si>
  <si>
    <t xml:space="preserve">3043819780</t>
  </si>
  <si>
    <t xml:space="preserve">Esteban Molina Florez</t>
  </si>
  <si>
    <t xml:space="preserve">1037669450</t>
  </si>
  <si>
    <t xml:space="preserve">3008270041</t>
  </si>
  <si>
    <t xml:space="preserve">139744</t>
  </si>
  <si>
    <t xml:space="preserve">104020</t>
  </si>
  <si>
    <t xml:space="preserve">Edwin Manuel Bonilla gallego</t>
  </si>
  <si>
    <t xml:space="preserve">79880083</t>
  </si>
  <si>
    <t xml:space="preserve">3115871622</t>
  </si>
  <si>
    <t xml:space="preserve">Fabian Andres García Losada</t>
  </si>
  <si>
    <t xml:space="preserve">80011799</t>
  </si>
  <si>
    <t xml:space="preserve">3112290119</t>
  </si>
  <si>
    <t xml:space="preserve">140540</t>
  </si>
  <si>
    <t xml:space="preserve">104977</t>
  </si>
  <si>
    <t xml:space="preserve">Hector manuel Guillen arango</t>
  </si>
  <si>
    <t xml:space="preserve">19691600</t>
  </si>
  <si>
    <t xml:space="preserve">3143583934</t>
  </si>
  <si>
    <t xml:space="preserve">138920</t>
  </si>
  <si>
    <t xml:space="preserve">102266</t>
  </si>
  <si>
    <t xml:space="preserve">Dubis del carmen Giraldo Zapata</t>
  </si>
  <si>
    <t xml:space="preserve">39407431</t>
  </si>
  <si>
    <t xml:space="preserve">3504702479</t>
  </si>
  <si>
    <t xml:space="preserve">Faride Yaneth Pinto Paez</t>
  </si>
  <si>
    <t xml:space="preserve">50977389</t>
  </si>
  <si>
    <t xml:space="preserve">3023183318</t>
  </si>
  <si>
    <t xml:space="preserve">142132</t>
  </si>
  <si>
    <t xml:space="preserve">107091</t>
  </si>
  <si>
    <t xml:space="preserve">Angélica María Martinez Sánchez</t>
  </si>
  <si>
    <t xml:space="preserve">65705773</t>
  </si>
  <si>
    <t xml:space="preserve">3187350659</t>
  </si>
  <si>
    <t xml:space="preserve">Favian Arcos Moncada</t>
  </si>
  <si>
    <t xml:space="preserve">79751922</t>
  </si>
  <si>
    <t xml:space="preserve">139833</t>
  </si>
  <si>
    <t xml:space="preserve">104055</t>
  </si>
  <si>
    <t xml:space="preserve">Manuela Quevedo</t>
  </si>
  <si>
    <t xml:space="preserve">1115081401</t>
  </si>
  <si>
    <t xml:space="preserve">3118661279</t>
  </si>
  <si>
    <t xml:space="preserve">Felipe Andrés Quevedo Mejia</t>
  </si>
  <si>
    <t xml:space="preserve">1115069914</t>
  </si>
  <si>
    <t xml:space="preserve">3044217732</t>
  </si>
  <si>
    <t xml:space="preserve">139316</t>
  </si>
  <si>
    <t xml:space="preserve">103479</t>
  </si>
  <si>
    <t xml:space="preserve">Fabio Andrés Rendon Sánchez</t>
  </si>
  <si>
    <t xml:space="preserve">94063889</t>
  </si>
  <si>
    <t xml:space="preserve">3107142805</t>
  </si>
  <si>
    <t xml:space="preserve">Fredy Abella</t>
  </si>
  <si>
    <t xml:space="preserve">14254742</t>
  </si>
  <si>
    <t xml:space="preserve">3114551149</t>
  </si>
  <si>
    <t xml:space="preserve">140934</t>
  </si>
  <si>
    <t xml:space="preserve">81247</t>
  </si>
  <si>
    <t xml:space="preserve">Fredy Laverde laverde</t>
  </si>
  <si>
    <t xml:space="preserve">74186827</t>
  </si>
  <si>
    <t xml:space="preserve">3138143675</t>
  </si>
  <si>
    <t xml:space="preserve">Fredy Laverde Laverde</t>
  </si>
  <si>
    <t xml:space="preserve">140539</t>
  </si>
  <si>
    <t xml:space="preserve">104973</t>
  </si>
  <si>
    <t xml:space="preserve">Jhonatan Gaitan Layton</t>
  </si>
  <si>
    <t xml:space="preserve">1026262059</t>
  </si>
  <si>
    <t xml:space="preserve">3212737652</t>
  </si>
  <si>
    <t xml:space="preserve">Gabriel Alberto Quintero Ibarra</t>
  </si>
  <si>
    <t xml:space="preserve">1124029200</t>
  </si>
  <si>
    <t xml:space="preserve">3152052340</t>
  </si>
  <si>
    <t xml:space="preserve">139696</t>
  </si>
  <si>
    <t xml:space="preserve">103952</t>
  </si>
  <si>
    <t xml:space="preserve">Johan cebastian Tovar</t>
  </si>
  <si>
    <t xml:space="preserve">16015307</t>
  </si>
  <si>
    <t xml:space="preserve">3156291528</t>
  </si>
  <si>
    <t xml:space="preserve">Gabriel Alejandro Cadena Agudelo</t>
  </si>
  <si>
    <t xml:space="preserve">80026569</t>
  </si>
  <si>
    <t xml:space="preserve">3203114160</t>
  </si>
  <si>
    <t xml:space="preserve">140829</t>
  </si>
  <si>
    <t xml:space="preserve">104982</t>
  </si>
  <si>
    <t xml:space="preserve">Robindon Herrera</t>
  </si>
  <si>
    <t xml:space="preserve">98628207</t>
  </si>
  <si>
    <t xml:space="preserve">3135469879</t>
  </si>
  <si>
    <t xml:space="preserve">Geraldine Herrera Muñoz</t>
  </si>
  <si>
    <t xml:space="preserve">1040751285</t>
  </si>
  <si>
    <t xml:space="preserve">3043666346</t>
  </si>
  <si>
    <t xml:space="preserve">142108</t>
  </si>
  <si>
    <t xml:space="preserve">107070</t>
  </si>
  <si>
    <t xml:space="preserve">Humberto Gonzalez cortez</t>
  </si>
  <si>
    <t xml:space="preserve">1120563942</t>
  </si>
  <si>
    <t xml:space="preserve">3187304381</t>
  </si>
  <si>
    <t xml:space="preserve">Germán Eduardo Barrera Bejarano</t>
  </si>
  <si>
    <t xml:space="preserve">80189492</t>
  </si>
  <si>
    <t xml:space="preserve">3133000783</t>
  </si>
  <si>
    <t xml:space="preserve">140749</t>
  </si>
  <si>
    <t xml:space="preserve">105318</t>
  </si>
  <si>
    <t xml:space="preserve">Gladys Jimenez Arias</t>
  </si>
  <si>
    <t xml:space="preserve">43491445</t>
  </si>
  <si>
    <t xml:space="preserve">3219733318</t>
  </si>
  <si>
    <t xml:space="preserve">141441</t>
  </si>
  <si>
    <t xml:space="preserve">79562</t>
  </si>
  <si>
    <t xml:space="preserve">Hector Aponte Aponte</t>
  </si>
  <si>
    <t xml:space="preserve">6013940</t>
  </si>
  <si>
    <t xml:space="preserve">3115915134</t>
  </si>
  <si>
    <t xml:space="preserve">Héctor Aponte Aponte</t>
  </si>
  <si>
    <t xml:space="preserve">141214</t>
  </si>
  <si>
    <t xml:space="preserve">61001</t>
  </si>
  <si>
    <t xml:space="preserve">Dilan sebastian Perez</t>
  </si>
  <si>
    <t xml:space="preserve">1031800725</t>
  </si>
  <si>
    <t xml:space="preserve">3045942766</t>
  </si>
  <si>
    <t xml:space="preserve">Hernando Baez Rueda</t>
  </si>
  <si>
    <t xml:space="preserve">79339001</t>
  </si>
  <si>
    <t xml:space="preserve">3132097970</t>
  </si>
  <si>
    <t xml:space="preserve">140825</t>
  </si>
  <si>
    <t xml:space="preserve">84197</t>
  </si>
  <si>
    <t xml:space="preserve">HERSON DARMABY LATORRE VARGAS</t>
  </si>
  <si>
    <t xml:space="preserve">1004737260</t>
  </si>
  <si>
    <t xml:space="preserve">3237104893</t>
  </si>
  <si>
    <t xml:space="preserve">3044543611</t>
  </si>
  <si>
    <t xml:space="preserve">Herson Latorre</t>
  </si>
  <si>
    <t xml:space="preserve">142224</t>
  </si>
  <si>
    <t xml:space="preserve">107235</t>
  </si>
  <si>
    <t xml:space="preserve">Angie valentina Talero Neira</t>
  </si>
  <si>
    <t xml:space="preserve">1001052620</t>
  </si>
  <si>
    <t xml:space="preserve">3143121082</t>
  </si>
  <si>
    <t xml:space="preserve">Hilda Rut Neira Navarro</t>
  </si>
  <si>
    <t xml:space="preserve">52436569</t>
  </si>
  <si>
    <t xml:space="preserve">3208812665</t>
  </si>
  <si>
    <t xml:space="preserve">140779</t>
  </si>
  <si>
    <t xml:space="preserve">105225</t>
  </si>
  <si>
    <t xml:space="preserve">Francia elena loaiza</t>
  </si>
  <si>
    <t xml:space="preserve">1014229262</t>
  </si>
  <si>
    <t xml:space="preserve">3105288887</t>
  </si>
  <si>
    <t xml:space="preserve">3137194650</t>
  </si>
  <si>
    <t xml:space="preserve">Hugo Andrés Bueno Betancur</t>
  </si>
  <si>
    <t xml:space="preserve">1059701021</t>
  </si>
  <si>
    <t xml:space="preserve">139886</t>
  </si>
  <si>
    <t xml:space="preserve">102413</t>
  </si>
  <si>
    <t xml:space="preserve">Vivian Lopez Diaz</t>
  </si>
  <si>
    <t xml:space="preserve">1193225980</t>
  </si>
  <si>
    <t xml:space="preserve">3208443297</t>
  </si>
  <si>
    <t xml:space="preserve">Ivan Emilio Riveros Moor</t>
  </si>
  <si>
    <t xml:space="preserve">6004929</t>
  </si>
  <si>
    <t xml:space="preserve">3132158449</t>
  </si>
  <si>
    <t xml:space="preserve">5490322</t>
  </si>
  <si>
    <t xml:space="preserve">139227</t>
  </si>
  <si>
    <t xml:space="preserve">103110</t>
  </si>
  <si>
    <t xml:space="preserve">Jesica Alexandra Arango Lopez</t>
  </si>
  <si>
    <t xml:space="preserve">1017214175</t>
  </si>
  <si>
    <t xml:space="preserve">3016789120</t>
  </si>
  <si>
    <t xml:space="preserve">Ivon Aurora Cañaveral García</t>
  </si>
  <si>
    <t xml:space="preserve">1017166317</t>
  </si>
  <si>
    <t xml:space="preserve">3506873359</t>
  </si>
  <si>
    <t xml:space="preserve">138809</t>
  </si>
  <si>
    <t xml:space="preserve">102817</t>
  </si>
  <si>
    <t xml:space="preserve">Claudia Maryori Valdes</t>
  </si>
  <si>
    <t xml:space="preserve">65783053</t>
  </si>
  <si>
    <t xml:space="preserve">3232921966</t>
  </si>
  <si>
    <t xml:space="preserve">Jaime Andres Perdomo Torres</t>
  </si>
  <si>
    <t xml:space="preserve">80755972</t>
  </si>
  <si>
    <t xml:space="preserve">3158968161</t>
  </si>
  <si>
    <t xml:space="preserve">141649</t>
  </si>
  <si>
    <t xml:space="preserve">106506</t>
  </si>
  <si>
    <t xml:space="preserve">KATHERIN STHEFANIA RAMIREZ MENDOZA</t>
  </si>
  <si>
    <t xml:space="preserve">1001205584</t>
  </si>
  <si>
    <t xml:space="preserve">3224771073</t>
  </si>
  <si>
    <t xml:space="preserve">Jaime Esteban Monroy Rojas</t>
  </si>
  <si>
    <t xml:space="preserve">80014619</t>
  </si>
  <si>
    <t xml:space="preserve">3108070287</t>
  </si>
  <si>
    <t xml:space="preserve">140844</t>
  </si>
  <si>
    <t xml:space="preserve">105415</t>
  </si>
  <si>
    <t xml:space="preserve">María Lorena Bohorquez Corredor</t>
  </si>
  <si>
    <t xml:space="preserve">1070584471</t>
  </si>
  <si>
    <t xml:space="preserve">3127209180</t>
  </si>
  <si>
    <t xml:space="preserve">Jeison Stiven Zapata Pinzon</t>
  </si>
  <si>
    <t xml:space="preserve">1030634692</t>
  </si>
  <si>
    <t xml:space="preserve">3196395947</t>
  </si>
  <si>
    <t xml:space="preserve">140266</t>
  </si>
  <si>
    <t xml:space="preserve">104669</t>
  </si>
  <si>
    <t xml:space="preserve">William Andrés Sánchez Rocha</t>
  </si>
  <si>
    <t xml:space="preserve">80794228</t>
  </si>
  <si>
    <t xml:space="preserve">3133303824</t>
  </si>
  <si>
    <t xml:space="preserve">141132</t>
  </si>
  <si>
    <t xml:space="preserve">105794</t>
  </si>
  <si>
    <t xml:space="preserve">Maribel David Giraldo</t>
  </si>
  <si>
    <t xml:space="preserve">43605080</t>
  </si>
  <si>
    <t xml:space="preserve">3135218347</t>
  </si>
  <si>
    <t xml:space="preserve">Jhonatan Montes</t>
  </si>
  <si>
    <t xml:space="preserve">1104429495</t>
  </si>
  <si>
    <t xml:space="preserve">3147994309</t>
  </si>
  <si>
    <t xml:space="preserve">140921</t>
  </si>
  <si>
    <t xml:space="preserve">86431</t>
  </si>
  <si>
    <t xml:space="preserve">Luz Montero pacheco</t>
  </si>
  <si>
    <t xml:space="preserve">52777928</t>
  </si>
  <si>
    <t xml:space="preserve">3102900134</t>
  </si>
  <si>
    <t xml:space="preserve">Jhon Estaban Garcia Florez</t>
  </si>
  <si>
    <t xml:space="preserve">1006490618</t>
  </si>
  <si>
    <t xml:space="preserve">3123482244</t>
  </si>
  <si>
    <t xml:space="preserve">141627</t>
  </si>
  <si>
    <t xml:space="preserve">106458</t>
  </si>
  <si>
    <t xml:space="preserve">Milton Alfredo Antonio Sanabria</t>
  </si>
  <si>
    <t xml:space="preserve">1053336336</t>
  </si>
  <si>
    <t xml:space="preserve">3105378601</t>
  </si>
  <si>
    <t xml:space="preserve">Jhouguer Sánchez Gallego</t>
  </si>
  <si>
    <t xml:space="preserve">1024511502</t>
  </si>
  <si>
    <t xml:space="preserve">3057660118</t>
  </si>
  <si>
    <t xml:space="preserve">141662</t>
  </si>
  <si>
    <t xml:space="preserve">106518</t>
  </si>
  <si>
    <t xml:space="preserve">Sonia Stella Parra Cervera</t>
  </si>
  <si>
    <t xml:space="preserve">51842583</t>
  </si>
  <si>
    <t xml:space="preserve">3222342856</t>
  </si>
  <si>
    <t xml:space="preserve">Johan Alexander Cifuentes Pinzon</t>
  </si>
  <si>
    <t xml:space="preserve">1022962527</t>
  </si>
  <si>
    <t xml:space="preserve">3045467120</t>
  </si>
  <si>
    <t xml:space="preserve">3023342687</t>
  </si>
  <si>
    <t xml:space="preserve">140503</t>
  </si>
  <si>
    <t xml:space="preserve">91336</t>
  </si>
  <si>
    <t xml:space="preserve">Pedro Miguel Leguiizamon</t>
  </si>
  <si>
    <t xml:space="preserve">19202881</t>
  </si>
  <si>
    <t xml:space="preserve">3212111063</t>
  </si>
  <si>
    <t xml:space="preserve">Johany Eduardo Osorio Lozano</t>
  </si>
  <si>
    <t xml:space="preserve">13991436</t>
  </si>
  <si>
    <t xml:space="preserve">3112419272</t>
  </si>
  <si>
    <t xml:space="preserve">138244</t>
  </si>
  <si>
    <t xml:space="preserve">101851</t>
  </si>
  <si>
    <t xml:space="preserve">Raquel Yamile Mesa Mejía</t>
  </si>
  <si>
    <t xml:space="preserve">43919546</t>
  </si>
  <si>
    <t xml:space="preserve">3127713058</t>
  </si>
  <si>
    <t xml:space="preserve">Jonatan Cardona Zapata</t>
  </si>
  <si>
    <t xml:space="preserve">1128406543</t>
  </si>
  <si>
    <t xml:space="preserve">3122754389</t>
  </si>
  <si>
    <t xml:space="preserve">141109</t>
  </si>
  <si>
    <t xml:space="preserve">105760</t>
  </si>
  <si>
    <t xml:space="preserve">Sandra Patricia Cobos Bustos</t>
  </si>
  <si>
    <t xml:space="preserve">52929100</t>
  </si>
  <si>
    <t xml:space="preserve">3204103668</t>
  </si>
  <si>
    <t xml:space="preserve">Jorge Andrés Rodríguez Medina</t>
  </si>
  <si>
    <t xml:space="preserve">80755455</t>
  </si>
  <si>
    <t xml:space="preserve">3197633275</t>
  </si>
  <si>
    <t xml:space="preserve">141959</t>
  </si>
  <si>
    <t xml:space="preserve">106784</t>
  </si>
  <si>
    <t xml:space="preserve">Sindi Rojas Betancourt</t>
  </si>
  <si>
    <t xml:space="preserve">1108930446</t>
  </si>
  <si>
    <t xml:space="preserve">3022133225</t>
  </si>
  <si>
    <t xml:space="preserve">Jorge Lopez</t>
  </si>
  <si>
    <t xml:space="preserve">80771004</t>
  </si>
  <si>
    <t xml:space="preserve">3118900116</t>
  </si>
  <si>
    <t xml:space="preserve">139695</t>
  </si>
  <si>
    <t xml:space="preserve">103961</t>
  </si>
  <si>
    <t xml:space="preserve">Yeraldin Barbosa Gamboa</t>
  </si>
  <si>
    <t xml:space="preserve">1091678313</t>
  </si>
  <si>
    <t xml:space="preserve">3157601565</t>
  </si>
  <si>
    <t xml:space="preserve">Jose Leandro Barbosa Gamboa</t>
  </si>
  <si>
    <t xml:space="preserve">1091669664</t>
  </si>
  <si>
    <t xml:space="preserve">3160451960</t>
  </si>
  <si>
    <t xml:space="preserve">138355</t>
  </si>
  <si>
    <t xml:space="preserve">102249</t>
  </si>
  <si>
    <t xml:space="preserve">Davier Ordóñez</t>
  </si>
  <si>
    <t xml:space="preserve">1075269612</t>
  </si>
  <si>
    <t xml:space="preserve">3168408666</t>
  </si>
  <si>
    <t xml:space="preserve">José Luis Utima  Gómez</t>
  </si>
  <si>
    <t xml:space="preserve">9911105</t>
  </si>
  <si>
    <t xml:space="preserve">3112399097</t>
  </si>
  <si>
    <t xml:space="preserve">138526</t>
  </si>
  <si>
    <t xml:space="preserve">102508</t>
  </si>
  <si>
    <t xml:space="preserve">José Wilinton Toloza Garnica</t>
  </si>
  <si>
    <t xml:space="preserve">13197838</t>
  </si>
  <si>
    <t xml:space="preserve">3232331142</t>
  </si>
  <si>
    <t xml:space="preserve">Jose Toloza</t>
  </si>
  <si>
    <t xml:space="preserve">141484</t>
  </si>
  <si>
    <t xml:space="preserve">104574</t>
  </si>
  <si>
    <t xml:space="preserve">Lina López</t>
  </si>
  <si>
    <t xml:space="preserve">41871041</t>
  </si>
  <si>
    <t xml:space="preserve">3012180759</t>
  </si>
  <si>
    <t xml:space="preserve">Juan Camilo Saavedra Guerrero</t>
  </si>
  <si>
    <t xml:space="preserve">9727435</t>
  </si>
  <si>
    <t xml:space="preserve">3155056489</t>
  </si>
  <si>
    <t xml:space="preserve">140581</t>
  </si>
  <si>
    <t xml:space="preserve">105028</t>
  </si>
  <si>
    <t xml:space="preserve">José Guillermo Restrepo Duque</t>
  </si>
  <si>
    <t xml:space="preserve">94449029</t>
  </si>
  <si>
    <t xml:space="preserve">3102776184</t>
  </si>
  <si>
    <t xml:space="preserve">Juan Diego Guerra Gutiérrez</t>
  </si>
  <si>
    <t xml:space="preserve">1121918067</t>
  </si>
  <si>
    <t xml:space="preserve">3042643832</t>
  </si>
  <si>
    <t xml:space="preserve">137379</t>
  </si>
  <si>
    <t xml:space="preserve">101066</t>
  </si>
  <si>
    <t xml:space="preserve">Claudia patricia Gomez ordoñez</t>
  </si>
  <si>
    <t xml:space="preserve">66943048</t>
  </si>
  <si>
    <t xml:space="preserve">3157526627</t>
  </si>
  <si>
    <t xml:space="preserve">Juan Eulogio Córdoba Valdez</t>
  </si>
  <si>
    <t xml:space="preserve">1111788061</t>
  </si>
  <si>
    <t xml:space="preserve">3184131227</t>
  </si>
  <si>
    <t xml:space="preserve">140586</t>
  </si>
  <si>
    <t xml:space="preserve">105033</t>
  </si>
  <si>
    <t xml:space="preserve">Laura Rios Patiño</t>
  </si>
  <si>
    <t xml:space="preserve">1017235378</t>
  </si>
  <si>
    <t xml:space="preserve">3146046799</t>
  </si>
  <si>
    <t xml:space="preserve">Juan Fernando Bolívar Moreno</t>
  </si>
  <si>
    <t xml:space="preserve">98712689</t>
  </si>
  <si>
    <t xml:space="preserve">3116481465</t>
  </si>
  <si>
    <t xml:space="preserve">141301</t>
  </si>
  <si>
    <t xml:space="preserve">105872</t>
  </si>
  <si>
    <t xml:space="preserve">Liliana Edilma Osorio Ruiz</t>
  </si>
  <si>
    <t xml:space="preserve">43738765</t>
  </si>
  <si>
    <t xml:space="preserve">3147200172</t>
  </si>
  <si>
    <t xml:space="preserve">139971</t>
  </si>
  <si>
    <t xml:space="preserve">104297</t>
  </si>
  <si>
    <t xml:space="preserve">Marco Fidel Cabezas bobadilla</t>
  </si>
  <si>
    <t xml:space="preserve">5968827</t>
  </si>
  <si>
    <t xml:space="preserve">3105856357</t>
  </si>
  <si>
    <t xml:space="preserve">Juan Harvey Ortiz Morales</t>
  </si>
  <si>
    <t xml:space="preserve">1012353362</t>
  </si>
  <si>
    <t xml:space="preserve">3178864374</t>
  </si>
  <si>
    <t xml:space="preserve">138812</t>
  </si>
  <si>
    <t xml:space="preserve">102823</t>
  </si>
  <si>
    <t xml:space="preserve">jhoan sebastian estevez tellez</t>
  </si>
  <si>
    <t xml:space="preserve">1023028912</t>
  </si>
  <si>
    <t xml:space="preserve">3213146700</t>
  </si>
  <si>
    <t xml:space="preserve">Juan Leonardo Linares Montañez</t>
  </si>
  <si>
    <t xml:space="preserve">1018429149</t>
  </si>
  <si>
    <t xml:space="preserve">3167556595</t>
  </si>
  <si>
    <t xml:space="preserve">5252732</t>
  </si>
  <si>
    <t xml:space="preserve">141564</t>
  </si>
  <si>
    <t xml:space="preserve">106375</t>
  </si>
  <si>
    <t xml:space="preserve">aldemar camero beltran</t>
  </si>
  <si>
    <t xml:space="preserve">1022333235</t>
  </si>
  <si>
    <t xml:space="preserve">3144563840</t>
  </si>
  <si>
    <t xml:space="preserve">141613</t>
  </si>
  <si>
    <t xml:space="preserve">106449</t>
  </si>
  <si>
    <t xml:space="preserve">Laura Camila Giraldo Machado</t>
  </si>
  <si>
    <t xml:space="preserve">1007323396</t>
  </si>
  <si>
    <t xml:space="preserve">3053599061</t>
  </si>
  <si>
    <t xml:space="preserve">Julián Camilo Córdoba Toro</t>
  </si>
  <si>
    <t xml:space="preserve">1073251624</t>
  </si>
  <si>
    <t xml:space="preserve">3203216344</t>
  </si>
  <si>
    <t xml:space="preserve">141651</t>
  </si>
  <si>
    <t xml:space="preserve">106507</t>
  </si>
  <si>
    <t xml:space="preserve">Jorge ider Suarez granado</t>
  </si>
  <si>
    <t xml:space="preserve">7247105</t>
  </si>
  <si>
    <t xml:space="preserve">3143224229</t>
  </si>
  <si>
    <t xml:space="preserve">Julian Stiven Jimenez Gomez</t>
  </si>
  <si>
    <t xml:space="preserve">71361684</t>
  </si>
  <si>
    <t xml:space="preserve">3017930298</t>
  </si>
  <si>
    <t xml:space="preserve">3158060283</t>
  </si>
  <si>
    <t xml:space="preserve">136583</t>
  </si>
  <si>
    <t xml:space="preserve">65820</t>
  </si>
  <si>
    <t xml:space="preserve">Jose Ernesto Velez</t>
  </si>
  <si>
    <t xml:space="preserve">70661124</t>
  </si>
  <si>
    <t xml:space="preserve">3106243525</t>
  </si>
  <si>
    <t xml:space="preserve">3188777119</t>
  </si>
  <si>
    <t xml:space="preserve">Karen Espinal</t>
  </si>
  <si>
    <t xml:space="preserve">1037584473</t>
  </si>
  <si>
    <t xml:space="preserve">3008807836</t>
  </si>
  <si>
    <t xml:space="preserve">139216</t>
  </si>
  <si>
    <t xml:space="preserve">103325</t>
  </si>
  <si>
    <t xml:space="preserve">Julian David Pedraza Mendez</t>
  </si>
  <si>
    <t xml:space="preserve">1007770497</t>
  </si>
  <si>
    <t xml:space="preserve">3193377881</t>
  </si>
  <si>
    <t xml:space="preserve">Keny Angelo Sierra Rodríguez</t>
  </si>
  <si>
    <t xml:space="preserve">1092348859</t>
  </si>
  <si>
    <t xml:space="preserve">3164298560</t>
  </si>
  <si>
    <t xml:space="preserve">140784</t>
  </si>
  <si>
    <t xml:space="preserve">105359</t>
  </si>
  <si>
    <t xml:space="preserve">Kevin José Andrade Andrade</t>
  </si>
  <si>
    <t xml:space="preserve">1015435003</t>
  </si>
  <si>
    <t xml:space="preserve">3214799389</t>
  </si>
  <si>
    <t xml:space="preserve">Kevin Jose Andrade Andrade</t>
  </si>
  <si>
    <t xml:space="preserve">140420</t>
  </si>
  <si>
    <t xml:space="preserve">104815</t>
  </si>
  <si>
    <t xml:space="preserve">Freaider Ramirez Suarez</t>
  </si>
  <si>
    <t xml:space="preserve">1030688888</t>
  </si>
  <si>
    <t xml:space="preserve">3208051847</t>
  </si>
  <si>
    <t xml:space="preserve">Leandro Bayona</t>
  </si>
  <si>
    <t xml:space="preserve">1004864096</t>
  </si>
  <si>
    <t xml:space="preserve">3216973897</t>
  </si>
  <si>
    <t xml:space="preserve">141059</t>
  </si>
  <si>
    <t xml:space="preserve">105668</t>
  </si>
  <si>
    <t xml:space="preserve">July paulina Vargas santa</t>
  </si>
  <si>
    <t xml:space="preserve">24335381</t>
  </si>
  <si>
    <t xml:space="preserve">3046002348</t>
  </si>
  <si>
    <t xml:space="preserve">Leidy Tatiana Echeverry Marin</t>
  </si>
  <si>
    <t xml:space="preserve">1053804360</t>
  </si>
  <si>
    <t xml:space="preserve">3148315731</t>
  </si>
  <si>
    <t xml:space="preserve">141057</t>
  </si>
  <si>
    <t xml:space="preserve">105664</t>
  </si>
  <si>
    <t xml:space="preserve">Beatriz Elena Ramírez Díaz</t>
  </si>
  <si>
    <t xml:space="preserve">30398477</t>
  </si>
  <si>
    <t xml:space="preserve">3186549306</t>
  </si>
  <si>
    <t xml:space="preserve">139909</t>
  </si>
  <si>
    <t xml:space="preserve">104230</t>
  </si>
  <si>
    <t xml:space="preserve">Anlly Lorena Giraldo Yepes</t>
  </si>
  <si>
    <t xml:space="preserve">1057786111</t>
  </si>
  <si>
    <t xml:space="preserve">3208842925</t>
  </si>
  <si>
    <t xml:space="preserve">140220</t>
  </si>
  <si>
    <t xml:space="preserve">104603</t>
  </si>
  <si>
    <t xml:space="preserve">Mayra Alejandra Silva Rueda</t>
  </si>
  <si>
    <t xml:space="preserve">1098775408</t>
  </si>
  <si>
    <t xml:space="preserve">3166634818</t>
  </si>
  <si>
    <t xml:space="preserve">Lenin Ernesto Pabon Rodriguez</t>
  </si>
  <si>
    <t xml:space="preserve">88171457</t>
  </si>
  <si>
    <t xml:space="preserve">3108591948</t>
  </si>
  <si>
    <t xml:space="preserve">141793</t>
  </si>
  <si>
    <t xml:space="preserve">103846</t>
  </si>
  <si>
    <t xml:space="preserve">ANA CONSTANZA MONTAÑA LESMES</t>
  </si>
  <si>
    <t xml:space="preserve">1024510238</t>
  </si>
  <si>
    <t xml:space="preserve">3213364011</t>
  </si>
  <si>
    <t xml:space="preserve">Liceth Vanessa Tuay Vargas</t>
  </si>
  <si>
    <t xml:space="preserve">1022999328</t>
  </si>
  <si>
    <t xml:space="preserve">3115876669</t>
  </si>
  <si>
    <t xml:space="preserve">139284</t>
  </si>
  <si>
    <t xml:space="preserve">64882</t>
  </si>
  <si>
    <t xml:space="preserve">Lila Vanessa Gallego Vanegas</t>
  </si>
  <si>
    <t xml:space="preserve">1020496494</t>
  </si>
  <si>
    <t xml:space="preserve">3024254885</t>
  </si>
  <si>
    <t xml:space="preserve">138825</t>
  </si>
  <si>
    <t xml:space="preserve">68008</t>
  </si>
  <si>
    <t xml:space="preserve">Daniel Felipe Quintero Murcia</t>
  </si>
  <si>
    <t xml:space="preserve">1012463137</t>
  </si>
  <si>
    <t xml:space="preserve">3194120500</t>
  </si>
  <si>
    <t xml:space="preserve">Liliana Neisa Cuervo</t>
  </si>
  <si>
    <t xml:space="preserve">39658900</t>
  </si>
  <si>
    <t xml:space="preserve">3024353845</t>
  </si>
  <si>
    <t xml:space="preserve">141862</t>
  </si>
  <si>
    <t xml:space="preserve">106751</t>
  </si>
  <si>
    <t xml:space="preserve">Katherin Lisseth Espinel Moreno</t>
  </si>
  <si>
    <t xml:space="preserve">1102384874</t>
  </si>
  <si>
    <t xml:space="preserve">3053794929</t>
  </si>
  <si>
    <t xml:space="preserve">Lina Martínez</t>
  </si>
  <si>
    <t xml:space="preserve">1096219219</t>
  </si>
  <si>
    <t xml:space="preserve">3175950548</t>
  </si>
  <si>
    <t xml:space="preserve">140059</t>
  </si>
  <si>
    <t xml:space="preserve">104409</t>
  </si>
  <si>
    <t xml:space="preserve">Daniel Alvarez</t>
  </si>
  <si>
    <t xml:space="preserve">1031153467</t>
  </si>
  <si>
    <t xml:space="preserve">3196287320</t>
  </si>
  <si>
    <t xml:space="preserve">Lizeth Gonzalez</t>
  </si>
  <si>
    <t xml:space="preserve">1033728350</t>
  </si>
  <si>
    <t xml:space="preserve">3214245655</t>
  </si>
  <si>
    <t xml:space="preserve">138699</t>
  </si>
  <si>
    <t xml:space="preserve">102602</t>
  </si>
  <si>
    <t xml:space="preserve">Dahina Rua diosa</t>
  </si>
  <si>
    <t xml:space="preserve">1001469145</t>
  </si>
  <si>
    <t xml:space="preserve">3002036925</t>
  </si>
  <si>
    <t xml:space="preserve">Luciano Rodríguez Gonzalez</t>
  </si>
  <si>
    <t xml:space="preserve">80035456</t>
  </si>
  <si>
    <t xml:space="preserve">3213486738</t>
  </si>
  <si>
    <t xml:space="preserve">141021</t>
  </si>
  <si>
    <t xml:space="preserve">105269</t>
  </si>
  <si>
    <t xml:space="preserve">sandra patricia salcedo avila</t>
  </si>
  <si>
    <t xml:space="preserve">43637873</t>
  </si>
  <si>
    <t xml:space="preserve">3042488505</t>
  </si>
  <si>
    <t xml:space="preserve">Luguethys Bernal Avila</t>
  </si>
  <si>
    <t xml:space="preserve">39359508</t>
  </si>
  <si>
    <t xml:space="preserve">3113949289</t>
  </si>
  <si>
    <t xml:space="preserve">5086294</t>
  </si>
  <si>
    <t xml:space="preserve">141464</t>
  </si>
  <si>
    <t xml:space="preserve">106199</t>
  </si>
  <si>
    <t xml:space="preserve">Ever Antonio Cartagena bolivar</t>
  </si>
  <si>
    <t xml:space="preserve">1017146956</t>
  </si>
  <si>
    <t xml:space="preserve">3043881693</t>
  </si>
  <si>
    <t xml:space="preserve">Luis Alfredo Hernandez Calle</t>
  </si>
  <si>
    <t xml:space="preserve">18497360</t>
  </si>
  <si>
    <t xml:space="preserve">3006738363</t>
  </si>
  <si>
    <t xml:space="preserve">140005</t>
  </si>
  <si>
    <t xml:space="preserve">94089</t>
  </si>
  <si>
    <t xml:space="preserve">Jairo andres Gallego</t>
  </si>
  <si>
    <t xml:space="preserve">71218259</t>
  </si>
  <si>
    <t xml:space="preserve">3226840329</t>
  </si>
  <si>
    <t xml:space="preserve">Luis Fernando Fernando</t>
  </si>
  <si>
    <t xml:space="preserve">98714655</t>
  </si>
  <si>
    <t xml:space="preserve">3128820726</t>
  </si>
  <si>
    <t xml:space="preserve">3146899497</t>
  </si>
  <si>
    <t xml:space="preserve">138599</t>
  </si>
  <si>
    <t xml:space="preserve">91084</t>
  </si>
  <si>
    <t xml:space="preserve">Oscar Mauricio Mendieta</t>
  </si>
  <si>
    <t xml:space="preserve">7185776</t>
  </si>
  <si>
    <t xml:space="preserve">3114173981</t>
  </si>
  <si>
    <t xml:space="preserve">3114103981</t>
  </si>
  <si>
    <t xml:space="preserve">Luz Dary Soler Sanabria</t>
  </si>
  <si>
    <t xml:space="preserve">23756154</t>
  </si>
  <si>
    <t xml:space="preserve">3224171427</t>
  </si>
  <si>
    <t xml:space="preserve">141410</t>
  </si>
  <si>
    <t xml:space="preserve">106128</t>
  </si>
  <si>
    <t xml:space="preserve">Manuel Alejandro Londoño Calle</t>
  </si>
  <si>
    <t xml:space="preserve">1152452914</t>
  </si>
  <si>
    <t xml:space="preserve">3113466606</t>
  </si>
  <si>
    <t xml:space="preserve">Manuel Federico Monsalve Morales</t>
  </si>
  <si>
    <t xml:space="preserve">1039421729</t>
  </si>
  <si>
    <t xml:space="preserve">3165876203</t>
  </si>
  <si>
    <t xml:space="preserve">138099</t>
  </si>
  <si>
    <t xml:space="preserve">101448</t>
  </si>
  <si>
    <t xml:space="preserve">Lina Maria Montenegro Muñoz</t>
  </si>
  <si>
    <t xml:space="preserve">1085328734</t>
  </si>
  <si>
    <t xml:space="preserve">3159277143</t>
  </si>
  <si>
    <t xml:space="preserve">Maria Camila Muñoz Pasaje</t>
  </si>
  <si>
    <t xml:space="preserve">1081595672</t>
  </si>
  <si>
    <t xml:space="preserve">3137243210</t>
  </si>
  <si>
    <t xml:space="preserve">139974</t>
  </si>
  <si>
    <t xml:space="preserve">104298</t>
  </si>
  <si>
    <t xml:space="preserve">Gineth Andrea Ruiz castellanos</t>
  </si>
  <si>
    <t xml:space="preserve">1015407595</t>
  </si>
  <si>
    <t xml:space="preserve">3215056785</t>
  </si>
  <si>
    <t xml:space="preserve">Maria Irene Sanchez de Ramirez</t>
  </si>
  <si>
    <t xml:space="preserve">41769145</t>
  </si>
  <si>
    <t xml:space="preserve">3125113735</t>
  </si>
  <si>
    <t xml:space="preserve">141544</t>
  </si>
  <si>
    <t xml:space="preserve">1036</t>
  </si>
  <si>
    <t xml:space="preserve">Larry Hernesto Chaparro</t>
  </si>
  <si>
    <t xml:space="preserve">79575530</t>
  </si>
  <si>
    <t xml:space="preserve">3017754274</t>
  </si>
  <si>
    <t xml:space="preserve">3106172769</t>
  </si>
  <si>
    <t xml:space="preserve">Maria Ludy Silva</t>
  </si>
  <si>
    <t xml:space="preserve">51644054</t>
  </si>
  <si>
    <t xml:space="preserve">3107668304</t>
  </si>
  <si>
    <t xml:space="preserve">3133107974</t>
  </si>
  <si>
    <t xml:space="preserve">142136</t>
  </si>
  <si>
    <t xml:space="preserve">107103</t>
  </si>
  <si>
    <t xml:space="preserve">Nivia Gualteros Dimate</t>
  </si>
  <si>
    <t xml:space="preserve">52811166</t>
  </si>
  <si>
    <t xml:space="preserve">3167345826</t>
  </si>
  <si>
    <t xml:space="preserve">Mariana Escobar Salamanca</t>
  </si>
  <si>
    <t xml:space="preserve">52750373</t>
  </si>
  <si>
    <t xml:space="preserve">3153500005</t>
  </si>
  <si>
    <t xml:space="preserve">3152988846</t>
  </si>
  <si>
    <t xml:space="preserve">142122</t>
  </si>
  <si>
    <t xml:space="preserve">105927</t>
  </si>
  <si>
    <t xml:space="preserve">Yeison Patarroyo</t>
  </si>
  <si>
    <t xml:space="preserve">79845269</t>
  </si>
  <si>
    <t xml:space="preserve">3118270956</t>
  </si>
  <si>
    <t xml:space="preserve">María Paula Duque Gomez</t>
  </si>
  <si>
    <t xml:space="preserve">1002083303</t>
  </si>
  <si>
    <t xml:space="preserve">3105133185</t>
  </si>
  <si>
    <t xml:space="preserve">140564</t>
  </si>
  <si>
    <t xml:space="preserve">105008</t>
  </si>
  <si>
    <t xml:space="preserve">Santiago Gil Ruiz</t>
  </si>
  <si>
    <t xml:space="preserve">1020470090</t>
  </si>
  <si>
    <t xml:space="preserve">3128135164</t>
  </si>
  <si>
    <t xml:space="preserve">Maria Victoria Ruiz Castro</t>
  </si>
  <si>
    <t xml:space="preserve">43496495</t>
  </si>
  <si>
    <t xml:space="preserve">3113043382</t>
  </si>
  <si>
    <t xml:space="preserve">2984945</t>
  </si>
  <si>
    <t xml:space="preserve">140034</t>
  </si>
  <si>
    <t xml:space="preserve">104382</t>
  </si>
  <si>
    <t xml:space="preserve">JOSE LUIS ZAPATA CARRASCAL</t>
  </si>
  <si>
    <t xml:space="preserve">1019023910</t>
  </si>
  <si>
    <t xml:space="preserve">3123004728</t>
  </si>
  <si>
    <t xml:space="preserve">Maritza Ballen Silva</t>
  </si>
  <si>
    <t xml:space="preserve">20444923</t>
  </si>
  <si>
    <t xml:space="preserve">3108912981</t>
  </si>
  <si>
    <t xml:space="preserve">138259</t>
  </si>
  <si>
    <t xml:space="preserve">102105</t>
  </si>
  <si>
    <t xml:space="preserve">Doris Maribel Jiménez Medina</t>
  </si>
  <si>
    <t xml:space="preserve">43766979</t>
  </si>
  <si>
    <t xml:space="preserve">3217552897</t>
  </si>
  <si>
    <t xml:space="preserve">Marta Nelly Jimenez Medina</t>
  </si>
  <si>
    <t xml:space="preserve">43766724</t>
  </si>
  <si>
    <t xml:space="preserve">3117120068</t>
  </si>
  <si>
    <t xml:space="preserve">138989</t>
  </si>
  <si>
    <t xml:space="preserve">103016</t>
  </si>
  <si>
    <t xml:space="preserve">Tatiana Maria Daza Arango</t>
  </si>
  <si>
    <t xml:space="preserve">52868879</t>
  </si>
  <si>
    <t xml:space="preserve">3107377743</t>
  </si>
  <si>
    <t xml:space="preserve">Martha Isabel Torres Arbeláez</t>
  </si>
  <si>
    <t xml:space="preserve">52102697</t>
  </si>
  <si>
    <t xml:space="preserve">3022397040</t>
  </si>
  <si>
    <t xml:space="preserve">141601</t>
  </si>
  <si>
    <t xml:space="preserve">106430</t>
  </si>
  <si>
    <t xml:space="preserve">Jesus Alberto Calderon Monrroy</t>
  </si>
  <si>
    <t xml:space="preserve">1106453591</t>
  </si>
  <si>
    <t xml:space="preserve">3505026048</t>
  </si>
  <si>
    <t xml:space="preserve">Martha Yineth Laverde Navarrete</t>
  </si>
  <si>
    <t xml:space="preserve">1003775550</t>
  </si>
  <si>
    <t xml:space="preserve">3112803512</t>
  </si>
  <si>
    <t xml:space="preserve">141522</t>
  </si>
  <si>
    <t xml:space="preserve">97716</t>
  </si>
  <si>
    <t xml:space="preserve">Alejandro Castillo Peña</t>
  </si>
  <si>
    <t xml:space="preserve">1033788256</t>
  </si>
  <si>
    <t xml:space="preserve">3105570738</t>
  </si>
  <si>
    <t xml:space="preserve">Martin Uchubo Sanchez</t>
  </si>
  <si>
    <t xml:space="preserve">80212353</t>
  </si>
  <si>
    <t xml:space="preserve">3024309212</t>
  </si>
  <si>
    <t xml:space="preserve">6017171051</t>
  </si>
  <si>
    <t xml:space="preserve">138473</t>
  </si>
  <si>
    <t xml:space="preserve">102455</t>
  </si>
  <si>
    <t xml:space="preserve">Jose Daniel Guerra Cardona</t>
  </si>
  <si>
    <t xml:space="preserve">1128276313</t>
  </si>
  <si>
    <t xml:space="preserve">3054061700</t>
  </si>
  <si>
    <t xml:space="preserve">Matheo Calderon Isaza</t>
  </si>
  <si>
    <t xml:space="preserve">1020461201</t>
  </si>
  <si>
    <t xml:space="preserve">3162489745</t>
  </si>
  <si>
    <t xml:space="preserve">139055</t>
  </si>
  <si>
    <t xml:space="preserve">103113</t>
  </si>
  <si>
    <t xml:space="preserve">Michelle Gómez palacio</t>
  </si>
  <si>
    <t xml:space="preserve">1035870805</t>
  </si>
  <si>
    <t xml:space="preserve">3217309326</t>
  </si>
  <si>
    <t xml:space="preserve">Michelle Gómez</t>
  </si>
  <si>
    <t xml:space="preserve">142332</t>
  </si>
  <si>
    <t xml:space="preserve">95524</t>
  </si>
  <si>
    <t xml:space="preserve">Anyela Katerina Aya</t>
  </si>
  <si>
    <t xml:space="preserve">52843793</t>
  </si>
  <si>
    <t xml:space="preserve">3213991613</t>
  </si>
  <si>
    <t xml:space="preserve">3143345186</t>
  </si>
  <si>
    <t xml:space="preserve">Miller Cardona</t>
  </si>
  <si>
    <t xml:space="preserve">80739993</t>
  </si>
  <si>
    <t xml:space="preserve">3102324450</t>
  </si>
  <si>
    <t xml:space="preserve">6014958821</t>
  </si>
  <si>
    <t xml:space="preserve">140538</t>
  </si>
  <si>
    <t xml:space="preserve">104974</t>
  </si>
  <si>
    <t xml:space="preserve">José junior Barragán Guzmán</t>
  </si>
  <si>
    <t xml:space="preserve">1117809219</t>
  </si>
  <si>
    <t xml:space="preserve">3127126216</t>
  </si>
  <si>
    <t xml:space="preserve">Neider Smith Gutiérrez Luna</t>
  </si>
  <si>
    <t xml:space="preserve">1076902235</t>
  </si>
  <si>
    <t xml:space="preserve">3105773723</t>
  </si>
  <si>
    <t xml:space="preserve">140918</t>
  </si>
  <si>
    <t xml:space="preserve">104894</t>
  </si>
  <si>
    <t xml:space="preserve">Juan Alvarez</t>
  </si>
  <si>
    <t xml:space="preserve">1216718655</t>
  </si>
  <si>
    <t xml:space="preserve">3207438968</t>
  </si>
  <si>
    <t xml:space="preserve">Nevardo Antonio Arias Calle</t>
  </si>
  <si>
    <t xml:space="preserve">1039421357</t>
  </si>
  <si>
    <t xml:space="preserve">3218099306</t>
  </si>
  <si>
    <t xml:space="preserve">142058</t>
  </si>
  <si>
    <t xml:space="preserve">80896</t>
  </si>
  <si>
    <t xml:space="preserve">Juan andres Grajales muñoz</t>
  </si>
  <si>
    <t xml:space="preserve">1214748116</t>
  </si>
  <si>
    <t xml:space="preserve">3046069422</t>
  </si>
  <si>
    <t xml:space="preserve">Omar Alexis Jurado Arroyave</t>
  </si>
  <si>
    <t xml:space="preserve">1037613754</t>
  </si>
  <si>
    <t xml:space="preserve">3128692263</t>
  </si>
  <si>
    <t xml:space="preserve">139375</t>
  </si>
  <si>
    <t xml:space="preserve">103553</t>
  </si>
  <si>
    <t xml:space="preserve">Omar esneider Rojas beltran</t>
  </si>
  <si>
    <t xml:space="preserve">1106949081</t>
  </si>
  <si>
    <t xml:space="preserve">3202197765</t>
  </si>
  <si>
    <t xml:space="preserve">Omar Esneider Rojas Beltran</t>
  </si>
  <si>
    <t xml:space="preserve">141889</t>
  </si>
  <si>
    <t xml:space="preserve">82733</t>
  </si>
  <si>
    <t xml:space="preserve">Osnayder Luis Vasquez Lucas</t>
  </si>
  <si>
    <t xml:space="preserve">1028020067</t>
  </si>
  <si>
    <t xml:space="preserve">3007010262</t>
  </si>
  <si>
    <t xml:space="preserve">140939</t>
  </si>
  <si>
    <t xml:space="preserve">105541</t>
  </si>
  <si>
    <t xml:space="preserve">Juan Danilo Areiza muñoz</t>
  </si>
  <si>
    <t xml:space="preserve">1216729316</t>
  </si>
  <si>
    <t xml:space="preserve">3007365384</t>
  </si>
  <si>
    <t xml:space="preserve">Paula Andrea Gonzalez</t>
  </si>
  <si>
    <t xml:space="preserve">43187055</t>
  </si>
  <si>
    <t xml:space="preserve">3006607880</t>
  </si>
  <si>
    <t xml:space="preserve">140556</t>
  </si>
  <si>
    <t xml:space="preserve">104992</t>
  </si>
  <si>
    <t xml:space="preserve">Pilar Ortiz Mejia</t>
  </si>
  <si>
    <t xml:space="preserve">1075624633</t>
  </si>
  <si>
    <t xml:space="preserve">3202191906</t>
  </si>
  <si>
    <t xml:space="preserve">3208114075</t>
  </si>
  <si>
    <t xml:space="preserve">141849</t>
  </si>
  <si>
    <t xml:space="preserve">104577</t>
  </si>
  <si>
    <t xml:space="preserve">Raul Armando Bacca Beleño</t>
  </si>
  <si>
    <t xml:space="preserve">91517763</t>
  </si>
  <si>
    <t xml:space="preserve">3223672813</t>
  </si>
  <si>
    <t xml:space="preserve">Raúl Armando Bacca Beleño</t>
  </si>
  <si>
    <t xml:space="preserve">139698</t>
  </si>
  <si>
    <t xml:space="preserve">103962</t>
  </si>
  <si>
    <t xml:space="preserve">Wilfredo Osorio</t>
  </si>
  <si>
    <t xml:space="preserve">79746504</t>
  </si>
  <si>
    <t xml:space="preserve">3186278110</t>
  </si>
  <si>
    <t xml:space="preserve">Raymond Vladimir Alvarado Rosas</t>
  </si>
  <si>
    <t xml:space="preserve">79544452</t>
  </si>
  <si>
    <t xml:space="preserve">3125204722</t>
  </si>
  <si>
    <t xml:space="preserve">141173</t>
  </si>
  <si>
    <t xml:space="preserve">105832</t>
  </si>
  <si>
    <t xml:space="preserve">Alejandra Rincon Verdugo</t>
  </si>
  <si>
    <t xml:space="preserve">52492176</t>
  </si>
  <si>
    <t xml:space="preserve">3214174605</t>
  </si>
  <si>
    <t xml:space="preserve">Rosa Elena Rojas Gonzalez</t>
  </si>
  <si>
    <t xml:space="preserve">51954566</t>
  </si>
  <si>
    <t xml:space="preserve">3218548062</t>
  </si>
  <si>
    <t xml:space="preserve">3124846354</t>
  </si>
  <si>
    <t xml:space="preserve">140353</t>
  </si>
  <si>
    <t xml:space="preserve">104765</t>
  </si>
  <si>
    <t xml:space="preserve">Sandro Neuridio Ladino Ladino</t>
  </si>
  <si>
    <t xml:space="preserve">1004801895</t>
  </si>
  <si>
    <t xml:space="preserve">3224384234</t>
  </si>
  <si>
    <t xml:space="preserve">Rosa Lilia Galvan Gonzalez</t>
  </si>
  <si>
    <t xml:space="preserve">63253166</t>
  </si>
  <si>
    <t xml:space="preserve">3114913635</t>
  </si>
  <si>
    <t xml:space="preserve">139961</t>
  </si>
  <si>
    <t xml:space="preserve">104287</t>
  </si>
  <si>
    <t xml:space="preserve">Leonardo Lozano forrero</t>
  </si>
  <si>
    <t xml:space="preserve">82389731</t>
  </si>
  <si>
    <t xml:space="preserve">3144802845</t>
  </si>
  <si>
    <t xml:space="preserve">Rosa Lilia Gomez  Lopez</t>
  </si>
  <si>
    <t xml:space="preserve">1030544079</t>
  </si>
  <si>
    <t xml:space="preserve">3218269822</t>
  </si>
  <si>
    <t xml:space="preserve">141512</t>
  </si>
  <si>
    <t xml:space="preserve">106282</t>
  </si>
  <si>
    <t xml:space="preserve">Jhon albier Ibañez giraldo</t>
  </si>
  <si>
    <t xml:space="preserve">79991063</t>
  </si>
  <si>
    <t xml:space="preserve">3114814410</t>
  </si>
  <si>
    <t xml:space="preserve">Rotllely Alejandra Baron Daza</t>
  </si>
  <si>
    <t xml:space="preserve">1234789383</t>
  </si>
  <si>
    <t xml:space="preserve">3204699310</t>
  </si>
  <si>
    <t xml:space="preserve">142217</t>
  </si>
  <si>
    <t xml:space="preserve">69224</t>
  </si>
  <si>
    <t xml:space="preserve">Jhohan Ignacio Yepez Clavijo</t>
  </si>
  <si>
    <t xml:space="preserve">1037619319</t>
  </si>
  <si>
    <t xml:space="preserve">3222272885</t>
  </si>
  <si>
    <t xml:space="preserve">Ruben Alexander Castillo Otalora</t>
  </si>
  <si>
    <t xml:space="preserve">91295700</t>
  </si>
  <si>
    <t xml:space="preserve">3054388228</t>
  </si>
  <si>
    <t xml:space="preserve">137928</t>
  </si>
  <si>
    <t xml:space="preserve">101716</t>
  </si>
  <si>
    <t xml:space="preserve">ANGIE TATIANA TORRES AMAYA</t>
  </si>
  <si>
    <t xml:space="preserve">1012375361</t>
  </si>
  <si>
    <t xml:space="preserve">3112917690</t>
  </si>
  <si>
    <t xml:space="preserve">Sandra Gomez Rincon</t>
  </si>
  <si>
    <t xml:space="preserve">52119865</t>
  </si>
  <si>
    <t xml:space="preserve">3227822477</t>
  </si>
  <si>
    <t xml:space="preserve">139954</t>
  </si>
  <si>
    <t xml:space="preserve">104279</t>
  </si>
  <si>
    <t xml:space="preserve">Angelica maria Badillo leon</t>
  </si>
  <si>
    <t xml:space="preserve">1020464745</t>
  </si>
  <si>
    <t xml:space="preserve">3013828273</t>
  </si>
  <si>
    <t xml:space="preserve">Sandra Milena Naranjo Taborda</t>
  </si>
  <si>
    <t xml:space="preserve">43107463</t>
  </si>
  <si>
    <t xml:space="preserve">3105921909</t>
  </si>
  <si>
    <t xml:space="preserve">141837</t>
  </si>
  <si>
    <t xml:space="preserve">106614</t>
  </si>
  <si>
    <t xml:space="preserve">John Jairo Hurtado</t>
  </si>
  <si>
    <t xml:space="preserve">15917744</t>
  </si>
  <si>
    <t xml:space="preserve">3042215535</t>
  </si>
  <si>
    <t xml:space="preserve">Sandra Milena Sepúlveda Monsalve</t>
  </si>
  <si>
    <t xml:space="preserve">43638549</t>
  </si>
  <si>
    <t xml:space="preserve">3226198485</t>
  </si>
  <si>
    <t xml:space="preserve">141418</t>
  </si>
  <si>
    <t xml:space="preserve">105624</t>
  </si>
  <si>
    <t xml:space="preserve">Angie Hernández</t>
  </si>
  <si>
    <t xml:space="preserve">1032484602</t>
  </si>
  <si>
    <t xml:space="preserve">3212858038</t>
  </si>
  <si>
    <t xml:space="preserve">Sandra Patricia Arenas Bernal</t>
  </si>
  <si>
    <t xml:space="preserve">51990674</t>
  </si>
  <si>
    <t xml:space="preserve">3008019675</t>
  </si>
  <si>
    <t xml:space="preserve">141743</t>
  </si>
  <si>
    <t xml:space="preserve">61106</t>
  </si>
  <si>
    <t xml:space="preserve">Sindy marlliby Londoño moreno</t>
  </si>
  <si>
    <t xml:space="preserve">1017168390</t>
  </si>
  <si>
    <t xml:space="preserve">3013483291</t>
  </si>
  <si>
    <t xml:space="preserve">Santiago Castaño</t>
  </si>
  <si>
    <t xml:space="preserve">1037667019</t>
  </si>
  <si>
    <t xml:space="preserve">3023258584</t>
  </si>
  <si>
    <t xml:space="preserve">140490</t>
  </si>
  <si>
    <t xml:space="preserve">104918</t>
  </si>
  <si>
    <t xml:space="preserve">Marbelis eudimar Lizarazo afanador</t>
  </si>
  <si>
    <t xml:space="preserve">1017278236</t>
  </si>
  <si>
    <t xml:space="preserve">3106002536</t>
  </si>
  <si>
    <t xml:space="preserve">Sara Figueroa</t>
  </si>
  <si>
    <t xml:space="preserve">43510911</t>
  </si>
  <si>
    <t xml:space="preserve">3186908474</t>
  </si>
  <si>
    <t xml:space="preserve">140789</t>
  </si>
  <si>
    <t xml:space="preserve">105362</t>
  </si>
  <si>
    <t xml:space="preserve">ALEIDA DEL SOCORRO ZAPATA  GOMEZ</t>
  </si>
  <si>
    <t xml:space="preserve">43501589</t>
  </si>
  <si>
    <t xml:space="preserve">3233743297</t>
  </si>
  <si>
    <t xml:space="preserve">139632</t>
  </si>
  <si>
    <t xml:space="preserve">103875</t>
  </si>
  <si>
    <t xml:space="preserve">Mery Helen Rincón Acosta</t>
  </si>
  <si>
    <t xml:space="preserve">32242202</t>
  </si>
  <si>
    <t xml:space="preserve">3014582463</t>
  </si>
  <si>
    <t xml:space="preserve">Sara Lucia Arango Mesa</t>
  </si>
  <si>
    <t xml:space="preserve">1128441734</t>
  </si>
  <si>
    <t xml:space="preserve">3014069669</t>
  </si>
  <si>
    <t xml:space="preserve">4945624</t>
  </si>
  <si>
    <t xml:space="preserve">141903</t>
  </si>
  <si>
    <t xml:space="preserve">106801</t>
  </si>
  <si>
    <t xml:space="preserve">Wilmar jaime Garcés carmona</t>
  </si>
  <si>
    <t xml:space="preserve">98561599</t>
  </si>
  <si>
    <t xml:space="preserve">3178958063</t>
  </si>
  <si>
    <t xml:space="preserve">Sneyder Vinasco Varilla</t>
  </si>
  <si>
    <t xml:space="preserve">1038626917</t>
  </si>
  <si>
    <t xml:space="preserve">3122052065</t>
  </si>
  <si>
    <t xml:space="preserve">3183192027</t>
  </si>
  <si>
    <t xml:space="preserve">141674</t>
  </si>
  <si>
    <t xml:space="preserve">106530</t>
  </si>
  <si>
    <t xml:space="preserve">Karen Viviana Vasquez Rojas</t>
  </si>
  <si>
    <t xml:space="preserve">1024465964</t>
  </si>
  <si>
    <t xml:space="preserve">3213645344</t>
  </si>
  <si>
    <t xml:space="preserve">Sonia Francia Silvestre Manrrique</t>
  </si>
  <si>
    <t xml:space="preserve">52295834</t>
  </si>
  <si>
    <t xml:space="preserve">3504967994</t>
  </si>
  <si>
    <t xml:space="preserve">140977</t>
  </si>
  <si>
    <t xml:space="preserve">96413</t>
  </si>
  <si>
    <t xml:space="preserve">Fredy Orlando Muñoz izquierdo</t>
  </si>
  <si>
    <t xml:space="preserve">1085288302</t>
  </si>
  <si>
    <t xml:space="preserve">3052163525</t>
  </si>
  <si>
    <t xml:space="preserve">Stefany Martinez</t>
  </si>
  <si>
    <t xml:space="preserve">1100956326</t>
  </si>
  <si>
    <t xml:space="preserve">3185690409</t>
  </si>
  <si>
    <t xml:space="preserve">3177417480</t>
  </si>
  <si>
    <t xml:space="preserve">139966</t>
  </si>
  <si>
    <t xml:space="preserve">104291</t>
  </si>
  <si>
    <t xml:space="preserve">Angie tatiana Pinzón García</t>
  </si>
  <si>
    <t xml:space="preserve">1033780919</t>
  </si>
  <si>
    <t xml:space="preserve">3144582815</t>
  </si>
  <si>
    <t xml:space="preserve">Walter Hernan Suarez Lievano</t>
  </si>
  <si>
    <t xml:space="preserve">1024493892</t>
  </si>
  <si>
    <t xml:space="preserve">3052874550</t>
  </si>
  <si>
    <t xml:space="preserve">139502</t>
  </si>
  <si>
    <t xml:space="preserve">103731</t>
  </si>
  <si>
    <t xml:space="preserve">Yessica paola Padilla espitia</t>
  </si>
  <si>
    <t xml:space="preserve">1040519833</t>
  </si>
  <si>
    <t xml:space="preserve">3226762525</t>
  </si>
  <si>
    <t xml:space="preserve">Walter Ruiz Soto</t>
  </si>
  <si>
    <t xml:space="preserve">1040514020</t>
  </si>
  <si>
    <t xml:space="preserve">3233991403</t>
  </si>
  <si>
    <t xml:space="preserve">139983</t>
  </si>
  <si>
    <t xml:space="preserve">104308</t>
  </si>
  <si>
    <t xml:space="preserve">Cristian arbey Rojas galeano</t>
  </si>
  <si>
    <t xml:space="preserve">1001244391</t>
  </si>
  <si>
    <t xml:space="preserve">3133336370</t>
  </si>
  <si>
    <t xml:space="preserve">William Galeano Vallejo</t>
  </si>
  <si>
    <t xml:space="preserve">71174708</t>
  </si>
  <si>
    <t xml:space="preserve">3016721698</t>
  </si>
  <si>
    <t xml:space="preserve">142398</t>
  </si>
  <si>
    <t xml:space="preserve">107246</t>
  </si>
  <si>
    <t xml:space="preserve">Stephanie katherine Alvarez rivera</t>
  </si>
  <si>
    <t xml:space="preserve">1144038566</t>
  </si>
  <si>
    <t xml:space="preserve">3177403556</t>
  </si>
  <si>
    <t xml:space="preserve">Wilmer Andres Pizarro Castillo</t>
  </si>
  <si>
    <t xml:space="preserve">94530663</t>
  </si>
  <si>
    <t xml:space="preserve">3226533052</t>
  </si>
  <si>
    <t xml:space="preserve">140843</t>
  </si>
  <si>
    <t xml:space="preserve">105148</t>
  </si>
  <si>
    <t xml:space="preserve">José Alfredo Guarín Zapata</t>
  </si>
  <si>
    <t xml:space="preserve">15453686</t>
  </si>
  <si>
    <t xml:space="preserve">3506899249</t>
  </si>
  <si>
    <t xml:space="preserve">Wilson Cadavid Jaramillo</t>
  </si>
  <si>
    <t xml:space="preserve">98593507</t>
  </si>
  <si>
    <t xml:space="preserve">3105908000</t>
  </si>
  <si>
    <t xml:space="preserve">140120</t>
  </si>
  <si>
    <t xml:space="preserve">101710</t>
  </si>
  <si>
    <t xml:space="preserve">LUZ CHILATRA</t>
  </si>
  <si>
    <t xml:space="preserve">1073695749</t>
  </si>
  <si>
    <t xml:space="preserve">3173759976</t>
  </si>
  <si>
    <t xml:space="preserve">Yackson Gyver Gutiérrez Bonilla</t>
  </si>
  <si>
    <t xml:space="preserve">1022374015</t>
  </si>
  <si>
    <t xml:space="preserve">3508910989</t>
  </si>
  <si>
    <t xml:space="preserve">138943</t>
  </si>
  <si>
    <t xml:space="preserve">62983</t>
  </si>
  <si>
    <t xml:space="preserve">Leidy Julieth Muñoz Rios</t>
  </si>
  <si>
    <t xml:space="preserve">1128453204</t>
  </si>
  <si>
    <t xml:space="preserve">3128735340</t>
  </si>
  <si>
    <t xml:space="preserve">Yair Steven Gutierrez Villa</t>
  </si>
  <si>
    <t xml:space="preserve">1059708401</t>
  </si>
  <si>
    <t xml:space="preserve">3128936498</t>
  </si>
  <si>
    <t xml:space="preserve">5874349</t>
  </si>
  <si>
    <t xml:space="preserve">141872</t>
  </si>
  <si>
    <t xml:space="preserve">105506</t>
  </si>
  <si>
    <t xml:space="preserve">Sebastian Marin Castrillon</t>
  </si>
  <si>
    <t xml:space="preserve">1144125406</t>
  </si>
  <si>
    <t xml:space="preserve">3123166576</t>
  </si>
  <si>
    <t xml:space="preserve">Yamiley Gaviria Escobar</t>
  </si>
  <si>
    <t xml:space="preserve">1073503118</t>
  </si>
  <si>
    <t xml:space="preserve">3142496419</t>
  </si>
  <si>
    <t xml:space="preserve">140677</t>
  </si>
  <si>
    <t xml:space="preserve">103474</t>
  </si>
  <si>
    <t xml:space="preserve">silvia liceth saldarriaga garcia</t>
  </si>
  <si>
    <t xml:space="preserve">1116250051</t>
  </si>
  <si>
    <t xml:space="preserve">3135237423</t>
  </si>
  <si>
    <t xml:space="preserve">Yarlecy Payarez Velez</t>
  </si>
  <si>
    <t xml:space="preserve">38792695</t>
  </si>
  <si>
    <t xml:space="preserve">3188101430</t>
  </si>
  <si>
    <t xml:space="preserve">141632</t>
  </si>
  <si>
    <t xml:space="preserve">106474</t>
  </si>
  <si>
    <t xml:space="preserve">Cristian Daniel Fajardo Castillo</t>
  </si>
  <si>
    <t xml:space="preserve">7320065</t>
  </si>
  <si>
    <t xml:space="preserve">3146256330</t>
  </si>
  <si>
    <t xml:space="preserve">Yeidy Lucero Aguirre Rivera</t>
  </si>
  <si>
    <t xml:space="preserve">1060594060</t>
  </si>
  <si>
    <t xml:space="preserve">3235432919</t>
  </si>
  <si>
    <t xml:space="preserve">138460</t>
  </si>
  <si>
    <t xml:space="preserve">102316</t>
  </si>
  <si>
    <t xml:space="preserve">Jhon Eriberto Uribe Cantillo</t>
  </si>
  <si>
    <t xml:space="preserve">79885348</t>
  </si>
  <si>
    <t xml:space="preserve">3002086615</t>
  </si>
  <si>
    <t xml:space="preserve">Yeimmy Ballen</t>
  </si>
  <si>
    <t xml:space="preserve">1032429677</t>
  </si>
  <si>
    <t xml:space="preserve">3006411279</t>
  </si>
  <si>
    <t xml:space="preserve">141195</t>
  </si>
  <si>
    <t xml:space="preserve">105854</t>
  </si>
  <si>
    <t xml:space="preserve">Deicy Lorena Macías Medina</t>
  </si>
  <si>
    <t xml:space="preserve">1033676021</t>
  </si>
  <si>
    <t xml:space="preserve">3102853511</t>
  </si>
  <si>
    <t xml:space="preserve">Yeison Peña</t>
  </si>
  <si>
    <t xml:space="preserve">1053324618</t>
  </si>
  <si>
    <t xml:space="preserve">3212149839</t>
  </si>
  <si>
    <t xml:space="preserve">139268</t>
  </si>
  <si>
    <t xml:space="preserve">103393</t>
  </si>
  <si>
    <t xml:space="preserve">Jonathan Alejandro Espinel Alarcón</t>
  </si>
  <si>
    <t xml:space="preserve">1023012119</t>
  </si>
  <si>
    <t xml:space="preserve">3208148790</t>
  </si>
  <si>
    <t xml:space="preserve">139113</t>
  </si>
  <si>
    <t xml:space="preserve">103194</t>
  </si>
  <si>
    <t xml:space="preserve">Yury Natalia García Marín</t>
  </si>
  <si>
    <t xml:space="preserve">1020396901</t>
  </si>
  <si>
    <t xml:space="preserve">3006014108</t>
  </si>
  <si>
    <t xml:space="preserve">Yeri Patricia Florez Herrera</t>
  </si>
  <si>
    <t xml:space="preserve">1007346212</t>
  </si>
  <si>
    <t xml:space="preserve">3113116788</t>
  </si>
  <si>
    <t xml:space="preserve">141119</t>
  </si>
  <si>
    <t xml:space="preserve">105783</t>
  </si>
  <si>
    <t xml:space="preserve">Astrid mayerli Beltrán cuervo</t>
  </si>
  <si>
    <t xml:space="preserve">1110565228</t>
  </si>
  <si>
    <t xml:space="preserve">3227946703</t>
  </si>
  <si>
    <t xml:space="preserve">Yohn Jairo Sánchez Garzon</t>
  </si>
  <si>
    <t xml:space="preserve">80762029</t>
  </si>
  <si>
    <t xml:space="preserve">3214881191</t>
  </si>
  <si>
    <t xml:space="preserve">141592</t>
  </si>
  <si>
    <t xml:space="preserve">103702</t>
  </si>
  <si>
    <t xml:space="preserve">Juan Esteban Bolívar Barrera</t>
  </si>
  <si>
    <t xml:space="preserve">1007216983</t>
  </si>
  <si>
    <t xml:space="preserve">3133361275</t>
  </si>
  <si>
    <t xml:space="preserve">Zuleima Carolina Barrera Gómez</t>
  </si>
  <si>
    <t xml:space="preserve">42129263</t>
  </si>
  <si>
    <t xml:space="preserve">3133159737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</si>
</sst>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#,##0.##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7.14"/>
    <col collapsed="false" customWidth="true" hidden="false" outlineLevel="0" max="2" min="2" style="0" width="49.57"/>
  </cols>
  <sheetData>
    <row r="1" customFormat="false" ht="15" hidden="false" customHeight="false" outlineLevel="0" collapsed="false">
      <c r="A1" s="1" t="str">
        <f aca="false">IFERROR(__xludf.dummyfunction("QUERY(JTP_CAMILO!$U$2:$V$29,""SELECT *"")"),"No contesta")</f>
        <v>No contesta</v>
      </c>
      <c r="B1" s="1" t="str">
        <f aca="false">IFERROR(__xludf.dummyfunction("""COMPUTED_VALUE"""),"No interesado (ya consiguió el dinero)")</f>
        <v>No interesado (ya consiguió el dinero)</v>
      </c>
      <c r="F1" s="2" t="s">
        <v>0</v>
      </c>
      <c r="M1" s="2" t="s">
        <v>1</v>
      </c>
    </row>
    <row r="2" customFormat="false" ht="15" hidden="false" customHeight="false" outlineLevel="0" collapsed="false">
      <c r="A2" s="1" t="str">
        <f aca="false">IFERROR(__xludf.dummyfunction("""COMPUTED_VALUE"""),"Estaba molesta por el tiempo del desembolso, pero acepto la alianza")</f>
        <v>Estaba molesta por el tiempo del desembolso, pero acepto la alianza</v>
      </c>
      <c r="B2" s="1" t="str">
        <f aca="false">IFERROR(__xludf.dummyfunction("""COMPUTED_VALUE"""),"Cliente informa que va a esperar. ")</f>
        <v>Cliente informa que va a esperar. </v>
      </c>
      <c r="F2" s="1" t="s">
        <v>2</v>
      </c>
      <c r="M2" s="1" t="s">
        <v>3</v>
      </c>
    </row>
    <row r="3" customFormat="false" ht="15" hidden="false" customHeight="false" outlineLevel="0" collapsed="false">
      <c r="A3" s="1" t="str">
        <f aca="false">IFERROR(__xludf.dummyfunction("""COMPUTED_VALUE"""),"Consejera toma la informacion de buena manera, pero que ella le informara al cliente para que tome el prestamo")</f>
        <v>Consejera toma la informacion de buena manera, pero que ella le informara al cliente para que tome el prestamo</v>
      </c>
      <c r="B3" s="1" t="str">
        <f aca="false">IFERROR(__xludf.dummyfunction("""COMPUTED_VALUE"""),"N/A")</f>
        <v>N/A</v>
      </c>
      <c r="F3" s="1" t="s">
        <v>4</v>
      </c>
      <c r="M3" s="1" t="s">
        <v>5</v>
      </c>
    </row>
    <row r="4" customFormat="false" ht="15" hidden="false" customHeight="false" outlineLevel="0" collapsed="false">
      <c r="A4" s="1" t="str">
        <f aca="false">IFERROR(__xludf.dummyfunction("""COMPUTED_VALUE"""),"Consejera informa que la cliente le manifesto que no tomaria el prestamo.")</f>
        <v>Consejera informa que la cliente le manifesto que no tomaria el prestamo.</v>
      </c>
      <c r="B4" s="1" t="str">
        <f aca="false">IFERROR(__xludf.dummyfunction("""COMPUTED_VALUE"""),"Cliente informa que lo pensara")</f>
        <v>Cliente informa que lo pensara</v>
      </c>
      <c r="F4" s="1" t="s">
        <v>6</v>
      </c>
      <c r="M4" s="1" t="s">
        <v>7</v>
      </c>
    </row>
    <row r="5" customFormat="false" ht="15" hidden="true" customHeight="false" outlineLevel="0" collapsed="false">
      <c r="A5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5" s="1"/>
      <c r="F5" s="1" t="s">
        <v>8</v>
      </c>
    </row>
    <row r="6" customFormat="false" ht="15" hidden="false" customHeight="false" outlineLevel="0" collapsed="false">
      <c r="A6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6" s="1" t="str">
        <f aca="false">IFERROR(__xludf.dummyfunction("""COMPUTED_VALUE"""),"Cliente informa que lo pensara")</f>
        <v>Cliente informa que lo pensara</v>
      </c>
      <c r="F6" s="1" t="s">
        <v>8</v>
      </c>
      <c r="M6" s="1" t="s">
        <v>7</v>
      </c>
    </row>
    <row r="7" customFormat="false" ht="15" hidden="false" customHeight="false" outlineLevel="0" collapsed="false">
      <c r="A7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7" s="1" t="str">
        <f aca="false">IFERROR(__xludf.dummyfunction("""COMPUTED_VALUE"""),"Cliente no contactado")</f>
        <v>Cliente no contactado</v>
      </c>
      <c r="F7" s="1" t="s">
        <v>8</v>
      </c>
      <c r="M7" s="1" t="s">
        <v>9</v>
      </c>
    </row>
    <row r="8" customFormat="false" ht="15" hidden="false" customHeight="false" outlineLevel="0" collapsed="false">
      <c r="A8" s="1" t="str">
        <f aca="false">IFERROR(__xludf.dummyfunction("""COMPUTED_VALUE"""),"No contesta")</f>
        <v>No contesta</v>
      </c>
      <c r="B8" s="1" t="str">
        <f aca="false">IFERROR(__xludf.dummyfunction("""COMPUTED_VALUE"""),"No interesado (ya consiguió el dinero)")</f>
        <v>No interesado (ya consiguió el dinero)</v>
      </c>
      <c r="F8" s="1" t="s">
        <v>0</v>
      </c>
      <c r="M8" s="1" t="s">
        <v>1</v>
      </c>
    </row>
    <row r="9" customFormat="false" ht="15" hidden="false" customHeight="false" outlineLevel="0" collapsed="false">
      <c r="A9" s="1" t="str">
        <f aca="false">IFERROR(__xludf.dummyfunction("""COMPUTED_VALUE"""),"Interesado (CV debe llamar al cliente)")</f>
        <v>Interesado (CV debe llamar al cliente)</v>
      </c>
      <c r="B9" s="1" t="str">
        <f aca="false">IFERROR(__xludf.dummyfunction("""COMPUTED_VALUE"""),"Cliente no contactado")</f>
        <v>Cliente no contactado</v>
      </c>
      <c r="F9" s="1" t="s">
        <v>10</v>
      </c>
      <c r="M9" s="1" t="s">
        <v>9</v>
      </c>
    </row>
    <row r="10" customFormat="false" ht="15" hidden="true" customHeight="false" outlineLevel="0" collapsed="false">
      <c r="A10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10" s="1"/>
      <c r="F10" s="1" t="s">
        <v>8</v>
      </c>
    </row>
    <row r="11" customFormat="false" ht="15" hidden="false" customHeight="false" outlineLevel="0" collapsed="false">
      <c r="A11" s="1" t="str">
        <f aca="false">IFERROR(__xludf.dummyfunction("""COMPUTED_VALUE"""),"Consejera informa que nos comuniquemos con el cliente.")</f>
        <v>Consejera informa que nos comuniquemos con el cliente.</v>
      </c>
      <c r="B11" s="1" t="str">
        <f aca="false">IFERROR(__xludf.dummyfunction("""COMPUTED_VALUE"""),"Cliente informa que va a esperar. ")</f>
        <v>Cliente informa que va a esperar. </v>
      </c>
      <c r="F11" s="1" t="s">
        <v>11</v>
      </c>
      <c r="M11" s="1" t="s">
        <v>3</v>
      </c>
    </row>
    <row r="12" customFormat="false" ht="15" hidden="false" customHeight="false" outlineLevel="0" collapsed="false">
      <c r="A12" s="1" t="str">
        <f aca="false">IFERROR(__xludf.dummyfunction("""COMPUTED_VALUE"""),"No contesta")</f>
        <v>No contesta</v>
      </c>
      <c r="B12" s="1" t="str">
        <f aca="false">IFERROR(__xludf.dummyfunction("""COMPUTED_VALUE"""),"Interesado (espera el envío del link para hacer el trámite)")</f>
        <v>Interesado (espera el envío del link para hacer el trámite)</v>
      </c>
      <c r="F12" s="1" t="s">
        <v>0</v>
      </c>
      <c r="M12" s="1" t="s">
        <v>12</v>
      </c>
    </row>
    <row r="13" customFormat="false" ht="15" hidden="false" customHeight="false" outlineLevel="0" collapsed="false">
      <c r="A13" s="1" t="str">
        <f aca="false">IFERROR(__xludf.dummyfunction("""COMPUTED_VALUE"""),"Cliente informa que va a esperar. ")</f>
        <v>Cliente informa que va a esperar. </v>
      </c>
      <c r="B13" s="1" t="str">
        <f aca="false">IFERROR(__xludf.dummyfunction("""COMPUTED_VALUE"""),"Cliente informa que va a esperar. ")</f>
        <v>Cliente informa que va a esperar. </v>
      </c>
      <c r="F13" s="1" t="s">
        <v>3</v>
      </c>
      <c r="M13" s="1" t="s">
        <v>3</v>
      </c>
    </row>
    <row r="14" customFormat="false" ht="15" hidden="false" customHeight="false" outlineLevel="0" collapsed="false">
      <c r="A14" s="1" t="str">
        <f aca="false">IFERROR(__xludf.dummyfunction("""COMPUTED_VALUE"""),"Interesado (Él se comunica con el cliente)")</f>
        <v>Interesado (Él se comunica con el cliente)</v>
      </c>
      <c r="B14" s="1" t="str">
        <f aca="false">IFERROR(__xludf.dummyfunction("""COMPUTED_VALUE"""),"Cliente espera a Aflore")</f>
        <v>Cliente espera a Aflore</v>
      </c>
      <c r="F14" s="1" t="s">
        <v>13</v>
      </c>
      <c r="M14" s="1" t="s">
        <v>14</v>
      </c>
    </row>
    <row r="15" customFormat="false" ht="15" hidden="false" customHeight="false" outlineLevel="0" collapsed="false">
      <c r="A15" s="1" t="str">
        <f aca="false">IFERROR(__xludf.dummyfunction("""COMPUTED_VALUE"""),"Interesado (CV debe llamar al cliente)")</f>
        <v>Interesado (CV debe llamar al cliente)</v>
      </c>
      <c r="B15" s="1" t="str">
        <f aca="false">IFERROR(__xludf.dummyfunction("""COMPUTED_VALUE"""),"Cliente no contactado")</f>
        <v>Cliente no contactado</v>
      </c>
      <c r="F15" s="1" t="s">
        <v>10</v>
      </c>
      <c r="M15" s="1" t="s">
        <v>9</v>
      </c>
    </row>
    <row r="16" customFormat="false" ht="15" hidden="false" customHeight="false" outlineLevel="0" collapsed="false">
      <c r="A16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16" s="1" t="str">
        <f aca="false">IFERROR(__xludf.dummyfunction("""COMPUTED_VALUE"""),"Cliente no contactado")</f>
        <v>Cliente no contactado</v>
      </c>
      <c r="F16" s="1" t="s">
        <v>8</v>
      </c>
      <c r="M16" s="1" t="s">
        <v>9</v>
      </c>
    </row>
    <row r="17" customFormat="false" ht="15" hidden="false" customHeight="false" outlineLevel="0" collapsed="false">
      <c r="A17" s="1" t="str">
        <f aca="false">IFERROR(__xludf.dummyfunction("""COMPUTED_VALUE"""),"No contesto")</f>
        <v>No contesto</v>
      </c>
      <c r="B17" s="1" t="str">
        <f aca="false">IFERROR(__xludf.dummyfunction("""COMPUTED_VALUE"""),"Cliente informa que va a esperar. ")</f>
        <v>Cliente informa que va a esperar. </v>
      </c>
      <c r="F17" s="1" t="s">
        <v>15</v>
      </c>
      <c r="M17" s="1" t="s">
        <v>3</v>
      </c>
    </row>
    <row r="18" customFormat="false" ht="15" hidden="false" customHeight="false" outlineLevel="0" collapsed="false">
      <c r="A18" s="1" t="str">
        <f aca="false">IFERROR(__xludf.dummyfunction("""COMPUTED_VALUE"""),"Interesado (Él se comunica con el cliente)")</f>
        <v>Interesado (Él se comunica con el cliente)</v>
      </c>
      <c r="B18" s="1" t="str">
        <f aca="false">IFERROR(__xludf.dummyfunction("""COMPUTED_VALUE"""),"Interesado (espera el envío del link para hacer el trámite)")</f>
        <v>Interesado (espera el envío del link para hacer el trámite)</v>
      </c>
      <c r="F18" s="1" t="s">
        <v>13</v>
      </c>
      <c r="M18" s="1" t="s">
        <v>12</v>
      </c>
    </row>
    <row r="19" customFormat="false" ht="15" hidden="false" customHeight="false" outlineLevel="0" collapsed="false">
      <c r="A19" s="1" t="str">
        <f aca="false">IFERROR(__xludf.dummyfunction("""COMPUTED_VALUE"""),"Interesado (Él se comunica con el cliente)")</f>
        <v>Interesado (Él se comunica con el cliente)</v>
      </c>
      <c r="B19" s="1" t="str">
        <f aca="false">IFERROR(__xludf.dummyfunction("""COMPUTED_VALUE"""),"Interesado (espera el envío del link para hacer el trámite)")</f>
        <v>Interesado (espera el envío del link para hacer el trámite)</v>
      </c>
      <c r="F19" s="1" t="s">
        <v>13</v>
      </c>
      <c r="M19" s="1" t="s">
        <v>12</v>
      </c>
    </row>
    <row r="20" customFormat="false" ht="15" hidden="false" customHeight="false" outlineLevel="0" collapsed="false">
      <c r="A20" s="1" t="str">
        <f aca="false">IFERROR(__xludf.dummyfunction("""COMPUTED_VALUE"""),"Consejera informa que se comunicara con el cliente para informarle de la campaña")</f>
        <v>Consejera informa que se comunicara con el cliente para informarle de la campaña</v>
      </c>
      <c r="B20" s="1" t="str">
        <f aca="false">IFERROR(__xludf.dummyfunction("""COMPUTED_VALUE"""),"Cliente informa que lo pensara")</f>
        <v>Cliente informa que lo pensara</v>
      </c>
      <c r="F20" s="1" t="s">
        <v>8</v>
      </c>
      <c r="M20" s="1" t="s">
        <v>7</v>
      </c>
    </row>
    <row r="21" customFormat="false" ht="15" hidden="false" customHeight="false" outlineLevel="0" collapsed="false">
      <c r="A21" s="1" t="str">
        <f aca="false">IFERROR(__xludf.dummyfunction("""COMPUTED_VALUE"""),"Consejera y cliente informa que ya tiene credito con Juancho te presta")</f>
        <v>Consejera y cliente informa que ya tiene credito con Juancho te presta</v>
      </c>
      <c r="B21" s="1" t="str">
        <f aca="false">IFERROR(__xludf.dummyfunction("""COMPUTED_VALUE"""),"Cliente espera a Aflore")</f>
        <v>Cliente espera a Aflore</v>
      </c>
      <c r="F21" s="1" t="s">
        <v>16</v>
      </c>
      <c r="M21" s="1" t="s">
        <v>14</v>
      </c>
    </row>
    <row r="22" customFormat="false" ht="15" hidden="true" customHeight="false" outlineLevel="0" collapsed="false">
      <c r="A22" s="1"/>
      <c r="B22" s="1"/>
    </row>
    <row r="23" customFormat="false" ht="15" hidden="false" customHeight="false" outlineLevel="0" collapsed="false">
      <c r="A23" s="1" t="str">
        <f aca="false">IFERROR(__xludf.dummyfunction("""COMPUTED_VALUE"""),"No contesto")</f>
        <v>No contesto</v>
      </c>
      <c r="B23" s="1" t="str">
        <f aca="false">IFERROR(__xludf.dummyfunction("""COMPUTED_VALUE"""),"Cliente informa que no toma el prestamo")</f>
        <v>Cliente informa que no toma el prestamo</v>
      </c>
      <c r="F23" s="1" t="s">
        <v>15</v>
      </c>
      <c r="M23" s="1" t="s">
        <v>17</v>
      </c>
    </row>
    <row r="24" customFormat="false" ht="15" hidden="false" customHeight="false" outlineLevel="0" collapsed="false">
      <c r="A24" s="1" t="str">
        <f aca="false">IFERROR(__xludf.dummyfunction("""COMPUTED_VALUE"""),"No contesta")</f>
        <v>No contesta</v>
      </c>
      <c r="B24" s="1" t="str">
        <f aca="false">IFERROR(__xludf.dummyfunction("""COMPUTED_VALUE"""),"Cliente espera a Aflore")</f>
        <v>Cliente espera a Aflore</v>
      </c>
      <c r="F24" s="1" t="s">
        <v>0</v>
      </c>
      <c r="M24" s="1" t="s">
        <v>14</v>
      </c>
    </row>
    <row r="25" customFormat="false" ht="15" hidden="false" customHeight="false" outlineLevel="0" collapsed="false">
      <c r="A25" s="1" t="str">
        <f aca="false">IFERROR(__xludf.dummyfunction("""COMPUTED_VALUE"""),"No contesta")</f>
        <v>No contesta</v>
      </c>
      <c r="B25" s="1" t="str">
        <f aca="false">IFERROR(__xludf.dummyfunction("""COMPUTED_VALUE"""),"Cliente espera a Aflore")</f>
        <v>Cliente espera a Aflore</v>
      </c>
      <c r="F25" s="1" t="s">
        <v>0</v>
      </c>
      <c r="M25" s="1" t="s">
        <v>14</v>
      </c>
    </row>
    <row r="26" customFormat="false" ht="15" hidden="false" customHeight="false" outlineLevel="0" collapsed="false">
      <c r="A26" s="1" t="str">
        <f aca="false">IFERROR(__xludf.dummyfunction("""COMPUTED_VALUE"""),"Comentara que hablara con el cliente")</f>
        <v>Comentara que hablara con el cliente</v>
      </c>
      <c r="B26" s="1" t="str">
        <f aca="false">IFERROR(__xludf.dummyfunction("""COMPUTED_VALUE"""),"Cliente no contactado")</f>
        <v>Cliente no contactado</v>
      </c>
      <c r="F26" s="1" t="s">
        <v>18</v>
      </c>
      <c r="M26" s="1" t="s">
        <v>9</v>
      </c>
    </row>
    <row r="27" customFormat="false" ht="15" hidden="false" customHeight="false" outlineLevel="0" collapsed="false">
      <c r="A27" s="1" t="str">
        <f aca="false">IFERROR(__xludf.dummyfunction("""COMPUTED_VALUE"""),"No contesta")</f>
        <v>No contesta</v>
      </c>
      <c r="B27" s="1" t="str">
        <f aca="false">IFERROR(__xludf.dummyfunction("""COMPUTED_VALUE"""),"Cliente espera a Aflore")</f>
        <v>Cliente espera a Aflore</v>
      </c>
      <c r="F27" s="1" t="s">
        <v>0</v>
      </c>
      <c r="M27" s="1" t="s">
        <v>14</v>
      </c>
    </row>
    <row r="28" customFormat="false" ht="15" hidden="false" customHeight="false" outlineLevel="0" collapsed="false">
      <c r="A28" s="1" t="str">
        <f aca="false">IFERROR(__xludf.dummyfunction("""COMPUTED_VALUE"""),"Interesado (CV debe llamar al cliente)")</f>
        <v>Interesado (CV debe llamar al cliente)</v>
      </c>
      <c r="B28" s="1" t="str">
        <f aca="false">IFERROR(__xludf.dummyfunction("""COMPUTED_VALUE"""),"Cliente informa que lo pensara")</f>
        <v>Cliente informa que lo pensara</v>
      </c>
      <c r="F28" s="1" t="s">
        <v>10</v>
      </c>
      <c r="M28" s="1" t="s">
        <v>7</v>
      </c>
    </row>
    <row r="29" customFormat="false" ht="15" hidden="false" customHeight="false" outlineLevel="0" collapsed="false">
      <c r="A29" s="1" t="str">
        <f aca="false">IFERROR(__xludf.dummyfunction("QUERY('JTP_JOSE LUIS'!$U$2:$V$29,""SELECT *"")"),"Cliente espera AFLORE")</f>
        <v>Cliente espera AFLORE</v>
      </c>
      <c r="B29" s="1" t="str">
        <f aca="false">IFERROR(__xludf.dummyfunction("""COMPUTED_VALUE"""),"Indica que es una entidad que ella no conoce que prefiere mejor pensar la oferta antes de ir a endeudarse con ellos, pero tambien deja la opcion de esperarnos mejor hasta que resolvamos el problema con los desembolsos")</f>
        <v>Indica que es una entidad que ella no conoce que prefiere mejor pensar la oferta antes de ir a endeudarse con ellos, pero tambien deja la opcion de esperarnos mejor hasta que resolvamos el problema con los desembolsos</v>
      </c>
      <c r="F29" s="1" t="s">
        <v>19</v>
      </c>
      <c r="M29" s="1" t="s">
        <v>20</v>
      </c>
    </row>
    <row r="30" customFormat="false" ht="15" hidden="false" customHeight="false" outlineLevel="0" collapsed="false">
      <c r="A30" s="1" t="str">
        <f aca="false">IFERROR(__xludf.dummyfunction("""COMPUTED_VALUE"""),"Interesado (CV debe llamar al cliente)")</f>
        <v>Interesado (CV debe llamar al cliente)</v>
      </c>
      <c r="B30" s="1" t="str">
        <f aca="false">IFERROR(__xludf.dummyfunction("""COMPUTED_VALUE"""),"Diligencio la SC con JTP dentro de la llamada para tomar el credito")</f>
        <v>Diligencio la SC con JTP dentro de la llamada para tomar el credito</v>
      </c>
      <c r="F30" s="1" t="s">
        <v>10</v>
      </c>
      <c r="M30" s="1" t="s">
        <v>21</v>
      </c>
    </row>
    <row r="31" customFormat="false" ht="15" hidden="false" customHeight="false" outlineLevel="0" collapsed="false">
      <c r="A31" s="1" t="str">
        <f aca="false">IFERROR(__xludf.dummyfunction("""COMPUTED_VALUE"""),"Interesado (CV debe llamar al cliente)")</f>
        <v>Interesado (CV debe llamar al cliente)</v>
      </c>
      <c r="B31" s="1" t="str">
        <f aca="false">IFERROR(__xludf.dummyfunction("""COMPUTED_VALUE"""),"Consejera me informa que le llame al cliente pero el cliente no contesta, se le vuelve a marcar a la consejera para que le ofrezca la alianza con JTP y tome el credito con ellos.")</f>
        <v>Consejera me informa que le llame al cliente pero el cliente no contesta, se le vuelve a marcar a la consejera para que le ofrezca la alianza con JTP y tome el credito con ellos.</v>
      </c>
      <c r="F31" s="1" t="s">
        <v>10</v>
      </c>
      <c r="M31" s="1" t="s">
        <v>22</v>
      </c>
    </row>
    <row r="32" customFormat="false" ht="15" hidden="false" customHeight="false" outlineLevel="0" collapsed="false">
      <c r="A32" s="1" t="str">
        <f aca="false">IFERROR(__xludf.dummyfunction("""COMPUTED_VALUE"""),"Interesado (CV debe llamar al cliente)")</f>
        <v>Interesado (CV debe llamar al cliente)</v>
      </c>
      <c r="B32" s="1" t="str">
        <f aca="false">IFERROR(__xludf.dummyfunction("""COMPUTED_VALUE"""),"Consejero indica que le llamen al cliente pero el telefono esta apagado. Pero el IA tambien quedo de hablar con su cliente")</f>
        <v>Consejero indica que le llamen al cliente pero el telefono esta apagado. Pero el IA tambien quedo de hablar con su cliente</v>
      </c>
      <c r="F32" s="1" t="s">
        <v>10</v>
      </c>
      <c r="M32" s="1" t="s">
        <v>23</v>
      </c>
    </row>
    <row r="33" customFormat="false" ht="15" hidden="false" customHeight="false" outlineLevel="0" collapsed="false">
      <c r="A33" s="1" t="str">
        <f aca="false">IFERROR(__xludf.dummyfunction("""COMPUTED_VALUE"""),"Interesado (Él se comunica con el cliente)")</f>
        <v>Interesado (Él se comunica con el cliente)</v>
      </c>
      <c r="B33" s="1" t="str">
        <f aca="false">IFERROR(__xludf.dummyfunction("""COMPUTED_VALUE"""),"Interesado (espera el envío del link para hacer el trámite)")</f>
        <v>Interesado (espera el envío del link para hacer el trámite)</v>
      </c>
      <c r="F33" s="1" t="s">
        <v>13</v>
      </c>
      <c r="M33" s="1" t="s">
        <v>12</v>
      </c>
    </row>
    <row r="34" customFormat="false" ht="15" hidden="false" customHeight="false" outlineLevel="0" collapsed="false">
      <c r="A34" s="1" t="str">
        <f aca="false">IFERROR(__xludf.dummyfunction("""COMPUTED_VALUE"""),"No interesado (ya consiguió el dinero)")</f>
        <v>No interesado (ya consiguió el dinero)</v>
      </c>
      <c r="B34" s="1" t="str">
        <f aca="false">IFERROR(__xludf.dummyfunction("""COMPUTED_VALUE"""),"Tanto el consejero como el cliente hicieron la comparación y la tasa de JTP con la de AFLORE no quieren tomar ese credito, ademas ya consiguieron el dinero por otro lado")</f>
        <v>Tanto el consejero como el cliente hicieron la comparación y la tasa de JTP con la de AFLORE no quieren tomar ese credito, ademas ya consiguieron el dinero por otro lado</v>
      </c>
      <c r="F34" s="1" t="s">
        <v>1</v>
      </c>
      <c r="M34" s="1" t="s">
        <v>24</v>
      </c>
    </row>
    <row r="35" customFormat="false" ht="15" hidden="false" customHeight="false" outlineLevel="0" collapsed="false">
      <c r="A35" s="1" t="str">
        <f aca="false">IFERROR(__xludf.dummyfunction("""COMPUTED_VALUE"""),"Interesado (Él se comunica con el cliente)")</f>
        <v>Interesado (Él se comunica con el cliente)</v>
      </c>
      <c r="B35" s="1" t="str">
        <f aca="false">IFERROR(__xludf.dummyfunction("""COMPUTED_VALUE"""),"Interesado (espera el envío del link para hacer el trámite)")</f>
        <v>Interesado (espera el envío del link para hacer el trámite)</v>
      </c>
      <c r="F35" s="1" t="s">
        <v>13</v>
      </c>
      <c r="M35" s="1" t="s">
        <v>12</v>
      </c>
    </row>
    <row r="36" customFormat="false" ht="15" hidden="false" customHeight="false" outlineLevel="0" collapsed="false">
      <c r="A36" s="1" t="str">
        <f aca="false">IFERROR(__xludf.dummyfunction("""COMPUTED_VALUE"""),"Interesado (CV debe llamar al cliente)")</f>
        <v>Interesado (CV debe llamar al cliente)</v>
      </c>
      <c r="B36" s="1" t="str">
        <f aca="false">IFERROR(__xludf.dummyfunction("""COMPUTED_VALUE"""),"Interesado (espera el envío del link para hacer el trámite)")</f>
        <v>Interesado (espera el envío del link para hacer el trámite)</v>
      </c>
      <c r="F36" s="1" t="s">
        <v>10</v>
      </c>
      <c r="M36" s="1" t="s">
        <v>12</v>
      </c>
    </row>
    <row r="37" customFormat="false" ht="15" hidden="false" customHeight="false" outlineLevel="0" collapsed="false">
      <c r="A37" s="1" t="str">
        <f aca="false">IFERROR(__xludf.dummyfunction("""COMPUTED_VALUE"""),"Interesado (Él se comunica con el cliente)")</f>
        <v>Interesado (Él se comunica con el cliente)</v>
      </c>
      <c r="B37" s="1" t="str">
        <f aca="false">IFERROR(__xludf.dummyfunction("""COMPUTED_VALUE"""),"Interesado (espera el envío del link para hacer el trámite)")</f>
        <v>Interesado (espera el envío del link para hacer el trámite)</v>
      </c>
      <c r="F37" s="1" t="s">
        <v>13</v>
      </c>
      <c r="M37" s="1" t="s">
        <v>12</v>
      </c>
    </row>
    <row r="38" customFormat="false" ht="15" hidden="false" customHeight="false" outlineLevel="0" collapsed="false">
      <c r="A38" s="1" t="str">
        <f aca="false">IFERROR(__xludf.dummyfunction("""COMPUTED_VALUE"""),"Interesado (CV debe llamar al cliente)")</f>
        <v>Interesado (CV debe llamar al cliente)</v>
      </c>
      <c r="B38" s="1" t="str">
        <f aca="false">IFERROR(__xludf.dummyfunction("""COMPUTED_VALUE"""),"Cliente no contactado")</f>
        <v>Cliente no contactado</v>
      </c>
      <c r="F38" s="1" t="s">
        <v>10</v>
      </c>
      <c r="M38" s="1" t="s">
        <v>9</v>
      </c>
    </row>
    <row r="39" customFormat="false" ht="15" hidden="false" customHeight="false" outlineLevel="0" collapsed="false">
      <c r="A39" s="1" t="str">
        <f aca="false">IFERROR(__xludf.dummyfunction("""COMPUTED_VALUE"""),"Interesado (CV debe llamar al cliente)")</f>
        <v>Interesado (CV debe llamar al cliente)</v>
      </c>
      <c r="B39" s="1" t="str">
        <f aca="false">IFERROR(__xludf.dummyfunction("""COMPUTED_VALUE"""),"Cliente espera a Aflore")</f>
        <v>Cliente espera a Aflore</v>
      </c>
      <c r="F39" s="1" t="s">
        <v>10</v>
      </c>
      <c r="M39" s="1" t="s">
        <v>14</v>
      </c>
    </row>
    <row r="40" customFormat="false" ht="15" hidden="false" customHeight="false" outlineLevel="0" collapsed="false">
      <c r="A40" s="1" t="str">
        <f aca="false">IFERROR(__xludf.dummyfunction("""COMPUTED_VALUE"""),"No interesado (ya consiguió el dinero)")</f>
        <v>No interesado (ya consiguió el dinero)</v>
      </c>
      <c r="B40" s="1" t="str">
        <f aca="false">IFERROR(__xludf.dummyfunction("""COMPUTED_VALUE"""),"No interesado (ya consiguió el dinero)")</f>
        <v>No interesado (ya consiguió el dinero)</v>
      </c>
      <c r="F40" s="1" t="s">
        <v>1</v>
      </c>
      <c r="M40" s="1" t="s">
        <v>1</v>
      </c>
    </row>
    <row r="41" customFormat="false" ht="15" hidden="false" customHeight="false" outlineLevel="0" collapsed="false">
      <c r="A41" s="1" t="str">
        <f aca="false">IFERROR(__xludf.dummyfunction("""COMPUTED_VALUE"""),"Interesado (CV debe llamar al cliente)")</f>
        <v>Interesado (CV debe llamar al cliente)</v>
      </c>
      <c r="B41" s="1" t="str">
        <f aca="false">IFERROR(__xludf.dummyfunction("""COMPUTED_VALUE"""),"Interesado (espera el envío del link para hacer el trámite)")</f>
        <v>Interesado (espera el envío del link para hacer el trámite)</v>
      </c>
      <c r="F41" s="1" t="s">
        <v>10</v>
      </c>
      <c r="M41" s="1" t="s">
        <v>12</v>
      </c>
    </row>
    <row r="42" customFormat="false" ht="15" hidden="false" customHeight="false" outlineLevel="0" collapsed="false">
      <c r="A42" s="1" t="str">
        <f aca="false">IFERROR(__xludf.dummyfunction("""COMPUTED_VALUE"""),"Interesado (Él se comunica con el cliente)")</f>
        <v>Interesado (Él se comunica con el cliente)</v>
      </c>
      <c r="B42" s="1" t="str">
        <f aca="false">IFERROR(__xludf.dummyfunction("""COMPUTED_VALUE"""),"Interesado (espera el envío del link para hacer el trámite)")</f>
        <v>Interesado (espera el envío del link para hacer el trámite)</v>
      </c>
      <c r="F42" s="1" t="s">
        <v>13</v>
      </c>
      <c r="M42" s="1" t="s">
        <v>12</v>
      </c>
    </row>
    <row r="43" customFormat="false" ht="15" hidden="false" customHeight="false" outlineLevel="0" collapsed="false">
      <c r="A43" s="1" t="str">
        <f aca="false">IFERROR(__xludf.dummyfunction("""COMPUTED_VALUE"""),"Consejera informa que se comuniquen con su cliente pero el Sr no contesta se le hacen varios intentos.")</f>
        <v>Consejera informa que se comuniquen con su cliente pero el Sr no contesta se le hacen varios intentos.</v>
      </c>
      <c r="B43" s="1" t="str">
        <f aca="false">IFERROR(__xludf.dummyfunction("""COMPUTED_VALUE"""),"Cliente no contactado")</f>
        <v>Cliente no contactado</v>
      </c>
      <c r="F43" s="1" t="s">
        <v>25</v>
      </c>
      <c r="M43" s="1" t="s">
        <v>9</v>
      </c>
    </row>
    <row r="44" customFormat="false" ht="15" hidden="false" customHeight="false" outlineLevel="0" collapsed="false">
      <c r="A44" s="1" t="str">
        <f aca="false">IFERROR(__xludf.dummyfunction("""COMPUTED_VALUE"""),"Interesado (Él se comunica con el cliente)")</f>
        <v>Interesado (Él se comunica con el cliente)</v>
      </c>
      <c r="B44" s="1" t="str">
        <f aca="false">IFERROR(__xludf.dummyfunction("""COMPUTED_VALUE"""),"Interesado (espera el envío del link para hacer el trámite)")</f>
        <v>Interesado (espera el envío del link para hacer el trámite)</v>
      </c>
      <c r="F44" s="1" t="s">
        <v>13</v>
      </c>
      <c r="M44" s="1" t="s">
        <v>12</v>
      </c>
    </row>
    <row r="45" customFormat="false" ht="15" hidden="true" customHeight="false" outlineLevel="0" collapsed="false">
      <c r="A45" s="1"/>
      <c r="B45" s="1"/>
    </row>
    <row r="46" customFormat="false" ht="15" hidden="false" customHeight="false" outlineLevel="0" collapsed="false">
      <c r="A46" s="1" t="str">
        <f aca="false">IFERROR(__xludf.dummyfunction("""COMPUTED_VALUE"""),"Interesado (CV debe llamar al cliente)")</f>
        <v>Interesado (CV debe llamar al cliente)</v>
      </c>
      <c r="B46" s="1" t="str">
        <f aca="false">IFERROR(__xludf.dummyfunction("""COMPUTED_VALUE"""),"Interesado (espera el envío del link para hacer el trámite)")</f>
        <v>Interesado (espera el envío del link para hacer el trámite)</v>
      </c>
      <c r="F46" s="1" t="s">
        <v>10</v>
      </c>
      <c r="M46" s="1" t="s">
        <v>12</v>
      </c>
    </row>
    <row r="47" customFormat="false" ht="15" hidden="true" customHeight="false" outlineLevel="0" collapsed="false">
      <c r="A47" s="1"/>
      <c r="B47" s="1"/>
    </row>
    <row r="48" customFormat="false" ht="15" hidden="false" customHeight="false" outlineLevel="0" collapsed="false">
      <c r="A48" s="1" t="str">
        <f aca="false">IFERROR(__xludf.dummyfunction("""COMPUTED_VALUE"""),"Interesado (Él se comunica con el cliente)")</f>
        <v>Interesado (Él se comunica con el cliente)</v>
      </c>
      <c r="B48" s="1" t="str">
        <f aca="false">IFERROR(__xludf.dummyfunction("""COMPUTED_VALUE"""),"Interesado (espera el envío del link para hacer el trámite)")</f>
        <v>Interesado (espera el envío del link para hacer el trámite)</v>
      </c>
      <c r="F48" s="1" t="s">
        <v>13</v>
      </c>
      <c r="M48" s="1" t="s">
        <v>12</v>
      </c>
    </row>
    <row r="49" customFormat="false" ht="15" hidden="true" customHeight="false" outlineLevel="0" collapsed="false">
      <c r="A49" s="1"/>
      <c r="B49" s="1"/>
    </row>
    <row r="50" customFormat="false" ht="15" hidden="true" customHeight="false" outlineLevel="0" collapsed="false">
      <c r="A50" s="1"/>
      <c r="B50" s="1"/>
    </row>
    <row r="51" customFormat="false" ht="15" hidden="false" customHeight="false" outlineLevel="0" collapsed="false">
      <c r="A51" s="1" t="str">
        <f aca="false">IFERROR(__xludf.dummyfunction("""COMPUTED_VALUE"""),"No interesado (ya consiguió el dinero)")</f>
        <v>No interesado (ya consiguió el dinero)</v>
      </c>
      <c r="B51" s="1" t="str">
        <f aca="false">IFERROR(__xludf.dummyfunction("""COMPUTED_VALUE"""),"No interesado (ya consiguió el dinero)")</f>
        <v>No interesado (ya consiguió el dinero)</v>
      </c>
      <c r="F51" s="1" t="s">
        <v>1</v>
      </c>
      <c r="M51" s="1" t="s">
        <v>1</v>
      </c>
    </row>
    <row r="52" customFormat="false" ht="15" hidden="false" customHeight="false" outlineLevel="0" collapsed="false">
      <c r="A52" s="1" t="str">
        <f aca="false">IFERROR(__xludf.dummyfunction("""COMPUTED_VALUE"""),"Interesado (CV debe llamar al cliente)")</f>
        <v>Interesado (CV debe llamar al cliente)</v>
      </c>
      <c r="B52" s="1" t="str">
        <f aca="false">IFERROR(__xludf.dummyfunction("""COMPUTED_VALUE"""),"Interesado (espera el envío del link para hacer el trámite)")</f>
        <v>Interesado (espera el envío del link para hacer el trámite)</v>
      </c>
      <c r="F52" s="1" t="s">
        <v>10</v>
      </c>
      <c r="M52" s="1" t="s">
        <v>12</v>
      </c>
    </row>
    <row r="53" customFormat="false" ht="15" hidden="false" customHeight="false" outlineLevel="0" collapsed="false">
      <c r="A53" s="1" t="str">
        <f aca="false">IFERROR(__xludf.dummyfunction("""COMPUTED_VALUE"""),"Interesado (Él se comunica con el cliente)")</f>
        <v>Interesado (Él se comunica con el cliente)</v>
      </c>
      <c r="B53" s="1" t="str">
        <f aca="false">IFERROR(__xludf.dummyfunction("""COMPUTED_VALUE"""),"Interesado (espera el envío del link para hacer el trámite)")</f>
        <v>Interesado (espera el envío del link para hacer el trámite)</v>
      </c>
      <c r="F53" s="1" t="s">
        <v>13</v>
      </c>
      <c r="M53" s="1" t="s">
        <v>12</v>
      </c>
    </row>
    <row r="54" customFormat="false" ht="15" hidden="true" customHeight="false" outlineLevel="0" collapsed="false">
      <c r="A54" s="1"/>
      <c r="B54" s="1"/>
    </row>
    <row r="55" customFormat="false" ht="15" hidden="true" customHeight="false" outlineLevel="0" collapsed="false">
      <c r="A55" s="1"/>
      <c r="B55" s="1"/>
    </row>
    <row r="56" customFormat="false" ht="15" hidden="false" customHeight="false" outlineLevel="0" collapsed="false">
      <c r="A56" s="1" t="str">
        <f aca="false">IFERROR(__xludf.dummyfunction("""COMPUTED_VALUE"""),"Interesado (CV debe llamar al cliente)")</f>
        <v>Interesado (CV debe llamar al cliente)</v>
      </c>
      <c r="B56" s="1" t="str">
        <f aca="false">IFERROR(__xludf.dummyfunction("""COMPUTED_VALUE"""),"Se le marca a la cliente a peticion del IA para ver si tal vez con una llamada remplantee la oferta pero no tiene el celular apagado.")</f>
        <v>Se le marca a la cliente a peticion del IA para ver si tal vez con una llamada remplantee la oferta pero no tiene el celular apagado.</v>
      </c>
      <c r="F56" s="1" t="s">
        <v>10</v>
      </c>
      <c r="M56" s="1" t="s">
        <v>26</v>
      </c>
    </row>
    <row r="57" customFormat="false" ht="15" hidden="true" customHeight="false" outlineLevel="0" collapsed="false">
      <c r="A57" s="1" t="str">
        <f aca="false">IFERROR(__xludf.dummyfunction("QUERY('JTP_DIEGO CRUZ'!$U$2:$V$29,""SELECT *"")"),"")</f>
        <v/>
      </c>
      <c r="B57" s="1" t="str">
        <f aca="false">IFERROR(__xludf.dummyfunction("""COMPUTED_VALUE"""),"Lo va a pensar ")</f>
        <v>Lo va a pensar </v>
      </c>
      <c r="M57" s="1" t="s">
        <v>27</v>
      </c>
    </row>
    <row r="58" customFormat="false" ht="15" hidden="false" customHeight="false" outlineLevel="0" collapsed="false">
      <c r="A58" s="1" t="str">
        <f aca="false">IFERROR(__xludf.dummyfunction("""COMPUTED_VALUE"""),"Cliente espera a Aflore")</f>
        <v>Cliente espera a Aflore</v>
      </c>
      <c r="B58" s="1" t="str">
        <f aca="false">IFERROR(__xludf.dummyfunction("""COMPUTED_VALUE"""),"desea esperar el credito de aflore porque en Juancho te presta le dan un valor menor al de nosotros para desembolsar ")</f>
        <v>desea esperar el credito de aflore porque en Juancho te presta le dan un valor menor al de nosotros para desembolsar </v>
      </c>
      <c r="F58" s="1" t="s">
        <v>14</v>
      </c>
      <c r="M58" s="1" t="s">
        <v>28</v>
      </c>
    </row>
    <row r="59" customFormat="false" ht="15" hidden="true" customHeight="false" outlineLevel="0" collapsed="false">
      <c r="A59" s="1" t="str">
        <f aca="false">IFERROR(__xludf.dummyfunction("""COMPUTED_VALUE"""),"Interesado (Él se comunica con el cliente)")</f>
        <v>Interesado (Él se comunica con el cliente)</v>
      </c>
      <c r="B59" s="1"/>
      <c r="F59" s="1" t="s">
        <v>13</v>
      </c>
    </row>
    <row r="60" customFormat="false" ht="15" hidden="true" customHeight="false" outlineLevel="0" collapsed="false">
      <c r="A60" s="1" t="str">
        <f aca="false">IFERROR(__xludf.dummyfunction("""COMPUTED_VALUE"""),"Interesado (Él se comunica con el cliente)")</f>
        <v>Interesado (Él se comunica con el cliente)</v>
      </c>
      <c r="B60" s="1"/>
      <c r="F60" s="1" t="s">
        <v>13</v>
      </c>
    </row>
    <row r="61" customFormat="false" ht="15" hidden="true" customHeight="false" outlineLevel="0" collapsed="false">
      <c r="A61" s="1"/>
      <c r="B61" s="1" t="str">
        <f aca="false">IFERROR(__xludf.dummyfunction("""COMPUTED_VALUE"""),"Ya realizo la solciitud con el link ")</f>
        <v>Ya realizo la solciitud con el link </v>
      </c>
      <c r="M61" s="1" t="s">
        <v>29</v>
      </c>
    </row>
    <row r="62" customFormat="false" ht="15" hidden="true" customHeight="false" outlineLevel="0" collapsed="false">
      <c r="A62" s="1" t="str">
        <f aca="false">IFERROR(__xludf.dummyfunction("""COMPUTED_VALUE"""),"Interesado (Él se comunica con el cliente)")</f>
        <v>Interesado (Él se comunica con el cliente)</v>
      </c>
      <c r="B62" s="1"/>
      <c r="F62" s="1" t="s">
        <v>13</v>
      </c>
    </row>
    <row r="63" customFormat="false" ht="15" hidden="true" customHeight="false" outlineLevel="0" collapsed="false">
      <c r="A63" s="1" t="str">
        <f aca="false">IFERROR(__xludf.dummyfunction("""COMPUTED_VALUE"""),"Interesado (Él se comunica con el cliente)")</f>
        <v>Interesado (Él se comunica con el cliente)</v>
      </c>
      <c r="B63" s="1"/>
      <c r="F63" s="1" t="s">
        <v>13</v>
      </c>
    </row>
    <row r="64" customFormat="false" ht="15" hidden="true" customHeight="false" outlineLevel="0" collapsed="false">
      <c r="A64" s="1" t="str">
        <f aca="false">IFERROR(__xludf.dummyfunction("""COMPUTED_VALUE"""),"Cliente espera a Aflore")</f>
        <v>Cliente espera a Aflore</v>
      </c>
      <c r="B64" s="1"/>
      <c r="F64" s="1" t="s">
        <v>14</v>
      </c>
    </row>
    <row r="65" customFormat="false" ht="15" hidden="true" customHeight="false" outlineLevel="0" collapsed="false">
      <c r="A65" s="1" t="str">
        <f aca="false">IFERROR(__xludf.dummyfunction("""COMPUTED_VALUE"""),"Interesado (Él se comunica con el cliente)")</f>
        <v>Interesado (Él se comunica con el cliente)</v>
      </c>
      <c r="B65" s="1"/>
      <c r="F65" s="1" t="s">
        <v>13</v>
      </c>
    </row>
    <row r="66" customFormat="false" ht="15" hidden="true" customHeight="false" outlineLevel="0" collapsed="false">
      <c r="A66" s="1" t="str">
        <f aca="false">IFERROR(__xludf.dummyfunction("""COMPUTED_VALUE"""),"Cliente espera a Aflore")</f>
        <v>Cliente espera a Aflore</v>
      </c>
      <c r="B66" s="1"/>
      <c r="F66" s="1" t="s">
        <v>14</v>
      </c>
    </row>
    <row r="67" customFormat="false" ht="15" hidden="true" customHeight="false" outlineLevel="0" collapsed="false">
      <c r="A67" s="1" t="str">
        <f aca="false">IFERROR(__xludf.dummyfunction("""COMPUTED_VALUE"""),"Interesado (Él se comunica con el cliente)")</f>
        <v>Interesado (Él se comunica con el cliente)</v>
      </c>
      <c r="B67" s="1"/>
      <c r="F67" s="1" t="s">
        <v>13</v>
      </c>
    </row>
    <row r="68" customFormat="false" ht="15" hidden="true" customHeight="false" outlineLevel="0" collapsed="false">
      <c r="A68" s="1"/>
      <c r="B68" s="1"/>
    </row>
    <row r="69" customFormat="false" ht="15" hidden="true" customHeight="false" outlineLevel="0" collapsed="false">
      <c r="A69" s="1" t="str">
        <f aca="false">IFERROR(__xludf.dummyfunction("""COMPUTED_VALUE"""),"Interesado (Él se comunica con el cliente)")</f>
        <v>Interesado (Él se comunica con el cliente)</v>
      </c>
      <c r="B69" s="1"/>
      <c r="F69" s="1" t="s">
        <v>13</v>
      </c>
    </row>
    <row r="70" customFormat="false" ht="15" hidden="true" customHeight="false" outlineLevel="0" collapsed="false">
      <c r="A70" s="1" t="str">
        <f aca="false">IFERROR(__xludf.dummyfunction("""COMPUTED_VALUE"""),"Interesado (Él se comunica con el cliente)")</f>
        <v>Interesado (Él se comunica con el cliente)</v>
      </c>
      <c r="B70" s="1"/>
      <c r="F70" s="1" t="s">
        <v>13</v>
      </c>
    </row>
    <row r="71" customFormat="false" ht="15" hidden="true" customHeight="false" outlineLevel="0" collapsed="false">
      <c r="A71" s="1" t="str">
        <f aca="false">IFERROR(__xludf.dummyfunction("""COMPUTED_VALUE"""),"Interesado (Él se comunica con el cliente)")</f>
        <v>Interesado (Él se comunica con el cliente)</v>
      </c>
      <c r="B71" s="1"/>
      <c r="F71" s="1" t="s">
        <v>13</v>
      </c>
    </row>
    <row r="72" customFormat="false" ht="15" hidden="true" customHeight="false" outlineLevel="0" collapsed="false">
      <c r="A72" s="1" t="str">
        <f aca="false">IFERROR(__xludf.dummyfunction("""COMPUTED_VALUE"""),"Interesado (Él se comunica con el cliente)")</f>
        <v>Interesado (Él se comunica con el cliente)</v>
      </c>
      <c r="B72" s="1"/>
      <c r="F72" s="1" t="s">
        <v>13</v>
      </c>
    </row>
    <row r="73" customFormat="false" ht="15" hidden="true" customHeight="false" outlineLevel="0" collapsed="false">
      <c r="A73" s="1" t="str">
        <f aca="false">IFERROR(__xludf.dummyfunction("""COMPUTED_VALUE"""),"No interesado (ya consiguió el dinero)")</f>
        <v>No interesado (ya consiguió el dinero)</v>
      </c>
      <c r="B73" s="1"/>
      <c r="F73" s="1" t="s">
        <v>1</v>
      </c>
    </row>
    <row r="74" customFormat="false" ht="15" hidden="true" customHeight="false" outlineLevel="0" collapsed="false">
      <c r="A74" s="1" t="str">
        <f aca="false">IFERROR(__xludf.dummyfunction("""COMPUTED_VALUE"""),"Cliente espera a Aflore")</f>
        <v>Cliente espera a Aflore</v>
      </c>
      <c r="B74" s="1"/>
      <c r="F74" s="1" t="s">
        <v>14</v>
      </c>
    </row>
    <row r="75" customFormat="false" ht="15" hidden="true" customHeight="false" outlineLevel="0" collapsed="false">
      <c r="A75" s="1" t="str">
        <f aca="false">IFERROR(__xludf.dummyfunction("""COMPUTED_VALUE"""),"Cliente espera a Aflore")</f>
        <v>Cliente espera a Aflore</v>
      </c>
      <c r="B75" s="1"/>
      <c r="F75" s="1" t="s">
        <v>14</v>
      </c>
    </row>
    <row r="76" customFormat="false" ht="15" hidden="true" customHeight="false" outlineLevel="0" collapsed="false">
      <c r="A76" s="1"/>
      <c r="B76" s="1"/>
    </row>
    <row r="77" customFormat="false" ht="15" hidden="true" customHeight="false" outlineLevel="0" collapsed="false">
      <c r="A77" s="1" t="str">
        <f aca="false">IFERROR(__xludf.dummyfunction("""COMPUTED_VALUE"""),"No interesado (ya consiguió el dinero)")</f>
        <v>No interesado (ya consiguió el dinero)</v>
      </c>
      <c r="B77" s="1"/>
      <c r="F77" s="1" t="s">
        <v>1</v>
      </c>
    </row>
    <row r="78" customFormat="false" ht="15" hidden="true" customHeight="false" outlineLevel="0" collapsed="false">
      <c r="A78" s="1"/>
      <c r="B78" s="1" t="str">
        <f aca="false">IFERROR(__xludf.dummyfunction("""COMPUTED_VALUE"""),"No interesado (ya consiguió el dinero)")</f>
        <v>No interesado (ya consiguió el dinero)</v>
      </c>
      <c r="M78" s="1" t="s">
        <v>1</v>
      </c>
    </row>
    <row r="79" customFormat="false" ht="15" hidden="true" customHeight="false" outlineLevel="0" collapsed="false">
      <c r="A79" s="1"/>
      <c r="B79" s="1" t="str">
        <f aca="false">IFERROR(__xludf.dummyfunction("""COMPUTED_VALUE"""),"Cliente espera a Aflore")</f>
        <v>Cliente espera a Aflore</v>
      </c>
      <c r="M79" s="1" t="s">
        <v>14</v>
      </c>
    </row>
    <row r="80" customFormat="false" ht="15" hidden="true" customHeight="false" outlineLevel="0" collapsed="false">
      <c r="A80" s="1"/>
      <c r="B80" s="1" t="str">
        <f aca="false">IFERROR(__xludf.dummyfunction("""COMPUTED_VALUE"""),"No interesado (ya consiguió el dinero)")</f>
        <v>No interesado (ya consiguió el dinero)</v>
      </c>
      <c r="M80" s="1" t="s">
        <v>1</v>
      </c>
    </row>
    <row r="81" customFormat="false" ht="15" hidden="true" customHeight="false" outlineLevel="0" collapsed="false">
      <c r="A81" s="1" t="str">
        <f aca="false">IFERROR(__xludf.dummyfunction("""COMPUTED_VALUE"""),"No interesado (ya consiguió el dinero)")</f>
        <v>No interesado (ya consiguió el dinero)</v>
      </c>
      <c r="B81" s="1"/>
      <c r="F81" s="1" t="s">
        <v>1</v>
      </c>
    </row>
    <row r="82" customFormat="false" ht="15" hidden="true" customHeight="false" outlineLevel="0" collapsed="false">
      <c r="A82" s="1" t="str">
        <f aca="false">IFERROR(__xludf.dummyfunction("""COMPUTED_VALUE"""),"Interesado (Él se comunica con el cliente)")</f>
        <v>Interesado (Él se comunica con el cliente)</v>
      </c>
      <c r="B82" s="1"/>
      <c r="F82" s="1" t="s">
        <v>13</v>
      </c>
    </row>
    <row r="83" customFormat="false" ht="15" hidden="true" customHeight="false" outlineLevel="0" collapsed="false">
      <c r="A83" s="1" t="str">
        <f aca="false">IFERROR(__xludf.dummyfunction("""COMPUTED_VALUE"""),"Interesado (Él se comunica con el cliente)")</f>
        <v>Interesado (Él se comunica con el cliente)</v>
      </c>
      <c r="B83" s="1"/>
      <c r="F83" s="1" t="s">
        <v>13</v>
      </c>
    </row>
    <row r="84" customFormat="false" ht="15" hidden="true" customHeight="false" outlineLevel="0" collapsed="false">
      <c r="A84" s="1"/>
      <c r="B84" s="1"/>
    </row>
    <row r="85" customFormat="false" ht="15" hidden="true" customHeight="false" outlineLevel="0" collapsed="false">
      <c r="A85" s="1" t="str">
        <f aca="false">IFERROR(__xludf.dummyfunction("QUERY('JTP_JOSE JHIOVANNI'!$U$2:$V$29,""SELECT *"")"),"")</f>
        <v/>
      </c>
      <c r="B85" s="1"/>
    </row>
    <row r="86" customFormat="false" ht="15" hidden="false" customHeight="false" outlineLevel="0" collapsed="false">
      <c r="A86" s="1" t="str">
        <f aca="false">IFERROR(__xludf.dummyfunction("""COMPUTED_VALUE"""),"Interesado (Él se comunica con el cliente)")</f>
        <v>Interesado (Él se comunica con el cliente)</v>
      </c>
      <c r="B86" s="1" t="str">
        <f aca="false">IFERROR(__xludf.dummyfunction("""COMPUTED_VALUE"""),"Interesado (espera el envío del link para hacer el trámite)")</f>
        <v>Interesado (espera el envío del link para hacer el trámite)</v>
      </c>
      <c r="F86" s="1" t="s">
        <v>13</v>
      </c>
      <c r="M86" s="1" t="s">
        <v>12</v>
      </c>
    </row>
    <row r="87" customFormat="false" ht="15" hidden="false" customHeight="false" outlineLevel="0" collapsed="false">
      <c r="A87" s="1" t="str">
        <f aca="false">IFERROR(__xludf.dummyfunction("""COMPUTED_VALUE"""),"Interesado (Él se comunica con el cliente)")</f>
        <v>Interesado (Él se comunica con el cliente)</v>
      </c>
      <c r="B87" s="1" t="str">
        <f aca="false">IFERROR(__xludf.dummyfunction("""COMPUTED_VALUE"""),"Interesado (espera el envío del link para hacer el trámite)")</f>
        <v>Interesado (espera el envío del link para hacer el trámite)</v>
      </c>
      <c r="F87" s="1" t="s">
        <v>13</v>
      </c>
      <c r="M87" s="1" t="s">
        <v>12</v>
      </c>
    </row>
    <row r="88" customFormat="false" ht="15" hidden="true" customHeight="false" outlineLevel="0" collapsed="false">
      <c r="A88" s="1"/>
      <c r="B88" s="1"/>
    </row>
    <row r="89" customFormat="false" ht="15" hidden="false" customHeight="false" outlineLevel="0" collapsed="false">
      <c r="A89" s="1" t="str">
        <f aca="false">IFERROR(__xludf.dummyfunction("""COMPUTED_VALUE"""),"Interesado (Él se comunica con el cliente)")</f>
        <v>Interesado (Él se comunica con el cliente)</v>
      </c>
      <c r="B89" s="1" t="str">
        <f aca="false">IFERROR(__xludf.dummyfunction("""COMPUTED_VALUE"""),"Interesado (espera el envío del link para hacer el trámite)")</f>
        <v>Interesado (espera el envío del link para hacer el trámite)</v>
      </c>
      <c r="F89" s="1" t="s">
        <v>13</v>
      </c>
      <c r="M89" s="1" t="s">
        <v>12</v>
      </c>
    </row>
    <row r="90" customFormat="false" ht="15" hidden="false" customHeight="false" outlineLevel="0" collapsed="false">
      <c r="A90" s="1" t="str">
        <f aca="false">IFERROR(__xludf.dummyfunction("""COMPUTED_VALUE"""),"Interesado (CV debe llamar al cliente)")</f>
        <v>Interesado (CV debe llamar al cliente)</v>
      </c>
      <c r="B90" s="1" t="str">
        <f aca="false">IFERROR(__xludf.dummyfunction("""COMPUTED_VALUE"""),"Interesado (espera el envío del link para hacer el trámite)")</f>
        <v>Interesado (espera el envío del link para hacer el trámite)</v>
      </c>
      <c r="F90" s="1" t="s">
        <v>10</v>
      </c>
      <c r="M90" s="1" t="s">
        <v>12</v>
      </c>
    </row>
    <row r="91" customFormat="false" ht="15" hidden="true" customHeight="false" outlineLevel="0" collapsed="false">
      <c r="A91" s="1"/>
      <c r="B91" s="1"/>
    </row>
    <row r="92" customFormat="false" ht="15" hidden="true" customHeight="false" outlineLevel="0" collapsed="false">
      <c r="A92" s="1"/>
      <c r="B92" s="1"/>
    </row>
    <row r="93" customFormat="false" ht="15" hidden="false" customHeight="false" outlineLevel="0" collapsed="false">
      <c r="A93" s="1" t="str">
        <f aca="false">IFERROR(__xludf.dummyfunction("""COMPUTED_VALUE"""),"Interesado (Él se comunica con el cliente)")</f>
        <v>Interesado (Él se comunica con el cliente)</v>
      </c>
      <c r="B93" s="1" t="str">
        <f aca="false">IFERROR(__xludf.dummyfunction("""COMPUTED_VALUE"""),"Interesado (espera el envío del link para hacer el trámite)")</f>
        <v>Interesado (espera el envío del link para hacer el trámite)</v>
      </c>
      <c r="F93" s="1" t="s">
        <v>13</v>
      </c>
      <c r="M93" s="1" t="s">
        <v>12</v>
      </c>
    </row>
    <row r="94" customFormat="false" ht="15" hidden="true" customHeight="false" outlineLevel="0" collapsed="false">
      <c r="A94" s="1"/>
      <c r="B94" s="1"/>
    </row>
    <row r="95" customFormat="false" ht="15" hidden="true" customHeight="false" outlineLevel="0" collapsed="false">
      <c r="A95" s="1"/>
      <c r="B95" s="1"/>
    </row>
    <row r="96" customFormat="false" ht="15" hidden="false" customHeight="false" outlineLevel="0" collapsed="false">
      <c r="A96" s="1" t="str">
        <f aca="false">IFERROR(__xludf.dummyfunction("""COMPUTED_VALUE"""),"Interesado (Él se comunica con el cliente)")</f>
        <v>Interesado (Él se comunica con el cliente)</v>
      </c>
      <c r="B96" s="1" t="str">
        <f aca="false">IFERROR(__xludf.dummyfunction("""COMPUTED_VALUE"""),"Interesado (espera el envío del link para hacer el trámite)")</f>
        <v>Interesado (espera el envío del link para hacer el trámite)</v>
      </c>
      <c r="F96" s="1" t="s">
        <v>13</v>
      </c>
      <c r="M96" s="1" t="s">
        <v>12</v>
      </c>
    </row>
    <row r="97" customFormat="false" ht="15" hidden="true" customHeight="false" outlineLevel="0" collapsed="false">
      <c r="A97" s="1"/>
      <c r="B97" s="1"/>
    </row>
    <row r="98" customFormat="false" ht="15" hidden="true" customHeight="false" outlineLevel="0" collapsed="false">
      <c r="A98" s="1"/>
      <c r="B98" s="1"/>
    </row>
    <row r="99" customFormat="false" ht="15" hidden="false" customHeight="false" outlineLevel="0" collapsed="false">
      <c r="A99" s="1" t="str">
        <f aca="false">IFERROR(__xludf.dummyfunction("""COMPUTED_VALUE"""),"Interesado (Él se comunica con el cliente)")</f>
        <v>Interesado (Él se comunica con el cliente)</v>
      </c>
      <c r="B99" s="1" t="str">
        <f aca="false">IFERROR(__xludf.dummyfunction("""COMPUTED_VALUE"""),"Interesado (espera el envío del link para hacer el trámite)")</f>
        <v>Interesado (espera el envío del link para hacer el trámite)</v>
      </c>
      <c r="F99" s="1" t="s">
        <v>13</v>
      </c>
      <c r="M99" s="1" t="s">
        <v>12</v>
      </c>
    </row>
    <row r="100" customFormat="false" ht="15" hidden="true" customHeight="false" outlineLevel="0" collapsed="false">
      <c r="A100" s="1"/>
      <c r="B100" s="1"/>
    </row>
    <row r="101" customFormat="false" ht="15" hidden="false" customHeight="false" outlineLevel="0" collapsed="false">
      <c r="A101" s="1" t="str">
        <f aca="false">IFERROR(__xludf.dummyfunction("""COMPUTED_VALUE"""),"Interesado (Él se comunica con el cliente)")</f>
        <v>Interesado (Él se comunica con el cliente)</v>
      </c>
      <c r="B101" s="1" t="str">
        <f aca="false">IFERROR(__xludf.dummyfunction("""COMPUTED_VALUE"""),"Interesado (espera el envío del link para hacer el trámite)")</f>
        <v>Interesado (espera el envío del link para hacer el trámite)</v>
      </c>
      <c r="F101" s="1" t="s">
        <v>13</v>
      </c>
      <c r="M101" s="1" t="s">
        <v>12</v>
      </c>
    </row>
    <row r="102" customFormat="false" ht="15" hidden="true" customHeight="false" outlineLevel="0" collapsed="false">
      <c r="A102" s="1"/>
      <c r="B102" s="1"/>
    </row>
    <row r="103" customFormat="false" ht="15" hidden="true" customHeight="false" outlineLevel="0" collapsed="false">
      <c r="A103" s="1"/>
      <c r="B103" s="1"/>
    </row>
    <row r="104" customFormat="false" ht="15" hidden="false" customHeight="false" outlineLevel="0" collapsed="false">
      <c r="A104" s="1" t="str">
        <f aca="false">IFERROR(__xludf.dummyfunction("""COMPUTED_VALUE"""),"Interesado (Él se comunica con el cliente)")</f>
        <v>Interesado (Él se comunica con el cliente)</v>
      </c>
      <c r="B104" s="1" t="str">
        <f aca="false">IFERROR(__xludf.dummyfunction("""COMPUTED_VALUE"""),"Interesado (espera el envío del link para hacer el trámite)")</f>
        <v>Interesado (espera el envío del link para hacer el trámite)</v>
      </c>
      <c r="F104" s="1" t="s">
        <v>13</v>
      </c>
      <c r="M104" s="1" t="s">
        <v>12</v>
      </c>
    </row>
    <row r="105" customFormat="false" ht="15" hidden="true" customHeight="false" outlineLevel="0" collapsed="false">
      <c r="A105" s="1"/>
      <c r="B105" s="1"/>
    </row>
    <row r="106" customFormat="false" ht="15" hidden="false" customHeight="false" outlineLevel="0" collapsed="false">
      <c r="A106" s="1" t="str">
        <f aca="false">IFERROR(__xludf.dummyfunction("""COMPUTED_VALUE"""),"Interesado (Él se comunica con el cliente)")</f>
        <v>Interesado (Él se comunica con el cliente)</v>
      </c>
      <c r="B106" s="1" t="str">
        <f aca="false">IFERROR(__xludf.dummyfunction("""COMPUTED_VALUE"""),"Interesado (espera el envío del link para hacer el trámite)")</f>
        <v>Interesado (espera el envío del link para hacer el trámite)</v>
      </c>
      <c r="F106" s="1" t="s">
        <v>13</v>
      </c>
      <c r="M106" s="1" t="s">
        <v>12</v>
      </c>
    </row>
    <row r="107" customFormat="false" ht="15" hidden="false" customHeight="false" outlineLevel="0" collapsed="false">
      <c r="A107" s="1" t="str">
        <f aca="false">IFERROR(__xludf.dummyfunction("""COMPUTED_VALUE"""),"Interesado (Él se comunica con el cliente)")</f>
        <v>Interesado (Él se comunica con el cliente)</v>
      </c>
      <c r="B107" s="1" t="str">
        <f aca="false">IFERROR(__xludf.dummyfunction("""COMPUTED_VALUE"""),"Interesado (espera el envío del link para hacer el trámite)")</f>
        <v>Interesado (espera el envío del link para hacer el trámite)</v>
      </c>
      <c r="F107" s="1" t="s">
        <v>13</v>
      </c>
      <c r="M107" s="1" t="s">
        <v>12</v>
      </c>
    </row>
    <row r="108" customFormat="false" ht="15" hidden="true" customHeight="false" outlineLevel="0" collapsed="false">
      <c r="A108" s="1"/>
      <c r="B108" s="1"/>
    </row>
    <row r="109" customFormat="false" ht="15" hidden="true" customHeight="false" outlineLevel="0" collapsed="false">
      <c r="A109" s="1"/>
      <c r="B109" s="1"/>
    </row>
    <row r="110" customFormat="false" ht="15" hidden="false" customHeight="false" outlineLevel="0" collapsed="false">
      <c r="A110" s="1" t="str">
        <f aca="false">IFERROR(__xludf.dummyfunction("""COMPUTED_VALUE"""),"Interesado (Él se comunica con el cliente)")</f>
        <v>Interesado (Él se comunica con el cliente)</v>
      </c>
      <c r="B110" s="1" t="str">
        <f aca="false">IFERROR(__xludf.dummyfunction("""COMPUTED_VALUE"""),"Interesado (espera el envío del link para hacer el trámite)")</f>
        <v>Interesado (espera el envío del link para hacer el trámite)</v>
      </c>
      <c r="F110" s="1" t="s">
        <v>13</v>
      </c>
      <c r="M110" s="1" t="s">
        <v>12</v>
      </c>
    </row>
    <row r="111" customFormat="false" ht="15" hidden="false" customHeight="false" outlineLevel="0" collapsed="false">
      <c r="A111" s="1" t="str">
        <f aca="false">IFERROR(__xludf.dummyfunction("""COMPUTED_VALUE"""),"Interesado (Él se comunica con el cliente)")</f>
        <v>Interesado (Él se comunica con el cliente)</v>
      </c>
      <c r="B111" s="1" t="str">
        <f aca="false">IFERROR(__xludf.dummyfunction("""COMPUTED_VALUE"""),"Interesado (espera el envío del link para hacer el trámite)")</f>
        <v>Interesado (espera el envío del link para hacer el trámite)</v>
      </c>
      <c r="F111" s="1" t="s">
        <v>13</v>
      </c>
      <c r="M111" s="1" t="s">
        <v>12</v>
      </c>
    </row>
    <row r="112" customFormat="false" ht="15" hidden="false" customHeight="false" outlineLevel="0" collapsed="false">
      <c r="A112" s="1" t="str">
        <f aca="false">IFERROR(__xludf.dummyfunction("""COMPUTED_VALUE"""),"Interesado (Él se comunica con el cliente)")</f>
        <v>Interesado (Él se comunica con el cliente)</v>
      </c>
      <c r="B112" s="1" t="str">
        <f aca="false">IFERROR(__xludf.dummyfunction("""COMPUTED_VALUE"""),"Interesado (espera el envío del link para hacer el trámite)")</f>
        <v>Interesado (espera el envío del link para hacer el trámite)</v>
      </c>
      <c r="F112" s="1" t="s">
        <v>13</v>
      </c>
      <c r="M112" s="1" t="s">
        <v>12</v>
      </c>
    </row>
    <row r="113" customFormat="false" ht="15" hidden="true" customHeight="false" outlineLevel="0" collapsed="false"/>
    <row r="114" customFormat="false" ht="15" hidden="true" customHeight="false" outlineLevel="0" collapsed="false"/>
    <row r="115" customFormat="false" ht="15" hidden="true" customHeight="false" outlineLevel="0" collapsed="false"/>
    <row r="116" customFormat="false" ht="15" hidden="true" customHeight="false" outlineLevel="0" collapsed="false">
      <c r="A116" s="1" t="str">
        <f aca="false">IFERROR(__xludf.dummyfunction("QUERY('JTP_ANDRÉS MAURICIO'!$U$2:$V$29,""SELECT *"")"),"")</f>
        <v/>
      </c>
      <c r="B116" s="1"/>
    </row>
    <row r="117" customFormat="false" ht="15" hidden="false" customHeight="false" outlineLevel="0" collapsed="false">
      <c r="A117" s="1" t="str">
        <f aca="false">IFERROR(__xludf.dummyfunction("""COMPUTED_VALUE"""),"Interesado (Él se comunica con el cliente)")</f>
        <v>Interesado (Él se comunica con el cliente)</v>
      </c>
      <c r="B117" s="1" t="str">
        <f aca="false">IFERROR(__xludf.dummyfunction("""COMPUTED_VALUE"""),"Interesado (espera el envío del link para hacer el trámite)")</f>
        <v>Interesado (espera el envío del link para hacer el trámite)</v>
      </c>
      <c r="F117" s="1" t="s">
        <v>13</v>
      </c>
      <c r="M117" s="1" t="s">
        <v>12</v>
      </c>
    </row>
    <row r="118" customFormat="false" ht="15" hidden="false" customHeight="false" outlineLevel="0" collapsed="false">
      <c r="A118" s="1" t="str">
        <f aca="false">IFERROR(__xludf.dummyfunction("""COMPUTED_VALUE"""),"No interesado (ya consiguió el dinero)")</f>
        <v>No interesado (ya consiguió el dinero)</v>
      </c>
      <c r="B118" s="1" t="str">
        <f aca="false">IFERROR(__xludf.dummyfunction("""COMPUTED_VALUE"""),"No interesado (ya consiguió el dinero)")</f>
        <v>No interesado (ya consiguió el dinero)</v>
      </c>
      <c r="F118" s="1" t="s">
        <v>1</v>
      </c>
      <c r="M118" s="1" t="s">
        <v>1</v>
      </c>
    </row>
    <row r="119" customFormat="false" ht="15" hidden="false" customHeight="false" outlineLevel="0" collapsed="false">
      <c r="A119" s="1" t="str">
        <f aca="false">IFERROR(__xludf.dummyfunction("""COMPUTED_VALUE"""),"No interesado (ya consiguió el dinero)")</f>
        <v>No interesado (ya consiguió el dinero)</v>
      </c>
      <c r="B119" s="1" t="str">
        <f aca="false">IFERROR(__xludf.dummyfunction("""COMPUTED_VALUE"""),"No interesado (ya consiguió el dinero)")</f>
        <v>No interesado (ya consiguió el dinero)</v>
      </c>
      <c r="F119" s="1" t="s">
        <v>1</v>
      </c>
      <c r="M119" s="1" t="s">
        <v>1</v>
      </c>
    </row>
    <row r="120" customFormat="false" ht="15" hidden="true" customHeight="false" outlineLevel="0" collapsed="false">
      <c r="A120" s="1"/>
      <c r="B120" s="1" t="str">
        <f aca="false">IFERROR(__xludf.dummyfunction("""COMPUTED_VALUE"""),"Cliente no contactado")</f>
        <v>Cliente no contactado</v>
      </c>
      <c r="M120" s="1" t="s">
        <v>9</v>
      </c>
    </row>
    <row r="121" customFormat="false" ht="15" hidden="false" customHeight="false" outlineLevel="0" collapsed="false">
      <c r="A121" s="1" t="str">
        <f aca="false">IFERROR(__xludf.dummyfunction("""COMPUTED_VALUE"""),"No interesado (ya consiguió el dinero)")</f>
        <v>No interesado (ya consiguió el dinero)</v>
      </c>
      <c r="B121" s="1" t="str">
        <f aca="false">IFERROR(__xludf.dummyfunction("""COMPUTED_VALUE"""),"Cliente espera a Aflore")</f>
        <v>Cliente espera a Aflore</v>
      </c>
      <c r="F121" s="1" t="s">
        <v>1</v>
      </c>
      <c r="M121" s="1" t="s">
        <v>14</v>
      </c>
    </row>
    <row r="122" customFormat="false" ht="15" hidden="false" customHeight="false" outlineLevel="0" collapsed="false">
      <c r="A122" s="1" t="str">
        <f aca="false">IFERROR(__xludf.dummyfunction("""COMPUTED_VALUE"""),"Interesado (Él se comunica con el cliente)")</f>
        <v>Interesado (Él se comunica con el cliente)</v>
      </c>
      <c r="B122" s="1" t="str">
        <f aca="false">IFERROR(__xludf.dummyfunction("""COMPUTED_VALUE"""),"Interesado (espera el envío del link para hacer el trámite)")</f>
        <v>Interesado (espera el envío del link para hacer el trámite)</v>
      </c>
      <c r="F122" s="1" t="s">
        <v>13</v>
      </c>
      <c r="M122" s="1" t="s">
        <v>12</v>
      </c>
    </row>
    <row r="123" customFormat="false" ht="15" hidden="false" customHeight="false" outlineLevel="0" collapsed="false">
      <c r="A123" s="1" t="str">
        <f aca="false">IFERROR(__xludf.dummyfunction("""COMPUTED_VALUE"""),"Interesado (Él se comunica con el cliente)")</f>
        <v>Interesado (Él se comunica con el cliente)</v>
      </c>
      <c r="B123" s="1" t="str">
        <f aca="false">IFERROR(__xludf.dummyfunction("""COMPUTED_VALUE"""),"Interesado (espera el envío del link para hacer el trámite)")</f>
        <v>Interesado (espera el envío del link para hacer el trámite)</v>
      </c>
      <c r="F123" s="1" t="s">
        <v>13</v>
      </c>
      <c r="M123" s="1" t="s">
        <v>12</v>
      </c>
    </row>
    <row r="124" customFormat="false" ht="15" hidden="false" customHeight="false" outlineLevel="0" collapsed="false">
      <c r="A124" s="1" t="str">
        <f aca="false">IFERROR(__xludf.dummyfunction("""COMPUTED_VALUE"""),"malas referencias de jtp")</f>
        <v>malas referencias de jtp</v>
      </c>
      <c r="B124" s="1" t="str">
        <f aca="false">IFERROR(__xludf.dummyfunction("""COMPUTED_VALUE"""),"Cliente espera a Aflore")</f>
        <v>Cliente espera a Aflore</v>
      </c>
      <c r="F124" s="1" t="s">
        <v>30</v>
      </c>
      <c r="M124" s="1" t="s">
        <v>14</v>
      </c>
    </row>
    <row r="125" customFormat="false" ht="15" hidden="false" customHeight="false" outlineLevel="0" collapsed="false">
      <c r="A125" s="1" t="str">
        <f aca="false">IFERROR(__xludf.dummyfunction("""COMPUTED_VALUE"""),"Interesado (Él se comunica con el cliente)")</f>
        <v>Interesado (Él se comunica con el cliente)</v>
      </c>
      <c r="B125" s="1" t="str">
        <f aca="false">IFERROR(__xludf.dummyfunction("""COMPUTED_VALUE"""),"Interesado (espera el envío del link para hacer el trámite)")</f>
        <v>Interesado (espera el envío del link para hacer el trámite)</v>
      </c>
      <c r="F125" s="1" t="s">
        <v>13</v>
      </c>
      <c r="M125" s="1" t="s">
        <v>12</v>
      </c>
    </row>
    <row r="126" customFormat="false" ht="15" hidden="false" customHeight="false" outlineLevel="0" collapsed="false">
      <c r="A126" s="1" t="str">
        <f aca="false">IFERROR(__xludf.dummyfunction("""COMPUTED_VALUE"""),"No interesado (ya consiguió el dinero)")</f>
        <v>No interesado (ya consiguió el dinero)</v>
      </c>
      <c r="B126" s="1" t="str">
        <f aca="false">IFERROR(__xludf.dummyfunction("""COMPUTED_VALUE"""),"No interesado (ya consiguió el dinero)")</f>
        <v>No interesado (ya consiguió el dinero)</v>
      </c>
      <c r="F126" s="1" t="s">
        <v>1</v>
      </c>
      <c r="M126" s="1" t="s">
        <v>1</v>
      </c>
    </row>
    <row r="127" customFormat="false" ht="15" hidden="false" customHeight="false" outlineLevel="0" collapsed="false">
      <c r="A127" s="1" t="str">
        <f aca="false">IFERROR(__xludf.dummyfunction("""COMPUTED_VALUE"""),"No interesado (ya consiguió el dinero)")</f>
        <v>No interesado (ya consiguió el dinero)</v>
      </c>
      <c r="B127" s="1" t="str">
        <f aca="false">IFERROR(__xludf.dummyfunction("""COMPUTED_VALUE"""),"No interesado (ya consiguió el dinero)")</f>
        <v>No interesado (ya consiguió el dinero)</v>
      </c>
      <c r="F127" s="1" t="s">
        <v>1</v>
      </c>
      <c r="M127" s="1" t="s">
        <v>1</v>
      </c>
    </row>
    <row r="128" customFormat="false" ht="15" hidden="false" customHeight="false" outlineLevel="0" collapsed="false">
      <c r="A128" s="1" t="str">
        <f aca="false">IFERROR(__xludf.dummyfunction("""COMPUTED_VALUE"""),"Interesado (CV debe llamar al cliente)")</f>
        <v>Interesado (CV debe llamar al cliente)</v>
      </c>
      <c r="B128" s="1" t="str">
        <f aca="false">IFERROR(__xludf.dummyfunction("""COMPUTED_VALUE"""),"Interesado (espera el envío del link para hacer el trámite)")</f>
        <v>Interesado (espera el envío del link para hacer el trámite)</v>
      </c>
      <c r="F128" s="1" t="s">
        <v>10</v>
      </c>
      <c r="M128" s="1" t="s">
        <v>12</v>
      </c>
    </row>
    <row r="129" customFormat="false" ht="15" hidden="true" customHeight="false" outlineLevel="0" collapsed="false">
      <c r="A129" s="1"/>
      <c r="B129" s="1"/>
    </row>
    <row r="130" customFormat="false" ht="15" hidden="true" customHeight="false" outlineLevel="0" collapsed="false">
      <c r="A130" s="1"/>
      <c r="B130" s="1"/>
    </row>
    <row r="131" customFormat="false" ht="15" hidden="false" customHeight="false" outlineLevel="0" collapsed="false">
      <c r="A131" s="1" t="str">
        <f aca="false">IFERROR(__xludf.dummyfunction("""COMPUTED_VALUE"""),"No interesado (ya consiguió el dinero)")</f>
        <v>No interesado (ya consiguió el dinero)</v>
      </c>
      <c r="B131" s="1" t="str">
        <f aca="false">IFERROR(__xludf.dummyfunction("""COMPUTED_VALUE"""),"No interesado (ya consiguió el dinero)")</f>
        <v>No interesado (ya consiguió el dinero)</v>
      </c>
      <c r="F131" s="1" t="s">
        <v>1</v>
      </c>
      <c r="M131" s="1" t="s">
        <v>1</v>
      </c>
    </row>
    <row r="132" customFormat="false" ht="15" hidden="false" customHeight="false" outlineLevel="0" collapsed="false">
      <c r="A132" s="1" t="str">
        <f aca="false">IFERROR(__xludf.dummyfunction("""COMPUTED_VALUE"""),"No interesado (ya consiguió el dinero)")</f>
        <v>No interesado (ya consiguió el dinero)</v>
      </c>
      <c r="B132" s="1" t="str">
        <f aca="false">IFERROR(__xludf.dummyfunction("""COMPUTED_VALUE"""),"Cliente espera a Aflore")</f>
        <v>Cliente espera a Aflore</v>
      </c>
      <c r="F132" s="1" t="s">
        <v>1</v>
      </c>
      <c r="M132" s="1" t="s">
        <v>14</v>
      </c>
    </row>
    <row r="133" customFormat="false" ht="15" hidden="false" customHeight="false" outlineLevel="0" collapsed="false">
      <c r="A133" s="1" t="str">
        <f aca="false">IFERROR(__xludf.dummyfunction("""COMPUTED_VALUE"""),"Cliente espera a Aflore")</f>
        <v>Cliente espera a Aflore</v>
      </c>
      <c r="B133" s="1" t="str">
        <f aca="false">IFERROR(__xludf.dummyfunction("""COMPUTED_VALUE"""),"Interesado (espera el envío del link para hacer el trámite)")</f>
        <v>Interesado (espera el envío del link para hacer el trámite)</v>
      </c>
      <c r="F133" s="1" t="s">
        <v>14</v>
      </c>
      <c r="M133" s="1" t="s">
        <v>12</v>
      </c>
    </row>
    <row r="134" customFormat="false" ht="15" hidden="false" customHeight="false" outlineLevel="0" collapsed="false">
      <c r="A134" s="1" t="str">
        <f aca="false">IFERROR(__xludf.dummyfunction("""COMPUTED_VALUE"""),"Cliente espera a Aflore")</f>
        <v>Cliente espera a Aflore</v>
      </c>
      <c r="B134" s="1" t="str">
        <f aca="false">IFERROR(__xludf.dummyfunction("""COMPUTED_VALUE"""),"Cliente espera a Aflore")</f>
        <v>Cliente espera a Aflore</v>
      </c>
      <c r="F134" s="1" t="s">
        <v>14</v>
      </c>
      <c r="M134" s="1" t="s">
        <v>14</v>
      </c>
    </row>
    <row r="135" customFormat="false" ht="15" hidden="false" customHeight="false" outlineLevel="0" collapsed="false">
      <c r="A135" s="1" t="str">
        <f aca="false">IFERROR(__xludf.dummyfunction("""COMPUTED_VALUE"""),"Cliente espera a Aflore")</f>
        <v>Cliente espera a Aflore</v>
      </c>
      <c r="B135" s="1" t="str">
        <f aca="false">IFERROR(__xludf.dummyfunction("""COMPUTED_VALUE"""),"Cliente espera a Aflore")</f>
        <v>Cliente espera a Aflore</v>
      </c>
      <c r="F135" s="1" t="s">
        <v>14</v>
      </c>
      <c r="M135" s="1" t="s">
        <v>14</v>
      </c>
    </row>
    <row r="136" customFormat="false" ht="15" hidden="false" customHeight="false" outlineLevel="0" collapsed="false">
      <c r="A136" s="1" t="str">
        <f aca="false">IFERROR(__xludf.dummyfunction("""COMPUTED_VALUE"""),"Interesado (CV debe llamar al cliente)")</f>
        <v>Interesado (CV debe llamar al cliente)</v>
      </c>
      <c r="B136" s="1" t="str">
        <f aca="false">IFERROR(__xludf.dummyfunction("""COMPUTED_VALUE"""),"Interesado (espera el envío del link para hacer el trámite)")</f>
        <v>Interesado (espera el envío del link para hacer el trámite)</v>
      </c>
      <c r="F136" s="1" t="s">
        <v>10</v>
      </c>
      <c r="M136" s="1" t="s">
        <v>12</v>
      </c>
    </row>
    <row r="137" customFormat="false" ht="15" hidden="true" customHeight="false" outlineLevel="0" collapsed="false">
      <c r="A137" s="1"/>
      <c r="B137" s="1"/>
    </row>
    <row r="138" customFormat="false" ht="15" hidden="true" customHeight="false" outlineLevel="0" collapsed="false">
      <c r="A138" s="1"/>
      <c r="B138" s="1"/>
    </row>
    <row r="139" customFormat="false" ht="15" hidden="false" customHeight="false" outlineLevel="0" collapsed="false">
      <c r="A139" s="1" t="str">
        <f aca="false">IFERROR(__xludf.dummyfunction("""COMPUTED_VALUE"""),"No interesado (ya consiguió el dinero)")</f>
        <v>No interesado (ya consiguió el dinero)</v>
      </c>
      <c r="B139" s="1" t="str">
        <f aca="false">IFERROR(__xludf.dummyfunction("""COMPUTED_VALUE"""),"No interesado (ya consiguió el dinero)")</f>
        <v>No interesado (ya consiguió el dinero)</v>
      </c>
      <c r="F139" s="1" t="s">
        <v>1</v>
      </c>
      <c r="M139" s="1" t="s">
        <v>1</v>
      </c>
    </row>
    <row r="140" customFormat="false" ht="15" hidden="false" customHeight="false" outlineLevel="0" collapsed="false">
      <c r="A140" s="1"/>
      <c r="B140" s="1"/>
    </row>
    <row r="141" customFormat="false" ht="15" hidden="false" customHeight="false" outlineLevel="0" collapsed="false">
      <c r="A141" s="1"/>
      <c r="B141" s="1"/>
    </row>
    <row r="142" customFormat="false" ht="15" hidden="false" customHeight="false" outlineLevel="0" collapsed="false">
      <c r="A142" s="1"/>
      <c r="B142" s="1"/>
    </row>
    <row r="143" customFormat="false" ht="15" hidden="false" customHeight="false" outlineLevel="0" collapsed="false">
      <c r="A143" s="1"/>
      <c r="B143" s="1"/>
    </row>
  </sheetData>
  <autoFilter ref="F1:M13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7.14"/>
    <col collapsed="false" customWidth="true" hidden="false" outlineLevel="0" max="2" min="2" style="0" width="189.43"/>
  </cols>
  <sheetData>
    <row r="1" customFormat="false" ht="15" hidden="false" customHeight="false" outlineLevel="0" collapsed="false">
      <c r="A1" s="3" t="s">
        <v>31</v>
      </c>
      <c r="B1" s="3" t="s">
        <v>32</v>
      </c>
    </row>
    <row r="2" customFormat="false" ht="15" hidden="false" customHeight="false" outlineLevel="0" collapsed="false">
      <c r="A2" s="1" t="s">
        <v>0</v>
      </c>
      <c r="B2" s="1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</row>
    <row r="5" customFormat="false" ht="15" hidden="false" customHeight="false" outlineLevel="0" collapsed="false">
      <c r="A5" s="1" t="s">
        <v>6</v>
      </c>
      <c r="B5" s="1" t="s">
        <v>7</v>
      </c>
    </row>
    <row r="6" customFormat="false" ht="15" hidden="false" customHeight="false" outlineLevel="0" collapsed="false">
      <c r="A6" s="1" t="s">
        <v>8</v>
      </c>
      <c r="B6" s="1" t="s">
        <v>7</v>
      </c>
    </row>
    <row r="7" customFormat="false" ht="15" hidden="false" customHeight="false" outlineLevel="0" collapsed="false">
      <c r="A7" s="1" t="s">
        <v>8</v>
      </c>
      <c r="B7" s="1" t="s">
        <v>9</v>
      </c>
    </row>
    <row r="8" customFormat="false" ht="15" hidden="false" customHeight="false" outlineLevel="0" collapsed="false">
      <c r="A8" s="1" t="s">
        <v>0</v>
      </c>
      <c r="B8" s="1" t="s">
        <v>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s">
        <v>3</v>
      </c>
    </row>
    <row r="11" customFormat="false" ht="15" hidden="false" customHeight="false" outlineLevel="0" collapsed="false">
      <c r="A11" s="1" t="s">
        <v>0</v>
      </c>
      <c r="B11" s="1" t="s">
        <v>12</v>
      </c>
    </row>
    <row r="12" customFormat="false" ht="15" hidden="false" customHeight="false" outlineLevel="0" collapsed="false">
      <c r="A12" s="1" t="s">
        <v>3</v>
      </c>
      <c r="B12" s="1" t="s">
        <v>3</v>
      </c>
    </row>
    <row r="13" customFormat="false" ht="15" hidden="false" customHeight="false" outlineLevel="0" collapsed="false">
      <c r="A13" s="1" t="s">
        <v>13</v>
      </c>
      <c r="B13" s="1" t="s">
        <v>14</v>
      </c>
    </row>
    <row r="14" customFormat="false" ht="15" hidden="false" customHeight="false" outlineLevel="0" collapsed="false">
      <c r="A14" s="1" t="s">
        <v>10</v>
      </c>
      <c r="B14" s="1" t="s">
        <v>9</v>
      </c>
    </row>
    <row r="15" customFormat="false" ht="15" hidden="false" customHeight="false" outlineLevel="0" collapsed="false">
      <c r="A15" s="1" t="s">
        <v>8</v>
      </c>
      <c r="B15" s="1" t="s">
        <v>9</v>
      </c>
    </row>
    <row r="16" customFormat="false" ht="15" hidden="false" customHeight="false" outlineLevel="0" collapsed="false">
      <c r="A16" s="1" t="s">
        <v>15</v>
      </c>
      <c r="B16" s="1" t="s">
        <v>3</v>
      </c>
    </row>
    <row r="17" customFormat="false" ht="15" hidden="false" customHeight="false" outlineLevel="0" collapsed="false">
      <c r="A17" s="1" t="s">
        <v>13</v>
      </c>
      <c r="B17" s="1" t="s">
        <v>12</v>
      </c>
    </row>
    <row r="18" customFormat="false" ht="15" hidden="false" customHeight="false" outlineLevel="0" collapsed="false">
      <c r="A18" s="1" t="s">
        <v>13</v>
      </c>
      <c r="B18" s="1" t="s">
        <v>12</v>
      </c>
    </row>
    <row r="19" customFormat="false" ht="15" hidden="false" customHeight="false" outlineLevel="0" collapsed="false">
      <c r="A19" s="1" t="s">
        <v>8</v>
      </c>
      <c r="B19" s="1" t="s">
        <v>7</v>
      </c>
    </row>
    <row r="20" customFormat="false" ht="15" hidden="false" customHeight="false" outlineLevel="0" collapsed="false">
      <c r="A20" s="1" t="s">
        <v>16</v>
      </c>
      <c r="B20" s="1" t="s">
        <v>14</v>
      </c>
    </row>
    <row r="21" customFormat="false" ht="15" hidden="false" customHeight="false" outlineLevel="0" collapsed="false">
      <c r="A21" s="1" t="s">
        <v>15</v>
      </c>
      <c r="B21" s="1" t="s">
        <v>17</v>
      </c>
    </row>
    <row r="22" customFormat="false" ht="15" hidden="false" customHeight="false" outlineLevel="0" collapsed="false">
      <c r="A22" s="1" t="s">
        <v>0</v>
      </c>
      <c r="B22" s="1" t="s">
        <v>14</v>
      </c>
    </row>
    <row r="23" customFormat="false" ht="15" hidden="false" customHeight="false" outlineLevel="0" collapsed="false">
      <c r="A23" s="1" t="s">
        <v>0</v>
      </c>
      <c r="B23" s="1" t="s">
        <v>14</v>
      </c>
    </row>
    <row r="24" customFormat="false" ht="15" hidden="false" customHeight="false" outlineLevel="0" collapsed="false">
      <c r="A24" s="1" t="s">
        <v>18</v>
      </c>
      <c r="B24" s="1" t="s">
        <v>9</v>
      </c>
    </row>
    <row r="25" customFormat="false" ht="15" hidden="false" customHeight="false" outlineLevel="0" collapsed="false">
      <c r="A25" s="1" t="s">
        <v>0</v>
      </c>
      <c r="B25" s="1" t="s">
        <v>14</v>
      </c>
    </row>
    <row r="26" customFormat="false" ht="15" hidden="false" customHeight="false" outlineLevel="0" collapsed="false">
      <c r="A26" s="1" t="s">
        <v>10</v>
      </c>
      <c r="B26" s="1" t="s">
        <v>7</v>
      </c>
    </row>
    <row r="27" customFormat="false" ht="15" hidden="false" customHeight="false" outlineLevel="0" collapsed="false">
      <c r="A27" s="1" t="s">
        <v>19</v>
      </c>
      <c r="B27" s="1" t="s">
        <v>20</v>
      </c>
    </row>
    <row r="28" customFormat="false" ht="15" hidden="false" customHeight="false" outlineLevel="0" collapsed="false">
      <c r="A28" s="1" t="s">
        <v>10</v>
      </c>
      <c r="B28" s="1" t="s">
        <v>21</v>
      </c>
    </row>
    <row r="29" customFormat="false" ht="15" hidden="false" customHeight="false" outlineLevel="0" collapsed="false">
      <c r="A29" s="1" t="s">
        <v>10</v>
      </c>
      <c r="B29" s="1" t="s">
        <v>22</v>
      </c>
    </row>
    <row r="30" customFormat="false" ht="15" hidden="false" customHeight="false" outlineLevel="0" collapsed="false">
      <c r="A30" s="1" t="s">
        <v>10</v>
      </c>
      <c r="B30" s="1" t="s">
        <v>23</v>
      </c>
    </row>
    <row r="31" customFormat="false" ht="15" hidden="false" customHeight="false" outlineLevel="0" collapsed="false">
      <c r="A31" s="1" t="s">
        <v>13</v>
      </c>
      <c r="B31" s="1" t="s">
        <v>12</v>
      </c>
    </row>
    <row r="32" customFormat="false" ht="15" hidden="false" customHeight="false" outlineLevel="0" collapsed="false">
      <c r="A32" s="1" t="s">
        <v>1</v>
      </c>
      <c r="B32" s="1" t="s">
        <v>24</v>
      </c>
    </row>
    <row r="33" customFormat="false" ht="15" hidden="false" customHeight="false" outlineLevel="0" collapsed="false">
      <c r="A33" s="1" t="s">
        <v>13</v>
      </c>
      <c r="B33" s="1" t="s">
        <v>12</v>
      </c>
    </row>
    <row r="34" customFormat="false" ht="15" hidden="false" customHeight="false" outlineLevel="0" collapsed="false">
      <c r="A34" s="1" t="s">
        <v>10</v>
      </c>
      <c r="B34" s="1" t="s">
        <v>12</v>
      </c>
    </row>
    <row r="35" customFormat="false" ht="15" hidden="false" customHeight="false" outlineLevel="0" collapsed="false">
      <c r="A35" s="1" t="s">
        <v>13</v>
      </c>
      <c r="B35" s="1" t="s">
        <v>12</v>
      </c>
    </row>
    <row r="36" customFormat="false" ht="15" hidden="false" customHeight="false" outlineLevel="0" collapsed="false">
      <c r="A36" s="1" t="s">
        <v>10</v>
      </c>
      <c r="B36" s="1" t="s">
        <v>9</v>
      </c>
    </row>
    <row r="37" customFormat="false" ht="15" hidden="false" customHeight="false" outlineLevel="0" collapsed="false">
      <c r="A37" s="1" t="s">
        <v>10</v>
      </c>
      <c r="B37" s="1" t="s">
        <v>14</v>
      </c>
    </row>
    <row r="38" customFormat="false" ht="15" hidden="false" customHeight="false" outlineLevel="0" collapsed="false">
      <c r="A38" s="1" t="s">
        <v>1</v>
      </c>
      <c r="B38" s="1" t="s">
        <v>1</v>
      </c>
    </row>
    <row r="39" customFormat="false" ht="15" hidden="false" customHeight="false" outlineLevel="0" collapsed="false">
      <c r="A39" s="1" t="s">
        <v>10</v>
      </c>
      <c r="B39" s="1" t="s">
        <v>12</v>
      </c>
    </row>
    <row r="40" customFormat="false" ht="15" hidden="false" customHeight="false" outlineLevel="0" collapsed="false">
      <c r="A40" s="1" t="s">
        <v>13</v>
      </c>
      <c r="B40" s="1" t="s">
        <v>12</v>
      </c>
    </row>
    <row r="41" customFormat="false" ht="15" hidden="false" customHeight="false" outlineLevel="0" collapsed="false">
      <c r="A41" s="1" t="s">
        <v>25</v>
      </c>
      <c r="B41" s="1" t="s">
        <v>9</v>
      </c>
    </row>
    <row r="42" customFormat="false" ht="15" hidden="false" customHeight="false" outlineLevel="0" collapsed="false">
      <c r="A42" s="1" t="s">
        <v>13</v>
      </c>
      <c r="B42" s="1" t="s">
        <v>12</v>
      </c>
    </row>
    <row r="43" customFormat="false" ht="15" hidden="false" customHeight="false" outlineLevel="0" collapsed="false">
      <c r="A43" s="1" t="s">
        <v>10</v>
      </c>
      <c r="B43" s="1" t="s">
        <v>12</v>
      </c>
    </row>
    <row r="44" customFormat="false" ht="15" hidden="false" customHeight="false" outlineLevel="0" collapsed="false">
      <c r="A44" s="1" t="s">
        <v>13</v>
      </c>
      <c r="B44" s="1" t="s">
        <v>12</v>
      </c>
    </row>
    <row r="45" customFormat="false" ht="15" hidden="false" customHeight="false" outlineLevel="0" collapsed="false">
      <c r="A45" s="1" t="s">
        <v>1</v>
      </c>
      <c r="B45" s="1" t="s">
        <v>1</v>
      </c>
    </row>
    <row r="46" customFormat="false" ht="15" hidden="false" customHeight="false" outlineLevel="0" collapsed="false">
      <c r="A46" s="1" t="s">
        <v>10</v>
      </c>
      <c r="B46" s="1" t="s">
        <v>12</v>
      </c>
    </row>
    <row r="47" customFormat="false" ht="15" hidden="false" customHeight="false" outlineLevel="0" collapsed="false">
      <c r="A47" s="1" t="s">
        <v>13</v>
      </c>
      <c r="B47" s="1" t="s">
        <v>12</v>
      </c>
    </row>
    <row r="48" customFormat="false" ht="15" hidden="false" customHeight="false" outlineLevel="0" collapsed="false">
      <c r="A48" s="1" t="s">
        <v>10</v>
      </c>
      <c r="B48" s="1" t="s">
        <v>26</v>
      </c>
    </row>
    <row r="49" customFormat="false" ht="15" hidden="false" customHeight="false" outlineLevel="0" collapsed="false">
      <c r="A49" s="1" t="s">
        <v>14</v>
      </c>
      <c r="B49" s="1" t="s">
        <v>28</v>
      </c>
    </row>
    <row r="50" customFormat="false" ht="15" hidden="false" customHeight="false" outlineLevel="0" collapsed="false">
      <c r="A50" s="1" t="s">
        <v>13</v>
      </c>
      <c r="B50" s="1" t="s">
        <v>12</v>
      </c>
    </row>
    <row r="51" customFormat="false" ht="15" hidden="false" customHeight="false" outlineLevel="0" collapsed="false">
      <c r="A51" s="1" t="s">
        <v>13</v>
      </c>
      <c r="B51" s="1" t="s">
        <v>12</v>
      </c>
    </row>
    <row r="52" customFormat="false" ht="15" hidden="false" customHeight="false" outlineLevel="0" collapsed="false">
      <c r="A52" s="1" t="s">
        <v>13</v>
      </c>
      <c r="B52" s="1" t="s">
        <v>12</v>
      </c>
    </row>
    <row r="53" customFormat="false" ht="15" hidden="false" customHeight="false" outlineLevel="0" collapsed="false">
      <c r="A53" s="1" t="s">
        <v>10</v>
      </c>
      <c r="B53" s="1" t="s">
        <v>12</v>
      </c>
    </row>
    <row r="54" customFormat="false" ht="15" hidden="false" customHeight="false" outlineLevel="0" collapsed="false">
      <c r="A54" s="1" t="s">
        <v>13</v>
      </c>
      <c r="B54" s="1" t="s">
        <v>12</v>
      </c>
    </row>
    <row r="55" customFormat="false" ht="15" hidden="false" customHeight="false" outlineLevel="0" collapsed="false">
      <c r="A55" s="1" t="s">
        <v>13</v>
      </c>
      <c r="B55" s="1" t="s">
        <v>12</v>
      </c>
    </row>
    <row r="56" customFormat="false" ht="15" hidden="false" customHeight="false" outlineLevel="0" collapsed="false">
      <c r="A56" s="1" t="s">
        <v>13</v>
      </c>
      <c r="B56" s="1" t="s">
        <v>12</v>
      </c>
    </row>
    <row r="57" customFormat="false" ht="15" hidden="false" customHeight="false" outlineLevel="0" collapsed="false">
      <c r="A57" s="1" t="s">
        <v>13</v>
      </c>
      <c r="B57" s="1" t="s">
        <v>12</v>
      </c>
    </row>
    <row r="58" customFormat="false" ht="15" hidden="false" customHeight="false" outlineLevel="0" collapsed="false">
      <c r="A58" s="1" t="s">
        <v>13</v>
      </c>
      <c r="B58" s="1" t="s">
        <v>12</v>
      </c>
    </row>
    <row r="59" customFormat="false" ht="15" hidden="false" customHeight="false" outlineLevel="0" collapsed="false">
      <c r="A59" s="1" t="s">
        <v>13</v>
      </c>
      <c r="B59" s="1" t="s">
        <v>12</v>
      </c>
    </row>
    <row r="60" customFormat="false" ht="15" hidden="false" customHeight="false" outlineLevel="0" collapsed="false">
      <c r="A60" s="1" t="s">
        <v>13</v>
      </c>
      <c r="B60" s="1" t="s">
        <v>12</v>
      </c>
    </row>
    <row r="61" customFormat="false" ht="15" hidden="false" customHeight="false" outlineLevel="0" collapsed="false">
      <c r="A61" s="1" t="s">
        <v>13</v>
      </c>
      <c r="B61" s="1" t="s">
        <v>12</v>
      </c>
    </row>
    <row r="62" customFormat="false" ht="15" hidden="false" customHeight="false" outlineLevel="0" collapsed="false">
      <c r="A62" s="1" t="s">
        <v>13</v>
      </c>
      <c r="B62" s="1" t="s">
        <v>12</v>
      </c>
    </row>
    <row r="63" customFormat="false" ht="15" hidden="false" customHeight="false" outlineLevel="0" collapsed="false">
      <c r="A63" s="1" t="s">
        <v>13</v>
      </c>
      <c r="B63" s="1" t="s">
        <v>12</v>
      </c>
    </row>
    <row r="64" customFormat="false" ht="15" hidden="false" customHeight="false" outlineLevel="0" collapsed="false">
      <c r="A64" s="1" t="s">
        <v>13</v>
      </c>
      <c r="B64" s="1" t="s">
        <v>12</v>
      </c>
    </row>
    <row r="65" customFormat="false" ht="15" hidden="false" customHeight="false" outlineLevel="0" collapsed="false">
      <c r="A65" s="1" t="s">
        <v>1</v>
      </c>
      <c r="B65" s="1" t="s">
        <v>1</v>
      </c>
    </row>
    <row r="66" customFormat="false" ht="15" hidden="false" customHeight="false" outlineLevel="0" collapsed="false">
      <c r="A66" s="1" t="s">
        <v>1</v>
      </c>
      <c r="B66" s="1" t="s">
        <v>1</v>
      </c>
    </row>
    <row r="67" customFormat="false" ht="15" hidden="false" customHeight="false" outlineLevel="0" collapsed="false">
      <c r="A67" s="1" t="s">
        <v>1</v>
      </c>
      <c r="B67" s="1" t="s">
        <v>14</v>
      </c>
    </row>
    <row r="68" customFormat="false" ht="15" hidden="false" customHeight="false" outlineLevel="0" collapsed="false">
      <c r="A68" s="1" t="s">
        <v>13</v>
      </c>
      <c r="B68" s="1" t="s">
        <v>12</v>
      </c>
    </row>
    <row r="69" customFormat="false" ht="15" hidden="false" customHeight="false" outlineLevel="0" collapsed="false">
      <c r="A69" s="1" t="s">
        <v>13</v>
      </c>
      <c r="B69" s="1" t="s">
        <v>12</v>
      </c>
    </row>
    <row r="70" customFormat="false" ht="15" hidden="false" customHeight="false" outlineLevel="0" collapsed="false">
      <c r="A70" s="1" t="s">
        <v>30</v>
      </c>
      <c r="B70" s="1" t="s">
        <v>14</v>
      </c>
    </row>
    <row r="71" customFormat="false" ht="15" hidden="false" customHeight="false" outlineLevel="0" collapsed="false">
      <c r="A71" s="1" t="s">
        <v>13</v>
      </c>
      <c r="B71" s="1" t="s">
        <v>12</v>
      </c>
    </row>
    <row r="72" customFormat="false" ht="15" hidden="false" customHeight="false" outlineLevel="0" collapsed="false">
      <c r="A72" s="1" t="s">
        <v>1</v>
      </c>
      <c r="B72" s="1" t="s">
        <v>1</v>
      </c>
    </row>
    <row r="73" customFormat="false" ht="15" hidden="false" customHeight="false" outlineLevel="0" collapsed="false">
      <c r="A73" s="1" t="s">
        <v>1</v>
      </c>
      <c r="B73" s="1" t="s">
        <v>1</v>
      </c>
    </row>
    <row r="74" customFormat="false" ht="15" hidden="false" customHeight="false" outlineLevel="0" collapsed="false">
      <c r="A74" s="1" t="s">
        <v>10</v>
      </c>
      <c r="B74" s="1" t="s">
        <v>12</v>
      </c>
    </row>
    <row r="75" customFormat="false" ht="15" hidden="false" customHeight="false" outlineLevel="0" collapsed="false">
      <c r="A75" s="1" t="s">
        <v>1</v>
      </c>
      <c r="B75" s="1" t="s">
        <v>1</v>
      </c>
    </row>
    <row r="76" customFormat="false" ht="15" hidden="false" customHeight="false" outlineLevel="0" collapsed="false">
      <c r="A76" s="1" t="s">
        <v>1</v>
      </c>
      <c r="B76" s="1" t="s">
        <v>14</v>
      </c>
    </row>
    <row r="77" customFormat="false" ht="15" hidden="false" customHeight="false" outlineLevel="0" collapsed="false">
      <c r="A77" s="1" t="s">
        <v>14</v>
      </c>
      <c r="B77" s="1" t="s">
        <v>12</v>
      </c>
    </row>
    <row r="78" customFormat="false" ht="15" hidden="false" customHeight="false" outlineLevel="0" collapsed="false">
      <c r="A78" s="1" t="s">
        <v>14</v>
      </c>
      <c r="B78" s="1" t="s">
        <v>14</v>
      </c>
    </row>
    <row r="79" customFormat="false" ht="15" hidden="false" customHeight="false" outlineLevel="0" collapsed="false">
      <c r="A79" s="1" t="s">
        <v>14</v>
      </c>
      <c r="B79" s="1" t="s">
        <v>14</v>
      </c>
    </row>
    <row r="80" customFormat="false" ht="15" hidden="false" customHeight="false" outlineLevel="0" collapsed="false">
      <c r="A80" s="1" t="s">
        <v>10</v>
      </c>
      <c r="B80" s="1" t="s">
        <v>12</v>
      </c>
    </row>
    <row r="81" customFormat="false" ht="15" hidden="false" customHeight="false" outlineLevel="0" collapsed="false">
      <c r="A81" s="1" t="s">
        <v>1</v>
      </c>
      <c r="B81" s="1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5.7"/>
    <col collapsed="false" customWidth="true" hidden="false" outlineLevel="0" max="3" min="3" style="0" width="12.71"/>
    <col collapsed="false" customWidth="true" hidden="false" outlineLevel="0" max="4" min="4" style="0" width="44.14"/>
    <col collapsed="false" customWidth="true" hidden="false" outlineLevel="0" max="5" min="5" style="0" width="22.14"/>
    <col collapsed="false" customWidth="true" hidden="false" outlineLevel="0" max="6" min="6" style="0" width="21.43"/>
    <col collapsed="false" customWidth="true" hidden="false" outlineLevel="0" max="7" min="7" style="0" width="22.01"/>
    <col collapsed="false" customWidth="true" hidden="false" outlineLevel="0" max="8" min="8" style="0" width="14.29"/>
    <col collapsed="false" customWidth="true" hidden="false" outlineLevel="0" max="9" min="9" style="0" width="5.7"/>
    <col collapsed="false" customWidth="true" hidden="false" outlineLevel="0" max="10" min="10" style="0" width="37.99"/>
    <col collapsed="false" customWidth="true" hidden="false" outlineLevel="0" max="11" min="11" style="0" width="24.87"/>
    <col collapsed="false" customWidth="true" hidden="false" outlineLevel="0" max="13" min="12" style="0" width="24.14"/>
    <col collapsed="false" customWidth="true" hidden="false" outlineLevel="0" max="14" min="14" style="0" width="5.7"/>
    <col collapsed="false" customWidth="true" hidden="false" outlineLevel="0" max="15" min="15" style="0" width="31.7"/>
    <col collapsed="false" customWidth="true" hidden="false" outlineLevel="0" max="16" min="16" style="0" width="30.7"/>
    <col collapsed="false" customWidth="true" hidden="false" outlineLevel="0" max="17" min="17" style="0" width="21.43"/>
    <col collapsed="false" customWidth="true" hidden="false" outlineLevel="0" max="18" min="18" style="0" width="20.57"/>
    <col collapsed="false" customWidth="true" hidden="false" outlineLevel="0" max="26" min="19" style="0" width="8.71"/>
  </cols>
  <sheetData>
    <row r="1" customFormat="false" ht="15" hidden="false" customHeight="false" outlineLevel="0" collapsed="false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34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34</v>
      </c>
      <c r="O1" s="2" t="s">
        <v>45</v>
      </c>
      <c r="P1" s="2" t="s">
        <v>46</v>
      </c>
      <c r="Q1" s="2" t="s">
        <v>47</v>
      </c>
      <c r="R1" s="2" t="s">
        <v>48</v>
      </c>
    </row>
    <row r="2" customFormat="false" ht="15" hidden="false" customHeight="false" outlineLevel="0" collapsed="false">
      <c r="A2" s="1" t="s">
        <v>49</v>
      </c>
      <c r="B2" s="1" t="s">
        <v>34</v>
      </c>
      <c r="C2" s="1" t="s">
        <v>50</v>
      </c>
      <c r="D2" s="1" t="s">
        <v>51</v>
      </c>
      <c r="E2" s="1" t="s">
        <v>52</v>
      </c>
      <c r="F2" s="1" t="s">
        <v>53</v>
      </c>
      <c r="H2" s="4" t="n">
        <v>53820</v>
      </c>
      <c r="I2" s="1" t="s">
        <v>34</v>
      </c>
      <c r="J2" s="1" t="s">
        <v>54</v>
      </c>
      <c r="K2" s="1" t="s">
        <v>55</v>
      </c>
      <c r="L2" s="1" t="s">
        <v>56</v>
      </c>
      <c r="N2" s="1" t="s">
        <v>34</v>
      </c>
      <c r="O2" s="4" t="n">
        <v>6000000</v>
      </c>
      <c r="P2" s="4" t="n">
        <v>36</v>
      </c>
      <c r="Q2" s="4" t="n">
        <v>5000000</v>
      </c>
      <c r="R2" s="1" t="s">
        <v>57</v>
      </c>
    </row>
    <row r="3" customFormat="false" ht="15" hidden="false" customHeight="false" outlineLevel="0" collapsed="false">
      <c r="A3" s="1" t="s">
        <v>58</v>
      </c>
      <c r="B3" s="1" t="s">
        <v>34</v>
      </c>
      <c r="C3" s="1" t="s">
        <v>59</v>
      </c>
      <c r="D3" s="1" t="s">
        <v>60</v>
      </c>
      <c r="E3" s="1" t="s">
        <v>61</v>
      </c>
      <c r="F3" s="1" t="s">
        <v>62</v>
      </c>
      <c r="H3" s="4" t="n">
        <v>64581</v>
      </c>
      <c r="I3" s="1" t="s">
        <v>34</v>
      </c>
      <c r="J3" s="1" t="s">
        <v>63</v>
      </c>
      <c r="K3" s="1" t="s">
        <v>64</v>
      </c>
      <c r="L3" s="1" t="s">
        <v>65</v>
      </c>
      <c r="N3" s="1" t="s">
        <v>34</v>
      </c>
      <c r="O3" s="4" t="n">
        <v>1000000</v>
      </c>
      <c r="P3" s="4" t="n">
        <v>12</v>
      </c>
      <c r="Q3" s="5" t="n">
        <v>1719978.28655146</v>
      </c>
      <c r="R3" s="1" t="s">
        <v>66</v>
      </c>
    </row>
    <row r="4" customFormat="false" ht="15" hidden="false" customHeight="false" outlineLevel="0" collapsed="false">
      <c r="A4" s="1" t="s">
        <v>67</v>
      </c>
      <c r="B4" s="1" t="s">
        <v>34</v>
      </c>
      <c r="C4" s="1" t="s">
        <v>68</v>
      </c>
      <c r="D4" s="1" t="s">
        <v>69</v>
      </c>
      <c r="E4" s="1" t="s">
        <v>70</v>
      </c>
      <c r="F4" s="1" t="s">
        <v>71</v>
      </c>
      <c r="H4" s="4" t="n">
        <v>4319</v>
      </c>
      <c r="I4" s="1" t="s">
        <v>34</v>
      </c>
      <c r="J4" s="1" t="s">
        <v>72</v>
      </c>
      <c r="K4" s="1" t="s">
        <v>73</v>
      </c>
      <c r="L4" s="1" t="s">
        <v>74</v>
      </c>
      <c r="N4" s="1" t="s">
        <v>34</v>
      </c>
      <c r="O4" s="4" t="n">
        <v>1500000</v>
      </c>
      <c r="P4" s="4" t="n">
        <v>18</v>
      </c>
      <c r="Q4" s="5" t="n">
        <v>4667767.68830417</v>
      </c>
      <c r="R4" s="1" t="s">
        <v>66</v>
      </c>
    </row>
    <row r="5" customFormat="false" ht="15" hidden="false" customHeight="false" outlineLevel="0" collapsed="false">
      <c r="A5" s="1" t="s">
        <v>75</v>
      </c>
      <c r="B5" s="1" t="s">
        <v>34</v>
      </c>
      <c r="C5" s="1" t="s">
        <v>76</v>
      </c>
      <c r="D5" s="1" t="s">
        <v>77</v>
      </c>
      <c r="E5" s="1" t="s">
        <v>78</v>
      </c>
      <c r="F5" s="1" t="s">
        <v>79</v>
      </c>
      <c r="H5" s="4" t="n">
        <v>58249</v>
      </c>
      <c r="I5" s="1" t="s">
        <v>34</v>
      </c>
      <c r="J5" s="1" t="s">
        <v>80</v>
      </c>
      <c r="K5" s="1" t="s">
        <v>81</v>
      </c>
      <c r="L5" s="1" t="s">
        <v>82</v>
      </c>
      <c r="M5" s="1" t="s">
        <v>83</v>
      </c>
      <c r="N5" s="1" t="s">
        <v>34</v>
      </c>
      <c r="O5" s="4" t="n">
        <v>2000000</v>
      </c>
      <c r="P5" s="4" t="n">
        <v>24</v>
      </c>
      <c r="Q5" s="5" t="n">
        <v>2001382.38479941</v>
      </c>
      <c r="R5" s="1" t="s">
        <v>66</v>
      </c>
    </row>
    <row r="6" customFormat="false" ht="15" hidden="false" customHeight="false" outlineLevel="0" collapsed="false">
      <c r="A6" s="1" t="s">
        <v>84</v>
      </c>
      <c r="B6" s="1" t="s">
        <v>34</v>
      </c>
      <c r="C6" s="1" t="s">
        <v>85</v>
      </c>
      <c r="D6" s="1" t="s">
        <v>86</v>
      </c>
      <c r="E6" s="1" t="s">
        <v>87</v>
      </c>
      <c r="F6" s="1" t="s">
        <v>88</v>
      </c>
      <c r="H6" s="4" t="n">
        <v>64280</v>
      </c>
      <c r="I6" s="1" t="s">
        <v>34</v>
      </c>
      <c r="J6" s="1" t="s">
        <v>89</v>
      </c>
      <c r="K6" s="1" t="s">
        <v>87</v>
      </c>
      <c r="L6" s="1" t="s">
        <v>90</v>
      </c>
      <c r="M6" s="1" t="s">
        <v>88</v>
      </c>
      <c r="N6" s="1" t="s">
        <v>34</v>
      </c>
      <c r="O6" s="4" t="n">
        <v>2000000</v>
      </c>
      <c r="P6" s="4" t="n">
        <v>24</v>
      </c>
      <c r="Q6" s="5" t="n">
        <v>2131685.4577513</v>
      </c>
      <c r="R6" s="1" t="s">
        <v>57</v>
      </c>
    </row>
    <row r="7" customFormat="false" ht="15" hidden="false" customHeight="false" outlineLevel="0" collapsed="false">
      <c r="A7" s="1" t="s">
        <v>91</v>
      </c>
      <c r="B7" s="1" t="s">
        <v>34</v>
      </c>
      <c r="C7" s="1" t="s">
        <v>92</v>
      </c>
      <c r="D7" s="1" t="s">
        <v>93</v>
      </c>
      <c r="E7" s="1" t="s">
        <v>94</v>
      </c>
      <c r="F7" s="1" t="s">
        <v>95</v>
      </c>
      <c r="H7" s="4" t="n">
        <v>51809</v>
      </c>
      <c r="I7" s="1" t="s">
        <v>34</v>
      </c>
      <c r="J7" s="1" t="s">
        <v>96</v>
      </c>
      <c r="K7" s="1" t="s">
        <v>97</v>
      </c>
      <c r="L7" s="1" t="s">
        <v>98</v>
      </c>
      <c r="N7" s="1" t="s">
        <v>34</v>
      </c>
      <c r="O7" s="4" t="n">
        <v>3000000</v>
      </c>
      <c r="P7" s="4" t="n">
        <v>36</v>
      </c>
      <c r="Q7" s="5" t="n">
        <v>1542396.5755933</v>
      </c>
      <c r="R7" s="1" t="s">
        <v>57</v>
      </c>
    </row>
    <row r="8" customFormat="false" ht="15" hidden="false" customHeight="false" outlineLevel="0" collapsed="false">
      <c r="A8" s="1" t="s">
        <v>99</v>
      </c>
      <c r="B8" s="1" t="s">
        <v>34</v>
      </c>
      <c r="C8" s="1" t="s">
        <v>100</v>
      </c>
      <c r="D8" s="1" t="s">
        <v>101</v>
      </c>
      <c r="E8" s="1" t="s">
        <v>102</v>
      </c>
      <c r="F8" s="1" t="s">
        <v>103</v>
      </c>
      <c r="H8" s="4" t="n">
        <v>57447</v>
      </c>
      <c r="I8" s="1" t="s">
        <v>34</v>
      </c>
      <c r="J8" s="1" t="s">
        <v>104</v>
      </c>
      <c r="K8" s="1" t="s">
        <v>105</v>
      </c>
      <c r="L8" s="1" t="s">
        <v>106</v>
      </c>
      <c r="N8" s="1" t="s">
        <v>34</v>
      </c>
      <c r="O8" s="4" t="n">
        <v>1500000</v>
      </c>
      <c r="P8" s="4" t="n">
        <v>18</v>
      </c>
      <c r="Q8" s="5" t="n">
        <v>3690469.01549979</v>
      </c>
      <c r="R8" s="1" t="s">
        <v>66</v>
      </c>
    </row>
    <row r="9" customFormat="false" ht="15" hidden="false" customHeight="false" outlineLevel="0" collapsed="false">
      <c r="A9" s="1" t="s">
        <v>107</v>
      </c>
      <c r="B9" s="1" t="s">
        <v>34</v>
      </c>
      <c r="C9" s="1" t="s">
        <v>108</v>
      </c>
      <c r="D9" s="1" t="s">
        <v>109</v>
      </c>
      <c r="E9" s="1" t="s">
        <v>110</v>
      </c>
      <c r="F9" s="1" t="s">
        <v>111</v>
      </c>
      <c r="H9" s="4" t="n">
        <v>62695</v>
      </c>
      <c r="I9" s="1" t="s">
        <v>34</v>
      </c>
      <c r="J9" s="1" t="s">
        <v>112</v>
      </c>
      <c r="K9" s="1" t="s">
        <v>113</v>
      </c>
      <c r="L9" s="1" t="s">
        <v>114</v>
      </c>
      <c r="M9" s="1" t="s">
        <v>115</v>
      </c>
      <c r="N9" s="1" t="s">
        <v>34</v>
      </c>
      <c r="O9" s="4" t="n">
        <v>2000000</v>
      </c>
      <c r="P9" s="4" t="n">
        <v>18</v>
      </c>
      <c r="Q9" s="5" t="n">
        <v>1944729.16700991</v>
      </c>
      <c r="R9" s="1" t="s">
        <v>57</v>
      </c>
    </row>
    <row r="10" customFormat="false" ht="15" hidden="false" customHeight="false" outlineLevel="0" collapsed="false">
      <c r="A10" s="1" t="s">
        <v>116</v>
      </c>
      <c r="B10" s="1" t="s">
        <v>34</v>
      </c>
      <c r="C10" s="1" t="s">
        <v>117</v>
      </c>
      <c r="D10" s="1" t="s">
        <v>118</v>
      </c>
      <c r="E10" s="1" t="s">
        <v>119</v>
      </c>
      <c r="F10" s="1" t="s">
        <v>120</v>
      </c>
      <c r="H10" s="4" t="n">
        <v>56961</v>
      </c>
      <c r="I10" s="1" t="s">
        <v>34</v>
      </c>
      <c r="J10" s="1" t="s">
        <v>121</v>
      </c>
      <c r="K10" s="1" t="s">
        <v>122</v>
      </c>
      <c r="L10" s="1" t="s">
        <v>123</v>
      </c>
      <c r="N10" s="1" t="s">
        <v>34</v>
      </c>
      <c r="O10" s="4" t="n">
        <v>5000000</v>
      </c>
      <c r="P10" s="4" t="n">
        <v>36</v>
      </c>
      <c r="Q10" s="4" t="n">
        <v>5000000</v>
      </c>
      <c r="R10" s="1" t="s">
        <v>57</v>
      </c>
    </row>
    <row r="11" customFormat="false" ht="15" hidden="false" customHeight="false" outlineLevel="0" collapsed="false">
      <c r="A11" s="1" t="s">
        <v>124</v>
      </c>
      <c r="B11" s="1" t="s">
        <v>34</v>
      </c>
      <c r="C11" s="1" t="s">
        <v>125</v>
      </c>
      <c r="D11" s="1" t="s">
        <v>126</v>
      </c>
      <c r="E11" s="1" t="s">
        <v>127</v>
      </c>
      <c r="F11" s="1" t="s">
        <v>128</v>
      </c>
      <c r="H11" s="4" t="n">
        <v>29648</v>
      </c>
      <c r="I11" s="1" t="s">
        <v>34</v>
      </c>
      <c r="J11" s="1" t="s">
        <v>129</v>
      </c>
      <c r="K11" s="1" t="s">
        <v>130</v>
      </c>
      <c r="L11" s="1" t="s">
        <v>131</v>
      </c>
      <c r="M11" s="1" t="s">
        <v>132</v>
      </c>
      <c r="N11" s="1" t="s">
        <v>34</v>
      </c>
      <c r="O11" s="4" t="n">
        <v>6000000</v>
      </c>
      <c r="P11" s="4" t="n">
        <v>24</v>
      </c>
      <c r="Q11" s="5" t="n">
        <v>2635438.72058732</v>
      </c>
      <c r="R11" s="1" t="s">
        <v>57</v>
      </c>
    </row>
    <row r="12" customFormat="false" ht="15" hidden="false" customHeight="false" outlineLevel="0" collapsed="false">
      <c r="A12" s="1" t="s">
        <v>133</v>
      </c>
      <c r="B12" s="1" t="s">
        <v>34</v>
      </c>
      <c r="C12" s="1" t="s">
        <v>134</v>
      </c>
      <c r="D12" s="1" t="s">
        <v>135</v>
      </c>
      <c r="E12" s="1" t="s">
        <v>136</v>
      </c>
      <c r="F12" s="1" t="s">
        <v>137</v>
      </c>
      <c r="H12" s="4" t="n">
        <v>29648</v>
      </c>
      <c r="I12" s="1" t="s">
        <v>34</v>
      </c>
      <c r="J12" s="1" t="s">
        <v>129</v>
      </c>
      <c r="K12" s="1" t="s">
        <v>130</v>
      </c>
      <c r="L12" s="1" t="s">
        <v>131</v>
      </c>
      <c r="M12" s="1" t="s">
        <v>132</v>
      </c>
      <c r="N12" s="1" t="s">
        <v>34</v>
      </c>
      <c r="O12" s="4" t="n">
        <v>1500000</v>
      </c>
      <c r="P12" s="4" t="n">
        <v>18</v>
      </c>
      <c r="Q12" s="5" t="n">
        <v>1281248.60397009</v>
      </c>
      <c r="R12" s="1" t="s">
        <v>57</v>
      </c>
    </row>
    <row r="13" customFormat="false" ht="15" hidden="false" customHeight="false" outlineLevel="0" collapsed="false">
      <c r="A13" s="1" t="s">
        <v>138</v>
      </c>
      <c r="B13" s="1" t="s">
        <v>34</v>
      </c>
      <c r="C13" s="1" t="s">
        <v>139</v>
      </c>
      <c r="D13" s="1" t="s">
        <v>140</v>
      </c>
      <c r="E13" s="1" t="s">
        <v>141</v>
      </c>
      <c r="F13" s="1" t="s">
        <v>142</v>
      </c>
      <c r="H13" s="4" t="n">
        <v>64662</v>
      </c>
      <c r="I13" s="1" t="s">
        <v>34</v>
      </c>
      <c r="J13" s="1" t="s">
        <v>143</v>
      </c>
      <c r="K13" s="1" t="s">
        <v>144</v>
      </c>
      <c r="L13" s="1" t="s">
        <v>145</v>
      </c>
      <c r="N13" s="1" t="s">
        <v>34</v>
      </c>
      <c r="O13" s="4" t="n">
        <v>2000000</v>
      </c>
      <c r="P13" s="4" t="n">
        <v>24</v>
      </c>
      <c r="Q13" s="5" t="n">
        <v>1702250.70637141</v>
      </c>
      <c r="R13" s="1" t="s">
        <v>57</v>
      </c>
    </row>
    <row r="14" customFormat="false" ht="15" hidden="false" customHeight="false" outlineLevel="0" collapsed="false">
      <c r="A14" s="1" t="s">
        <v>146</v>
      </c>
      <c r="B14" s="1" t="s">
        <v>34</v>
      </c>
      <c r="C14" s="1" t="s">
        <v>147</v>
      </c>
      <c r="D14" s="1" t="s">
        <v>148</v>
      </c>
      <c r="E14" s="1" t="s">
        <v>149</v>
      </c>
      <c r="F14" s="1" t="s">
        <v>150</v>
      </c>
      <c r="H14" s="4" t="n">
        <v>5045</v>
      </c>
      <c r="I14" s="1" t="s">
        <v>34</v>
      </c>
      <c r="J14" s="1" t="s">
        <v>151</v>
      </c>
      <c r="K14" s="1" t="s">
        <v>152</v>
      </c>
      <c r="L14" s="1" t="s">
        <v>153</v>
      </c>
      <c r="M14" s="1" t="s">
        <v>154</v>
      </c>
      <c r="N14" s="1" t="s">
        <v>34</v>
      </c>
      <c r="O14" s="4" t="n">
        <v>3000000</v>
      </c>
      <c r="P14" s="4" t="n">
        <v>24</v>
      </c>
      <c r="Q14" s="5" t="n">
        <v>4469338.57302439</v>
      </c>
      <c r="R14" s="1" t="s">
        <v>66</v>
      </c>
    </row>
    <row r="15" customFormat="false" ht="15" hidden="false" customHeight="false" outlineLevel="0" collapsed="false">
      <c r="A15" s="1" t="s">
        <v>155</v>
      </c>
      <c r="B15" s="1" t="s">
        <v>34</v>
      </c>
      <c r="C15" s="1" t="s">
        <v>156</v>
      </c>
      <c r="D15" s="1" t="s">
        <v>157</v>
      </c>
      <c r="E15" s="1" t="s">
        <v>158</v>
      </c>
      <c r="F15" s="1" t="s">
        <v>159</v>
      </c>
      <c r="G15" s="1" t="s">
        <v>160</v>
      </c>
      <c r="H15" s="4" t="n">
        <v>62945</v>
      </c>
      <c r="I15" s="1" t="s">
        <v>34</v>
      </c>
      <c r="J15" s="1" t="s">
        <v>161</v>
      </c>
      <c r="K15" s="1" t="s">
        <v>162</v>
      </c>
      <c r="L15" s="1" t="s">
        <v>160</v>
      </c>
      <c r="N15" s="1" t="s">
        <v>34</v>
      </c>
      <c r="O15" s="4" t="n">
        <v>2000000</v>
      </c>
      <c r="P15" s="4" t="n">
        <v>24</v>
      </c>
      <c r="Q15" s="5" t="n">
        <v>1166677.73897275</v>
      </c>
      <c r="R15" s="1" t="s">
        <v>57</v>
      </c>
    </row>
    <row r="16" customFormat="false" ht="15" hidden="false" customHeight="false" outlineLevel="0" collapsed="false">
      <c r="A16" s="1" t="s">
        <v>163</v>
      </c>
      <c r="B16" s="1" t="s">
        <v>34</v>
      </c>
      <c r="C16" s="1" t="s">
        <v>164</v>
      </c>
      <c r="D16" s="1" t="s">
        <v>165</v>
      </c>
      <c r="E16" s="1" t="s">
        <v>166</v>
      </c>
      <c r="F16" s="1" t="s">
        <v>167</v>
      </c>
      <c r="H16" s="4" t="n">
        <v>16868</v>
      </c>
      <c r="I16" s="1" t="s">
        <v>34</v>
      </c>
      <c r="J16" s="1" t="s">
        <v>168</v>
      </c>
      <c r="K16" s="1" t="s">
        <v>169</v>
      </c>
      <c r="L16" s="1" t="s">
        <v>170</v>
      </c>
      <c r="M16" s="1" t="s">
        <v>171</v>
      </c>
      <c r="N16" s="1" t="s">
        <v>34</v>
      </c>
      <c r="O16" s="4" t="n">
        <v>8000000</v>
      </c>
      <c r="P16" s="4" t="n">
        <v>36</v>
      </c>
      <c r="Q16" s="4" t="n">
        <v>5000000</v>
      </c>
      <c r="R16" s="1" t="s">
        <v>57</v>
      </c>
    </row>
    <row r="17" customFormat="false" ht="15" hidden="false" customHeight="false" outlineLevel="0" collapsed="false">
      <c r="A17" s="1" t="s">
        <v>172</v>
      </c>
      <c r="B17" s="1" t="s">
        <v>34</v>
      </c>
      <c r="C17" s="1" t="s">
        <v>173</v>
      </c>
      <c r="D17" s="1" t="s">
        <v>174</v>
      </c>
      <c r="E17" s="1" t="s">
        <v>175</v>
      </c>
      <c r="F17" s="1" t="s">
        <v>176</v>
      </c>
      <c r="H17" s="4" t="n">
        <v>60365</v>
      </c>
      <c r="I17" s="1" t="s">
        <v>34</v>
      </c>
      <c r="J17" s="1" t="s">
        <v>177</v>
      </c>
      <c r="K17" s="1" t="s">
        <v>175</v>
      </c>
      <c r="L17" s="1" t="s">
        <v>176</v>
      </c>
      <c r="N17" s="1" t="s">
        <v>34</v>
      </c>
      <c r="O17" s="4" t="n">
        <v>1500000</v>
      </c>
      <c r="P17" s="4" t="n">
        <v>12</v>
      </c>
      <c r="Q17" s="5" t="n">
        <v>3179444.61212921</v>
      </c>
      <c r="R17" s="1" t="s">
        <v>66</v>
      </c>
    </row>
    <row r="18" customFormat="false" ht="15" hidden="false" customHeight="false" outlineLevel="0" collapsed="false">
      <c r="A18" s="1" t="s">
        <v>178</v>
      </c>
      <c r="B18" s="1" t="s">
        <v>34</v>
      </c>
      <c r="C18" s="1" t="s">
        <v>179</v>
      </c>
      <c r="D18" s="1" t="s">
        <v>180</v>
      </c>
      <c r="E18" s="1" t="s">
        <v>181</v>
      </c>
      <c r="F18" s="1" t="s">
        <v>182</v>
      </c>
      <c r="H18" s="4" t="n">
        <v>61925</v>
      </c>
      <c r="I18" s="1" t="s">
        <v>34</v>
      </c>
      <c r="J18" s="1" t="s">
        <v>183</v>
      </c>
      <c r="K18" s="1" t="s">
        <v>184</v>
      </c>
      <c r="L18" s="1" t="s">
        <v>182</v>
      </c>
      <c r="N18" s="1" t="s">
        <v>34</v>
      </c>
      <c r="O18" s="4" t="n">
        <v>3000000</v>
      </c>
      <c r="P18" s="4" t="n">
        <v>24</v>
      </c>
      <c r="Q18" s="5" t="n">
        <v>3188636.63914774</v>
      </c>
      <c r="R18" s="1" t="s">
        <v>66</v>
      </c>
    </row>
    <row r="19" customFormat="false" ht="15" hidden="false" customHeight="false" outlineLevel="0" collapsed="false">
      <c r="A19" s="1" t="s">
        <v>185</v>
      </c>
      <c r="B19" s="1" t="s">
        <v>34</v>
      </c>
      <c r="C19" s="1" t="s">
        <v>186</v>
      </c>
      <c r="D19" s="1" t="s">
        <v>187</v>
      </c>
      <c r="E19" s="1" t="s">
        <v>188</v>
      </c>
      <c r="F19" s="1" t="s">
        <v>189</v>
      </c>
      <c r="H19" s="4" t="n">
        <v>30045</v>
      </c>
      <c r="I19" s="1" t="s">
        <v>34</v>
      </c>
      <c r="J19" s="1" t="s">
        <v>190</v>
      </c>
      <c r="K19" s="1" t="s">
        <v>191</v>
      </c>
      <c r="L19" s="1" t="s">
        <v>192</v>
      </c>
      <c r="M19" s="1" t="s">
        <v>193</v>
      </c>
      <c r="N19" s="1" t="s">
        <v>34</v>
      </c>
      <c r="O19" s="4" t="n">
        <v>2000000</v>
      </c>
      <c r="P19" s="4" t="n">
        <v>24</v>
      </c>
      <c r="Q19" s="5" t="n">
        <v>1529545.8140451</v>
      </c>
      <c r="R19" s="1" t="s">
        <v>57</v>
      </c>
    </row>
    <row r="20" customFormat="false" ht="15" hidden="false" customHeight="false" outlineLevel="0" collapsed="false">
      <c r="A20" s="1" t="s">
        <v>194</v>
      </c>
      <c r="B20" s="1" t="s">
        <v>34</v>
      </c>
      <c r="C20" s="1" t="s">
        <v>195</v>
      </c>
      <c r="D20" s="1" t="s">
        <v>196</v>
      </c>
      <c r="E20" s="1" t="s">
        <v>197</v>
      </c>
      <c r="F20" s="1" t="s">
        <v>198</v>
      </c>
      <c r="H20" s="4" t="n">
        <v>23296</v>
      </c>
      <c r="I20" s="1" t="s">
        <v>34</v>
      </c>
      <c r="J20" s="1" t="s">
        <v>199</v>
      </c>
      <c r="K20" s="1" t="s">
        <v>200</v>
      </c>
      <c r="L20" s="1" t="s">
        <v>201</v>
      </c>
      <c r="N20" s="1" t="s">
        <v>34</v>
      </c>
      <c r="O20" s="4" t="n">
        <v>3000000</v>
      </c>
      <c r="P20" s="4" t="n">
        <v>24</v>
      </c>
      <c r="Q20" s="5" t="n">
        <v>3498283.99265453</v>
      </c>
      <c r="R20" s="1" t="s">
        <v>66</v>
      </c>
    </row>
    <row r="21" customFormat="false" ht="15.75" hidden="false" customHeight="true" outlineLevel="0" collapsed="false">
      <c r="A21" s="1" t="s">
        <v>202</v>
      </c>
      <c r="B21" s="1" t="s">
        <v>34</v>
      </c>
      <c r="C21" s="1" t="s">
        <v>203</v>
      </c>
      <c r="D21" s="1" t="s">
        <v>204</v>
      </c>
      <c r="E21" s="1" t="s">
        <v>205</v>
      </c>
      <c r="F21" s="1" t="s">
        <v>206</v>
      </c>
      <c r="H21" s="4" t="n">
        <v>23296</v>
      </c>
      <c r="I21" s="1" t="s">
        <v>34</v>
      </c>
      <c r="J21" s="1" t="s">
        <v>199</v>
      </c>
      <c r="K21" s="1" t="s">
        <v>200</v>
      </c>
      <c r="L21" s="1" t="s">
        <v>201</v>
      </c>
      <c r="N21" s="1" t="s">
        <v>34</v>
      </c>
      <c r="O21" s="4" t="n">
        <v>3000000</v>
      </c>
      <c r="P21" s="4" t="n">
        <v>24</v>
      </c>
      <c r="Q21" s="5" t="n">
        <v>1517428.83977905</v>
      </c>
      <c r="R21" s="1" t="s">
        <v>57</v>
      </c>
    </row>
    <row r="22" customFormat="false" ht="15.75" hidden="false" customHeight="true" outlineLevel="0" collapsed="false">
      <c r="A22" s="1" t="s">
        <v>207</v>
      </c>
      <c r="B22" s="1" t="s">
        <v>34</v>
      </c>
      <c r="C22" s="1" t="s">
        <v>208</v>
      </c>
      <c r="D22" s="1" t="s">
        <v>209</v>
      </c>
      <c r="E22" s="1" t="s">
        <v>210</v>
      </c>
      <c r="F22" s="1" t="s">
        <v>211</v>
      </c>
      <c r="H22" s="4" t="n">
        <v>61959</v>
      </c>
      <c r="I22" s="1" t="s">
        <v>34</v>
      </c>
      <c r="J22" s="1" t="s">
        <v>212</v>
      </c>
      <c r="K22" s="1" t="s">
        <v>213</v>
      </c>
      <c r="L22" s="1" t="s">
        <v>214</v>
      </c>
      <c r="N22" s="1" t="s">
        <v>34</v>
      </c>
      <c r="O22" s="4" t="n">
        <v>2000000</v>
      </c>
      <c r="P22" s="4" t="n">
        <v>18</v>
      </c>
      <c r="Q22" s="5" t="n">
        <v>1622631.20433537</v>
      </c>
      <c r="R22" s="1" t="s">
        <v>57</v>
      </c>
    </row>
    <row r="23" customFormat="false" ht="15.75" hidden="false" customHeight="true" outlineLevel="0" collapsed="false">
      <c r="A23" s="1" t="s">
        <v>215</v>
      </c>
      <c r="B23" s="1" t="s">
        <v>34</v>
      </c>
      <c r="C23" s="1" t="s">
        <v>216</v>
      </c>
      <c r="D23" s="1" t="s">
        <v>217</v>
      </c>
      <c r="E23" s="1" t="s">
        <v>218</v>
      </c>
      <c r="F23" s="1" t="s">
        <v>219</v>
      </c>
      <c r="H23" s="4" t="n">
        <v>61959</v>
      </c>
      <c r="I23" s="1" t="s">
        <v>34</v>
      </c>
      <c r="J23" s="1" t="s">
        <v>212</v>
      </c>
      <c r="K23" s="1" t="s">
        <v>213</v>
      </c>
      <c r="L23" s="1" t="s">
        <v>214</v>
      </c>
      <c r="N23" s="1" t="s">
        <v>34</v>
      </c>
      <c r="O23" s="4" t="n">
        <v>2000000</v>
      </c>
      <c r="P23" s="4" t="n">
        <v>24</v>
      </c>
      <c r="Q23" s="5" t="n">
        <v>1172118.41876207</v>
      </c>
      <c r="R23" s="1" t="s">
        <v>57</v>
      </c>
    </row>
    <row r="24" customFormat="false" ht="15.75" hidden="false" customHeight="true" outlineLevel="0" collapsed="false">
      <c r="A24" s="1" t="s">
        <v>220</v>
      </c>
      <c r="B24" s="1" t="s">
        <v>34</v>
      </c>
      <c r="C24" s="1" t="s">
        <v>221</v>
      </c>
      <c r="D24" s="1" t="s">
        <v>222</v>
      </c>
      <c r="E24" s="1" t="s">
        <v>223</v>
      </c>
      <c r="F24" s="1" t="s">
        <v>224</v>
      </c>
      <c r="H24" s="4" t="n">
        <v>45398</v>
      </c>
      <c r="I24" s="1" t="s">
        <v>34</v>
      </c>
      <c r="J24" s="1" t="s">
        <v>225</v>
      </c>
      <c r="K24" s="1" t="s">
        <v>223</v>
      </c>
      <c r="L24" s="1" t="s">
        <v>224</v>
      </c>
      <c r="N24" s="1" t="s">
        <v>34</v>
      </c>
      <c r="O24" s="4" t="n">
        <v>1400000</v>
      </c>
      <c r="P24" s="4" t="n">
        <v>18</v>
      </c>
      <c r="Q24" s="5" t="n">
        <v>1504753.83456041</v>
      </c>
      <c r="R24" s="1" t="s">
        <v>57</v>
      </c>
    </row>
    <row r="25" customFormat="false" ht="15.75" hidden="false" customHeight="true" outlineLevel="0" collapsed="false">
      <c r="A25" s="1" t="s">
        <v>226</v>
      </c>
      <c r="B25" s="1" t="s">
        <v>34</v>
      </c>
      <c r="C25" s="1" t="s">
        <v>227</v>
      </c>
      <c r="D25" s="1" t="s">
        <v>228</v>
      </c>
      <c r="E25" s="1" t="s">
        <v>229</v>
      </c>
      <c r="F25" s="1" t="s">
        <v>230</v>
      </c>
      <c r="H25" s="4" t="n">
        <v>50596</v>
      </c>
      <c r="I25" s="1" t="s">
        <v>34</v>
      </c>
      <c r="J25" s="1" t="s">
        <v>231</v>
      </c>
      <c r="K25" s="1" t="s">
        <v>229</v>
      </c>
      <c r="L25" s="1" t="s">
        <v>230</v>
      </c>
      <c r="N25" s="1" t="s">
        <v>34</v>
      </c>
      <c r="O25" s="4" t="n">
        <v>2000000</v>
      </c>
      <c r="P25" s="4" t="n">
        <v>36</v>
      </c>
      <c r="Q25" s="5" t="n">
        <v>1230864.30327966</v>
      </c>
      <c r="R25" s="1" t="s">
        <v>57</v>
      </c>
    </row>
    <row r="26" customFormat="false" ht="15.75" hidden="false" customHeight="true" outlineLevel="0" collapsed="false">
      <c r="A26" s="1" t="s">
        <v>232</v>
      </c>
      <c r="B26" s="1" t="s">
        <v>34</v>
      </c>
      <c r="C26" s="1" t="s">
        <v>233</v>
      </c>
      <c r="D26" s="1" t="s">
        <v>234</v>
      </c>
      <c r="E26" s="1" t="s">
        <v>235</v>
      </c>
      <c r="F26" s="1" t="s">
        <v>236</v>
      </c>
      <c r="H26" s="4" t="n">
        <v>60866</v>
      </c>
      <c r="I26" s="1" t="s">
        <v>34</v>
      </c>
      <c r="J26" s="1" t="s">
        <v>237</v>
      </c>
      <c r="K26" s="1" t="s">
        <v>238</v>
      </c>
      <c r="L26" s="1" t="s">
        <v>239</v>
      </c>
      <c r="N26" s="1" t="s">
        <v>34</v>
      </c>
      <c r="O26" s="4" t="n">
        <v>3000000</v>
      </c>
      <c r="P26" s="4" t="n">
        <v>24</v>
      </c>
      <c r="Q26" s="4" t="n">
        <v>1300000</v>
      </c>
      <c r="R26" s="1" t="s">
        <v>57</v>
      </c>
    </row>
    <row r="27" customFormat="false" ht="15.75" hidden="false" customHeight="true" outlineLevel="0" collapsed="false">
      <c r="A27" s="1" t="s">
        <v>240</v>
      </c>
      <c r="B27" s="1" t="s">
        <v>34</v>
      </c>
      <c r="C27" s="1" t="s">
        <v>241</v>
      </c>
      <c r="D27" s="1" t="s">
        <v>242</v>
      </c>
      <c r="E27" s="1" t="s">
        <v>243</v>
      </c>
      <c r="F27" s="1" t="s">
        <v>244</v>
      </c>
      <c r="H27" s="4" t="n">
        <v>56497</v>
      </c>
      <c r="I27" s="1" t="s">
        <v>34</v>
      </c>
      <c r="J27" s="1" t="s">
        <v>242</v>
      </c>
      <c r="K27" s="1" t="s">
        <v>243</v>
      </c>
      <c r="L27" s="1" t="s">
        <v>244</v>
      </c>
      <c r="N27" s="1" t="s">
        <v>34</v>
      </c>
      <c r="O27" s="4" t="n">
        <v>5000000</v>
      </c>
      <c r="P27" s="4" t="n">
        <v>36</v>
      </c>
      <c r="Q27" s="5" t="n">
        <v>2887978.52354117</v>
      </c>
      <c r="R27" s="1" t="s">
        <v>57</v>
      </c>
    </row>
    <row r="28" customFormat="false" ht="15.75" hidden="false" customHeight="true" outlineLevel="0" collapsed="false">
      <c r="A28" s="1" t="s">
        <v>245</v>
      </c>
      <c r="B28" s="1" t="s">
        <v>34</v>
      </c>
      <c r="C28" s="1" t="s">
        <v>246</v>
      </c>
      <c r="D28" s="1" t="s">
        <v>247</v>
      </c>
      <c r="E28" s="1" t="s">
        <v>248</v>
      </c>
      <c r="F28" s="1" t="s">
        <v>249</v>
      </c>
      <c r="H28" s="4" t="n">
        <v>59112</v>
      </c>
      <c r="I28" s="1" t="s">
        <v>34</v>
      </c>
      <c r="J28" s="1" t="s">
        <v>250</v>
      </c>
      <c r="K28" s="1" t="s">
        <v>248</v>
      </c>
      <c r="L28" s="1" t="s">
        <v>249</v>
      </c>
      <c r="N28" s="1" t="s">
        <v>34</v>
      </c>
      <c r="O28" s="4" t="n">
        <v>1000000</v>
      </c>
      <c r="P28" s="4" t="n">
        <v>12</v>
      </c>
      <c r="Q28" s="4" t="n">
        <v>5000000</v>
      </c>
      <c r="R28" s="1" t="s">
        <v>66</v>
      </c>
    </row>
    <row r="29" customFormat="false" ht="15.75" hidden="false" customHeight="true" outlineLevel="0" collapsed="false">
      <c r="A29" s="1" t="s">
        <v>251</v>
      </c>
      <c r="B29" s="1" t="s">
        <v>34</v>
      </c>
      <c r="C29" s="1" t="s">
        <v>252</v>
      </c>
      <c r="D29" s="1" t="s">
        <v>253</v>
      </c>
      <c r="E29" s="1" t="s">
        <v>254</v>
      </c>
      <c r="F29" s="1" t="s">
        <v>255</v>
      </c>
      <c r="H29" s="4" t="n">
        <v>52154</v>
      </c>
      <c r="I29" s="1" t="s">
        <v>34</v>
      </c>
      <c r="J29" s="1" t="s">
        <v>256</v>
      </c>
      <c r="K29" s="1" t="s">
        <v>257</v>
      </c>
      <c r="L29" s="1" t="s">
        <v>258</v>
      </c>
      <c r="N29" s="1" t="s">
        <v>34</v>
      </c>
      <c r="O29" s="4" t="n">
        <v>2000000</v>
      </c>
      <c r="P29" s="4" t="n">
        <v>12</v>
      </c>
      <c r="Q29" s="5" t="n">
        <v>1997264.155713</v>
      </c>
      <c r="R29" s="1" t="s">
        <v>66</v>
      </c>
    </row>
    <row r="30" customFormat="false" ht="15.75" hidden="false" customHeight="true" outlineLevel="0" collapsed="false">
      <c r="A30" s="1" t="s">
        <v>259</v>
      </c>
      <c r="B30" s="1" t="s">
        <v>34</v>
      </c>
      <c r="C30" s="1" t="s">
        <v>260</v>
      </c>
      <c r="D30" s="1" t="s">
        <v>261</v>
      </c>
      <c r="E30" s="1" t="s">
        <v>262</v>
      </c>
      <c r="F30" s="1" t="s">
        <v>263</v>
      </c>
      <c r="H30" s="4" t="n">
        <v>57651</v>
      </c>
      <c r="I30" s="1" t="s">
        <v>34</v>
      </c>
      <c r="J30" s="1" t="s">
        <v>264</v>
      </c>
      <c r="K30" s="1" t="s">
        <v>265</v>
      </c>
      <c r="L30" s="1" t="s">
        <v>266</v>
      </c>
      <c r="N30" s="1" t="s">
        <v>34</v>
      </c>
      <c r="O30" s="4" t="n">
        <v>3000000</v>
      </c>
      <c r="P30" s="4" t="n">
        <v>36</v>
      </c>
      <c r="Q30" s="5" t="n">
        <v>1426666.78223598</v>
      </c>
      <c r="R30" s="1" t="s">
        <v>57</v>
      </c>
    </row>
    <row r="31" customFormat="false" ht="15.75" hidden="false" customHeight="true" outlineLevel="0" collapsed="false">
      <c r="A31" s="1" t="s">
        <v>267</v>
      </c>
      <c r="B31" s="1" t="s">
        <v>34</v>
      </c>
      <c r="C31" s="1" t="s">
        <v>268</v>
      </c>
      <c r="D31" s="1" t="s">
        <v>269</v>
      </c>
      <c r="E31" s="1" t="s">
        <v>270</v>
      </c>
      <c r="F31" s="1" t="s">
        <v>271</v>
      </c>
      <c r="H31" s="4" t="n">
        <v>48773</v>
      </c>
      <c r="I31" s="1" t="s">
        <v>34</v>
      </c>
      <c r="J31" s="1" t="s">
        <v>272</v>
      </c>
      <c r="K31" s="1" t="s">
        <v>273</v>
      </c>
      <c r="L31" s="1" t="s">
        <v>274</v>
      </c>
      <c r="N31" s="1" t="s">
        <v>34</v>
      </c>
      <c r="O31" s="4" t="n">
        <v>6000000</v>
      </c>
      <c r="P31" s="4" t="n">
        <v>36</v>
      </c>
      <c r="Q31" s="5" t="n">
        <v>2122776.06723201</v>
      </c>
      <c r="R31" s="1" t="s">
        <v>57</v>
      </c>
    </row>
    <row r="32" customFormat="false" ht="15.75" hidden="false" customHeight="true" outlineLevel="0" collapsed="false">
      <c r="A32" s="1" t="s">
        <v>275</v>
      </c>
      <c r="B32" s="1" t="s">
        <v>34</v>
      </c>
      <c r="C32" s="1" t="s">
        <v>276</v>
      </c>
      <c r="D32" s="1" t="s">
        <v>277</v>
      </c>
      <c r="E32" s="1" t="s">
        <v>278</v>
      </c>
      <c r="F32" s="1" t="s">
        <v>279</v>
      </c>
      <c r="H32" s="4" t="n">
        <v>48773</v>
      </c>
      <c r="I32" s="1" t="s">
        <v>34</v>
      </c>
      <c r="J32" s="1" t="s">
        <v>272</v>
      </c>
      <c r="K32" s="1" t="s">
        <v>273</v>
      </c>
      <c r="L32" s="1" t="s">
        <v>274</v>
      </c>
      <c r="N32" s="1" t="s">
        <v>34</v>
      </c>
      <c r="O32" s="4" t="n">
        <v>6000000</v>
      </c>
      <c r="P32" s="4" t="n">
        <v>36</v>
      </c>
      <c r="Q32" s="5" t="n">
        <v>1334357.98908331</v>
      </c>
      <c r="R32" s="1" t="s">
        <v>57</v>
      </c>
    </row>
    <row r="33" customFormat="false" ht="15.75" hidden="false" customHeight="true" outlineLevel="0" collapsed="false">
      <c r="A33" s="1" t="s">
        <v>280</v>
      </c>
      <c r="B33" s="1" t="s">
        <v>34</v>
      </c>
      <c r="C33" s="1" t="s">
        <v>281</v>
      </c>
      <c r="D33" s="1" t="s">
        <v>282</v>
      </c>
      <c r="E33" s="1" t="s">
        <v>283</v>
      </c>
      <c r="F33" s="1" t="s">
        <v>284</v>
      </c>
      <c r="H33" s="4" t="n">
        <v>63260</v>
      </c>
      <c r="I33" s="1" t="s">
        <v>34</v>
      </c>
      <c r="J33" s="1" t="s">
        <v>285</v>
      </c>
      <c r="K33" s="1" t="s">
        <v>286</v>
      </c>
      <c r="L33" s="1" t="s">
        <v>287</v>
      </c>
      <c r="N33" s="1" t="s">
        <v>34</v>
      </c>
      <c r="O33" s="4" t="n">
        <v>3000000</v>
      </c>
      <c r="P33" s="4" t="n">
        <v>24</v>
      </c>
      <c r="Q33" s="5" t="n">
        <v>1385147.19398108</v>
      </c>
      <c r="R33" s="1" t="s">
        <v>57</v>
      </c>
    </row>
    <row r="34" customFormat="false" ht="15.75" hidden="false" customHeight="true" outlineLevel="0" collapsed="false">
      <c r="A34" s="1" t="s">
        <v>288</v>
      </c>
      <c r="B34" s="1" t="s">
        <v>34</v>
      </c>
      <c r="C34" s="1" t="s">
        <v>289</v>
      </c>
      <c r="D34" s="1" t="s">
        <v>290</v>
      </c>
      <c r="E34" s="1" t="s">
        <v>291</v>
      </c>
      <c r="F34" s="1" t="s">
        <v>292</v>
      </c>
      <c r="H34" s="4" t="n">
        <v>44644</v>
      </c>
      <c r="I34" s="1" t="s">
        <v>34</v>
      </c>
      <c r="J34" s="1" t="s">
        <v>293</v>
      </c>
      <c r="K34" s="1" t="s">
        <v>294</v>
      </c>
      <c r="L34" s="1" t="s">
        <v>295</v>
      </c>
      <c r="N34" s="1" t="s">
        <v>34</v>
      </c>
      <c r="O34" s="4" t="n">
        <v>5000000</v>
      </c>
      <c r="P34" s="4" t="n">
        <v>36</v>
      </c>
      <c r="Q34" s="4" t="n">
        <v>5000000</v>
      </c>
      <c r="R34" s="1" t="s">
        <v>57</v>
      </c>
    </row>
    <row r="35" customFormat="false" ht="15.75" hidden="false" customHeight="true" outlineLevel="0" collapsed="false">
      <c r="A35" s="1" t="s">
        <v>296</v>
      </c>
      <c r="B35" s="1" t="s">
        <v>34</v>
      </c>
      <c r="C35" s="1" t="s">
        <v>297</v>
      </c>
      <c r="D35" s="1" t="s">
        <v>298</v>
      </c>
      <c r="E35" s="1" t="s">
        <v>299</v>
      </c>
      <c r="F35" s="1" t="s">
        <v>300</v>
      </c>
      <c r="H35" s="4" t="n">
        <v>64274</v>
      </c>
      <c r="I35" s="1" t="s">
        <v>34</v>
      </c>
      <c r="J35" s="1" t="s">
        <v>301</v>
      </c>
      <c r="K35" s="1" t="s">
        <v>302</v>
      </c>
      <c r="L35" s="1" t="s">
        <v>303</v>
      </c>
      <c r="N35" s="1" t="s">
        <v>34</v>
      </c>
      <c r="O35" s="4" t="n">
        <v>4500000</v>
      </c>
      <c r="P35" s="4" t="n">
        <v>36</v>
      </c>
      <c r="Q35" s="5" t="n">
        <v>2736688.67591182</v>
      </c>
      <c r="R35" s="1" t="s">
        <v>57</v>
      </c>
    </row>
    <row r="36" customFormat="false" ht="15.75" hidden="false" customHeight="true" outlineLevel="0" collapsed="false">
      <c r="A36" s="1" t="s">
        <v>304</v>
      </c>
      <c r="B36" s="1" t="s">
        <v>34</v>
      </c>
      <c r="C36" s="1" t="s">
        <v>305</v>
      </c>
      <c r="D36" s="1" t="s">
        <v>306</v>
      </c>
      <c r="E36" s="1" t="s">
        <v>307</v>
      </c>
      <c r="F36" s="1" t="s">
        <v>308</v>
      </c>
      <c r="H36" s="4" t="n">
        <v>46610</v>
      </c>
      <c r="I36" s="1" t="s">
        <v>34</v>
      </c>
      <c r="J36" s="1" t="s">
        <v>309</v>
      </c>
      <c r="K36" s="1" t="s">
        <v>310</v>
      </c>
      <c r="L36" s="1" t="s">
        <v>311</v>
      </c>
      <c r="N36" s="1" t="s">
        <v>34</v>
      </c>
      <c r="O36" s="4" t="n">
        <v>2000000</v>
      </c>
      <c r="P36" s="4" t="n">
        <v>24</v>
      </c>
      <c r="Q36" s="5" t="n">
        <v>1975091.14554792</v>
      </c>
      <c r="R36" s="1" t="s">
        <v>312</v>
      </c>
    </row>
    <row r="37" customFormat="false" ht="15.75" hidden="false" customHeight="true" outlineLevel="0" collapsed="false">
      <c r="A37" s="1" t="s">
        <v>313</v>
      </c>
      <c r="B37" s="1" t="s">
        <v>34</v>
      </c>
      <c r="C37" s="1" t="s">
        <v>314</v>
      </c>
      <c r="D37" s="1" t="s">
        <v>315</v>
      </c>
      <c r="E37" s="1" t="s">
        <v>316</v>
      </c>
      <c r="F37" s="1" t="s">
        <v>317</v>
      </c>
      <c r="H37" s="4" t="n">
        <v>49746</v>
      </c>
      <c r="I37" s="1" t="s">
        <v>34</v>
      </c>
      <c r="J37" s="1" t="s">
        <v>318</v>
      </c>
      <c r="K37" s="1" t="s">
        <v>319</v>
      </c>
      <c r="L37" s="1" t="s">
        <v>320</v>
      </c>
      <c r="N37" s="1" t="s">
        <v>34</v>
      </c>
      <c r="O37" s="4" t="n">
        <v>4000000</v>
      </c>
      <c r="P37" s="4" t="n">
        <v>24</v>
      </c>
      <c r="Q37" s="5" t="n">
        <v>3408075.33799318</v>
      </c>
      <c r="R37" s="1" t="s">
        <v>66</v>
      </c>
    </row>
    <row r="38" customFormat="false" ht="15.75" hidden="false" customHeight="true" outlineLevel="0" collapsed="false">
      <c r="A38" s="1" t="s">
        <v>321</v>
      </c>
      <c r="B38" s="1" t="s">
        <v>34</v>
      </c>
      <c r="C38" s="1" t="s">
        <v>322</v>
      </c>
      <c r="D38" s="1" t="s">
        <v>323</v>
      </c>
      <c r="E38" s="1" t="s">
        <v>324</v>
      </c>
      <c r="F38" s="1" t="s">
        <v>325</v>
      </c>
      <c r="H38" s="4" t="n">
        <v>454</v>
      </c>
      <c r="I38" s="1" t="s">
        <v>34</v>
      </c>
      <c r="J38" s="1" t="s">
        <v>326</v>
      </c>
      <c r="K38" s="1" t="s">
        <v>327</v>
      </c>
      <c r="L38" s="1" t="s">
        <v>328</v>
      </c>
      <c r="N38" s="1" t="s">
        <v>34</v>
      </c>
      <c r="O38" s="4" t="n">
        <v>8000000</v>
      </c>
      <c r="P38" s="4" t="n">
        <v>24</v>
      </c>
      <c r="Q38" s="4" t="n">
        <v>5000000</v>
      </c>
      <c r="R38" s="1" t="s">
        <v>57</v>
      </c>
    </row>
    <row r="39" customFormat="false" ht="15.75" hidden="false" customHeight="true" outlineLevel="0" collapsed="false">
      <c r="A39" s="1" t="s">
        <v>329</v>
      </c>
      <c r="B39" s="1" t="s">
        <v>34</v>
      </c>
      <c r="C39" s="1" t="s">
        <v>330</v>
      </c>
      <c r="D39" s="1" t="s">
        <v>331</v>
      </c>
      <c r="E39" s="1" t="s">
        <v>332</v>
      </c>
      <c r="F39" s="1" t="s">
        <v>333</v>
      </c>
      <c r="H39" s="4" t="n">
        <v>63994</v>
      </c>
      <c r="I39" s="1" t="s">
        <v>34</v>
      </c>
      <c r="J39" s="1" t="s">
        <v>334</v>
      </c>
      <c r="K39" s="1" t="s">
        <v>332</v>
      </c>
      <c r="L39" s="1" t="s">
        <v>335</v>
      </c>
      <c r="M39" s="1" t="s">
        <v>333</v>
      </c>
      <c r="N39" s="1" t="s">
        <v>34</v>
      </c>
      <c r="O39" s="4" t="n">
        <v>1000000</v>
      </c>
      <c r="P39" s="4" t="n">
        <v>12</v>
      </c>
      <c r="Q39" s="5" t="n">
        <v>1352414.40147897</v>
      </c>
      <c r="R39" s="1" t="s">
        <v>312</v>
      </c>
    </row>
    <row r="40" customFormat="false" ht="15.75" hidden="false" customHeight="true" outlineLevel="0" collapsed="false">
      <c r="A40" s="1" t="s">
        <v>336</v>
      </c>
      <c r="B40" s="1" t="s">
        <v>34</v>
      </c>
      <c r="C40" s="1" t="s">
        <v>337</v>
      </c>
      <c r="D40" s="1" t="s">
        <v>338</v>
      </c>
      <c r="E40" s="1" t="s">
        <v>339</v>
      </c>
      <c r="F40" s="1" t="s">
        <v>340</v>
      </c>
      <c r="H40" s="4" t="n">
        <v>50394</v>
      </c>
      <c r="I40" s="1" t="s">
        <v>34</v>
      </c>
      <c r="J40" s="1" t="s">
        <v>341</v>
      </c>
      <c r="K40" s="1" t="s">
        <v>342</v>
      </c>
      <c r="L40" s="1" t="s">
        <v>343</v>
      </c>
      <c r="N40" s="1" t="s">
        <v>34</v>
      </c>
      <c r="O40" s="4" t="n">
        <v>1800000</v>
      </c>
      <c r="P40" s="4" t="n">
        <v>12</v>
      </c>
      <c r="Q40" s="5" t="n">
        <v>1713084.04664784</v>
      </c>
      <c r="R40" s="1" t="s">
        <v>57</v>
      </c>
    </row>
    <row r="41" customFormat="false" ht="15.75" hidden="false" customHeight="true" outlineLevel="0" collapsed="false">
      <c r="A41" s="1" t="s">
        <v>344</v>
      </c>
      <c r="B41" s="1" t="s">
        <v>34</v>
      </c>
      <c r="C41" s="1" t="s">
        <v>345</v>
      </c>
      <c r="D41" s="1" t="s">
        <v>346</v>
      </c>
      <c r="E41" s="1" t="s">
        <v>347</v>
      </c>
      <c r="F41" s="1" t="s">
        <v>348</v>
      </c>
      <c r="H41" s="4" t="n">
        <v>27430</v>
      </c>
      <c r="I41" s="1" t="s">
        <v>34</v>
      </c>
      <c r="J41" s="1" t="s">
        <v>349</v>
      </c>
      <c r="K41" s="1" t="s">
        <v>350</v>
      </c>
      <c r="L41" s="1" t="s">
        <v>351</v>
      </c>
      <c r="N41" s="1" t="s">
        <v>34</v>
      </c>
      <c r="O41" s="4" t="n">
        <v>2000000</v>
      </c>
      <c r="P41" s="4" t="n">
        <v>24</v>
      </c>
      <c r="Q41" s="5" t="n">
        <v>1214196.32934011</v>
      </c>
      <c r="R41" s="1" t="s">
        <v>57</v>
      </c>
    </row>
    <row r="42" customFormat="false" ht="15.75" hidden="false" customHeight="true" outlineLevel="0" collapsed="false">
      <c r="A42" s="1" t="s">
        <v>352</v>
      </c>
      <c r="B42" s="1" t="s">
        <v>34</v>
      </c>
      <c r="C42" s="1" t="s">
        <v>353</v>
      </c>
      <c r="D42" s="1" t="s">
        <v>354</v>
      </c>
      <c r="E42" s="1" t="s">
        <v>355</v>
      </c>
      <c r="F42" s="1" t="s">
        <v>356</v>
      </c>
      <c r="H42" s="4" t="n">
        <v>43279</v>
      </c>
      <c r="I42" s="1" t="s">
        <v>34</v>
      </c>
      <c r="J42" s="1" t="s">
        <v>357</v>
      </c>
      <c r="K42" s="1" t="s">
        <v>358</v>
      </c>
      <c r="L42" s="1" t="s">
        <v>359</v>
      </c>
      <c r="N42" s="1" t="s">
        <v>34</v>
      </c>
      <c r="O42" s="4" t="n">
        <v>1000000</v>
      </c>
      <c r="P42" s="4" t="n">
        <v>12</v>
      </c>
      <c r="Q42" s="5" t="n">
        <v>4985166.52957157</v>
      </c>
      <c r="R42" s="1" t="s">
        <v>66</v>
      </c>
    </row>
    <row r="43" customFormat="false" ht="15.75" hidden="false" customHeight="true" outlineLevel="0" collapsed="false">
      <c r="A43" s="1" t="s">
        <v>360</v>
      </c>
      <c r="B43" s="1" t="s">
        <v>34</v>
      </c>
      <c r="C43" s="1" t="s">
        <v>361</v>
      </c>
      <c r="D43" s="1" t="s">
        <v>362</v>
      </c>
      <c r="E43" s="1" t="s">
        <v>363</v>
      </c>
      <c r="F43" s="1" t="s">
        <v>364</v>
      </c>
      <c r="H43" s="4" t="n">
        <v>59516</v>
      </c>
      <c r="I43" s="1" t="s">
        <v>34</v>
      </c>
      <c r="J43" s="1" t="s">
        <v>365</v>
      </c>
      <c r="K43" s="1" t="s">
        <v>366</v>
      </c>
      <c r="L43" s="1" t="s">
        <v>367</v>
      </c>
      <c r="N43" s="1" t="s">
        <v>34</v>
      </c>
      <c r="O43" s="4" t="n">
        <v>2000000</v>
      </c>
      <c r="P43" s="4" t="n">
        <v>12</v>
      </c>
      <c r="Q43" s="5" t="n">
        <v>1602806.84057474</v>
      </c>
      <c r="R43" s="1" t="s">
        <v>57</v>
      </c>
    </row>
    <row r="44" customFormat="false" ht="15.75" hidden="false" customHeight="true" outlineLevel="0" collapsed="false">
      <c r="A44" s="1" t="s">
        <v>368</v>
      </c>
      <c r="B44" s="1" t="s">
        <v>34</v>
      </c>
      <c r="C44" s="1" t="s">
        <v>369</v>
      </c>
      <c r="D44" s="1" t="s">
        <v>370</v>
      </c>
      <c r="E44" s="1" t="s">
        <v>371</v>
      </c>
      <c r="F44" s="1" t="s">
        <v>372</v>
      </c>
      <c r="H44" s="4" t="n">
        <v>61838</v>
      </c>
      <c r="I44" s="1" t="s">
        <v>34</v>
      </c>
      <c r="J44" s="1" t="s">
        <v>373</v>
      </c>
      <c r="K44" s="1" t="s">
        <v>374</v>
      </c>
      <c r="L44" s="1" t="s">
        <v>375</v>
      </c>
      <c r="N44" s="1" t="s">
        <v>34</v>
      </c>
      <c r="O44" s="4" t="n">
        <v>3000000</v>
      </c>
      <c r="P44" s="4" t="n">
        <v>24</v>
      </c>
      <c r="Q44" s="5" t="n">
        <v>1707363.81441748</v>
      </c>
      <c r="R44" s="1" t="s">
        <v>57</v>
      </c>
    </row>
    <row r="45" customFormat="false" ht="15.75" hidden="false" customHeight="true" outlineLevel="0" collapsed="false">
      <c r="A45" s="1" t="s">
        <v>376</v>
      </c>
      <c r="B45" s="1" t="s">
        <v>34</v>
      </c>
      <c r="C45" s="1" t="s">
        <v>377</v>
      </c>
      <c r="D45" s="1" t="s">
        <v>378</v>
      </c>
      <c r="E45" s="1" t="s">
        <v>379</v>
      </c>
      <c r="F45" s="1" t="s">
        <v>380</v>
      </c>
      <c r="H45" s="4" t="n">
        <v>40925</v>
      </c>
      <c r="I45" s="1" t="s">
        <v>34</v>
      </c>
      <c r="J45" s="1" t="s">
        <v>381</v>
      </c>
      <c r="K45" s="1" t="s">
        <v>382</v>
      </c>
      <c r="L45" s="1" t="s">
        <v>383</v>
      </c>
      <c r="N45" s="1" t="s">
        <v>34</v>
      </c>
      <c r="O45" s="4" t="n">
        <v>2000000</v>
      </c>
      <c r="P45" s="4" t="n">
        <v>24</v>
      </c>
      <c r="Q45" s="5" t="n">
        <v>1440010.52144487</v>
      </c>
      <c r="R45" s="1" t="s">
        <v>57</v>
      </c>
    </row>
    <row r="46" customFormat="false" ht="15.75" hidden="false" customHeight="true" outlineLevel="0" collapsed="false">
      <c r="A46" s="1" t="s">
        <v>384</v>
      </c>
      <c r="B46" s="1" t="s">
        <v>34</v>
      </c>
      <c r="C46" s="1" t="s">
        <v>385</v>
      </c>
      <c r="D46" s="1" t="s">
        <v>386</v>
      </c>
      <c r="E46" s="1" t="s">
        <v>387</v>
      </c>
      <c r="F46" s="1" t="s">
        <v>388</v>
      </c>
      <c r="H46" s="4" t="n">
        <v>44662</v>
      </c>
      <c r="I46" s="1" t="s">
        <v>34</v>
      </c>
      <c r="J46" s="1" t="s">
        <v>389</v>
      </c>
      <c r="K46" s="1" t="s">
        <v>390</v>
      </c>
      <c r="L46" s="1" t="s">
        <v>391</v>
      </c>
      <c r="N46" s="1" t="s">
        <v>34</v>
      </c>
      <c r="O46" s="4" t="n">
        <v>3000000</v>
      </c>
      <c r="P46" s="4" t="n">
        <v>36</v>
      </c>
      <c r="Q46" s="5" t="n">
        <v>4270131.00934439</v>
      </c>
      <c r="R46" s="1" t="s">
        <v>66</v>
      </c>
    </row>
    <row r="47" customFormat="false" ht="15.75" hidden="false" customHeight="true" outlineLevel="0" collapsed="false">
      <c r="A47" s="1" t="s">
        <v>392</v>
      </c>
      <c r="B47" s="1" t="s">
        <v>34</v>
      </c>
      <c r="C47" s="1" t="s">
        <v>393</v>
      </c>
      <c r="D47" s="1" t="s">
        <v>394</v>
      </c>
      <c r="E47" s="1" t="s">
        <v>395</v>
      </c>
      <c r="F47" s="1" t="s">
        <v>396</v>
      </c>
      <c r="H47" s="4" t="n">
        <v>35589</v>
      </c>
      <c r="I47" s="1" t="s">
        <v>34</v>
      </c>
      <c r="J47" s="1" t="s">
        <v>397</v>
      </c>
      <c r="K47" s="1" t="s">
        <v>398</v>
      </c>
      <c r="L47" s="1" t="s">
        <v>399</v>
      </c>
      <c r="N47" s="1" t="s">
        <v>34</v>
      </c>
      <c r="O47" s="4" t="n">
        <v>2000000</v>
      </c>
      <c r="P47" s="4" t="n">
        <v>18</v>
      </c>
      <c r="Q47" s="5" t="n">
        <v>2004003.07182164</v>
      </c>
      <c r="R47" s="1" t="s">
        <v>312</v>
      </c>
    </row>
    <row r="48" customFormat="false" ht="15.75" hidden="false" customHeight="true" outlineLevel="0" collapsed="false">
      <c r="A48" s="1" t="s">
        <v>400</v>
      </c>
      <c r="B48" s="1" t="s">
        <v>34</v>
      </c>
      <c r="C48" s="1" t="s">
        <v>401</v>
      </c>
      <c r="D48" s="1" t="s">
        <v>402</v>
      </c>
      <c r="E48" s="1" t="s">
        <v>403</v>
      </c>
      <c r="F48" s="1" t="s">
        <v>404</v>
      </c>
      <c r="H48" s="4" t="n">
        <v>35589</v>
      </c>
      <c r="I48" s="1" t="s">
        <v>34</v>
      </c>
      <c r="J48" s="1" t="s">
        <v>397</v>
      </c>
      <c r="K48" s="1" t="s">
        <v>398</v>
      </c>
      <c r="L48" s="1" t="s">
        <v>399</v>
      </c>
      <c r="N48" s="1" t="s">
        <v>34</v>
      </c>
      <c r="O48" s="4" t="n">
        <v>6000000</v>
      </c>
      <c r="P48" s="4" t="n">
        <v>36</v>
      </c>
      <c r="Q48" s="4" t="n">
        <v>5000000</v>
      </c>
      <c r="R48" s="1" t="s">
        <v>57</v>
      </c>
    </row>
    <row r="49" customFormat="false" ht="15.75" hidden="false" customHeight="true" outlineLevel="0" collapsed="false">
      <c r="A49" s="1" t="s">
        <v>405</v>
      </c>
      <c r="B49" s="1" t="s">
        <v>34</v>
      </c>
      <c r="C49" s="1" t="s">
        <v>406</v>
      </c>
      <c r="D49" s="1" t="s">
        <v>407</v>
      </c>
      <c r="E49" s="1" t="s">
        <v>408</v>
      </c>
      <c r="F49" s="1" t="s">
        <v>409</v>
      </c>
      <c r="H49" s="4" t="n">
        <v>13282</v>
      </c>
      <c r="I49" s="1" t="s">
        <v>34</v>
      </c>
      <c r="J49" s="1" t="s">
        <v>410</v>
      </c>
      <c r="K49" s="1" t="s">
        <v>411</v>
      </c>
      <c r="L49" s="1" t="s">
        <v>412</v>
      </c>
      <c r="N49" s="1" t="s">
        <v>34</v>
      </c>
      <c r="O49" s="4" t="n">
        <v>1000000</v>
      </c>
      <c r="P49" s="4" t="n">
        <v>12</v>
      </c>
      <c r="Q49" s="5" t="n">
        <v>1099855.50566914</v>
      </c>
      <c r="R49" s="1" t="s">
        <v>312</v>
      </c>
    </row>
    <row r="50" customFormat="false" ht="15.75" hidden="false" customHeight="true" outlineLevel="0" collapsed="false">
      <c r="A50" s="1" t="s">
        <v>413</v>
      </c>
      <c r="B50" s="1" t="s">
        <v>34</v>
      </c>
      <c r="C50" s="1" t="s">
        <v>414</v>
      </c>
      <c r="D50" s="1" t="s">
        <v>415</v>
      </c>
      <c r="E50" s="1" t="s">
        <v>416</v>
      </c>
      <c r="F50" s="1" t="s">
        <v>417</v>
      </c>
      <c r="H50" s="4" t="n">
        <v>50963</v>
      </c>
      <c r="I50" s="1" t="s">
        <v>34</v>
      </c>
      <c r="J50" s="1" t="s">
        <v>418</v>
      </c>
      <c r="K50" s="1" t="s">
        <v>419</v>
      </c>
      <c r="L50" s="1" t="s">
        <v>420</v>
      </c>
      <c r="N50" s="1" t="s">
        <v>34</v>
      </c>
      <c r="O50" s="4" t="n">
        <v>6000000</v>
      </c>
      <c r="P50" s="4" t="n">
        <v>36</v>
      </c>
      <c r="Q50" s="4" t="n">
        <v>5000000</v>
      </c>
      <c r="R50" s="1" t="s">
        <v>57</v>
      </c>
    </row>
    <row r="51" customFormat="false" ht="15.75" hidden="false" customHeight="true" outlineLevel="0" collapsed="false">
      <c r="A51" s="1" t="s">
        <v>421</v>
      </c>
      <c r="B51" s="1" t="s">
        <v>34</v>
      </c>
      <c r="C51" s="1" t="s">
        <v>422</v>
      </c>
      <c r="D51" s="1" t="s">
        <v>423</v>
      </c>
      <c r="E51" s="1" t="s">
        <v>424</v>
      </c>
      <c r="F51" s="1" t="s">
        <v>425</v>
      </c>
      <c r="H51" s="4" t="n">
        <v>28572</v>
      </c>
      <c r="I51" s="1" t="s">
        <v>34</v>
      </c>
      <c r="J51" s="1" t="s">
        <v>426</v>
      </c>
      <c r="K51" s="1" t="s">
        <v>427</v>
      </c>
      <c r="L51" s="1" t="s">
        <v>428</v>
      </c>
      <c r="N51" s="1" t="s">
        <v>34</v>
      </c>
      <c r="O51" s="4" t="n">
        <v>3000000</v>
      </c>
      <c r="P51" s="4" t="n">
        <v>24</v>
      </c>
      <c r="Q51" s="5" t="n">
        <v>1547105.21782606</v>
      </c>
      <c r="R51" s="1" t="s">
        <v>57</v>
      </c>
    </row>
    <row r="52" customFormat="false" ht="15.75" hidden="false" customHeight="true" outlineLevel="0" collapsed="false">
      <c r="A52" s="1" t="s">
        <v>429</v>
      </c>
      <c r="B52" s="1" t="s">
        <v>34</v>
      </c>
      <c r="C52" s="1" t="s">
        <v>430</v>
      </c>
      <c r="D52" s="1" t="s">
        <v>431</v>
      </c>
      <c r="E52" s="1" t="s">
        <v>432</v>
      </c>
      <c r="F52" s="1" t="s">
        <v>433</v>
      </c>
      <c r="H52" s="4" t="n">
        <v>28572</v>
      </c>
      <c r="I52" s="1" t="s">
        <v>34</v>
      </c>
      <c r="J52" s="1" t="s">
        <v>426</v>
      </c>
      <c r="K52" s="1" t="s">
        <v>427</v>
      </c>
      <c r="L52" s="1" t="s">
        <v>428</v>
      </c>
      <c r="N52" s="1" t="s">
        <v>34</v>
      </c>
      <c r="O52" s="4" t="n">
        <v>1000000</v>
      </c>
      <c r="P52" s="4" t="n">
        <v>12</v>
      </c>
      <c r="Q52" s="5" t="n">
        <v>1013221.11755143</v>
      </c>
      <c r="R52" s="1" t="s">
        <v>312</v>
      </c>
    </row>
    <row r="53" customFormat="false" ht="15.75" hidden="false" customHeight="true" outlineLevel="0" collapsed="false">
      <c r="A53" s="1" t="s">
        <v>434</v>
      </c>
      <c r="B53" s="1" t="s">
        <v>34</v>
      </c>
      <c r="C53" s="1" t="s">
        <v>435</v>
      </c>
      <c r="D53" s="1" t="s">
        <v>436</v>
      </c>
      <c r="E53" s="1" t="s">
        <v>437</v>
      </c>
      <c r="F53" s="1" t="s">
        <v>438</v>
      </c>
      <c r="H53" s="4" t="n">
        <v>40850</v>
      </c>
      <c r="I53" s="1" t="s">
        <v>34</v>
      </c>
      <c r="J53" s="1" t="s">
        <v>439</v>
      </c>
      <c r="K53" s="1" t="s">
        <v>440</v>
      </c>
      <c r="L53" s="1" t="s">
        <v>441</v>
      </c>
      <c r="N53" s="1" t="s">
        <v>34</v>
      </c>
      <c r="O53" s="4" t="n">
        <v>3000000</v>
      </c>
      <c r="P53" s="4" t="n">
        <v>24</v>
      </c>
      <c r="Q53" s="5" t="n">
        <v>1390973.34132123</v>
      </c>
      <c r="R53" s="1" t="s">
        <v>57</v>
      </c>
    </row>
    <row r="54" customFormat="false" ht="15.75" hidden="false" customHeight="true" outlineLevel="0" collapsed="false">
      <c r="A54" s="1" t="s">
        <v>442</v>
      </c>
      <c r="B54" s="1" t="s">
        <v>34</v>
      </c>
      <c r="C54" s="1" t="s">
        <v>443</v>
      </c>
      <c r="D54" s="1" t="s">
        <v>444</v>
      </c>
      <c r="E54" s="1" t="s">
        <v>445</v>
      </c>
      <c r="F54" s="1" t="s">
        <v>446</v>
      </c>
      <c r="H54" s="4" t="n">
        <v>63262</v>
      </c>
      <c r="I54" s="1" t="s">
        <v>34</v>
      </c>
      <c r="J54" s="1" t="s">
        <v>447</v>
      </c>
      <c r="K54" s="1" t="s">
        <v>448</v>
      </c>
      <c r="L54" s="1" t="s">
        <v>446</v>
      </c>
      <c r="N54" s="1" t="s">
        <v>34</v>
      </c>
      <c r="O54" s="4" t="n">
        <v>3000000</v>
      </c>
      <c r="P54" s="4" t="n">
        <v>24</v>
      </c>
      <c r="Q54" s="5" t="n">
        <v>1951253.25206779</v>
      </c>
      <c r="R54" s="1" t="s">
        <v>57</v>
      </c>
    </row>
    <row r="55" customFormat="false" ht="15.75" hidden="false" customHeight="true" outlineLevel="0" collapsed="false">
      <c r="A55" s="1" t="s">
        <v>449</v>
      </c>
      <c r="B55" s="1" t="s">
        <v>34</v>
      </c>
      <c r="C55" s="1" t="s">
        <v>450</v>
      </c>
      <c r="D55" s="1" t="s">
        <v>451</v>
      </c>
      <c r="E55" s="1" t="s">
        <v>452</v>
      </c>
      <c r="F55" s="1" t="s">
        <v>453</v>
      </c>
      <c r="H55" s="4" t="n">
        <v>63808</v>
      </c>
      <c r="I55" s="1" t="s">
        <v>34</v>
      </c>
      <c r="J55" s="1" t="s">
        <v>454</v>
      </c>
      <c r="K55" s="1" t="s">
        <v>455</v>
      </c>
      <c r="L55" s="1" t="s">
        <v>456</v>
      </c>
      <c r="N55" s="1" t="s">
        <v>34</v>
      </c>
      <c r="O55" s="4" t="n">
        <v>3500000</v>
      </c>
      <c r="P55" s="4" t="n">
        <v>36</v>
      </c>
      <c r="Q55" s="5" t="n">
        <v>2115406.36659841</v>
      </c>
      <c r="R55" s="1" t="s">
        <v>57</v>
      </c>
    </row>
    <row r="56" customFormat="false" ht="15.75" hidden="false" customHeight="true" outlineLevel="0" collapsed="false">
      <c r="A56" s="1" t="s">
        <v>457</v>
      </c>
      <c r="B56" s="1" t="s">
        <v>34</v>
      </c>
      <c r="C56" s="1" t="s">
        <v>458</v>
      </c>
      <c r="D56" s="1" t="s">
        <v>459</v>
      </c>
      <c r="E56" s="1" t="s">
        <v>460</v>
      </c>
      <c r="F56" s="1" t="s">
        <v>461</v>
      </c>
      <c r="H56" s="4" t="n">
        <v>54925</v>
      </c>
      <c r="I56" s="1" t="s">
        <v>34</v>
      </c>
      <c r="J56" s="1" t="s">
        <v>462</v>
      </c>
      <c r="K56" s="1" t="s">
        <v>463</v>
      </c>
      <c r="L56" s="1" t="s">
        <v>464</v>
      </c>
      <c r="N56" s="1" t="s">
        <v>34</v>
      </c>
      <c r="O56" s="4" t="n">
        <v>4000000</v>
      </c>
      <c r="P56" s="4" t="n">
        <v>24</v>
      </c>
      <c r="Q56" s="5" t="n">
        <v>3828009.91337238</v>
      </c>
      <c r="R56" s="1" t="s">
        <v>66</v>
      </c>
    </row>
    <row r="57" customFormat="false" ht="15.75" hidden="false" customHeight="true" outlineLevel="0" collapsed="false">
      <c r="A57" s="1" t="s">
        <v>465</v>
      </c>
      <c r="B57" s="1" t="s">
        <v>34</v>
      </c>
      <c r="C57" s="1" t="s">
        <v>466</v>
      </c>
      <c r="D57" s="1" t="s">
        <v>467</v>
      </c>
      <c r="E57" s="1" t="s">
        <v>468</v>
      </c>
      <c r="F57" s="1" t="s">
        <v>469</v>
      </c>
      <c r="H57" s="4" t="n">
        <v>50152</v>
      </c>
      <c r="I57" s="1" t="s">
        <v>34</v>
      </c>
      <c r="J57" s="1" t="s">
        <v>470</v>
      </c>
      <c r="K57" s="1" t="s">
        <v>468</v>
      </c>
      <c r="L57" s="1" t="s">
        <v>469</v>
      </c>
      <c r="N57" s="1" t="s">
        <v>34</v>
      </c>
      <c r="O57" s="4" t="n">
        <v>3000000</v>
      </c>
      <c r="P57" s="4" t="n">
        <v>24</v>
      </c>
      <c r="Q57" s="5" t="n">
        <v>1302225.4567427</v>
      </c>
      <c r="R57" s="1" t="s">
        <v>57</v>
      </c>
    </row>
    <row r="58" customFormat="false" ht="15.75" hidden="false" customHeight="true" outlineLevel="0" collapsed="false">
      <c r="A58" s="1" t="s">
        <v>471</v>
      </c>
      <c r="B58" s="1" t="s">
        <v>34</v>
      </c>
      <c r="C58" s="1" t="s">
        <v>472</v>
      </c>
      <c r="D58" s="1" t="s">
        <v>473</v>
      </c>
      <c r="E58" s="1" t="s">
        <v>474</v>
      </c>
      <c r="F58" s="1" t="s">
        <v>475</v>
      </c>
      <c r="H58" s="4" t="n">
        <v>55841</v>
      </c>
      <c r="I58" s="1" t="s">
        <v>34</v>
      </c>
      <c r="J58" s="1" t="s">
        <v>476</v>
      </c>
      <c r="K58" s="1" t="s">
        <v>477</v>
      </c>
      <c r="L58" s="1" t="s">
        <v>478</v>
      </c>
      <c r="N58" s="1" t="s">
        <v>34</v>
      </c>
      <c r="O58" s="4" t="n">
        <v>2000000</v>
      </c>
      <c r="P58" s="4" t="n">
        <v>24</v>
      </c>
      <c r="Q58" s="5" t="n">
        <v>1372525.56119022</v>
      </c>
      <c r="R58" s="1" t="s">
        <v>57</v>
      </c>
    </row>
    <row r="59" customFormat="false" ht="15.75" hidden="false" customHeight="true" outlineLevel="0" collapsed="false">
      <c r="A59" s="1" t="s">
        <v>479</v>
      </c>
      <c r="B59" s="1" t="s">
        <v>34</v>
      </c>
      <c r="C59" s="1" t="s">
        <v>480</v>
      </c>
      <c r="D59" s="1" t="s">
        <v>481</v>
      </c>
      <c r="E59" s="1" t="s">
        <v>482</v>
      </c>
      <c r="F59" s="1" t="s">
        <v>483</v>
      </c>
      <c r="H59" s="4" t="n">
        <v>22403</v>
      </c>
      <c r="I59" s="1" t="s">
        <v>34</v>
      </c>
      <c r="J59" s="1" t="s">
        <v>484</v>
      </c>
      <c r="K59" s="1" t="s">
        <v>485</v>
      </c>
      <c r="L59" s="1" t="s">
        <v>486</v>
      </c>
      <c r="N59" s="1" t="s">
        <v>34</v>
      </c>
      <c r="O59" s="4" t="n">
        <v>4000000</v>
      </c>
      <c r="P59" s="4" t="n">
        <v>24</v>
      </c>
      <c r="Q59" s="5" t="n">
        <v>2662818.96103648</v>
      </c>
      <c r="R59" s="1" t="s">
        <v>57</v>
      </c>
    </row>
    <row r="60" customFormat="false" ht="15.75" hidden="false" customHeight="true" outlineLevel="0" collapsed="false">
      <c r="A60" s="1" t="s">
        <v>487</v>
      </c>
      <c r="B60" s="1" t="s">
        <v>34</v>
      </c>
      <c r="C60" s="1" t="s">
        <v>488</v>
      </c>
      <c r="D60" s="1" t="s">
        <v>489</v>
      </c>
      <c r="E60" s="1" t="s">
        <v>490</v>
      </c>
      <c r="F60" s="1" t="s">
        <v>491</v>
      </c>
      <c r="H60" s="4" t="n">
        <v>64261</v>
      </c>
      <c r="I60" s="1" t="s">
        <v>34</v>
      </c>
      <c r="J60" s="1" t="s">
        <v>492</v>
      </c>
      <c r="K60" s="1" t="s">
        <v>493</v>
      </c>
      <c r="L60" s="1" t="s">
        <v>494</v>
      </c>
      <c r="N60" s="1" t="s">
        <v>34</v>
      </c>
      <c r="O60" s="4" t="n">
        <v>3000000</v>
      </c>
      <c r="P60" s="4" t="n">
        <v>24</v>
      </c>
      <c r="Q60" s="5" t="n">
        <v>1021377.8593163</v>
      </c>
      <c r="R60" s="1" t="s">
        <v>57</v>
      </c>
    </row>
    <row r="61" customFormat="false" ht="15.75" hidden="false" customHeight="true" outlineLevel="0" collapsed="false">
      <c r="A61" s="1" t="s">
        <v>495</v>
      </c>
      <c r="B61" s="1" t="s">
        <v>34</v>
      </c>
      <c r="C61" s="1" t="s">
        <v>496</v>
      </c>
      <c r="D61" s="1" t="s">
        <v>497</v>
      </c>
      <c r="E61" s="1" t="s">
        <v>498</v>
      </c>
      <c r="F61" s="1" t="s">
        <v>499</v>
      </c>
      <c r="H61" s="4" t="n">
        <v>28932</v>
      </c>
      <c r="I61" s="1" t="s">
        <v>34</v>
      </c>
      <c r="J61" s="1" t="s">
        <v>500</v>
      </c>
      <c r="K61" s="1" t="s">
        <v>501</v>
      </c>
      <c r="L61" s="1" t="s">
        <v>502</v>
      </c>
      <c r="N61" s="1" t="s">
        <v>34</v>
      </c>
      <c r="O61" s="4" t="n">
        <v>1000000</v>
      </c>
      <c r="P61" s="4" t="n">
        <v>12</v>
      </c>
      <c r="Q61" s="5" t="n">
        <v>1347838.3259917</v>
      </c>
      <c r="R61" s="1" t="s">
        <v>312</v>
      </c>
    </row>
    <row r="62" customFormat="false" ht="15.75" hidden="false" customHeight="true" outlineLevel="0" collapsed="false">
      <c r="A62" s="1" t="s">
        <v>503</v>
      </c>
      <c r="B62" s="1" t="s">
        <v>34</v>
      </c>
      <c r="C62" s="1" t="s">
        <v>504</v>
      </c>
      <c r="D62" s="1" t="s">
        <v>505</v>
      </c>
      <c r="E62" s="1" t="s">
        <v>506</v>
      </c>
      <c r="F62" s="1" t="s">
        <v>507</v>
      </c>
      <c r="H62" s="4" t="n">
        <v>64452</v>
      </c>
      <c r="I62" s="1" t="s">
        <v>34</v>
      </c>
      <c r="J62" s="1" t="s">
        <v>505</v>
      </c>
      <c r="K62" s="1" t="s">
        <v>506</v>
      </c>
      <c r="L62" s="1" t="s">
        <v>507</v>
      </c>
      <c r="N62" s="1" t="s">
        <v>34</v>
      </c>
      <c r="O62" s="4" t="n">
        <v>3000000</v>
      </c>
      <c r="P62" s="4" t="n">
        <v>24</v>
      </c>
      <c r="Q62" s="5" t="n">
        <v>1687870.53640665</v>
      </c>
      <c r="R62" s="1" t="s">
        <v>57</v>
      </c>
    </row>
    <row r="63" customFormat="false" ht="15.75" hidden="false" customHeight="true" outlineLevel="0" collapsed="false">
      <c r="A63" s="1" t="s">
        <v>508</v>
      </c>
      <c r="B63" s="1" t="s">
        <v>34</v>
      </c>
      <c r="C63" s="1" t="s">
        <v>509</v>
      </c>
      <c r="D63" s="1" t="s">
        <v>510</v>
      </c>
      <c r="E63" s="1" t="s">
        <v>511</v>
      </c>
      <c r="F63" s="1" t="s">
        <v>512</v>
      </c>
      <c r="H63" s="4" t="n">
        <v>49254</v>
      </c>
      <c r="I63" s="1" t="s">
        <v>34</v>
      </c>
      <c r="J63" s="1" t="s">
        <v>513</v>
      </c>
      <c r="K63" s="1" t="s">
        <v>511</v>
      </c>
      <c r="L63" s="1" t="s">
        <v>512</v>
      </c>
      <c r="N63" s="1" t="s">
        <v>34</v>
      </c>
      <c r="O63" s="4" t="n">
        <v>2500000</v>
      </c>
      <c r="P63" s="4" t="n">
        <v>24</v>
      </c>
      <c r="Q63" s="4" t="n">
        <v>5000000</v>
      </c>
      <c r="R63" s="1" t="s">
        <v>57</v>
      </c>
    </row>
    <row r="64" customFormat="false" ht="15.75" hidden="false" customHeight="true" outlineLevel="0" collapsed="false">
      <c r="A64" s="1" t="s">
        <v>514</v>
      </c>
      <c r="B64" s="1" t="s">
        <v>34</v>
      </c>
      <c r="C64" s="1" t="s">
        <v>515</v>
      </c>
      <c r="D64" s="1" t="s">
        <v>516</v>
      </c>
      <c r="E64" s="1" t="s">
        <v>517</v>
      </c>
      <c r="F64" s="1" t="s">
        <v>518</v>
      </c>
      <c r="H64" s="4" t="n">
        <v>34785</v>
      </c>
      <c r="I64" s="1" t="s">
        <v>34</v>
      </c>
      <c r="J64" s="1" t="s">
        <v>519</v>
      </c>
      <c r="K64" s="1" t="s">
        <v>520</v>
      </c>
      <c r="L64" s="1" t="s">
        <v>521</v>
      </c>
      <c r="N64" s="1" t="s">
        <v>34</v>
      </c>
      <c r="O64" s="4" t="n">
        <v>2000000</v>
      </c>
      <c r="P64" s="4" t="n">
        <v>24</v>
      </c>
      <c r="Q64" s="5" t="n">
        <v>1573970.46131404</v>
      </c>
      <c r="R64" s="1" t="s">
        <v>57</v>
      </c>
    </row>
    <row r="65" customFormat="false" ht="15.75" hidden="false" customHeight="true" outlineLevel="0" collapsed="false">
      <c r="A65" s="1" t="s">
        <v>522</v>
      </c>
      <c r="B65" s="1" t="s">
        <v>34</v>
      </c>
      <c r="C65" s="1" t="s">
        <v>523</v>
      </c>
      <c r="D65" s="1" t="s">
        <v>524</v>
      </c>
      <c r="E65" s="1" t="s">
        <v>525</v>
      </c>
      <c r="F65" s="1" t="s">
        <v>526</v>
      </c>
      <c r="G65" s="1" t="s">
        <v>527</v>
      </c>
      <c r="H65" s="4" t="n">
        <v>64470</v>
      </c>
      <c r="I65" s="1" t="s">
        <v>34</v>
      </c>
      <c r="J65" s="1" t="s">
        <v>528</v>
      </c>
      <c r="K65" s="1" t="s">
        <v>525</v>
      </c>
      <c r="L65" s="1" t="s">
        <v>526</v>
      </c>
      <c r="N65" s="1" t="s">
        <v>34</v>
      </c>
      <c r="O65" s="4" t="n">
        <v>2000000</v>
      </c>
      <c r="P65" s="4" t="n">
        <v>24</v>
      </c>
      <c r="Q65" s="5" t="n">
        <v>1645342.82911627</v>
      </c>
      <c r="R65" s="1" t="s">
        <v>57</v>
      </c>
    </row>
    <row r="66" customFormat="false" ht="15.75" hidden="false" customHeight="true" outlineLevel="0" collapsed="false">
      <c r="A66" s="1" t="s">
        <v>529</v>
      </c>
      <c r="B66" s="1" t="s">
        <v>34</v>
      </c>
      <c r="C66" s="1" t="s">
        <v>530</v>
      </c>
      <c r="D66" s="1" t="s">
        <v>531</v>
      </c>
      <c r="E66" s="1" t="s">
        <v>532</v>
      </c>
      <c r="F66" s="1" t="s">
        <v>533</v>
      </c>
      <c r="H66" s="4" t="n">
        <v>13005</v>
      </c>
      <c r="I66" s="1" t="s">
        <v>34</v>
      </c>
      <c r="J66" s="1" t="s">
        <v>534</v>
      </c>
      <c r="K66" s="1" t="s">
        <v>535</v>
      </c>
      <c r="L66" s="1" t="s">
        <v>536</v>
      </c>
      <c r="N66" s="1" t="s">
        <v>34</v>
      </c>
      <c r="O66" s="4" t="n">
        <v>2000000</v>
      </c>
      <c r="P66" s="4" t="n">
        <v>36</v>
      </c>
      <c r="Q66" s="5" t="n">
        <v>1583208.85744853</v>
      </c>
      <c r="R66" s="1" t="s">
        <v>57</v>
      </c>
    </row>
    <row r="67" customFormat="false" ht="15.75" hidden="false" customHeight="true" outlineLevel="0" collapsed="false">
      <c r="A67" s="1" t="s">
        <v>537</v>
      </c>
      <c r="B67" s="1" t="s">
        <v>34</v>
      </c>
      <c r="C67" s="1" t="s">
        <v>538</v>
      </c>
      <c r="D67" s="1" t="s">
        <v>539</v>
      </c>
      <c r="E67" s="1" t="s">
        <v>540</v>
      </c>
      <c r="F67" s="1" t="s">
        <v>541</v>
      </c>
      <c r="G67" s="1" t="s">
        <v>542</v>
      </c>
      <c r="H67" s="4" t="n">
        <v>64405</v>
      </c>
      <c r="I67" s="1" t="s">
        <v>34</v>
      </c>
      <c r="J67" s="1" t="s">
        <v>543</v>
      </c>
      <c r="K67" s="1" t="s">
        <v>544</v>
      </c>
      <c r="L67" s="1" t="s">
        <v>542</v>
      </c>
      <c r="N67" s="1" t="s">
        <v>34</v>
      </c>
      <c r="O67" s="4" t="n">
        <v>1000000</v>
      </c>
      <c r="P67" s="4" t="n">
        <v>12</v>
      </c>
      <c r="Q67" s="5" t="n">
        <v>1039458.03826187</v>
      </c>
      <c r="R67" s="1" t="s">
        <v>312</v>
      </c>
    </row>
    <row r="68" customFormat="false" ht="15.75" hidden="false" customHeight="true" outlineLevel="0" collapsed="false">
      <c r="A68" s="1" t="s">
        <v>545</v>
      </c>
      <c r="B68" s="1" t="s">
        <v>34</v>
      </c>
      <c r="C68" s="1" t="s">
        <v>546</v>
      </c>
      <c r="D68" s="1" t="s">
        <v>547</v>
      </c>
      <c r="E68" s="1" t="s">
        <v>548</v>
      </c>
      <c r="F68" s="1" t="s">
        <v>549</v>
      </c>
      <c r="H68" s="4" t="n">
        <v>7955</v>
      </c>
      <c r="I68" s="1" t="s">
        <v>34</v>
      </c>
      <c r="J68" s="1" t="s">
        <v>550</v>
      </c>
      <c r="K68" s="1" t="s">
        <v>551</v>
      </c>
      <c r="L68" s="1" t="s">
        <v>552</v>
      </c>
      <c r="M68" s="1" t="s">
        <v>553</v>
      </c>
      <c r="N68" s="1" t="s">
        <v>34</v>
      </c>
      <c r="O68" s="4" t="n">
        <v>2500000</v>
      </c>
      <c r="P68" s="4" t="n">
        <v>24</v>
      </c>
      <c r="Q68" s="5" t="n">
        <v>1870394.51448977</v>
      </c>
      <c r="R68" s="1" t="s">
        <v>57</v>
      </c>
    </row>
    <row r="69" customFormat="false" ht="15.75" hidden="false" customHeight="true" outlineLevel="0" collapsed="false">
      <c r="A69" s="1" t="s">
        <v>554</v>
      </c>
      <c r="B69" s="1" t="s">
        <v>34</v>
      </c>
      <c r="C69" s="1" t="s">
        <v>555</v>
      </c>
      <c r="D69" s="1" t="s">
        <v>556</v>
      </c>
      <c r="E69" s="1" t="s">
        <v>557</v>
      </c>
      <c r="F69" s="1" t="s">
        <v>558</v>
      </c>
      <c r="H69" s="4" t="n">
        <v>45808</v>
      </c>
      <c r="I69" s="1" t="s">
        <v>34</v>
      </c>
      <c r="J69" s="1" t="s">
        <v>559</v>
      </c>
      <c r="K69" s="1" t="s">
        <v>560</v>
      </c>
      <c r="L69" s="1" t="s">
        <v>561</v>
      </c>
      <c r="N69" s="1" t="s">
        <v>34</v>
      </c>
      <c r="O69" s="4" t="n">
        <v>3000000</v>
      </c>
      <c r="P69" s="4" t="n">
        <v>36</v>
      </c>
      <c r="Q69" s="5" t="n">
        <v>1492426.54753138</v>
      </c>
      <c r="R69" s="1" t="s">
        <v>57</v>
      </c>
    </row>
    <row r="70" customFormat="false" ht="15.75" hidden="false" customHeight="true" outlineLevel="0" collapsed="false">
      <c r="A70" s="1" t="s">
        <v>562</v>
      </c>
      <c r="B70" s="1" t="s">
        <v>34</v>
      </c>
      <c r="C70" s="1" t="s">
        <v>563</v>
      </c>
      <c r="D70" s="1" t="s">
        <v>564</v>
      </c>
      <c r="E70" s="1" t="s">
        <v>565</v>
      </c>
      <c r="F70" s="1" t="s">
        <v>566</v>
      </c>
      <c r="H70" s="4" t="n">
        <v>63149</v>
      </c>
      <c r="I70" s="1" t="s">
        <v>34</v>
      </c>
      <c r="J70" s="1" t="s">
        <v>567</v>
      </c>
      <c r="K70" s="1" t="s">
        <v>568</v>
      </c>
      <c r="L70" s="1" t="s">
        <v>569</v>
      </c>
      <c r="N70" s="1" t="s">
        <v>34</v>
      </c>
      <c r="O70" s="4" t="n">
        <v>6000000</v>
      </c>
      <c r="P70" s="4" t="n">
        <v>36</v>
      </c>
      <c r="Q70" s="4" t="n">
        <v>5000000</v>
      </c>
      <c r="R70" s="1" t="s">
        <v>57</v>
      </c>
    </row>
    <row r="71" customFormat="false" ht="15.75" hidden="false" customHeight="true" outlineLevel="0" collapsed="false">
      <c r="A71" s="1" t="s">
        <v>570</v>
      </c>
      <c r="B71" s="1" t="s">
        <v>34</v>
      </c>
      <c r="C71" s="1" t="s">
        <v>571</v>
      </c>
      <c r="D71" s="1" t="s">
        <v>572</v>
      </c>
      <c r="E71" s="1" t="s">
        <v>573</v>
      </c>
      <c r="F71" s="1" t="s">
        <v>574</v>
      </c>
      <c r="H71" s="4" t="n">
        <v>22529</v>
      </c>
      <c r="I71" s="1" t="s">
        <v>34</v>
      </c>
      <c r="J71" s="1" t="s">
        <v>575</v>
      </c>
      <c r="K71" s="1" t="s">
        <v>576</v>
      </c>
      <c r="L71" s="1" t="s">
        <v>577</v>
      </c>
      <c r="N71" s="1" t="s">
        <v>34</v>
      </c>
      <c r="O71" s="4" t="n">
        <v>6000000</v>
      </c>
      <c r="P71" s="4" t="n">
        <v>36</v>
      </c>
      <c r="Q71" s="4" t="n">
        <v>5000000</v>
      </c>
      <c r="R71" s="1" t="s">
        <v>57</v>
      </c>
    </row>
    <row r="72" customFormat="false" ht="15.75" hidden="false" customHeight="true" outlineLevel="0" collapsed="false">
      <c r="A72" s="1" t="s">
        <v>578</v>
      </c>
      <c r="B72" s="1" t="s">
        <v>34</v>
      </c>
      <c r="C72" s="1" t="s">
        <v>579</v>
      </c>
      <c r="D72" s="1" t="s">
        <v>580</v>
      </c>
      <c r="E72" s="1" t="s">
        <v>581</v>
      </c>
      <c r="F72" s="1" t="s">
        <v>582</v>
      </c>
      <c r="H72" s="4" t="n">
        <v>55422</v>
      </c>
      <c r="I72" s="1" t="s">
        <v>34</v>
      </c>
      <c r="J72" s="1" t="s">
        <v>583</v>
      </c>
      <c r="K72" s="1" t="s">
        <v>584</v>
      </c>
      <c r="L72" s="1" t="s">
        <v>585</v>
      </c>
      <c r="N72" s="1" t="s">
        <v>34</v>
      </c>
      <c r="O72" s="4" t="n">
        <v>3000000</v>
      </c>
      <c r="P72" s="4" t="n">
        <v>24</v>
      </c>
      <c r="Q72" s="4" t="n">
        <v>5000000</v>
      </c>
      <c r="R72" s="1" t="s">
        <v>57</v>
      </c>
    </row>
    <row r="73" customFormat="false" ht="15.75" hidden="false" customHeight="true" outlineLevel="0" collapsed="false">
      <c r="A73" s="1" t="s">
        <v>586</v>
      </c>
      <c r="B73" s="1" t="s">
        <v>34</v>
      </c>
      <c r="C73" s="1" t="s">
        <v>587</v>
      </c>
      <c r="D73" s="1" t="s">
        <v>588</v>
      </c>
      <c r="E73" s="1" t="s">
        <v>589</v>
      </c>
      <c r="F73" s="1" t="s">
        <v>590</v>
      </c>
      <c r="H73" s="4" t="n">
        <v>55422</v>
      </c>
      <c r="I73" s="1" t="s">
        <v>34</v>
      </c>
      <c r="J73" s="1" t="s">
        <v>583</v>
      </c>
      <c r="K73" s="1" t="s">
        <v>584</v>
      </c>
      <c r="L73" s="1" t="s">
        <v>585</v>
      </c>
      <c r="N73" s="1" t="s">
        <v>34</v>
      </c>
      <c r="O73" s="4" t="n">
        <v>3000000</v>
      </c>
      <c r="P73" s="4" t="n">
        <v>24</v>
      </c>
      <c r="Q73" s="5" t="n">
        <v>4467422.71022472</v>
      </c>
      <c r="R73" s="1" t="s">
        <v>66</v>
      </c>
    </row>
    <row r="74" customFormat="false" ht="15.75" hidden="false" customHeight="true" outlineLevel="0" collapsed="false">
      <c r="A74" s="1" t="s">
        <v>591</v>
      </c>
      <c r="B74" s="1" t="s">
        <v>34</v>
      </c>
      <c r="C74" s="1" t="s">
        <v>592</v>
      </c>
      <c r="D74" s="1" t="s">
        <v>593</v>
      </c>
      <c r="E74" s="1" t="s">
        <v>594</v>
      </c>
      <c r="F74" s="1" t="s">
        <v>595</v>
      </c>
      <c r="H74" s="4" t="n">
        <v>41977</v>
      </c>
      <c r="I74" s="1" t="s">
        <v>34</v>
      </c>
      <c r="J74" s="1" t="s">
        <v>596</v>
      </c>
      <c r="K74" s="1" t="s">
        <v>597</v>
      </c>
      <c r="L74" s="1" t="s">
        <v>598</v>
      </c>
      <c r="N74" s="1" t="s">
        <v>34</v>
      </c>
      <c r="O74" s="4" t="n">
        <v>1000000</v>
      </c>
      <c r="P74" s="4" t="n">
        <v>12</v>
      </c>
      <c r="Q74" s="5" t="n">
        <v>1311164.76186307</v>
      </c>
      <c r="R74" s="1" t="s">
        <v>312</v>
      </c>
    </row>
    <row r="75" customFormat="false" ht="15.75" hidden="false" customHeight="true" outlineLevel="0" collapsed="false">
      <c r="A75" s="1" t="s">
        <v>599</v>
      </c>
      <c r="B75" s="1" t="s">
        <v>34</v>
      </c>
      <c r="C75" s="1" t="s">
        <v>600</v>
      </c>
      <c r="D75" s="1" t="s">
        <v>601</v>
      </c>
      <c r="E75" s="1" t="s">
        <v>602</v>
      </c>
      <c r="F75" s="1" t="s">
        <v>603</v>
      </c>
      <c r="H75" s="4" t="n">
        <v>52246</v>
      </c>
      <c r="I75" s="1" t="s">
        <v>34</v>
      </c>
      <c r="J75" s="1" t="s">
        <v>604</v>
      </c>
      <c r="K75" s="1" t="s">
        <v>605</v>
      </c>
      <c r="L75" s="1" t="s">
        <v>606</v>
      </c>
      <c r="N75" s="1" t="s">
        <v>34</v>
      </c>
      <c r="O75" s="4" t="n">
        <v>1500000</v>
      </c>
      <c r="P75" s="4" t="n">
        <v>18</v>
      </c>
      <c r="Q75" s="5" t="n">
        <v>1450356.86991849</v>
      </c>
      <c r="R75" s="1" t="s">
        <v>312</v>
      </c>
    </row>
    <row r="76" customFormat="false" ht="15.75" hidden="false" customHeight="true" outlineLevel="0" collapsed="false">
      <c r="A76" s="1" t="s">
        <v>607</v>
      </c>
      <c r="B76" s="1" t="s">
        <v>34</v>
      </c>
      <c r="C76" s="1" t="s">
        <v>608</v>
      </c>
      <c r="D76" s="1" t="s">
        <v>609</v>
      </c>
      <c r="E76" s="1" t="s">
        <v>610</v>
      </c>
      <c r="F76" s="1" t="s">
        <v>611</v>
      </c>
      <c r="H76" s="4" t="n">
        <v>38977</v>
      </c>
      <c r="I76" s="1" t="s">
        <v>34</v>
      </c>
      <c r="J76" s="1" t="s">
        <v>612</v>
      </c>
      <c r="K76" s="1" t="s">
        <v>613</v>
      </c>
      <c r="L76" s="1" t="s">
        <v>614</v>
      </c>
      <c r="N76" s="1" t="s">
        <v>34</v>
      </c>
      <c r="O76" s="4" t="n">
        <v>3000000</v>
      </c>
      <c r="P76" s="4" t="n">
        <v>36</v>
      </c>
      <c r="Q76" s="5" t="n">
        <v>1078075.83296979</v>
      </c>
      <c r="R76" s="1" t="s">
        <v>57</v>
      </c>
    </row>
    <row r="77" customFormat="false" ht="15.75" hidden="false" customHeight="true" outlineLevel="0" collapsed="false">
      <c r="A77" s="1" t="s">
        <v>615</v>
      </c>
      <c r="B77" s="1" t="s">
        <v>34</v>
      </c>
      <c r="C77" s="1" t="s">
        <v>616</v>
      </c>
      <c r="D77" s="1" t="s">
        <v>617</v>
      </c>
      <c r="E77" s="1" t="s">
        <v>618</v>
      </c>
      <c r="F77" s="1" t="s">
        <v>619</v>
      </c>
      <c r="H77" s="4" t="n">
        <v>15121</v>
      </c>
      <c r="I77" s="1" t="s">
        <v>34</v>
      </c>
      <c r="J77" s="1" t="s">
        <v>620</v>
      </c>
      <c r="K77" s="1" t="s">
        <v>621</v>
      </c>
      <c r="L77" s="1" t="s">
        <v>622</v>
      </c>
      <c r="M77" s="1" t="s">
        <v>623</v>
      </c>
      <c r="N77" s="1" t="s">
        <v>34</v>
      </c>
      <c r="O77" s="4" t="n">
        <v>5000000</v>
      </c>
      <c r="P77" s="4" t="n">
        <v>36</v>
      </c>
      <c r="Q77" s="4" t="n">
        <v>5000000</v>
      </c>
      <c r="R77" s="1" t="s">
        <v>57</v>
      </c>
    </row>
    <row r="78" customFormat="false" ht="15.75" hidden="false" customHeight="true" outlineLevel="0" collapsed="false">
      <c r="A78" s="1" t="s">
        <v>624</v>
      </c>
      <c r="B78" s="1" t="s">
        <v>34</v>
      </c>
      <c r="C78" s="1" t="s">
        <v>625</v>
      </c>
      <c r="D78" s="1" t="s">
        <v>626</v>
      </c>
      <c r="E78" s="1" t="s">
        <v>627</v>
      </c>
      <c r="F78" s="1" t="s">
        <v>628</v>
      </c>
      <c r="H78" s="4" t="n">
        <v>13961</v>
      </c>
      <c r="I78" s="1" t="s">
        <v>34</v>
      </c>
      <c r="J78" s="1" t="s">
        <v>629</v>
      </c>
      <c r="K78" s="1" t="s">
        <v>630</v>
      </c>
      <c r="L78" s="1" t="s">
        <v>631</v>
      </c>
      <c r="N78" s="1" t="s">
        <v>34</v>
      </c>
      <c r="O78" s="4" t="n">
        <v>2000000</v>
      </c>
      <c r="P78" s="4" t="n">
        <v>24</v>
      </c>
      <c r="Q78" s="5" t="n">
        <v>1140852.84110487</v>
      </c>
      <c r="R78" s="1" t="s">
        <v>57</v>
      </c>
    </row>
    <row r="79" customFormat="false" ht="15.75" hidden="false" customHeight="true" outlineLevel="0" collapsed="false">
      <c r="A79" s="1" t="s">
        <v>632</v>
      </c>
      <c r="B79" s="1" t="s">
        <v>34</v>
      </c>
      <c r="C79" s="1" t="s">
        <v>633</v>
      </c>
      <c r="D79" s="1" t="s">
        <v>634</v>
      </c>
      <c r="E79" s="1" t="s">
        <v>635</v>
      </c>
      <c r="F79" s="1" t="s">
        <v>636</v>
      </c>
      <c r="H79" s="4" t="n">
        <v>51374</v>
      </c>
      <c r="I79" s="1" t="s">
        <v>34</v>
      </c>
      <c r="J79" s="1" t="s">
        <v>637</v>
      </c>
      <c r="K79" s="1" t="s">
        <v>638</v>
      </c>
      <c r="L79" s="1" t="s">
        <v>639</v>
      </c>
      <c r="N79" s="1" t="s">
        <v>34</v>
      </c>
      <c r="O79" s="4" t="n">
        <v>4000000</v>
      </c>
      <c r="P79" s="4" t="n">
        <v>36</v>
      </c>
      <c r="Q79" s="5" t="n">
        <v>1505014.93586993</v>
      </c>
      <c r="R79" s="1" t="s">
        <v>57</v>
      </c>
    </row>
    <row r="80" customFormat="false" ht="15.75" hidden="false" customHeight="true" outlineLevel="0" collapsed="false">
      <c r="A80" s="1" t="s">
        <v>640</v>
      </c>
      <c r="B80" s="1" t="s">
        <v>34</v>
      </c>
      <c r="C80" s="1" t="s">
        <v>641</v>
      </c>
      <c r="D80" s="1" t="s">
        <v>642</v>
      </c>
      <c r="E80" s="1" t="s">
        <v>643</v>
      </c>
      <c r="F80" s="1" t="s">
        <v>644</v>
      </c>
      <c r="H80" s="4" t="n">
        <v>47138</v>
      </c>
      <c r="I80" s="1" t="s">
        <v>34</v>
      </c>
      <c r="J80" s="1" t="s">
        <v>645</v>
      </c>
      <c r="K80" s="1" t="s">
        <v>646</v>
      </c>
      <c r="L80" s="1" t="s">
        <v>647</v>
      </c>
      <c r="N80" s="1" t="s">
        <v>34</v>
      </c>
      <c r="O80" s="4" t="n">
        <v>4000000</v>
      </c>
      <c r="P80" s="4" t="n">
        <v>36</v>
      </c>
      <c r="Q80" s="5" t="n">
        <v>2127678.43813506</v>
      </c>
      <c r="R80" s="1" t="s">
        <v>57</v>
      </c>
    </row>
    <row r="81" customFormat="false" ht="15.75" hidden="false" customHeight="true" outlineLevel="0" collapsed="false">
      <c r="A81" s="1" t="s">
        <v>648</v>
      </c>
      <c r="B81" s="1" t="s">
        <v>34</v>
      </c>
      <c r="C81" s="1" t="s">
        <v>649</v>
      </c>
      <c r="D81" s="1" t="s">
        <v>650</v>
      </c>
      <c r="E81" s="1" t="s">
        <v>651</v>
      </c>
      <c r="F81" s="1" t="s">
        <v>652</v>
      </c>
      <c r="H81" s="4" t="n">
        <v>29288</v>
      </c>
      <c r="I81" s="1" t="s">
        <v>34</v>
      </c>
      <c r="J81" s="1" t="s">
        <v>653</v>
      </c>
      <c r="K81" s="1" t="s">
        <v>654</v>
      </c>
      <c r="L81" s="1" t="s">
        <v>655</v>
      </c>
      <c r="N81" s="1" t="s">
        <v>34</v>
      </c>
      <c r="O81" s="4" t="n">
        <v>4000000</v>
      </c>
      <c r="P81" s="4" t="n">
        <v>24</v>
      </c>
      <c r="Q81" s="5" t="n">
        <v>3146065.48371256</v>
      </c>
      <c r="R81" s="1" t="s">
        <v>57</v>
      </c>
    </row>
    <row r="82" customFormat="false" ht="15.75" hidden="false" customHeight="true" outlineLevel="0" collapsed="false">
      <c r="A82" s="1" t="s">
        <v>656</v>
      </c>
      <c r="B82" s="1" t="s">
        <v>34</v>
      </c>
      <c r="C82" s="1" t="s">
        <v>657</v>
      </c>
      <c r="D82" s="1" t="s">
        <v>658</v>
      </c>
      <c r="E82" s="1" t="s">
        <v>659</v>
      </c>
      <c r="F82" s="1" t="s">
        <v>660</v>
      </c>
      <c r="H82" s="4" t="n">
        <v>59242</v>
      </c>
      <c r="I82" s="1" t="s">
        <v>34</v>
      </c>
      <c r="J82" s="1" t="s">
        <v>661</v>
      </c>
      <c r="K82" s="1" t="s">
        <v>662</v>
      </c>
      <c r="L82" s="1" t="s">
        <v>663</v>
      </c>
      <c r="N82" s="1" t="s">
        <v>34</v>
      </c>
      <c r="O82" s="4" t="n">
        <v>2000000</v>
      </c>
      <c r="P82" s="4" t="n">
        <v>18</v>
      </c>
      <c r="Q82" s="5" t="n">
        <v>1960038.92076392</v>
      </c>
      <c r="R82" s="1" t="s">
        <v>66</v>
      </c>
    </row>
    <row r="83" customFormat="false" ht="15.75" hidden="false" customHeight="true" outlineLevel="0" collapsed="false">
      <c r="A83" s="1" t="s">
        <v>664</v>
      </c>
      <c r="B83" s="1" t="s">
        <v>34</v>
      </c>
      <c r="C83" s="1" t="s">
        <v>665</v>
      </c>
      <c r="D83" s="1" t="s">
        <v>666</v>
      </c>
      <c r="E83" s="1" t="s">
        <v>667</v>
      </c>
      <c r="F83" s="1" t="s">
        <v>668</v>
      </c>
      <c r="H83" s="4" t="n">
        <v>62087</v>
      </c>
      <c r="I83" s="1" t="s">
        <v>34</v>
      </c>
      <c r="J83" s="1" t="s">
        <v>669</v>
      </c>
      <c r="K83" s="1" t="s">
        <v>670</v>
      </c>
      <c r="L83" s="1" t="s">
        <v>671</v>
      </c>
      <c r="N83" s="1" t="s">
        <v>34</v>
      </c>
      <c r="O83" s="4" t="n">
        <v>2000000</v>
      </c>
      <c r="P83" s="4" t="n">
        <v>24</v>
      </c>
      <c r="Q83" s="5" t="n">
        <v>1208187.01162951</v>
      </c>
      <c r="R83" s="1" t="s">
        <v>57</v>
      </c>
    </row>
    <row r="84" customFormat="false" ht="15.75" hidden="false" customHeight="true" outlineLevel="0" collapsed="false">
      <c r="A84" s="1" t="s">
        <v>672</v>
      </c>
      <c r="B84" s="1" t="s">
        <v>34</v>
      </c>
      <c r="C84" s="1" t="s">
        <v>673</v>
      </c>
      <c r="D84" s="1" t="s">
        <v>674</v>
      </c>
      <c r="E84" s="1" t="s">
        <v>675</v>
      </c>
      <c r="F84" s="1" t="s">
        <v>676</v>
      </c>
      <c r="H84" s="4" t="n">
        <v>62854</v>
      </c>
      <c r="I84" s="1" t="s">
        <v>34</v>
      </c>
      <c r="J84" s="1" t="s">
        <v>677</v>
      </c>
      <c r="K84" s="1" t="s">
        <v>675</v>
      </c>
      <c r="L84" s="1" t="s">
        <v>676</v>
      </c>
      <c r="N84" s="1" t="s">
        <v>34</v>
      </c>
      <c r="O84" s="4" t="n">
        <v>5000000</v>
      </c>
      <c r="P84" s="4" t="n">
        <v>24</v>
      </c>
      <c r="Q84" s="4" t="n">
        <v>5000000</v>
      </c>
      <c r="R84" s="1" t="s">
        <v>57</v>
      </c>
    </row>
    <row r="85" customFormat="false" ht="15.75" hidden="false" customHeight="true" outlineLevel="0" collapsed="false">
      <c r="A85" s="1" t="s">
        <v>678</v>
      </c>
      <c r="B85" s="1" t="s">
        <v>34</v>
      </c>
      <c r="C85" s="1" t="s">
        <v>679</v>
      </c>
      <c r="D85" s="1" t="s">
        <v>680</v>
      </c>
      <c r="E85" s="1" t="s">
        <v>681</v>
      </c>
      <c r="F85" s="1" t="s">
        <v>682</v>
      </c>
      <c r="H85" s="4" t="n">
        <v>53399</v>
      </c>
      <c r="I85" s="1" t="s">
        <v>34</v>
      </c>
      <c r="J85" s="1" t="s">
        <v>683</v>
      </c>
      <c r="K85" s="1" t="s">
        <v>684</v>
      </c>
      <c r="L85" s="1" t="s">
        <v>685</v>
      </c>
      <c r="N85" s="1" t="s">
        <v>34</v>
      </c>
      <c r="O85" s="4" t="n">
        <v>2000000</v>
      </c>
      <c r="P85" s="4" t="n">
        <v>24</v>
      </c>
      <c r="Q85" s="5" t="n">
        <v>1419513.48394155</v>
      </c>
      <c r="R85" s="1" t="s">
        <v>57</v>
      </c>
    </row>
    <row r="86" customFormat="false" ht="15.75" hidden="false" customHeight="true" outlineLevel="0" collapsed="false">
      <c r="A86" s="1" t="s">
        <v>686</v>
      </c>
      <c r="B86" s="1" t="s">
        <v>34</v>
      </c>
      <c r="C86" s="1" t="s">
        <v>687</v>
      </c>
      <c r="D86" s="1" t="s">
        <v>688</v>
      </c>
      <c r="E86" s="1" t="s">
        <v>689</v>
      </c>
      <c r="F86" s="1" t="s">
        <v>690</v>
      </c>
      <c r="H86" s="4" t="n">
        <v>61063</v>
      </c>
      <c r="I86" s="1" t="s">
        <v>34</v>
      </c>
      <c r="J86" s="1" t="s">
        <v>691</v>
      </c>
      <c r="K86" s="1" t="s">
        <v>692</v>
      </c>
      <c r="L86" s="1" t="s">
        <v>693</v>
      </c>
      <c r="N86" s="1" t="s">
        <v>34</v>
      </c>
      <c r="O86" s="4" t="n">
        <v>2000000</v>
      </c>
      <c r="P86" s="4" t="n">
        <v>24</v>
      </c>
      <c r="Q86" s="4" t="n">
        <v>5000000</v>
      </c>
      <c r="R86" s="1" t="s">
        <v>57</v>
      </c>
    </row>
    <row r="87" customFormat="false" ht="15.75" hidden="false" customHeight="true" outlineLevel="0" collapsed="false">
      <c r="A87" s="1" t="s">
        <v>694</v>
      </c>
      <c r="B87" s="1" t="s">
        <v>34</v>
      </c>
      <c r="C87" s="1" t="s">
        <v>695</v>
      </c>
      <c r="D87" s="1" t="s">
        <v>696</v>
      </c>
      <c r="E87" s="1" t="s">
        <v>697</v>
      </c>
      <c r="F87" s="1" t="s">
        <v>698</v>
      </c>
      <c r="H87" s="4" t="n">
        <v>50627</v>
      </c>
      <c r="I87" s="1" t="s">
        <v>34</v>
      </c>
      <c r="J87" s="1" t="s">
        <v>699</v>
      </c>
      <c r="K87" s="1" t="s">
        <v>700</v>
      </c>
      <c r="L87" s="1" t="s">
        <v>701</v>
      </c>
      <c r="N87" s="1" t="s">
        <v>34</v>
      </c>
      <c r="O87" s="4" t="n">
        <v>4000000</v>
      </c>
      <c r="P87" s="4" t="n">
        <v>24</v>
      </c>
      <c r="Q87" s="5" t="n">
        <v>4315214.17176645</v>
      </c>
      <c r="R87" s="1" t="s">
        <v>57</v>
      </c>
    </row>
    <row r="88" customFormat="false" ht="15.75" hidden="false" customHeight="true" outlineLevel="0" collapsed="false">
      <c r="A88" s="1" t="s">
        <v>702</v>
      </c>
      <c r="B88" s="1" t="s">
        <v>34</v>
      </c>
      <c r="C88" s="1" t="s">
        <v>703</v>
      </c>
      <c r="D88" s="1" t="s">
        <v>704</v>
      </c>
      <c r="E88" s="1" t="s">
        <v>705</v>
      </c>
      <c r="F88" s="1" t="s">
        <v>706</v>
      </c>
      <c r="H88" s="4" t="n">
        <v>49242</v>
      </c>
      <c r="I88" s="1" t="s">
        <v>34</v>
      </c>
      <c r="J88" s="1" t="s">
        <v>707</v>
      </c>
      <c r="K88" s="1" t="s">
        <v>708</v>
      </c>
      <c r="L88" s="1" t="s">
        <v>709</v>
      </c>
      <c r="N88" s="1" t="s">
        <v>34</v>
      </c>
      <c r="O88" s="4" t="n">
        <v>1000000</v>
      </c>
      <c r="P88" s="4" t="n">
        <v>12</v>
      </c>
      <c r="Q88" s="5" t="n">
        <v>1315389.2979406</v>
      </c>
      <c r="R88" s="1" t="s">
        <v>312</v>
      </c>
    </row>
    <row r="89" customFormat="false" ht="15.75" hidden="false" customHeight="true" outlineLevel="0" collapsed="false">
      <c r="A89" s="1" t="s">
        <v>710</v>
      </c>
      <c r="B89" s="1" t="s">
        <v>34</v>
      </c>
      <c r="C89" s="1" t="s">
        <v>711</v>
      </c>
      <c r="D89" s="1" t="s">
        <v>712</v>
      </c>
      <c r="E89" s="1" t="s">
        <v>713</v>
      </c>
      <c r="F89" s="1" t="s">
        <v>714</v>
      </c>
      <c r="H89" s="4" t="n">
        <v>49242</v>
      </c>
      <c r="I89" s="1" t="s">
        <v>34</v>
      </c>
      <c r="J89" s="1" t="s">
        <v>707</v>
      </c>
      <c r="K89" s="1" t="s">
        <v>708</v>
      </c>
      <c r="L89" s="1" t="s">
        <v>709</v>
      </c>
      <c r="N89" s="1" t="s">
        <v>34</v>
      </c>
      <c r="O89" s="4" t="n">
        <v>4000000</v>
      </c>
      <c r="P89" s="4" t="n">
        <v>24</v>
      </c>
      <c r="Q89" s="5" t="n">
        <v>4112279.94005484</v>
      </c>
      <c r="R89" s="1" t="s">
        <v>66</v>
      </c>
    </row>
    <row r="90" customFormat="false" ht="15.75" hidden="false" customHeight="true" outlineLevel="0" collapsed="false">
      <c r="A90" s="1" t="s">
        <v>715</v>
      </c>
      <c r="B90" s="1" t="s">
        <v>34</v>
      </c>
      <c r="C90" s="1" t="s">
        <v>716</v>
      </c>
      <c r="D90" s="1" t="s">
        <v>717</v>
      </c>
      <c r="E90" s="1" t="s">
        <v>718</v>
      </c>
      <c r="F90" s="1" t="s">
        <v>719</v>
      </c>
      <c r="H90" s="4" t="n">
        <v>62917</v>
      </c>
      <c r="I90" s="1" t="s">
        <v>34</v>
      </c>
      <c r="J90" s="1" t="s">
        <v>720</v>
      </c>
      <c r="K90" s="1" t="s">
        <v>721</v>
      </c>
      <c r="L90" s="1" t="s">
        <v>722</v>
      </c>
      <c r="N90" s="1" t="s">
        <v>34</v>
      </c>
      <c r="O90" s="4" t="n">
        <v>5000000</v>
      </c>
      <c r="P90" s="4" t="n">
        <v>24</v>
      </c>
      <c r="Q90" s="5" t="n">
        <v>2442976.50615339</v>
      </c>
      <c r="R90" s="1" t="s">
        <v>57</v>
      </c>
    </row>
    <row r="91" customFormat="false" ht="15.75" hidden="false" customHeight="true" outlineLevel="0" collapsed="false">
      <c r="A91" s="1" t="s">
        <v>723</v>
      </c>
      <c r="B91" s="1" t="s">
        <v>34</v>
      </c>
      <c r="C91" s="1" t="s">
        <v>724</v>
      </c>
      <c r="D91" s="1" t="s">
        <v>725</v>
      </c>
      <c r="E91" s="1" t="s">
        <v>726</v>
      </c>
      <c r="F91" s="1" t="s">
        <v>727</v>
      </c>
      <c r="H91" s="4" t="n">
        <v>26146</v>
      </c>
      <c r="I91" s="1" t="s">
        <v>34</v>
      </c>
      <c r="J91" s="1" t="s">
        <v>728</v>
      </c>
      <c r="K91" s="1" t="s">
        <v>729</v>
      </c>
      <c r="L91" s="1" t="s">
        <v>730</v>
      </c>
      <c r="M91" s="1" t="s">
        <v>731</v>
      </c>
      <c r="N91" s="1" t="s">
        <v>34</v>
      </c>
      <c r="O91" s="4" t="n">
        <v>2000000</v>
      </c>
      <c r="P91" s="4" t="n">
        <v>24</v>
      </c>
      <c r="Q91" s="5" t="n">
        <v>3104280.22373111</v>
      </c>
      <c r="R91" s="1" t="s">
        <v>66</v>
      </c>
    </row>
    <row r="92" customFormat="false" ht="15.75" hidden="false" customHeight="true" outlineLevel="0" collapsed="false">
      <c r="A92" s="1" t="s">
        <v>732</v>
      </c>
      <c r="B92" s="1" t="s">
        <v>34</v>
      </c>
      <c r="C92" s="1" t="s">
        <v>733</v>
      </c>
      <c r="D92" s="1" t="s">
        <v>734</v>
      </c>
      <c r="E92" s="1" t="s">
        <v>735</v>
      </c>
      <c r="F92" s="1" t="s">
        <v>736</v>
      </c>
      <c r="H92" s="4" t="n">
        <v>26146</v>
      </c>
      <c r="I92" s="1" t="s">
        <v>34</v>
      </c>
      <c r="J92" s="1" t="s">
        <v>728</v>
      </c>
      <c r="K92" s="1" t="s">
        <v>729</v>
      </c>
      <c r="L92" s="1" t="s">
        <v>730</v>
      </c>
      <c r="M92" s="1" t="s">
        <v>731</v>
      </c>
      <c r="N92" s="1" t="s">
        <v>34</v>
      </c>
      <c r="O92" s="4" t="n">
        <v>6000000</v>
      </c>
      <c r="P92" s="4" t="n">
        <v>36</v>
      </c>
      <c r="Q92" s="4" t="n">
        <v>5000000</v>
      </c>
      <c r="R92" s="1" t="s">
        <v>57</v>
      </c>
    </row>
    <row r="93" customFormat="false" ht="15.75" hidden="false" customHeight="true" outlineLevel="0" collapsed="false">
      <c r="A93" s="1" t="s">
        <v>737</v>
      </c>
      <c r="B93" s="1" t="s">
        <v>34</v>
      </c>
      <c r="C93" s="1" t="s">
        <v>738</v>
      </c>
      <c r="D93" s="1" t="s">
        <v>739</v>
      </c>
      <c r="E93" s="1" t="s">
        <v>740</v>
      </c>
      <c r="F93" s="1" t="s">
        <v>741</v>
      </c>
      <c r="H93" s="4" t="n">
        <v>54942</v>
      </c>
      <c r="I93" s="1" t="s">
        <v>34</v>
      </c>
      <c r="J93" s="1" t="s">
        <v>742</v>
      </c>
      <c r="K93" s="1" t="s">
        <v>743</v>
      </c>
      <c r="L93" s="1" t="s">
        <v>744</v>
      </c>
      <c r="N93" s="1" t="s">
        <v>34</v>
      </c>
      <c r="O93" s="4" t="n">
        <v>3000000</v>
      </c>
      <c r="P93" s="4" t="n">
        <v>36</v>
      </c>
      <c r="Q93" s="5" t="n">
        <v>1068922.22599859</v>
      </c>
      <c r="R93" s="1" t="s">
        <v>57</v>
      </c>
    </row>
    <row r="94" customFormat="false" ht="15.75" hidden="false" customHeight="true" outlineLevel="0" collapsed="false">
      <c r="A94" s="1" t="s">
        <v>745</v>
      </c>
      <c r="B94" s="1" t="s">
        <v>34</v>
      </c>
      <c r="C94" s="1" t="s">
        <v>746</v>
      </c>
      <c r="D94" s="1" t="s">
        <v>747</v>
      </c>
      <c r="E94" s="1" t="s">
        <v>748</v>
      </c>
      <c r="F94" s="1" t="s">
        <v>749</v>
      </c>
      <c r="H94" s="4" t="n">
        <v>20644</v>
      </c>
      <c r="I94" s="1" t="s">
        <v>34</v>
      </c>
      <c r="J94" s="1" t="s">
        <v>750</v>
      </c>
      <c r="K94" s="1" t="s">
        <v>751</v>
      </c>
      <c r="L94" s="1" t="s">
        <v>752</v>
      </c>
      <c r="M94" s="1" t="s">
        <v>753</v>
      </c>
      <c r="N94" s="1" t="s">
        <v>34</v>
      </c>
      <c r="O94" s="4" t="n">
        <v>2000000</v>
      </c>
      <c r="P94" s="4" t="n">
        <v>24</v>
      </c>
      <c r="Q94" s="5" t="n">
        <v>4005975.49233723</v>
      </c>
      <c r="R94" s="1" t="s">
        <v>66</v>
      </c>
    </row>
    <row r="95" customFormat="false" ht="15.75" hidden="false" customHeight="true" outlineLevel="0" collapsed="false">
      <c r="A95" s="1" t="s">
        <v>754</v>
      </c>
      <c r="B95" s="1" t="s">
        <v>34</v>
      </c>
      <c r="C95" s="1" t="s">
        <v>755</v>
      </c>
      <c r="D95" s="1" t="s">
        <v>756</v>
      </c>
      <c r="E95" s="1" t="s">
        <v>757</v>
      </c>
      <c r="F95" s="1" t="s">
        <v>758</v>
      </c>
      <c r="G95" s="1" t="s">
        <v>759</v>
      </c>
      <c r="H95" s="4" t="n">
        <v>37720</v>
      </c>
      <c r="I95" s="1" t="s">
        <v>34</v>
      </c>
      <c r="J95" s="1" t="s">
        <v>760</v>
      </c>
      <c r="K95" s="1" t="s">
        <v>761</v>
      </c>
      <c r="L95" s="1" t="s">
        <v>762</v>
      </c>
      <c r="N95" s="1" t="s">
        <v>34</v>
      </c>
      <c r="O95" s="4" t="n">
        <v>2000000</v>
      </c>
      <c r="P95" s="4" t="n">
        <v>24</v>
      </c>
      <c r="Q95" s="4" t="n">
        <v>5000000</v>
      </c>
      <c r="R95" s="1" t="s">
        <v>57</v>
      </c>
    </row>
    <row r="96" customFormat="false" ht="15.75" hidden="false" customHeight="true" outlineLevel="0" collapsed="false">
      <c r="A96" s="1" t="s">
        <v>763</v>
      </c>
      <c r="B96" s="1" t="s">
        <v>34</v>
      </c>
      <c r="C96" s="1" t="s">
        <v>764</v>
      </c>
      <c r="D96" s="1" t="s">
        <v>765</v>
      </c>
      <c r="E96" s="1" t="s">
        <v>766</v>
      </c>
      <c r="F96" s="1" t="s">
        <v>767</v>
      </c>
      <c r="H96" s="4" t="n">
        <v>61108</v>
      </c>
      <c r="I96" s="1" t="s">
        <v>34</v>
      </c>
      <c r="J96" s="1" t="s">
        <v>768</v>
      </c>
      <c r="K96" s="1" t="s">
        <v>769</v>
      </c>
      <c r="L96" s="1" t="s">
        <v>770</v>
      </c>
      <c r="N96" s="1" t="s">
        <v>34</v>
      </c>
      <c r="O96" s="4" t="n">
        <v>3000000</v>
      </c>
      <c r="P96" s="4" t="n">
        <v>36</v>
      </c>
      <c r="Q96" s="5" t="n">
        <v>1329453.00965061</v>
      </c>
      <c r="R96" s="1" t="s">
        <v>57</v>
      </c>
    </row>
    <row r="97" customFormat="false" ht="15.75" hidden="false" customHeight="true" outlineLevel="0" collapsed="false">
      <c r="A97" s="1" t="s">
        <v>771</v>
      </c>
      <c r="B97" s="1" t="s">
        <v>34</v>
      </c>
      <c r="C97" s="1" t="s">
        <v>772</v>
      </c>
      <c r="D97" s="1" t="s">
        <v>773</v>
      </c>
      <c r="E97" s="1" t="s">
        <v>774</v>
      </c>
      <c r="F97" s="1" t="s">
        <v>775</v>
      </c>
      <c r="H97" s="4" t="n">
        <v>52676</v>
      </c>
      <c r="I97" s="1" t="s">
        <v>34</v>
      </c>
      <c r="J97" s="1" t="s">
        <v>776</v>
      </c>
      <c r="K97" s="1" t="s">
        <v>774</v>
      </c>
      <c r="L97" s="1" t="s">
        <v>775</v>
      </c>
      <c r="N97" s="1" t="s">
        <v>34</v>
      </c>
      <c r="O97" s="4" t="n">
        <v>8000000</v>
      </c>
      <c r="P97" s="4" t="n">
        <v>36</v>
      </c>
      <c r="Q97" s="4" t="n">
        <v>5000000</v>
      </c>
      <c r="R97" s="1" t="s">
        <v>57</v>
      </c>
    </row>
    <row r="98" customFormat="false" ht="15.75" hidden="false" customHeight="true" outlineLevel="0" collapsed="false">
      <c r="A98" s="1" t="s">
        <v>777</v>
      </c>
      <c r="B98" s="1" t="s">
        <v>34</v>
      </c>
      <c r="C98" s="1" t="s">
        <v>778</v>
      </c>
      <c r="D98" s="1" t="s">
        <v>779</v>
      </c>
      <c r="E98" s="1" t="s">
        <v>780</v>
      </c>
      <c r="F98" s="1" t="s">
        <v>781</v>
      </c>
      <c r="H98" s="4" t="n">
        <v>64052</v>
      </c>
      <c r="I98" s="1" t="s">
        <v>34</v>
      </c>
      <c r="J98" s="1" t="s">
        <v>782</v>
      </c>
      <c r="K98" s="1" t="s">
        <v>783</v>
      </c>
      <c r="L98" s="1" t="s">
        <v>784</v>
      </c>
      <c r="N98" s="1" t="s">
        <v>34</v>
      </c>
      <c r="O98" s="4" t="n">
        <v>3000000</v>
      </c>
      <c r="P98" s="4" t="n">
        <v>24</v>
      </c>
      <c r="Q98" s="5" t="n">
        <v>2096380.10070699</v>
      </c>
      <c r="R98" s="1" t="s">
        <v>57</v>
      </c>
    </row>
    <row r="99" customFormat="false" ht="15.75" hidden="false" customHeight="true" outlineLevel="0" collapsed="false">
      <c r="A99" s="1" t="s">
        <v>785</v>
      </c>
      <c r="B99" s="1" t="s">
        <v>34</v>
      </c>
      <c r="C99" s="1" t="s">
        <v>786</v>
      </c>
      <c r="D99" s="1" t="s">
        <v>787</v>
      </c>
      <c r="E99" s="1" t="s">
        <v>788</v>
      </c>
      <c r="F99" s="1" t="s">
        <v>789</v>
      </c>
      <c r="H99" s="4" t="n">
        <v>63153</v>
      </c>
      <c r="I99" s="1" t="s">
        <v>34</v>
      </c>
      <c r="J99" s="1" t="s">
        <v>790</v>
      </c>
      <c r="K99" s="1" t="s">
        <v>791</v>
      </c>
      <c r="L99" s="1" t="s">
        <v>792</v>
      </c>
      <c r="N99" s="1" t="s">
        <v>34</v>
      </c>
      <c r="O99" s="4" t="n">
        <v>2000000</v>
      </c>
      <c r="P99" s="4" t="n">
        <v>24</v>
      </c>
      <c r="Q99" s="5" t="n">
        <v>1199786.56844873</v>
      </c>
      <c r="R99" s="1" t="s">
        <v>57</v>
      </c>
    </row>
    <row r="100" customFormat="false" ht="15.75" hidden="false" customHeight="true" outlineLevel="0" collapsed="false">
      <c r="A100" s="1" t="s">
        <v>793</v>
      </c>
      <c r="B100" s="1" t="s">
        <v>34</v>
      </c>
      <c r="C100" s="1" t="s">
        <v>794</v>
      </c>
      <c r="D100" s="1" t="s">
        <v>795</v>
      </c>
      <c r="E100" s="1" t="s">
        <v>796</v>
      </c>
      <c r="F100" s="1" t="s">
        <v>797</v>
      </c>
      <c r="H100" s="4" t="n">
        <v>63153</v>
      </c>
      <c r="I100" s="1" t="s">
        <v>34</v>
      </c>
      <c r="J100" s="1" t="s">
        <v>790</v>
      </c>
      <c r="K100" s="1" t="s">
        <v>791</v>
      </c>
      <c r="L100" s="1" t="s">
        <v>792</v>
      </c>
      <c r="N100" s="1" t="s">
        <v>34</v>
      </c>
      <c r="O100" s="4" t="n">
        <v>6000000</v>
      </c>
      <c r="P100" s="4" t="n">
        <v>36</v>
      </c>
      <c r="Q100" s="5" t="n">
        <v>1454594.03764824</v>
      </c>
      <c r="R100" s="1" t="s">
        <v>57</v>
      </c>
    </row>
    <row r="101" customFormat="false" ht="15.75" hidden="false" customHeight="true" outlineLevel="0" collapsed="false">
      <c r="A101" s="1" t="s">
        <v>798</v>
      </c>
      <c r="B101" s="1" t="s">
        <v>34</v>
      </c>
      <c r="C101" s="1" t="s">
        <v>799</v>
      </c>
      <c r="D101" s="1" t="s">
        <v>800</v>
      </c>
      <c r="E101" s="1" t="s">
        <v>801</v>
      </c>
      <c r="F101" s="1" t="s">
        <v>802</v>
      </c>
      <c r="H101" s="4" t="n">
        <v>63153</v>
      </c>
      <c r="I101" s="1" t="s">
        <v>34</v>
      </c>
      <c r="J101" s="1" t="s">
        <v>790</v>
      </c>
      <c r="K101" s="1" t="s">
        <v>791</v>
      </c>
      <c r="L101" s="1" t="s">
        <v>792</v>
      </c>
      <c r="N101" s="1" t="s">
        <v>34</v>
      </c>
      <c r="O101" s="4" t="n">
        <v>1500000</v>
      </c>
      <c r="P101" s="4" t="n">
        <v>18</v>
      </c>
      <c r="Q101" s="5" t="n">
        <v>1540768.12195019</v>
      </c>
      <c r="R101" s="1" t="s">
        <v>57</v>
      </c>
    </row>
    <row r="102" customFormat="false" ht="15.75" hidden="false" customHeight="true" outlineLevel="0" collapsed="false">
      <c r="A102" s="1" t="s">
        <v>803</v>
      </c>
      <c r="B102" s="1" t="s">
        <v>34</v>
      </c>
      <c r="C102" s="1" t="s">
        <v>804</v>
      </c>
      <c r="D102" s="1" t="s">
        <v>805</v>
      </c>
      <c r="E102" s="1" t="s">
        <v>806</v>
      </c>
      <c r="F102" s="1" t="s">
        <v>807</v>
      </c>
      <c r="H102" s="4" t="n">
        <v>62922</v>
      </c>
      <c r="I102" s="1" t="s">
        <v>34</v>
      </c>
      <c r="J102" s="1" t="s">
        <v>808</v>
      </c>
      <c r="K102" s="1" t="s">
        <v>809</v>
      </c>
      <c r="L102" s="1" t="s">
        <v>810</v>
      </c>
      <c r="N102" s="1" t="s">
        <v>34</v>
      </c>
      <c r="O102" s="4" t="n">
        <v>3000000</v>
      </c>
      <c r="P102" s="4" t="n">
        <v>24</v>
      </c>
      <c r="Q102" s="5" t="n">
        <v>1002686.50805904</v>
      </c>
      <c r="R102" s="1" t="s">
        <v>57</v>
      </c>
    </row>
    <row r="103" customFormat="false" ht="15.75" hidden="false" customHeight="true" outlineLevel="0" collapsed="false">
      <c r="A103" s="1" t="s">
        <v>811</v>
      </c>
      <c r="B103" s="1" t="s">
        <v>34</v>
      </c>
      <c r="C103" s="1" t="s">
        <v>812</v>
      </c>
      <c r="D103" s="1" t="s">
        <v>813</v>
      </c>
      <c r="E103" s="1" t="s">
        <v>814</v>
      </c>
      <c r="F103" s="1" t="s">
        <v>815</v>
      </c>
      <c r="H103" s="4" t="n">
        <v>17142</v>
      </c>
      <c r="I103" s="1" t="s">
        <v>34</v>
      </c>
      <c r="J103" s="1" t="s">
        <v>816</v>
      </c>
      <c r="K103" s="1" t="s">
        <v>817</v>
      </c>
      <c r="L103" s="1" t="s">
        <v>818</v>
      </c>
      <c r="N103" s="1" t="s">
        <v>34</v>
      </c>
      <c r="O103" s="4" t="n">
        <v>6000000</v>
      </c>
      <c r="P103" s="4" t="n">
        <v>36</v>
      </c>
      <c r="Q103" s="5" t="n">
        <v>2629879.31884842</v>
      </c>
      <c r="R103" s="1" t="s">
        <v>57</v>
      </c>
    </row>
    <row r="104" customFormat="false" ht="15.75" hidden="false" customHeight="true" outlineLevel="0" collapsed="false">
      <c r="A104" s="1" t="s">
        <v>819</v>
      </c>
      <c r="B104" s="1" t="s">
        <v>34</v>
      </c>
      <c r="C104" s="1" t="s">
        <v>820</v>
      </c>
      <c r="D104" s="1" t="s">
        <v>821</v>
      </c>
      <c r="E104" s="1" t="s">
        <v>822</v>
      </c>
      <c r="F104" s="1" t="s">
        <v>823</v>
      </c>
      <c r="H104" s="4" t="n">
        <v>36311</v>
      </c>
      <c r="I104" s="1" t="s">
        <v>34</v>
      </c>
      <c r="J104" s="1" t="s">
        <v>821</v>
      </c>
      <c r="K104" s="1" t="s">
        <v>822</v>
      </c>
      <c r="L104" s="1" t="s">
        <v>823</v>
      </c>
      <c r="N104" s="1" t="s">
        <v>34</v>
      </c>
      <c r="O104" s="4" t="n">
        <v>2000000</v>
      </c>
      <c r="P104" s="4" t="n">
        <v>18</v>
      </c>
      <c r="Q104" s="5" t="n">
        <v>1088930.79428348</v>
      </c>
      <c r="R104" s="1" t="s">
        <v>57</v>
      </c>
    </row>
    <row r="105" customFormat="false" ht="15.75" hidden="false" customHeight="true" outlineLevel="0" collapsed="false">
      <c r="A105" s="1" t="s">
        <v>824</v>
      </c>
      <c r="B105" s="1" t="s">
        <v>34</v>
      </c>
      <c r="C105" s="1" t="s">
        <v>825</v>
      </c>
      <c r="D105" s="1" t="s">
        <v>826</v>
      </c>
      <c r="E105" s="1" t="s">
        <v>827</v>
      </c>
      <c r="F105" s="1" t="s">
        <v>828</v>
      </c>
      <c r="H105" s="4" t="n">
        <v>38223</v>
      </c>
      <c r="I105" s="1" t="s">
        <v>34</v>
      </c>
      <c r="J105" s="1" t="s">
        <v>829</v>
      </c>
      <c r="K105" s="1" t="s">
        <v>830</v>
      </c>
      <c r="L105" s="1" t="s">
        <v>831</v>
      </c>
      <c r="N105" s="1" t="s">
        <v>34</v>
      </c>
      <c r="O105" s="4" t="n">
        <v>2000000</v>
      </c>
      <c r="P105" s="4" t="n">
        <v>24</v>
      </c>
      <c r="Q105" s="5" t="n">
        <v>1653349.86729677</v>
      </c>
      <c r="R105" s="1" t="s">
        <v>57</v>
      </c>
    </row>
    <row r="106" customFormat="false" ht="15.75" hidden="false" customHeight="true" outlineLevel="0" collapsed="false">
      <c r="A106" s="1" t="s">
        <v>832</v>
      </c>
      <c r="B106" s="1" t="s">
        <v>34</v>
      </c>
      <c r="C106" s="1" t="s">
        <v>833</v>
      </c>
      <c r="D106" s="1" t="s">
        <v>834</v>
      </c>
      <c r="E106" s="1" t="s">
        <v>835</v>
      </c>
      <c r="F106" s="1" t="s">
        <v>836</v>
      </c>
      <c r="H106" s="4" t="n">
        <v>56852</v>
      </c>
      <c r="I106" s="1" t="s">
        <v>34</v>
      </c>
      <c r="J106" s="1" t="s">
        <v>837</v>
      </c>
      <c r="K106" s="1" t="s">
        <v>838</v>
      </c>
      <c r="L106" s="1" t="s">
        <v>839</v>
      </c>
      <c r="N106" s="1" t="s">
        <v>34</v>
      </c>
      <c r="O106" s="4" t="n">
        <v>4000000</v>
      </c>
      <c r="P106" s="4" t="n">
        <v>24</v>
      </c>
      <c r="Q106" s="5" t="n">
        <v>4125084.70197694</v>
      </c>
      <c r="R106" s="1" t="s">
        <v>66</v>
      </c>
    </row>
    <row r="107" customFormat="false" ht="15.75" hidden="false" customHeight="true" outlineLevel="0" collapsed="false">
      <c r="A107" s="1" t="s">
        <v>840</v>
      </c>
      <c r="B107" s="1" t="s">
        <v>34</v>
      </c>
      <c r="C107" s="1" t="s">
        <v>841</v>
      </c>
      <c r="D107" s="1" t="s">
        <v>842</v>
      </c>
      <c r="E107" s="1" t="s">
        <v>843</v>
      </c>
      <c r="F107" s="1" t="s">
        <v>844</v>
      </c>
      <c r="H107" s="4" t="n">
        <v>63164</v>
      </c>
      <c r="I107" s="1" t="s">
        <v>34</v>
      </c>
      <c r="J107" s="1" t="s">
        <v>845</v>
      </c>
      <c r="K107" s="1" t="s">
        <v>846</v>
      </c>
      <c r="L107" s="1" t="s">
        <v>847</v>
      </c>
      <c r="N107" s="1" t="s">
        <v>34</v>
      </c>
      <c r="O107" s="4" t="n">
        <v>6000000</v>
      </c>
      <c r="P107" s="4" t="n">
        <v>36</v>
      </c>
      <c r="Q107" s="4" t="n">
        <v>5000000</v>
      </c>
      <c r="R107" s="1" t="s">
        <v>57</v>
      </c>
    </row>
    <row r="108" customFormat="false" ht="15.75" hidden="false" customHeight="true" outlineLevel="0" collapsed="false">
      <c r="A108" s="1" t="s">
        <v>848</v>
      </c>
      <c r="B108" s="1" t="s">
        <v>34</v>
      </c>
      <c r="C108" s="1" t="s">
        <v>849</v>
      </c>
      <c r="D108" s="1" t="s">
        <v>850</v>
      </c>
      <c r="E108" s="1" t="s">
        <v>851</v>
      </c>
      <c r="F108" s="1" t="s">
        <v>852</v>
      </c>
      <c r="H108" s="4" t="n">
        <v>52829</v>
      </c>
      <c r="I108" s="1" t="s">
        <v>34</v>
      </c>
      <c r="J108" s="1" t="s">
        <v>853</v>
      </c>
      <c r="K108" s="1" t="s">
        <v>854</v>
      </c>
      <c r="L108" s="1" t="s">
        <v>855</v>
      </c>
      <c r="N108" s="1" t="s">
        <v>34</v>
      </c>
      <c r="O108" s="4" t="n">
        <v>3000000</v>
      </c>
      <c r="P108" s="4" t="n">
        <v>24</v>
      </c>
      <c r="Q108" s="5" t="n">
        <v>1280255.52209667</v>
      </c>
      <c r="R108" s="1" t="s">
        <v>57</v>
      </c>
    </row>
    <row r="109" customFormat="false" ht="15.75" hidden="false" customHeight="true" outlineLevel="0" collapsed="false">
      <c r="A109" s="1" t="s">
        <v>856</v>
      </c>
      <c r="B109" s="1" t="s">
        <v>34</v>
      </c>
      <c r="C109" s="1" t="s">
        <v>857</v>
      </c>
      <c r="D109" s="1" t="s">
        <v>858</v>
      </c>
      <c r="E109" s="1" t="s">
        <v>859</v>
      </c>
      <c r="F109" s="1" t="s">
        <v>860</v>
      </c>
      <c r="H109" s="4" t="n">
        <v>28322</v>
      </c>
      <c r="I109" s="1" t="s">
        <v>34</v>
      </c>
      <c r="J109" s="1" t="s">
        <v>861</v>
      </c>
      <c r="K109" s="1" t="s">
        <v>862</v>
      </c>
      <c r="L109" s="1" t="s">
        <v>863</v>
      </c>
      <c r="M109" s="1" t="s">
        <v>864</v>
      </c>
      <c r="N109" s="1" t="s">
        <v>34</v>
      </c>
      <c r="O109" s="4" t="n">
        <v>1500000</v>
      </c>
      <c r="P109" s="4" t="n">
        <v>12</v>
      </c>
      <c r="Q109" s="5" t="n">
        <v>3680176.09471921</v>
      </c>
      <c r="R109" s="1" t="s">
        <v>66</v>
      </c>
    </row>
    <row r="110" customFormat="false" ht="15.75" hidden="false" customHeight="true" outlineLevel="0" collapsed="false">
      <c r="A110" s="1" t="s">
        <v>865</v>
      </c>
      <c r="B110" s="1" t="s">
        <v>34</v>
      </c>
      <c r="C110" s="1" t="s">
        <v>866</v>
      </c>
      <c r="D110" s="1" t="s">
        <v>867</v>
      </c>
      <c r="E110" s="1" t="s">
        <v>868</v>
      </c>
      <c r="F110" s="1" t="s">
        <v>869</v>
      </c>
      <c r="H110" s="4" t="n">
        <v>41237</v>
      </c>
      <c r="I110" s="1" t="s">
        <v>34</v>
      </c>
      <c r="J110" s="1" t="s">
        <v>870</v>
      </c>
      <c r="K110" s="1" t="s">
        <v>871</v>
      </c>
      <c r="L110" s="1" t="s">
        <v>872</v>
      </c>
      <c r="N110" s="1" t="s">
        <v>34</v>
      </c>
      <c r="O110" s="4" t="n">
        <v>2000000</v>
      </c>
      <c r="P110" s="4" t="n">
        <v>18</v>
      </c>
      <c r="Q110" s="5" t="n">
        <v>2170718.12452223</v>
      </c>
      <c r="R110" s="1" t="s">
        <v>312</v>
      </c>
    </row>
    <row r="111" customFormat="false" ht="15.75" hidden="false" customHeight="true" outlineLevel="0" collapsed="false">
      <c r="A111" s="1" t="s">
        <v>873</v>
      </c>
      <c r="B111" s="1" t="s">
        <v>34</v>
      </c>
      <c r="C111" s="1" t="s">
        <v>874</v>
      </c>
      <c r="D111" s="1" t="s">
        <v>875</v>
      </c>
      <c r="E111" s="1" t="s">
        <v>876</v>
      </c>
      <c r="F111" s="1" t="s">
        <v>877</v>
      </c>
      <c r="H111" s="4" t="n">
        <v>57577</v>
      </c>
      <c r="I111" s="1" t="s">
        <v>34</v>
      </c>
      <c r="J111" s="1" t="s">
        <v>878</v>
      </c>
      <c r="K111" s="1" t="s">
        <v>879</v>
      </c>
      <c r="L111" s="1" t="s">
        <v>880</v>
      </c>
      <c r="M111" s="1" t="s">
        <v>881</v>
      </c>
      <c r="N111" s="1" t="s">
        <v>34</v>
      </c>
      <c r="O111" s="4" t="n">
        <v>1000000</v>
      </c>
      <c r="P111" s="4" t="n">
        <v>12</v>
      </c>
      <c r="Q111" s="5" t="n">
        <v>1146347.10280696</v>
      </c>
      <c r="R111" s="1" t="s">
        <v>312</v>
      </c>
    </row>
    <row r="112" customFormat="false" ht="15.75" hidden="false" customHeight="true" outlineLevel="0" collapsed="false">
      <c r="A112" s="1" t="s">
        <v>882</v>
      </c>
      <c r="B112" s="1" t="s">
        <v>34</v>
      </c>
      <c r="C112" s="1" t="s">
        <v>883</v>
      </c>
      <c r="D112" s="1" t="s">
        <v>884</v>
      </c>
      <c r="E112" s="1" t="s">
        <v>885</v>
      </c>
      <c r="F112" s="1" t="s">
        <v>886</v>
      </c>
      <c r="G112" s="1" t="s">
        <v>887</v>
      </c>
      <c r="H112" s="4" t="n">
        <v>56167</v>
      </c>
      <c r="I112" s="1" t="s">
        <v>34</v>
      </c>
      <c r="J112" s="1" t="s">
        <v>888</v>
      </c>
      <c r="K112" s="1" t="s">
        <v>889</v>
      </c>
      <c r="L112" s="1" t="s">
        <v>890</v>
      </c>
      <c r="N112" s="1" t="s">
        <v>34</v>
      </c>
      <c r="O112" s="4" t="n">
        <v>2000000</v>
      </c>
      <c r="P112" s="4" t="n">
        <v>18</v>
      </c>
      <c r="Q112" s="5" t="n">
        <v>1722977.11139299</v>
      </c>
      <c r="R112" s="1" t="s">
        <v>57</v>
      </c>
    </row>
    <row r="113" customFormat="false" ht="15.75" hidden="false" customHeight="true" outlineLevel="0" collapsed="false">
      <c r="A113" s="1" t="s">
        <v>891</v>
      </c>
      <c r="B113" s="1" t="s">
        <v>34</v>
      </c>
      <c r="C113" s="1" t="s">
        <v>892</v>
      </c>
      <c r="D113" s="1" t="s">
        <v>893</v>
      </c>
      <c r="E113" s="1" t="s">
        <v>894</v>
      </c>
      <c r="F113" s="1" t="s">
        <v>895</v>
      </c>
      <c r="H113" s="4" t="n">
        <v>64784</v>
      </c>
      <c r="I113" s="1" t="s">
        <v>34</v>
      </c>
      <c r="J113" s="1" t="s">
        <v>896</v>
      </c>
      <c r="K113" s="1" t="s">
        <v>897</v>
      </c>
      <c r="L113" s="1" t="s">
        <v>898</v>
      </c>
      <c r="N113" s="1" t="s">
        <v>34</v>
      </c>
      <c r="O113" s="4" t="n">
        <v>2000000</v>
      </c>
      <c r="P113" s="4" t="n">
        <v>24</v>
      </c>
      <c r="Q113" s="5" t="n">
        <v>1366217.9267175</v>
      </c>
      <c r="R113" s="1" t="s">
        <v>57</v>
      </c>
    </row>
    <row r="114" customFormat="false" ht="15.75" hidden="false" customHeight="true" outlineLevel="0" collapsed="false">
      <c r="A114" s="1" t="s">
        <v>899</v>
      </c>
      <c r="B114" s="1" t="s">
        <v>34</v>
      </c>
      <c r="C114" s="1" t="s">
        <v>900</v>
      </c>
      <c r="D114" s="1" t="s">
        <v>901</v>
      </c>
      <c r="E114" s="1" t="s">
        <v>902</v>
      </c>
      <c r="F114" s="1" t="s">
        <v>903</v>
      </c>
      <c r="H114" s="4" t="n">
        <v>62187</v>
      </c>
      <c r="I114" s="1" t="s">
        <v>34</v>
      </c>
      <c r="J114" s="1" t="s">
        <v>904</v>
      </c>
      <c r="K114" s="1" t="s">
        <v>905</v>
      </c>
      <c r="L114" s="1" t="s">
        <v>906</v>
      </c>
      <c r="N114" s="1" t="s">
        <v>34</v>
      </c>
      <c r="O114" s="4" t="n">
        <v>3000000</v>
      </c>
      <c r="P114" s="4" t="n">
        <v>24</v>
      </c>
      <c r="Q114" s="4" t="n">
        <v>5000000</v>
      </c>
      <c r="R114" s="1" t="s">
        <v>57</v>
      </c>
    </row>
    <row r="115" customFormat="false" ht="15.75" hidden="false" customHeight="true" outlineLevel="0" collapsed="false">
      <c r="A115" s="1" t="s">
        <v>907</v>
      </c>
      <c r="B115" s="1" t="s">
        <v>34</v>
      </c>
      <c r="C115" s="1" t="s">
        <v>908</v>
      </c>
      <c r="D115" s="1" t="s">
        <v>909</v>
      </c>
      <c r="E115" s="1" t="s">
        <v>910</v>
      </c>
      <c r="F115" s="1" t="s">
        <v>911</v>
      </c>
      <c r="H115" s="4" t="n">
        <v>12629</v>
      </c>
      <c r="I115" s="1" t="s">
        <v>34</v>
      </c>
      <c r="J115" s="1" t="s">
        <v>912</v>
      </c>
      <c r="K115" s="1" t="s">
        <v>913</v>
      </c>
      <c r="L115" s="1" t="s">
        <v>914</v>
      </c>
      <c r="N115" s="1" t="s">
        <v>34</v>
      </c>
      <c r="O115" s="4" t="n">
        <v>2000000</v>
      </c>
      <c r="P115" s="4" t="n">
        <v>24</v>
      </c>
      <c r="Q115" s="5" t="n">
        <v>3720638.98611036</v>
      </c>
      <c r="R115" s="1" t="s">
        <v>66</v>
      </c>
    </row>
    <row r="116" customFormat="false" ht="15.75" hidden="false" customHeight="true" outlineLevel="0" collapsed="false">
      <c r="A116" s="1" t="s">
        <v>915</v>
      </c>
      <c r="B116" s="1" t="s">
        <v>34</v>
      </c>
      <c r="C116" s="1" t="s">
        <v>916</v>
      </c>
      <c r="D116" s="1" t="s">
        <v>917</v>
      </c>
      <c r="E116" s="1" t="s">
        <v>918</v>
      </c>
      <c r="F116" s="1" t="s">
        <v>919</v>
      </c>
      <c r="G116" s="1" t="s">
        <v>920</v>
      </c>
      <c r="H116" s="4" t="n">
        <v>121</v>
      </c>
      <c r="I116" s="1" t="s">
        <v>34</v>
      </c>
      <c r="J116" s="1" t="s">
        <v>921</v>
      </c>
      <c r="K116" s="1" t="s">
        <v>922</v>
      </c>
      <c r="L116" s="1" t="s">
        <v>923</v>
      </c>
      <c r="M116" s="1" t="s">
        <v>924</v>
      </c>
      <c r="N116" s="1" t="s">
        <v>34</v>
      </c>
      <c r="O116" s="4" t="n">
        <v>1000000</v>
      </c>
      <c r="P116" s="4" t="n">
        <v>12</v>
      </c>
      <c r="Q116" s="5" t="n">
        <v>2347187.60346825</v>
      </c>
      <c r="R116" s="1" t="s">
        <v>66</v>
      </c>
    </row>
    <row r="117" customFormat="false" ht="15.75" hidden="false" customHeight="true" outlineLevel="0" collapsed="false">
      <c r="A117" s="1" t="s">
        <v>925</v>
      </c>
      <c r="B117" s="1" t="s">
        <v>34</v>
      </c>
      <c r="C117" s="1" t="s">
        <v>926</v>
      </c>
      <c r="D117" s="1" t="s">
        <v>927</v>
      </c>
      <c r="E117" s="1" t="s">
        <v>928</v>
      </c>
      <c r="F117" s="1" t="s">
        <v>929</v>
      </c>
      <c r="H117" s="4" t="n">
        <v>21460</v>
      </c>
      <c r="I117" s="1" t="s">
        <v>34</v>
      </c>
      <c r="J117" s="1" t="s">
        <v>930</v>
      </c>
      <c r="K117" s="1" t="s">
        <v>931</v>
      </c>
      <c r="L117" s="1" t="s">
        <v>932</v>
      </c>
      <c r="M117" s="1" t="s">
        <v>933</v>
      </c>
      <c r="N117" s="1" t="s">
        <v>34</v>
      </c>
      <c r="O117" s="4" t="n">
        <v>1500000</v>
      </c>
      <c r="P117" s="4" t="n">
        <v>18</v>
      </c>
      <c r="Q117" s="5" t="n">
        <v>1447065.69776319</v>
      </c>
      <c r="R117" s="1" t="s">
        <v>57</v>
      </c>
    </row>
    <row r="118" customFormat="false" ht="15.75" hidden="false" customHeight="true" outlineLevel="0" collapsed="false">
      <c r="A118" s="1" t="s">
        <v>934</v>
      </c>
      <c r="B118" s="1" t="s">
        <v>34</v>
      </c>
      <c r="C118" s="1" t="s">
        <v>935</v>
      </c>
      <c r="D118" s="1" t="s">
        <v>936</v>
      </c>
      <c r="E118" s="1" t="s">
        <v>937</v>
      </c>
      <c r="F118" s="1" t="s">
        <v>938</v>
      </c>
      <c r="H118" s="4" t="n">
        <v>58971</v>
      </c>
      <c r="I118" s="1" t="s">
        <v>34</v>
      </c>
      <c r="J118" s="1" t="s">
        <v>939</v>
      </c>
      <c r="K118" s="1" t="s">
        <v>940</v>
      </c>
      <c r="L118" s="1" t="s">
        <v>941</v>
      </c>
      <c r="N118" s="1" t="s">
        <v>34</v>
      </c>
      <c r="O118" s="4" t="n">
        <v>6000000</v>
      </c>
      <c r="P118" s="4" t="n">
        <v>36</v>
      </c>
      <c r="Q118" s="4" t="n">
        <v>5000000</v>
      </c>
      <c r="R118" s="1" t="s">
        <v>57</v>
      </c>
    </row>
    <row r="119" customFormat="false" ht="15.75" hidden="false" customHeight="true" outlineLevel="0" collapsed="false">
      <c r="A119" s="1" t="s">
        <v>942</v>
      </c>
      <c r="B119" s="1" t="s">
        <v>34</v>
      </c>
      <c r="C119" s="1" t="s">
        <v>943</v>
      </c>
      <c r="D119" s="1" t="s">
        <v>944</v>
      </c>
      <c r="E119" s="1" t="s">
        <v>945</v>
      </c>
      <c r="F119" s="1" t="s">
        <v>946</v>
      </c>
      <c r="H119" s="4" t="n">
        <v>14339</v>
      </c>
      <c r="I119" s="1" t="s">
        <v>34</v>
      </c>
      <c r="J119" s="1" t="s">
        <v>947</v>
      </c>
      <c r="K119" s="1" t="s">
        <v>948</v>
      </c>
      <c r="L119" s="1" t="s">
        <v>949</v>
      </c>
      <c r="M119" s="1" t="s">
        <v>950</v>
      </c>
      <c r="N119" s="1" t="s">
        <v>34</v>
      </c>
      <c r="O119" s="4" t="n">
        <v>1000000</v>
      </c>
      <c r="P119" s="4" t="n">
        <v>12</v>
      </c>
      <c r="Q119" s="5" t="n">
        <v>2910600.82890299</v>
      </c>
      <c r="R119" s="1" t="s">
        <v>66</v>
      </c>
    </row>
    <row r="120" customFormat="false" ht="15.75" hidden="false" customHeight="true" outlineLevel="0" collapsed="false">
      <c r="A120" s="1" t="s">
        <v>951</v>
      </c>
      <c r="B120" s="1" t="s">
        <v>34</v>
      </c>
      <c r="C120" s="1" t="s">
        <v>952</v>
      </c>
      <c r="D120" s="1" t="s">
        <v>953</v>
      </c>
      <c r="E120" s="1" t="s">
        <v>954</v>
      </c>
      <c r="F120" s="1" t="s">
        <v>955</v>
      </c>
      <c r="H120" s="4" t="n">
        <v>23533</v>
      </c>
      <c r="I120" s="1" t="s">
        <v>34</v>
      </c>
      <c r="J120" s="1" t="s">
        <v>956</v>
      </c>
      <c r="K120" s="1" t="s">
        <v>957</v>
      </c>
      <c r="L120" s="1" t="s">
        <v>958</v>
      </c>
      <c r="N120" s="1" t="s">
        <v>34</v>
      </c>
      <c r="O120" s="4" t="n">
        <v>4000000</v>
      </c>
      <c r="P120" s="4" t="n">
        <v>24</v>
      </c>
      <c r="Q120" s="5" t="n">
        <v>4149706.52629191</v>
      </c>
      <c r="R120" s="1" t="s">
        <v>312</v>
      </c>
    </row>
    <row r="121" customFormat="false" ht="15.75" hidden="false" customHeight="true" outlineLevel="0" collapsed="false">
      <c r="A121" s="1" t="s">
        <v>959</v>
      </c>
      <c r="B121" s="1" t="s">
        <v>34</v>
      </c>
      <c r="C121" s="1" t="s">
        <v>960</v>
      </c>
      <c r="D121" s="1" t="s">
        <v>961</v>
      </c>
      <c r="E121" s="1" t="s">
        <v>962</v>
      </c>
      <c r="F121" s="1" t="s">
        <v>963</v>
      </c>
      <c r="H121" s="4" t="n">
        <v>62222</v>
      </c>
      <c r="I121" s="1" t="s">
        <v>34</v>
      </c>
      <c r="J121" s="1" t="s">
        <v>964</v>
      </c>
      <c r="K121" s="1" t="s">
        <v>965</v>
      </c>
      <c r="L121" s="1" t="s">
        <v>966</v>
      </c>
      <c r="N121" s="1" t="s">
        <v>34</v>
      </c>
      <c r="O121" s="4" t="n">
        <v>6000000</v>
      </c>
      <c r="P121" s="4" t="n">
        <v>36</v>
      </c>
      <c r="Q121" s="5" t="n">
        <v>4256373.5116689</v>
      </c>
      <c r="R121" s="1" t="s">
        <v>57</v>
      </c>
    </row>
    <row r="122" customFormat="false" ht="15.75" hidden="false" customHeight="true" outlineLevel="0" collapsed="false">
      <c r="A122" s="1" t="s">
        <v>967</v>
      </c>
      <c r="B122" s="1" t="s">
        <v>34</v>
      </c>
      <c r="C122" s="1" t="s">
        <v>968</v>
      </c>
      <c r="D122" s="1" t="s">
        <v>969</v>
      </c>
      <c r="E122" s="1" t="s">
        <v>970</v>
      </c>
      <c r="F122" s="1" t="s">
        <v>971</v>
      </c>
      <c r="H122" s="4" t="n">
        <v>61537</v>
      </c>
      <c r="I122" s="1" t="s">
        <v>34</v>
      </c>
      <c r="J122" s="1" t="s">
        <v>972</v>
      </c>
      <c r="K122" s="1" t="s">
        <v>973</v>
      </c>
      <c r="L122" s="1" t="s">
        <v>974</v>
      </c>
      <c r="N122" s="1" t="s">
        <v>34</v>
      </c>
      <c r="O122" s="4" t="n">
        <v>8000000</v>
      </c>
      <c r="P122" s="4" t="n">
        <v>36</v>
      </c>
      <c r="Q122" s="4" t="n">
        <v>5000000</v>
      </c>
      <c r="R122" s="1" t="s">
        <v>57</v>
      </c>
    </row>
    <row r="123" customFormat="false" ht="15.75" hidden="false" customHeight="true" outlineLevel="0" collapsed="false">
      <c r="A123" s="1" t="s">
        <v>975</v>
      </c>
      <c r="B123" s="1" t="s">
        <v>34</v>
      </c>
      <c r="C123" s="1" t="s">
        <v>976</v>
      </c>
      <c r="D123" s="1" t="s">
        <v>977</v>
      </c>
      <c r="E123" s="1" t="s">
        <v>978</v>
      </c>
      <c r="F123" s="1" t="s">
        <v>979</v>
      </c>
      <c r="H123" s="4" t="n">
        <v>57736</v>
      </c>
      <c r="I123" s="1" t="s">
        <v>34</v>
      </c>
      <c r="J123" s="1" t="s">
        <v>980</v>
      </c>
      <c r="K123" s="1" t="s">
        <v>981</v>
      </c>
      <c r="L123" s="1" t="s">
        <v>982</v>
      </c>
      <c r="N123" s="1" t="s">
        <v>34</v>
      </c>
      <c r="O123" s="4" t="n">
        <v>6000000</v>
      </c>
      <c r="P123" s="4" t="n">
        <v>36</v>
      </c>
      <c r="Q123" s="4" t="n">
        <v>5000000</v>
      </c>
      <c r="R123" s="1" t="s">
        <v>57</v>
      </c>
    </row>
    <row r="124" customFormat="false" ht="15.75" hidden="false" customHeight="true" outlineLevel="0" collapsed="false">
      <c r="A124" s="1" t="s">
        <v>983</v>
      </c>
      <c r="B124" s="1" t="s">
        <v>34</v>
      </c>
      <c r="C124" s="1" t="s">
        <v>984</v>
      </c>
      <c r="D124" s="1" t="s">
        <v>985</v>
      </c>
      <c r="E124" s="1" t="s">
        <v>986</v>
      </c>
      <c r="F124" s="1" t="s">
        <v>987</v>
      </c>
      <c r="H124" s="4" t="n">
        <v>42462</v>
      </c>
      <c r="I124" s="1" t="s">
        <v>34</v>
      </c>
      <c r="J124" s="1" t="s">
        <v>988</v>
      </c>
      <c r="K124" s="1" t="s">
        <v>989</v>
      </c>
      <c r="L124" s="1" t="s">
        <v>990</v>
      </c>
      <c r="M124" s="1" t="s">
        <v>991</v>
      </c>
      <c r="N124" s="1" t="s">
        <v>34</v>
      </c>
      <c r="O124" s="4" t="n">
        <v>3000000</v>
      </c>
      <c r="P124" s="4" t="n">
        <v>24</v>
      </c>
      <c r="Q124" s="5" t="n">
        <v>1256265.12369141</v>
      </c>
      <c r="R124" s="1" t="s">
        <v>57</v>
      </c>
    </row>
    <row r="125" customFormat="false" ht="15.75" hidden="false" customHeight="true" outlineLevel="0" collapsed="false">
      <c r="A125" s="1" t="s">
        <v>992</v>
      </c>
      <c r="B125" s="1" t="s">
        <v>34</v>
      </c>
      <c r="C125" s="1" t="s">
        <v>993</v>
      </c>
      <c r="D125" s="1" t="s">
        <v>994</v>
      </c>
      <c r="E125" s="1" t="s">
        <v>995</v>
      </c>
      <c r="F125" s="1" t="s">
        <v>996</v>
      </c>
      <c r="H125" s="4" t="n">
        <v>47904</v>
      </c>
      <c r="I125" s="1" t="s">
        <v>34</v>
      </c>
      <c r="J125" s="1" t="s">
        <v>997</v>
      </c>
      <c r="K125" s="1" t="s">
        <v>998</v>
      </c>
      <c r="L125" s="1" t="s">
        <v>999</v>
      </c>
      <c r="N125" s="1" t="s">
        <v>34</v>
      </c>
      <c r="O125" s="4" t="n">
        <v>3000000</v>
      </c>
      <c r="P125" s="4" t="n">
        <v>24</v>
      </c>
      <c r="Q125" s="4" t="n">
        <v>5000000</v>
      </c>
      <c r="R125" s="1" t="s">
        <v>57</v>
      </c>
    </row>
    <row r="126" customFormat="false" ht="15.75" hidden="false" customHeight="true" outlineLevel="0" collapsed="false">
      <c r="A126" s="1" t="s">
        <v>1000</v>
      </c>
      <c r="B126" s="1" t="s">
        <v>34</v>
      </c>
      <c r="C126" s="1" t="s">
        <v>1001</v>
      </c>
      <c r="D126" s="1" t="s">
        <v>1002</v>
      </c>
      <c r="E126" s="1" t="s">
        <v>1003</v>
      </c>
      <c r="F126" s="1" t="s">
        <v>1004</v>
      </c>
      <c r="H126" s="4" t="n">
        <v>33559</v>
      </c>
      <c r="I126" s="1" t="s">
        <v>34</v>
      </c>
      <c r="J126" s="1" t="s">
        <v>1005</v>
      </c>
      <c r="K126" s="1" t="s">
        <v>1003</v>
      </c>
      <c r="L126" s="1" t="s">
        <v>1004</v>
      </c>
      <c r="N126" s="1" t="s">
        <v>34</v>
      </c>
      <c r="O126" s="4" t="n">
        <v>5000000</v>
      </c>
      <c r="P126" s="4" t="n">
        <v>36</v>
      </c>
      <c r="Q126" s="5" t="n">
        <v>2779403.29147989</v>
      </c>
      <c r="R126" s="1" t="s">
        <v>57</v>
      </c>
    </row>
    <row r="127" customFormat="false" ht="15.75" hidden="false" customHeight="true" outlineLevel="0" collapsed="false">
      <c r="A127" s="1" t="s">
        <v>1006</v>
      </c>
      <c r="B127" s="1" t="s">
        <v>34</v>
      </c>
      <c r="C127" s="1" t="s">
        <v>1007</v>
      </c>
      <c r="D127" s="1" t="s">
        <v>1008</v>
      </c>
      <c r="E127" s="1" t="s">
        <v>1009</v>
      </c>
      <c r="F127" s="1" t="s">
        <v>1010</v>
      </c>
      <c r="G127" s="1" t="s">
        <v>1011</v>
      </c>
      <c r="H127" s="4" t="n">
        <v>44444</v>
      </c>
      <c r="I127" s="1" t="s">
        <v>34</v>
      </c>
      <c r="J127" s="1" t="s">
        <v>1012</v>
      </c>
      <c r="K127" s="1" t="s">
        <v>1013</v>
      </c>
      <c r="L127" s="1" t="s">
        <v>1014</v>
      </c>
      <c r="M127" s="1" t="s">
        <v>1015</v>
      </c>
      <c r="N127" s="1" t="s">
        <v>34</v>
      </c>
      <c r="O127" s="4" t="n">
        <v>6000000</v>
      </c>
      <c r="P127" s="4" t="n">
        <v>36</v>
      </c>
      <c r="Q127" s="5" t="n">
        <v>2874986.06599763</v>
      </c>
      <c r="R127" s="1" t="s">
        <v>57</v>
      </c>
    </row>
    <row r="128" customFormat="false" ht="15.75" hidden="false" customHeight="true" outlineLevel="0" collapsed="false">
      <c r="A128" s="1" t="s">
        <v>1016</v>
      </c>
      <c r="B128" s="1" t="s">
        <v>34</v>
      </c>
      <c r="C128" s="1" t="s">
        <v>1017</v>
      </c>
      <c r="D128" s="1" t="s">
        <v>1018</v>
      </c>
      <c r="E128" s="1" t="s">
        <v>1019</v>
      </c>
      <c r="F128" s="1" t="s">
        <v>1020</v>
      </c>
      <c r="H128" s="4" t="n">
        <v>55879</v>
      </c>
      <c r="I128" s="1" t="s">
        <v>34</v>
      </c>
      <c r="J128" s="1" t="s">
        <v>1021</v>
      </c>
      <c r="K128" s="1" t="s">
        <v>1022</v>
      </c>
      <c r="L128" s="1" t="s">
        <v>1023</v>
      </c>
      <c r="N128" s="1" t="s">
        <v>34</v>
      </c>
      <c r="O128" s="4" t="n">
        <v>3000000</v>
      </c>
      <c r="P128" s="4" t="n">
        <v>18</v>
      </c>
      <c r="Q128" s="5" t="n">
        <v>1509270.6253289</v>
      </c>
      <c r="R128" s="1" t="s">
        <v>57</v>
      </c>
    </row>
    <row r="129" customFormat="false" ht="15.75" hidden="false" customHeight="true" outlineLevel="0" collapsed="false">
      <c r="A129" s="1" t="s">
        <v>1024</v>
      </c>
      <c r="B129" s="1" t="s">
        <v>34</v>
      </c>
      <c r="C129" s="1" t="s">
        <v>1025</v>
      </c>
      <c r="D129" s="1" t="s">
        <v>1026</v>
      </c>
      <c r="E129" s="1" t="s">
        <v>1027</v>
      </c>
      <c r="F129" s="1" t="s">
        <v>1028</v>
      </c>
      <c r="H129" s="4" t="n">
        <v>63700</v>
      </c>
      <c r="I129" s="1" t="s">
        <v>34</v>
      </c>
      <c r="J129" s="1" t="s">
        <v>1029</v>
      </c>
      <c r="K129" s="1" t="s">
        <v>1030</v>
      </c>
      <c r="L129" s="1" t="s">
        <v>1031</v>
      </c>
      <c r="N129" s="1" t="s">
        <v>34</v>
      </c>
      <c r="O129" s="4" t="n">
        <v>2000000</v>
      </c>
      <c r="P129" s="4" t="n">
        <v>18</v>
      </c>
      <c r="Q129" s="5" t="n">
        <v>1230658.99460836</v>
      </c>
      <c r="R129" s="1" t="s">
        <v>57</v>
      </c>
    </row>
    <row r="130" customFormat="false" ht="15.75" hidden="false" customHeight="true" outlineLevel="0" collapsed="false">
      <c r="A130" s="1" t="s">
        <v>1032</v>
      </c>
      <c r="B130" s="1" t="s">
        <v>34</v>
      </c>
      <c r="C130" s="1" t="s">
        <v>1033</v>
      </c>
      <c r="D130" s="1" t="s">
        <v>1034</v>
      </c>
      <c r="E130" s="1" t="s">
        <v>1035</v>
      </c>
      <c r="F130" s="1" t="s">
        <v>1036</v>
      </c>
      <c r="H130" s="4" t="n">
        <v>40130</v>
      </c>
      <c r="I130" s="1" t="s">
        <v>34</v>
      </c>
      <c r="J130" s="1" t="s">
        <v>1037</v>
      </c>
      <c r="K130" s="1" t="s">
        <v>1038</v>
      </c>
      <c r="L130" s="1" t="s">
        <v>1039</v>
      </c>
      <c r="N130" s="1" t="s">
        <v>34</v>
      </c>
      <c r="O130" s="4" t="n">
        <v>3000000</v>
      </c>
      <c r="P130" s="4" t="n">
        <v>24</v>
      </c>
      <c r="Q130" s="5" t="n">
        <v>1223781.15411998</v>
      </c>
      <c r="R130" s="1" t="s">
        <v>57</v>
      </c>
    </row>
    <row r="131" customFormat="false" ht="15.75" hidden="false" customHeight="true" outlineLevel="0" collapsed="false">
      <c r="A131" s="1" t="s">
        <v>1040</v>
      </c>
      <c r="B131" s="1" t="s">
        <v>34</v>
      </c>
      <c r="C131" s="1" t="s">
        <v>1041</v>
      </c>
      <c r="D131" s="1" t="s">
        <v>1042</v>
      </c>
      <c r="E131" s="1" t="s">
        <v>1043</v>
      </c>
      <c r="F131" s="1" t="s">
        <v>1044</v>
      </c>
      <c r="H131" s="4" t="n">
        <v>63494</v>
      </c>
      <c r="I131" s="1" t="s">
        <v>34</v>
      </c>
      <c r="J131" s="1" t="s">
        <v>1045</v>
      </c>
      <c r="K131" s="1" t="s">
        <v>1043</v>
      </c>
      <c r="L131" s="1" t="s">
        <v>1044</v>
      </c>
      <c r="N131" s="1" t="s">
        <v>34</v>
      </c>
      <c r="O131" s="4" t="n">
        <v>2500000</v>
      </c>
      <c r="P131" s="4" t="n">
        <v>24</v>
      </c>
      <c r="Q131" s="5" t="n">
        <v>1320658.37980249</v>
      </c>
      <c r="R131" s="1" t="s">
        <v>57</v>
      </c>
    </row>
    <row r="132" customFormat="false" ht="15.75" hidden="false" customHeight="true" outlineLevel="0" collapsed="false">
      <c r="A132" s="1" t="s">
        <v>1046</v>
      </c>
      <c r="B132" s="1" t="s">
        <v>34</v>
      </c>
      <c r="C132" s="1" t="s">
        <v>1047</v>
      </c>
      <c r="D132" s="1" t="s">
        <v>1048</v>
      </c>
      <c r="E132" s="1" t="s">
        <v>1049</v>
      </c>
      <c r="F132" s="1" t="s">
        <v>1050</v>
      </c>
      <c r="H132" s="4" t="n">
        <v>49928</v>
      </c>
      <c r="I132" s="1" t="s">
        <v>34</v>
      </c>
      <c r="J132" s="1" t="s">
        <v>1048</v>
      </c>
      <c r="K132" s="1" t="s">
        <v>1049</v>
      </c>
      <c r="L132" s="1" t="s">
        <v>1050</v>
      </c>
      <c r="N132" s="1" t="s">
        <v>34</v>
      </c>
      <c r="O132" s="4" t="n">
        <v>2500000</v>
      </c>
      <c r="P132" s="4" t="n">
        <v>18</v>
      </c>
      <c r="Q132" s="5" t="n">
        <v>2604828.7504519</v>
      </c>
      <c r="R132" s="1" t="s">
        <v>57</v>
      </c>
    </row>
    <row r="133" customFormat="false" ht="15.75" hidden="false" customHeight="true" outlineLevel="0" collapsed="false">
      <c r="A133" s="1" t="s">
        <v>1051</v>
      </c>
      <c r="B133" s="1" t="s">
        <v>34</v>
      </c>
      <c r="C133" s="1" t="s">
        <v>1052</v>
      </c>
      <c r="D133" s="1" t="s">
        <v>1053</v>
      </c>
      <c r="E133" s="1" t="s">
        <v>1054</v>
      </c>
      <c r="F133" s="1" t="s">
        <v>1055</v>
      </c>
      <c r="H133" s="4" t="n">
        <v>39432</v>
      </c>
      <c r="I133" s="1" t="s">
        <v>34</v>
      </c>
      <c r="J133" s="1" t="s">
        <v>1056</v>
      </c>
      <c r="K133" s="1" t="s">
        <v>1057</v>
      </c>
      <c r="L133" s="1" t="s">
        <v>1058</v>
      </c>
      <c r="N133" s="1" t="s">
        <v>34</v>
      </c>
      <c r="O133" s="4" t="n">
        <v>1500000</v>
      </c>
      <c r="P133" s="4" t="n">
        <v>18</v>
      </c>
      <c r="Q133" s="5" t="n">
        <v>1313515.65250724</v>
      </c>
      <c r="R133" s="1" t="s">
        <v>66</v>
      </c>
    </row>
    <row r="134" customFormat="false" ht="15.75" hidden="false" customHeight="true" outlineLevel="0" collapsed="false">
      <c r="A134" s="1" t="s">
        <v>1059</v>
      </c>
      <c r="B134" s="1" t="s">
        <v>34</v>
      </c>
      <c r="C134" s="1" t="s">
        <v>1060</v>
      </c>
      <c r="D134" s="1" t="s">
        <v>1061</v>
      </c>
      <c r="E134" s="1" t="s">
        <v>1062</v>
      </c>
      <c r="F134" s="1" t="s">
        <v>1063</v>
      </c>
      <c r="G134" s="1" t="s">
        <v>1064</v>
      </c>
      <c r="H134" s="4" t="n">
        <v>63752</v>
      </c>
      <c r="I134" s="1" t="s">
        <v>34</v>
      </c>
      <c r="J134" s="1" t="s">
        <v>1061</v>
      </c>
      <c r="K134" s="1" t="s">
        <v>1062</v>
      </c>
      <c r="L134" s="1" t="s">
        <v>1064</v>
      </c>
      <c r="N134" s="1" t="s">
        <v>34</v>
      </c>
      <c r="O134" s="4" t="n">
        <v>2000000</v>
      </c>
      <c r="P134" s="4" t="n">
        <v>24</v>
      </c>
      <c r="Q134" s="5" t="n">
        <v>1621618.49243861</v>
      </c>
      <c r="R134" s="1" t="s">
        <v>57</v>
      </c>
    </row>
    <row r="135" customFormat="false" ht="15.75" hidden="false" customHeight="true" outlineLevel="0" collapsed="false">
      <c r="A135" s="1" t="s">
        <v>1065</v>
      </c>
      <c r="B135" s="1" t="s">
        <v>34</v>
      </c>
      <c r="C135" s="1" t="s">
        <v>1066</v>
      </c>
      <c r="D135" s="1" t="s">
        <v>1067</v>
      </c>
      <c r="E135" s="1" t="s">
        <v>1068</v>
      </c>
      <c r="F135" s="1" t="s">
        <v>1069</v>
      </c>
      <c r="H135" s="4" t="n">
        <v>59503</v>
      </c>
      <c r="I135" s="1" t="s">
        <v>34</v>
      </c>
      <c r="J135" s="1" t="s">
        <v>1070</v>
      </c>
      <c r="K135" s="1" t="s">
        <v>1068</v>
      </c>
      <c r="L135" s="1" t="s">
        <v>1069</v>
      </c>
      <c r="N135" s="1" t="s">
        <v>34</v>
      </c>
      <c r="O135" s="4" t="n">
        <v>4000000</v>
      </c>
      <c r="P135" s="4" t="n">
        <v>18</v>
      </c>
      <c r="Q135" s="4" t="n">
        <v>5000000</v>
      </c>
      <c r="R135" s="1" t="s">
        <v>312</v>
      </c>
    </row>
    <row r="136" customFormat="false" ht="15.75" hidden="false" customHeight="true" outlineLevel="0" collapsed="false">
      <c r="A136" s="1" t="s">
        <v>1071</v>
      </c>
      <c r="B136" s="1" t="s">
        <v>34</v>
      </c>
      <c r="C136" s="1" t="s">
        <v>1072</v>
      </c>
      <c r="D136" s="1" t="s">
        <v>1073</v>
      </c>
      <c r="E136" s="1" t="s">
        <v>1074</v>
      </c>
      <c r="F136" s="1" t="s">
        <v>1075</v>
      </c>
      <c r="H136" s="4" t="n">
        <v>14147</v>
      </c>
      <c r="I136" s="1" t="s">
        <v>34</v>
      </c>
      <c r="J136" s="1" t="s">
        <v>1076</v>
      </c>
      <c r="K136" s="1" t="s">
        <v>1077</v>
      </c>
      <c r="L136" s="1" t="s">
        <v>1078</v>
      </c>
      <c r="N136" s="1" t="s">
        <v>34</v>
      </c>
      <c r="O136" s="4" t="n">
        <v>4000000</v>
      </c>
      <c r="P136" s="4" t="n">
        <v>24</v>
      </c>
      <c r="Q136" s="5" t="n">
        <v>1814788.04368678</v>
      </c>
      <c r="R136" s="1" t="s">
        <v>57</v>
      </c>
    </row>
    <row r="137" customFormat="false" ht="15.75" hidden="false" customHeight="true" outlineLevel="0" collapsed="false">
      <c r="A137" s="1" t="s">
        <v>1079</v>
      </c>
      <c r="B137" s="1" t="s">
        <v>34</v>
      </c>
      <c r="C137" s="1" t="s">
        <v>1080</v>
      </c>
      <c r="D137" s="1" t="s">
        <v>1081</v>
      </c>
      <c r="E137" s="1" t="s">
        <v>1082</v>
      </c>
      <c r="F137" s="1" t="s">
        <v>1083</v>
      </c>
      <c r="H137" s="4" t="n">
        <v>20541</v>
      </c>
      <c r="I137" s="1" t="s">
        <v>34</v>
      </c>
      <c r="J137" s="1" t="s">
        <v>1084</v>
      </c>
      <c r="K137" s="1" t="s">
        <v>1085</v>
      </c>
      <c r="L137" s="1" t="s">
        <v>1086</v>
      </c>
      <c r="M137" s="1" t="s">
        <v>1087</v>
      </c>
      <c r="N137" s="1" t="s">
        <v>34</v>
      </c>
      <c r="O137" s="4" t="n">
        <v>5000000</v>
      </c>
      <c r="P137" s="4" t="n">
        <v>24</v>
      </c>
      <c r="Q137" s="5" t="n">
        <v>1475089.32565732</v>
      </c>
      <c r="R137" s="1" t="s">
        <v>57</v>
      </c>
    </row>
    <row r="138" customFormat="false" ht="15.75" hidden="false" customHeight="true" outlineLevel="0" collapsed="false">
      <c r="A138" s="1" t="s">
        <v>1088</v>
      </c>
      <c r="B138" s="1" t="s">
        <v>34</v>
      </c>
      <c r="C138" s="1" t="s">
        <v>1089</v>
      </c>
      <c r="D138" s="1" t="s">
        <v>1090</v>
      </c>
      <c r="E138" s="1" t="s">
        <v>1091</v>
      </c>
      <c r="F138" s="1" t="s">
        <v>1092</v>
      </c>
      <c r="H138" s="4" t="n">
        <v>21073</v>
      </c>
      <c r="I138" s="1" t="s">
        <v>34</v>
      </c>
      <c r="J138" s="1" t="s">
        <v>1093</v>
      </c>
      <c r="K138" s="1" t="s">
        <v>1094</v>
      </c>
      <c r="L138" s="1" t="s">
        <v>1095</v>
      </c>
      <c r="N138" s="1" t="s">
        <v>34</v>
      </c>
      <c r="O138" s="4" t="n">
        <v>2000000</v>
      </c>
      <c r="P138" s="4" t="n">
        <v>12</v>
      </c>
      <c r="Q138" s="5" t="n">
        <v>1915803.62665626</v>
      </c>
      <c r="R138" s="1" t="s">
        <v>312</v>
      </c>
    </row>
    <row r="139" customFormat="false" ht="15.75" hidden="false" customHeight="true" outlineLevel="0" collapsed="false">
      <c r="A139" s="1" t="s">
        <v>1096</v>
      </c>
      <c r="B139" s="1" t="s">
        <v>34</v>
      </c>
      <c r="C139" s="1" t="s">
        <v>1097</v>
      </c>
      <c r="D139" s="1" t="s">
        <v>1098</v>
      </c>
      <c r="E139" s="1" t="s">
        <v>1099</v>
      </c>
      <c r="F139" s="1" t="s">
        <v>1100</v>
      </c>
      <c r="H139" s="4" t="n">
        <v>43301</v>
      </c>
      <c r="I139" s="1" t="s">
        <v>34</v>
      </c>
      <c r="J139" s="1" t="s">
        <v>1101</v>
      </c>
      <c r="K139" s="1" t="s">
        <v>1102</v>
      </c>
      <c r="L139" s="1" t="s">
        <v>1103</v>
      </c>
      <c r="N139" s="1" t="s">
        <v>34</v>
      </c>
      <c r="O139" s="4" t="n">
        <v>3000000</v>
      </c>
      <c r="P139" s="4" t="n">
        <v>24</v>
      </c>
      <c r="Q139" s="5" t="n">
        <v>1883359.75967293</v>
      </c>
      <c r="R139" s="1" t="s">
        <v>57</v>
      </c>
    </row>
    <row r="140" customFormat="false" ht="15.75" hidden="false" customHeight="true" outlineLevel="0" collapsed="false">
      <c r="A140" s="1" t="s">
        <v>1104</v>
      </c>
      <c r="B140" s="1" t="s">
        <v>34</v>
      </c>
      <c r="C140" s="1" t="s">
        <v>1105</v>
      </c>
      <c r="D140" s="1" t="s">
        <v>1106</v>
      </c>
      <c r="E140" s="1" t="s">
        <v>1107</v>
      </c>
      <c r="F140" s="1" t="s">
        <v>1108</v>
      </c>
      <c r="H140" s="4" t="n">
        <v>29293</v>
      </c>
      <c r="I140" s="1" t="s">
        <v>34</v>
      </c>
      <c r="J140" s="1" t="s">
        <v>1109</v>
      </c>
      <c r="K140" s="1" t="s">
        <v>1110</v>
      </c>
      <c r="L140" s="1" t="s">
        <v>1111</v>
      </c>
      <c r="N140" s="1" t="s">
        <v>34</v>
      </c>
      <c r="O140" s="4" t="n">
        <v>6000000</v>
      </c>
      <c r="P140" s="4" t="n">
        <v>36</v>
      </c>
      <c r="Q140" s="5" t="n">
        <v>2607703.07185002</v>
      </c>
      <c r="R140" s="1" t="s">
        <v>57</v>
      </c>
    </row>
    <row r="141" customFormat="false" ht="15.75" hidden="false" customHeight="true" outlineLevel="0" collapsed="false">
      <c r="A141" s="1" t="s">
        <v>1112</v>
      </c>
      <c r="B141" s="1" t="s">
        <v>34</v>
      </c>
      <c r="C141" s="1" t="s">
        <v>1113</v>
      </c>
      <c r="D141" s="1" t="s">
        <v>1114</v>
      </c>
      <c r="E141" s="1" t="s">
        <v>1115</v>
      </c>
      <c r="F141" s="1" t="s">
        <v>1116</v>
      </c>
      <c r="H141" s="4" t="n">
        <v>40472</v>
      </c>
      <c r="I141" s="1" t="s">
        <v>34</v>
      </c>
      <c r="J141" s="1" t="s">
        <v>1117</v>
      </c>
      <c r="K141" s="1" t="s">
        <v>1118</v>
      </c>
      <c r="L141" s="1" t="s">
        <v>1119</v>
      </c>
      <c r="N141" s="1" t="s">
        <v>34</v>
      </c>
      <c r="O141" s="4" t="n">
        <v>6000000</v>
      </c>
      <c r="P141" s="4" t="n">
        <v>36</v>
      </c>
      <c r="Q141" s="4" t="n">
        <v>5000000</v>
      </c>
      <c r="R141" s="1" t="s">
        <v>57</v>
      </c>
    </row>
    <row r="142" customFormat="false" ht="15.75" hidden="false" customHeight="true" outlineLevel="0" collapsed="false">
      <c r="A142" s="1" t="s">
        <v>1120</v>
      </c>
      <c r="B142" s="1" t="s">
        <v>34</v>
      </c>
      <c r="C142" s="1" t="s">
        <v>1121</v>
      </c>
      <c r="D142" s="1" t="s">
        <v>1122</v>
      </c>
      <c r="E142" s="1" t="s">
        <v>1123</v>
      </c>
      <c r="F142" s="1" t="s">
        <v>1124</v>
      </c>
      <c r="H142" s="4" t="n">
        <v>21261</v>
      </c>
      <c r="I142" s="1" t="s">
        <v>34</v>
      </c>
      <c r="J142" s="1" t="s">
        <v>1125</v>
      </c>
      <c r="K142" s="1" t="s">
        <v>1126</v>
      </c>
      <c r="L142" s="1" t="s">
        <v>1127</v>
      </c>
      <c r="N142" s="1" t="s">
        <v>34</v>
      </c>
      <c r="O142" s="4" t="n">
        <v>3000000</v>
      </c>
      <c r="P142" s="4" t="n">
        <v>24</v>
      </c>
      <c r="Q142" s="5" t="n">
        <v>2022914.3133482</v>
      </c>
      <c r="R142" s="1" t="s">
        <v>57</v>
      </c>
    </row>
    <row r="143" customFormat="false" ht="15.75" hidden="false" customHeight="true" outlineLevel="0" collapsed="false">
      <c r="A143" s="1" t="s">
        <v>1128</v>
      </c>
      <c r="B143" s="1" t="s">
        <v>34</v>
      </c>
      <c r="C143" s="1" t="s">
        <v>1129</v>
      </c>
      <c r="D143" s="1" t="s">
        <v>1130</v>
      </c>
      <c r="E143" s="1" t="s">
        <v>1131</v>
      </c>
      <c r="F143" s="1" t="s">
        <v>1132</v>
      </c>
      <c r="H143" s="4" t="n">
        <v>17349</v>
      </c>
      <c r="I143" s="1" t="s">
        <v>34</v>
      </c>
      <c r="J143" s="1" t="s">
        <v>1133</v>
      </c>
      <c r="K143" s="1" t="s">
        <v>1134</v>
      </c>
      <c r="L143" s="1" t="s">
        <v>1135</v>
      </c>
      <c r="N143" s="1" t="s">
        <v>34</v>
      </c>
      <c r="O143" s="4" t="n">
        <v>4000000</v>
      </c>
      <c r="P143" s="4" t="n">
        <v>36</v>
      </c>
      <c r="Q143" s="5" t="n">
        <v>1751270.83134911</v>
      </c>
      <c r="R143" s="1" t="s">
        <v>57</v>
      </c>
    </row>
    <row r="144" customFormat="false" ht="15.75" hidden="false" customHeight="true" outlineLevel="0" collapsed="false">
      <c r="A144" s="1" t="s">
        <v>1136</v>
      </c>
      <c r="B144" s="1" t="s">
        <v>34</v>
      </c>
      <c r="C144" s="1" t="s">
        <v>1137</v>
      </c>
      <c r="D144" s="1" t="s">
        <v>1138</v>
      </c>
      <c r="E144" s="1" t="s">
        <v>1139</v>
      </c>
      <c r="F144" s="1" t="s">
        <v>1140</v>
      </c>
      <c r="H144" s="4" t="n">
        <v>57211</v>
      </c>
      <c r="I144" s="1" t="s">
        <v>34</v>
      </c>
      <c r="J144" s="1" t="s">
        <v>1141</v>
      </c>
      <c r="K144" s="1" t="s">
        <v>1142</v>
      </c>
      <c r="L144" s="1" t="s">
        <v>1143</v>
      </c>
      <c r="N144" s="1" t="s">
        <v>34</v>
      </c>
      <c r="O144" s="4" t="n">
        <v>3500000</v>
      </c>
      <c r="P144" s="4" t="n">
        <v>36</v>
      </c>
      <c r="Q144" s="5" t="n">
        <v>1161885.59304511</v>
      </c>
      <c r="R144" s="1" t="s">
        <v>57</v>
      </c>
    </row>
    <row r="145" customFormat="false" ht="15.75" hidden="false" customHeight="true" outlineLevel="0" collapsed="false">
      <c r="A145" s="1" t="s">
        <v>1144</v>
      </c>
      <c r="B145" s="1" t="s">
        <v>34</v>
      </c>
      <c r="C145" s="1" t="s">
        <v>1145</v>
      </c>
      <c r="D145" s="1" t="s">
        <v>1146</v>
      </c>
      <c r="E145" s="1" t="s">
        <v>1147</v>
      </c>
      <c r="F145" s="1" t="s">
        <v>1148</v>
      </c>
      <c r="H145" s="4" t="n">
        <v>33620</v>
      </c>
      <c r="I145" s="1" t="s">
        <v>34</v>
      </c>
      <c r="J145" s="1" t="s">
        <v>1149</v>
      </c>
      <c r="K145" s="1" t="s">
        <v>1150</v>
      </c>
      <c r="L145" s="1" t="s">
        <v>1151</v>
      </c>
      <c r="N145" s="1" t="s">
        <v>34</v>
      </c>
      <c r="O145" s="4" t="n">
        <v>1000000</v>
      </c>
      <c r="P145" s="4" t="n">
        <v>12</v>
      </c>
      <c r="Q145" s="5" t="n">
        <v>1172245.20452232</v>
      </c>
      <c r="R145" s="1" t="s">
        <v>312</v>
      </c>
    </row>
    <row r="146" customFormat="false" ht="15.75" hidden="false" customHeight="true" outlineLevel="0" collapsed="false">
      <c r="A146" s="1" t="s">
        <v>1152</v>
      </c>
      <c r="B146" s="1" t="s">
        <v>34</v>
      </c>
      <c r="C146" s="1" t="s">
        <v>1153</v>
      </c>
      <c r="D146" s="1" t="s">
        <v>1154</v>
      </c>
      <c r="E146" s="1" t="s">
        <v>1155</v>
      </c>
      <c r="F146" s="1" t="s">
        <v>1156</v>
      </c>
      <c r="H146" s="4" t="n">
        <v>37795</v>
      </c>
      <c r="I146" s="1" t="s">
        <v>34</v>
      </c>
      <c r="J146" s="1" t="s">
        <v>1157</v>
      </c>
      <c r="K146" s="1" t="s">
        <v>1158</v>
      </c>
      <c r="L146" s="1" t="s">
        <v>1159</v>
      </c>
      <c r="N146" s="1" t="s">
        <v>34</v>
      </c>
      <c r="O146" s="4" t="n">
        <v>2000000</v>
      </c>
      <c r="P146" s="4" t="n">
        <v>24</v>
      </c>
      <c r="Q146" s="5" t="n">
        <v>1723730.37352233</v>
      </c>
      <c r="R146" s="1" t="s">
        <v>66</v>
      </c>
    </row>
    <row r="147" customFormat="false" ht="15.75" hidden="false" customHeight="true" outlineLevel="0" collapsed="false">
      <c r="A147" s="1" t="s">
        <v>1160</v>
      </c>
      <c r="B147" s="1" t="s">
        <v>34</v>
      </c>
      <c r="C147" s="1" t="s">
        <v>1161</v>
      </c>
      <c r="D147" s="1" t="s">
        <v>1162</v>
      </c>
      <c r="E147" s="1" t="s">
        <v>1163</v>
      </c>
      <c r="F147" s="1" t="s">
        <v>1164</v>
      </c>
      <c r="H147" s="4" t="n">
        <v>23561</v>
      </c>
      <c r="I147" s="1" t="s">
        <v>34</v>
      </c>
      <c r="J147" s="1" t="s">
        <v>1165</v>
      </c>
      <c r="K147" s="1" t="s">
        <v>1166</v>
      </c>
      <c r="L147" s="1" t="s">
        <v>1167</v>
      </c>
      <c r="N147" s="1" t="s">
        <v>34</v>
      </c>
      <c r="O147" s="4" t="n">
        <v>3000000</v>
      </c>
      <c r="P147" s="4" t="n">
        <v>24</v>
      </c>
      <c r="Q147" s="5" t="n">
        <v>1809974.94419792</v>
      </c>
      <c r="R147" s="1" t="s">
        <v>57</v>
      </c>
    </row>
    <row r="148" customFormat="false" ht="15.75" hidden="false" customHeight="true" outlineLevel="0" collapsed="false">
      <c r="A148" s="1" t="s">
        <v>1168</v>
      </c>
      <c r="B148" s="1" t="s">
        <v>34</v>
      </c>
      <c r="C148" s="1" t="s">
        <v>1169</v>
      </c>
      <c r="D148" s="1" t="s">
        <v>1170</v>
      </c>
      <c r="E148" s="1" t="s">
        <v>1171</v>
      </c>
      <c r="F148" s="1" t="s">
        <v>1172</v>
      </c>
      <c r="H148" s="4" t="n">
        <v>23561</v>
      </c>
      <c r="I148" s="1" t="s">
        <v>34</v>
      </c>
      <c r="J148" s="1" t="s">
        <v>1165</v>
      </c>
      <c r="K148" s="1" t="s">
        <v>1166</v>
      </c>
      <c r="L148" s="1" t="s">
        <v>1167</v>
      </c>
      <c r="N148" s="1" t="s">
        <v>34</v>
      </c>
      <c r="O148" s="4" t="n">
        <v>2000000</v>
      </c>
      <c r="P148" s="4" t="n">
        <v>24</v>
      </c>
      <c r="Q148" s="5" t="n">
        <v>1007571.05170633</v>
      </c>
      <c r="R148" s="1" t="s">
        <v>57</v>
      </c>
    </row>
    <row r="149" customFormat="false" ht="15.75" hidden="false" customHeight="true" outlineLevel="0" collapsed="false">
      <c r="A149" s="1" t="s">
        <v>1173</v>
      </c>
      <c r="B149" s="1" t="s">
        <v>34</v>
      </c>
      <c r="C149" s="1" t="s">
        <v>1174</v>
      </c>
      <c r="D149" s="1" t="s">
        <v>1175</v>
      </c>
      <c r="E149" s="1" t="s">
        <v>1176</v>
      </c>
      <c r="F149" s="1" t="s">
        <v>1177</v>
      </c>
      <c r="H149" s="4" t="n">
        <v>29139</v>
      </c>
      <c r="I149" s="1" t="s">
        <v>34</v>
      </c>
      <c r="J149" s="1" t="s">
        <v>1178</v>
      </c>
      <c r="K149" s="1" t="s">
        <v>1179</v>
      </c>
      <c r="L149" s="1" t="s">
        <v>1180</v>
      </c>
      <c r="M149" s="1" t="s">
        <v>1181</v>
      </c>
      <c r="N149" s="1" t="s">
        <v>34</v>
      </c>
      <c r="O149" s="4" t="n">
        <v>1500000</v>
      </c>
      <c r="P149" s="4" t="n">
        <v>18</v>
      </c>
      <c r="Q149" s="5" t="n">
        <v>1477019.91075269</v>
      </c>
      <c r="R149" s="1" t="s">
        <v>66</v>
      </c>
    </row>
    <row r="150" customFormat="false" ht="15.75" hidden="false" customHeight="true" outlineLevel="0" collapsed="false">
      <c r="A150" s="1" t="s">
        <v>1182</v>
      </c>
      <c r="B150" s="1" t="s">
        <v>34</v>
      </c>
      <c r="C150" s="1" t="s">
        <v>1183</v>
      </c>
      <c r="D150" s="1" t="s">
        <v>1184</v>
      </c>
      <c r="E150" s="1" t="s">
        <v>1185</v>
      </c>
      <c r="F150" s="1" t="s">
        <v>1186</v>
      </c>
      <c r="H150" s="4" t="n">
        <v>50838</v>
      </c>
      <c r="I150" s="1" t="s">
        <v>34</v>
      </c>
      <c r="J150" s="1" t="s">
        <v>1187</v>
      </c>
      <c r="K150" s="1" t="s">
        <v>1188</v>
      </c>
      <c r="L150" s="1" t="s">
        <v>1189</v>
      </c>
      <c r="M150" s="1" t="s">
        <v>1190</v>
      </c>
      <c r="N150" s="1" t="s">
        <v>34</v>
      </c>
      <c r="O150" s="4" t="n">
        <v>4000000</v>
      </c>
      <c r="P150" s="4" t="n">
        <v>24</v>
      </c>
      <c r="Q150" s="5" t="n">
        <v>2223276.38711384</v>
      </c>
      <c r="R150" s="1" t="s">
        <v>57</v>
      </c>
    </row>
    <row r="151" customFormat="false" ht="15.75" hidden="false" customHeight="true" outlineLevel="0" collapsed="false">
      <c r="A151" s="1" t="s">
        <v>1191</v>
      </c>
      <c r="B151" s="1" t="s">
        <v>34</v>
      </c>
      <c r="C151" s="1" t="s">
        <v>1192</v>
      </c>
      <c r="D151" s="1" t="s">
        <v>1193</v>
      </c>
      <c r="E151" s="1" t="s">
        <v>1194</v>
      </c>
      <c r="F151" s="1" t="s">
        <v>1195</v>
      </c>
      <c r="H151" s="4" t="n">
        <v>32562</v>
      </c>
      <c r="I151" s="1" t="s">
        <v>34</v>
      </c>
      <c r="J151" s="1" t="s">
        <v>1196</v>
      </c>
      <c r="K151" s="1" t="s">
        <v>1197</v>
      </c>
      <c r="L151" s="1" t="s">
        <v>1198</v>
      </c>
      <c r="N151" s="1" t="s">
        <v>34</v>
      </c>
      <c r="O151" s="4" t="n">
        <v>3000000</v>
      </c>
      <c r="P151" s="4" t="n">
        <v>36</v>
      </c>
      <c r="Q151" s="5" t="n">
        <v>1053275.36029877</v>
      </c>
      <c r="R151" s="1" t="s">
        <v>57</v>
      </c>
    </row>
    <row r="152" customFormat="false" ht="15.75" hidden="false" customHeight="true" outlineLevel="0" collapsed="false">
      <c r="A152" s="1" t="s">
        <v>1199</v>
      </c>
      <c r="B152" s="1" t="s">
        <v>34</v>
      </c>
      <c r="C152" s="1" t="s">
        <v>1200</v>
      </c>
      <c r="D152" s="1" t="s">
        <v>1201</v>
      </c>
      <c r="E152" s="1" t="s">
        <v>1202</v>
      </c>
      <c r="F152" s="1" t="s">
        <v>1203</v>
      </c>
      <c r="H152" s="4" t="n">
        <v>55099</v>
      </c>
      <c r="I152" s="1" t="s">
        <v>34</v>
      </c>
      <c r="J152" s="1" t="s">
        <v>1204</v>
      </c>
      <c r="K152" s="1" t="s">
        <v>1205</v>
      </c>
      <c r="L152" s="1" t="s">
        <v>1206</v>
      </c>
      <c r="M152" s="1" t="s">
        <v>1207</v>
      </c>
      <c r="N152" s="1" t="s">
        <v>34</v>
      </c>
      <c r="O152" s="4" t="n">
        <v>2000000</v>
      </c>
      <c r="P152" s="4" t="n">
        <v>24</v>
      </c>
      <c r="Q152" s="5" t="n">
        <v>1230248.37726577</v>
      </c>
      <c r="R152" s="1" t="s">
        <v>57</v>
      </c>
    </row>
    <row r="153" customFormat="false" ht="15.75" hidden="false" customHeight="true" outlineLevel="0" collapsed="false">
      <c r="A153" s="1" t="s">
        <v>1208</v>
      </c>
      <c r="B153" s="1" t="s">
        <v>34</v>
      </c>
      <c r="C153" s="1" t="s">
        <v>1209</v>
      </c>
      <c r="D153" s="1" t="s">
        <v>1210</v>
      </c>
      <c r="E153" s="1" t="s">
        <v>1211</v>
      </c>
      <c r="F153" s="1" t="s">
        <v>1212</v>
      </c>
      <c r="H153" s="4" t="n">
        <v>43754</v>
      </c>
      <c r="I153" s="1" t="s">
        <v>34</v>
      </c>
      <c r="J153" s="1" t="s">
        <v>1213</v>
      </c>
      <c r="K153" s="1" t="s">
        <v>1214</v>
      </c>
      <c r="L153" s="1" t="s">
        <v>1215</v>
      </c>
      <c r="N153" s="1" t="s">
        <v>34</v>
      </c>
      <c r="O153" s="4" t="n">
        <v>5000000</v>
      </c>
      <c r="P153" s="4" t="n">
        <v>36</v>
      </c>
      <c r="Q153" s="5" t="n">
        <v>1559228.574584</v>
      </c>
      <c r="R153" s="1" t="s">
        <v>57</v>
      </c>
    </row>
    <row r="154" customFormat="false" ht="15.75" hidden="false" customHeight="true" outlineLevel="0" collapsed="false">
      <c r="A154" s="1" t="s">
        <v>1216</v>
      </c>
      <c r="B154" s="1" t="s">
        <v>34</v>
      </c>
      <c r="C154" s="1" t="s">
        <v>1217</v>
      </c>
      <c r="D154" s="1" t="s">
        <v>1218</v>
      </c>
      <c r="E154" s="1" t="s">
        <v>1219</v>
      </c>
      <c r="F154" s="1" t="s">
        <v>1220</v>
      </c>
      <c r="H154" s="4" t="n">
        <v>63603</v>
      </c>
      <c r="I154" s="1" t="s">
        <v>34</v>
      </c>
      <c r="J154" s="1" t="s">
        <v>1221</v>
      </c>
      <c r="K154" s="1" t="s">
        <v>1222</v>
      </c>
      <c r="L154" s="1" t="s">
        <v>1223</v>
      </c>
      <c r="N154" s="1" t="s">
        <v>34</v>
      </c>
      <c r="O154" s="4" t="n">
        <v>3000000</v>
      </c>
      <c r="P154" s="4" t="n">
        <v>24</v>
      </c>
      <c r="Q154" s="5" t="n">
        <v>1463822.32524926</v>
      </c>
      <c r="R154" s="1" t="s">
        <v>57</v>
      </c>
    </row>
    <row r="155" customFormat="false" ht="15.75" hidden="false" customHeight="true" outlineLevel="0" collapsed="false">
      <c r="A155" s="1" t="s">
        <v>1224</v>
      </c>
      <c r="B155" s="1" t="s">
        <v>34</v>
      </c>
      <c r="C155" s="1" t="s">
        <v>1225</v>
      </c>
      <c r="D155" s="1" t="s">
        <v>1226</v>
      </c>
      <c r="E155" s="1" t="s">
        <v>1227</v>
      </c>
      <c r="F155" s="1" t="s">
        <v>1228</v>
      </c>
      <c r="H155" s="4" t="n">
        <v>48143</v>
      </c>
      <c r="I155" s="1" t="s">
        <v>34</v>
      </c>
      <c r="J155" s="1" t="s">
        <v>1229</v>
      </c>
      <c r="K155" s="1" t="s">
        <v>1230</v>
      </c>
      <c r="L155" s="1" t="s">
        <v>1231</v>
      </c>
      <c r="N155" s="1" t="s">
        <v>34</v>
      </c>
      <c r="O155" s="4" t="n">
        <v>2000000</v>
      </c>
      <c r="P155" s="4" t="n">
        <v>24</v>
      </c>
      <c r="Q155" s="5" t="n">
        <v>1372993.11287023</v>
      </c>
      <c r="R155" s="1" t="s">
        <v>57</v>
      </c>
    </row>
    <row r="156" customFormat="false" ht="15.75" hidden="false" customHeight="true" outlineLevel="0" collapsed="false">
      <c r="A156" s="1" t="s">
        <v>1232</v>
      </c>
      <c r="B156" s="1" t="s">
        <v>34</v>
      </c>
      <c r="C156" s="1" t="s">
        <v>1233</v>
      </c>
      <c r="D156" s="1" t="s">
        <v>1234</v>
      </c>
      <c r="E156" s="1" t="s">
        <v>1235</v>
      </c>
      <c r="F156" s="1" t="s">
        <v>1236</v>
      </c>
      <c r="H156" s="4" t="n">
        <v>56806</v>
      </c>
      <c r="I156" s="1" t="s">
        <v>34</v>
      </c>
      <c r="J156" s="1" t="s">
        <v>1237</v>
      </c>
      <c r="K156" s="1" t="s">
        <v>1238</v>
      </c>
      <c r="L156" s="1" t="s">
        <v>1239</v>
      </c>
      <c r="N156" s="1" t="s">
        <v>34</v>
      </c>
      <c r="O156" s="4" t="n">
        <v>3000000</v>
      </c>
      <c r="P156" s="4" t="n">
        <v>36</v>
      </c>
      <c r="Q156" s="5" t="n">
        <v>1452867.56013597</v>
      </c>
      <c r="R156" s="1" t="s">
        <v>57</v>
      </c>
    </row>
    <row r="157" customFormat="false" ht="15.75" hidden="false" customHeight="true" outlineLevel="0" collapsed="false">
      <c r="A157" s="1" t="s">
        <v>1240</v>
      </c>
      <c r="B157" s="1" t="s">
        <v>34</v>
      </c>
      <c r="C157" s="1" t="s">
        <v>1241</v>
      </c>
      <c r="D157" s="1" t="s">
        <v>1242</v>
      </c>
      <c r="E157" s="1" t="s">
        <v>1243</v>
      </c>
      <c r="F157" s="1" t="s">
        <v>1244</v>
      </c>
      <c r="H157" s="4" t="n">
        <v>64028</v>
      </c>
      <c r="I157" s="1" t="s">
        <v>34</v>
      </c>
      <c r="J157" s="1" t="s">
        <v>1245</v>
      </c>
      <c r="K157" s="1" t="s">
        <v>1246</v>
      </c>
      <c r="L157" s="1" t="s">
        <v>1247</v>
      </c>
      <c r="N157" s="1" t="s">
        <v>34</v>
      </c>
      <c r="O157" s="4" t="n">
        <v>2500000</v>
      </c>
      <c r="P157" s="4" t="n">
        <v>24</v>
      </c>
      <c r="Q157" s="5" t="n">
        <v>3842742.17726493</v>
      </c>
      <c r="R157" s="1" t="s">
        <v>66</v>
      </c>
    </row>
    <row r="158" customFormat="false" ht="15.75" hidden="false" customHeight="true" outlineLevel="0" collapsed="false">
      <c r="A158" s="1" t="s">
        <v>1248</v>
      </c>
      <c r="B158" s="1" t="s">
        <v>34</v>
      </c>
      <c r="C158" s="1" t="s">
        <v>1249</v>
      </c>
      <c r="D158" s="1" t="s">
        <v>1250</v>
      </c>
      <c r="E158" s="1" t="s">
        <v>1251</v>
      </c>
      <c r="F158" s="1" t="s">
        <v>1252</v>
      </c>
      <c r="H158" s="4" t="n">
        <v>59268</v>
      </c>
      <c r="I158" s="1" t="s">
        <v>34</v>
      </c>
      <c r="J158" s="1" t="s">
        <v>1253</v>
      </c>
      <c r="K158" s="1" t="s">
        <v>1254</v>
      </c>
      <c r="L158" s="1" t="s">
        <v>1255</v>
      </c>
      <c r="N158" s="1" t="s">
        <v>34</v>
      </c>
      <c r="O158" s="4" t="n">
        <v>3000000</v>
      </c>
      <c r="P158" s="4" t="n">
        <v>36</v>
      </c>
      <c r="Q158" s="5" t="n">
        <v>1786578.72500244</v>
      </c>
      <c r="R158" s="1" t="s">
        <v>57</v>
      </c>
    </row>
    <row r="159" customFormat="false" ht="15.75" hidden="false" customHeight="true" outlineLevel="0" collapsed="false">
      <c r="A159" s="1" t="s">
        <v>1256</v>
      </c>
      <c r="B159" s="1" t="s">
        <v>34</v>
      </c>
      <c r="C159" s="1" t="s">
        <v>1257</v>
      </c>
      <c r="D159" s="1" t="s">
        <v>1258</v>
      </c>
      <c r="E159" s="1" t="s">
        <v>1259</v>
      </c>
      <c r="F159" s="1" t="s">
        <v>1260</v>
      </c>
      <c r="H159" s="4" t="n">
        <v>32988</v>
      </c>
      <c r="I159" s="1" t="s">
        <v>34</v>
      </c>
      <c r="J159" s="1" t="s">
        <v>1261</v>
      </c>
      <c r="K159" s="1" t="s">
        <v>1262</v>
      </c>
      <c r="L159" s="1" t="s">
        <v>1263</v>
      </c>
      <c r="M159" s="1" t="s">
        <v>1264</v>
      </c>
      <c r="N159" s="1" t="s">
        <v>34</v>
      </c>
      <c r="O159" s="4" t="n">
        <v>4000000</v>
      </c>
      <c r="P159" s="4" t="n">
        <v>36</v>
      </c>
      <c r="Q159" s="5" t="n">
        <v>1073697.58933039</v>
      </c>
      <c r="R159" s="1" t="s">
        <v>57</v>
      </c>
    </row>
    <row r="160" customFormat="false" ht="15.75" hidden="false" customHeight="true" outlineLevel="0" collapsed="false">
      <c r="A160" s="1" t="s">
        <v>1265</v>
      </c>
      <c r="B160" s="1" t="s">
        <v>34</v>
      </c>
      <c r="C160" s="1" t="s">
        <v>1266</v>
      </c>
      <c r="D160" s="1" t="s">
        <v>1267</v>
      </c>
      <c r="E160" s="1" t="s">
        <v>1268</v>
      </c>
      <c r="F160" s="1" t="s">
        <v>1269</v>
      </c>
      <c r="H160" s="4" t="n">
        <v>63327</v>
      </c>
      <c r="I160" s="1" t="s">
        <v>34</v>
      </c>
      <c r="J160" s="1" t="s">
        <v>1270</v>
      </c>
      <c r="K160" s="1" t="s">
        <v>1271</v>
      </c>
      <c r="L160" s="1" t="s">
        <v>1272</v>
      </c>
      <c r="N160" s="1" t="s">
        <v>34</v>
      </c>
      <c r="O160" s="4" t="n">
        <v>2000000</v>
      </c>
      <c r="P160" s="4" t="n">
        <v>24</v>
      </c>
      <c r="Q160" s="5" t="n">
        <v>1362727.67930548</v>
      </c>
      <c r="R160" s="1" t="s">
        <v>57</v>
      </c>
    </row>
    <row r="161" customFormat="false" ht="15.75" hidden="false" customHeight="true" outlineLevel="0" collapsed="false">
      <c r="A161" s="1" t="s">
        <v>1273</v>
      </c>
      <c r="B161" s="1" t="s">
        <v>34</v>
      </c>
      <c r="C161" s="1" t="s">
        <v>1274</v>
      </c>
      <c r="D161" s="1" t="s">
        <v>1275</v>
      </c>
      <c r="E161" s="1" t="s">
        <v>1276</v>
      </c>
      <c r="F161" s="1" t="s">
        <v>1277</v>
      </c>
      <c r="H161" s="4" t="n">
        <v>60256</v>
      </c>
      <c r="I161" s="1" t="s">
        <v>34</v>
      </c>
      <c r="J161" s="1" t="s">
        <v>1278</v>
      </c>
      <c r="K161" s="1" t="s">
        <v>1279</v>
      </c>
      <c r="L161" s="1" t="s">
        <v>1280</v>
      </c>
      <c r="N161" s="1" t="s">
        <v>34</v>
      </c>
      <c r="O161" s="4" t="n">
        <v>2000000</v>
      </c>
      <c r="P161" s="4" t="n">
        <v>24</v>
      </c>
      <c r="Q161" s="5" t="n">
        <v>1424734.75192634</v>
      </c>
      <c r="R161" s="1" t="s">
        <v>57</v>
      </c>
    </row>
    <row r="162" customFormat="false" ht="15.75" hidden="false" customHeight="true" outlineLevel="0" collapsed="false">
      <c r="A162" s="1" t="s">
        <v>1281</v>
      </c>
      <c r="B162" s="1" t="s">
        <v>34</v>
      </c>
      <c r="C162" s="1" t="s">
        <v>1282</v>
      </c>
      <c r="D162" s="1" t="s">
        <v>1283</v>
      </c>
      <c r="E162" s="1" t="s">
        <v>1284</v>
      </c>
      <c r="F162" s="1" t="s">
        <v>1285</v>
      </c>
      <c r="H162" s="4" t="n">
        <v>64663</v>
      </c>
      <c r="I162" s="1" t="s">
        <v>34</v>
      </c>
      <c r="J162" s="1" t="s">
        <v>1286</v>
      </c>
      <c r="K162" s="1" t="s">
        <v>1287</v>
      </c>
      <c r="L162" s="1" t="s">
        <v>1288</v>
      </c>
      <c r="N162" s="1" t="s">
        <v>34</v>
      </c>
      <c r="O162" s="4" t="n">
        <v>3000000</v>
      </c>
      <c r="P162" s="4" t="n">
        <v>24</v>
      </c>
      <c r="Q162" s="5" t="n">
        <v>3899151.22082803</v>
      </c>
      <c r="R162" s="1" t="s">
        <v>66</v>
      </c>
    </row>
    <row r="163" customFormat="false" ht="15.75" hidden="false" customHeight="true" outlineLevel="0" collapsed="false">
      <c r="A163" s="1" t="s">
        <v>1289</v>
      </c>
      <c r="B163" s="1" t="s">
        <v>34</v>
      </c>
      <c r="C163" s="1" t="s">
        <v>1290</v>
      </c>
      <c r="D163" s="1" t="s">
        <v>1291</v>
      </c>
      <c r="E163" s="1" t="s">
        <v>1292</v>
      </c>
      <c r="F163" s="1" t="s">
        <v>1293</v>
      </c>
      <c r="H163" s="4" t="n">
        <v>61568</v>
      </c>
      <c r="I163" s="1" t="s">
        <v>34</v>
      </c>
      <c r="J163" s="1" t="s">
        <v>1294</v>
      </c>
      <c r="K163" s="1" t="s">
        <v>1295</v>
      </c>
      <c r="L163" s="1" t="s">
        <v>1296</v>
      </c>
      <c r="N163" s="1" t="s">
        <v>34</v>
      </c>
      <c r="O163" s="4" t="n">
        <v>4000000</v>
      </c>
      <c r="P163" s="4" t="n">
        <v>24</v>
      </c>
      <c r="Q163" s="4" t="n">
        <v>5000000</v>
      </c>
      <c r="R163" s="1" t="s">
        <v>57</v>
      </c>
    </row>
    <row r="164" customFormat="false" ht="15.75" hidden="false" customHeight="true" outlineLevel="0" collapsed="false">
      <c r="A164" s="1" t="s">
        <v>1297</v>
      </c>
      <c r="B164" s="1" t="s">
        <v>34</v>
      </c>
      <c r="C164" s="1" t="s">
        <v>1298</v>
      </c>
      <c r="D164" s="1" t="s">
        <v>1299</v>
      </c>
      <c r="E164" s="1" t="s">
        <v>1300</v>
      </c>
      <c r="F164" s="1" t="s">
        <v>1301</v>
      </c>
      <c r="H164" s="4" t="n">
        <v>6222</v>
      </c>
      <c r="I164" s="1" t="s">
        <v>34</v>
      </c>
      <c r="J164" s="1" t="s">
        <v>1302</v>
      </c>
      <c r="K164" s="1" t="s">
        <v>1303</v>
      </c>
      <c r="L164" s="1" t="s">
        <v>1304</v>
      </c>
      <c r="N164" s="1" t="s">
        <v>34</v>
      </c>
      <c r="O164" s="4" t="n">
        <v>3000000</v>
      </c>
      <c r="P164" s="4" t="n">
        <v>24</v>
      </c>
      <c r="Q164" s="5" t="n">
        <v>1274157.75045761</v>
      </c>
      <c r="R164" s="1" t="s">
        <v>57</v>
      </c>
    </row>
    <row r="165" customFormat="false" ht="15.75" hidden="false" customHeight="true" outlineLevel="0" collapsed="false">
      <c r="A165" s="1" t="s">
        <v>1305</v>
      </c>
      <c r="B165" s="1" t="s">
        <v>34</v>
      </c>
      <c r="C165" s="1" t="s">
        <v>1306</v>
      </c>
      <c r="D165" s="1" t="s">
        <v>1307</v>
      </c>
      <c r="E165" s="1" t="s">
        <v>1308</v>
      </c>
      <c r="F165" s="1" t="s">
        <v>1309</v>
      </c>
      <c r="H165" s="4" t="n">
        <v>6222</v>
      </c>
      <c r="I165" s="1" t="s">
        <v>34</v>
      </c>
      <c r="J165" s="1" t="s">
        <v>1302</v>
      </c>
      <c r="K165" s="1" t="s">
        <v>1303</v>
      </c>
      <c r="L165" s="1" t="s">
        <v>1304</v>
      </c>
      <c r="N165" s="1" t="s">
        <v>34</v>
      </c>
      <c r="O165" s="4" t="n">
        <v>2000000</v>
      </c>
      <c r="P165" s="4" t="n">
        <v>24</v>
      </c>
      <c r="Q165" s="5" t="n">
        <v>1265757.28834356</v>
      </c>
      <c r="R165" s="1" t="s">
        <v>57</v>
      </c>
    </row>
    <row r="166" customFormat="false" ht="15.75" hidden="false" customHeight="true" outlineLevel="0" collapsed="false">
      <c r="A166" s="1" t="s">
        <v>1310</v>
      </c>
      <c r="B166" s="1" t="s">
        <v>34</v>
      </c>
      <c r="C166" s="1" t="s">
        <v>1311</v>
      </c>
      <c r="D166" s="1" t="s">
        <v>1312</v>
      </c>
      <c r="E166" s="1" t="s">
        <v>1313</v>
      </c>
      <c r="F166" s="1" t="s">
        <v>1314</v>
      </c>
      <c r="H166" s="4" t="n">
        <v>52169</v>
      </c>
      <c r="I166" s="1" t="s">
        <v>34</v>
      </c>
      <c r="J166" s="1" t="s">
        <v>1315</v>
      </c>
      <c r="K166" s="1" t="s">
        <v>1316</v>
      </c>
      <c r="L166" s="1" t="s">
        <v>1317</v>
      </c>
      <c r="N166" s="1" t="s">
        <v>34</v>
      </c>
      <c r="O166" s="4" t="n">
        <v>1000000</v>
      </c>
      <c r="P166" s="4" t="n">
        <v>12</v>
      </c>
      <c r="Q166" s="5" t="n">
        <v>1224623.03892579</v>
      </c>
      <c r="R166" s="1" t="s">
        <v>312</v>
      </c>
    </row>
    <row r="167" customFormat="false" ht="15.75" hidden="false" customHeight="true" outlineLevel="0" collapsed="false">
      <c r="A167" s="1" t="s">
        <v>1318</v>
      </c>
      <c r="B167" s="1" t="s">
        <v>34</v>
      </c>
      <c r="C167" s="1" t="s">
        <v>1319</v>
      </c>
      <c r="D167" s="1" t="s">
        <v>1320</v>
      </c>
      <c r="E167" s="1" t="s">
        <v>1321</v>
      </c>
      <c r="F167" s="1" t="s">
        <v>1322</v>
      </c>
      <c r="H167" s="4" t="n">
        <v>60079</v>
      </c>
      <c r="I167" s="1" t="s">
        <v>34</v>
      </c>
      <c r="J167" s="1" t="s">
        <v>1323</v>
      </c>
      <c r="K167" s="1" t="s">
        <v>1324</v>
      </c>
      <c r="L167" s="1" t="s">
        <v>1325</v>
      </c>
      <c r="N167" s="1" t="s">
        <v>34</v>
      </c>
      <c r="O167" s="4" t="n">
        <v>3000000</v>
      </c>
      <c r="P167" s="4" t="n">
        <v>36</v>
      </c>
      <c r="Q167" s="5" t="n">
        <v>2780598.15268962</v>
      </c>
      <c r="R167" s="1" t="s">
        <v>57</v>
      </c>
    </row>
    <row r="168" customFormat="false" ht="15.75" hidden="false" customHeight="true" outlineLevel="0" collapsed="false">
      <c r="A168" s="1" t="s">
        <v>1326</v>
      </c>
      <c r="B168" s="1" t="s">
        <v>34</v>
      </c>
      <c r="C168" s="1" t="s">
        <v>1327</v>
      </c>
      <c r="D168" s="1" t="s">
        <v>1328</v>
      </c>
      <c r="E168" s="1" t="s">
        <v>1329</v>
      </c>
      <c r="F168" s="1" t="s">
        <v>1330</v>
      </c>
      <c r="H168" s="4" t="n">
        <v>62939</v>
      </c>
      <c r="I168" s="1" t="s">
        <v>34</v>
      </c>
      <c r="J168" s="1" t="s">
        <v>1331</v>
      </c>
      <c r="K168" s="1" t="s">
        <v>1332</v>
      </c>
      <c r="L168" s="1" t="s">
        <v>1333</v>
      </c>
      <c r="N168" s="1" t="s">
        <v>34</v>
      </c>
      <c r="O168" s="4" t="n">
        <v>3000000</v>
      </c>
      <c r="P168" s="4" t="n">
        <v>24</v>
      </c>
      <c r="Q168" s="5" t="n">
        <v>3388633.08777192</v>
      </c>
      <c r="R168" s="1" t="s">
        <v>66</v>
      </c>
    </row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R1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2022-08-19T10:50:31Z</dcterms:modified>
  <cp:revision>1</cp:revision>
  <dc:subject/>
  <dc:title/>
</cp:coreProperties>
</file>