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ilestore.soton.ac.uk\users\ch19g17\mydocuments\Dogs\Candidate Regions\"/>
    </mc:Choice>
  </mc:AlternateContent>
  <xr:revisionPtr revIDLastSave="0" documentId="8_{5535491B-C62A-427D-AA52-A9997364622F}" xr6:coauthVersionLast="45" xr6:coauthVersionMax="45" xr10:uidLastSave="{00000000-0000-0000-0000-000000000000}"/>
  <bookViews>
    <workbookView xWindow="1520" yWindow="660" windowWidth="15760" windowHeight="10140" firstSheet="10" activeTab="18" xr2:uid="{00000000-000D-0000-FFFF-FFFF00000000}"/>
  </bookViews>
  <sheets>
    <sheet name="Table" sheetId="1" r:id="rId1"/>
    <sheet name="Overlap&amp;clust2" sheetId="19" r:id="rId2"/>
    <sheet name="GroupsOverClust2" sheetId="20" r:id="rId3"/>
    <sheet name="Clust2nooverlap" sheetId="21" r:id="rId4"/>
    <sheet name="GroupsClust2nooverlap" sheetId="22" r:id="rId5"/>
    <sheet name="UniqueGenes" sheetId="15" r:id="rId6"/>
    <sheet name="Previously Published Lists" sheetId="6" r:id="rId7"/>
    <sheet name="PrevPublished" sheetId="2" r:id="rId8"/>
    <sheet name="Overlap" sheetId="5" r:id="rId9"/>
    <sheet name="Liftover" sheetId="4" r:id="rId10"/>
    <sheet name="ChIP" sheetId="8" r:id="rId11"/>
    <sheet name="ChIP genes" sheetId="9" r:id="rId12"/>
    <sheet name="VEP input" sheetId="10" r:id="rId13"/>
    <sheet name="VEP" sheetId="11" r:id="rId14"/>
    <sheet name="VEP genes" sheetId="14" r:id="rId15"/>
    <sheet name="VEP conseq" sheetId="13" r:id="rId16"/>
    <sheet name="Groups" sheetId="17" r:id="rId17"/>
    <sheet name="Cluster2" sheetId="18" r:id="rId18"/>
    <sheet name="Diversity" sheetId="23" r:id="rId19"/>
  </sheets>
  <externalReferences>
    <externalReference r:id="rId20"/>
  </externalReferences>
  <definedNames>
    <definedName name="_xlnm._FilterDatabase" localSheetId="11" hidden="1">'ChIP genes'!$A$1:$G$274</definedName>
    <definedName name="_xlnm._FilterDatabase" localSheetId="18" hidden="1">Diversity!$A$1:$F$140</definedName>
    <definedName name="_xlnm._FilterDatabase" localSheetId="16" hidden="1">Groups!$S$1:$Y$231</definedName>
    <definedName name="_xlnm._FilterDatabase" localSheetId="7" hidden="1">PrevPublished!$A$1:$D$535</definedName>
    <definedName name="_xlnm._FilterDatabase" localSheetId="0" hidden="1">Table!$A$1:$P$231</definedName>
    <definedName name="_xlnm._FilterDatabase" localSheetId="15" hidden="1">'VEP conseq'!$E$1:$K$245</definedName>
    <definedName name="_xlnm._FilterDatabase" localSheetId="14" hidden="1">'VEP genes'!$E$1:$K$244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3" l="1"/>
  <c r="F6" i="23"/>
  <c r="F9" i="23"/>
  <c r="F13" i="23"/>
  <c r="F17" i="23"/>
  <c r="F21" i="23"/>
  <c r="F23" i="23"/>
  <c r="F25" i="23"/>
  <c r="F31" i="23"/>
  <c r="F33" i="23"/>
  <c r="F38" i="23"/>
  <c r="F41" i="23"/>
  <c r="F49" i="23"/>
  <c r="F53" i="23"/>
  <c r="F55" i="23"/>
  <c r="F57" i="23"/>
  <c r="F61" i="23"/>
  <c r="F63" i="23"/>
  <c r="F65" i="23"/>
  <c r="F73" i="23"/>
  <c r="F79" i="23"/>
  <c r="F81" i="23"/>
  <c r="F82" i="23"/>
  <c r="F85" i="23"/>
  <c r="F86" i="23"/>
  <c r="F87" i="23"/>
  <c r="F89" i="23"/>
  <c r="F90" i="23"/>
  <c r="F93" i="23"/>
  <c r="F94" i="23"/>
  <c r="F97" i="23"/>
  <c r="F101" i="23"/>
  <c r="F105" i="23"/>
  <c r="F107" i="23"/>
  <c r="F109" i="23"/>
  <c r="F110" i="23"/>
  <c r="F111" i="23"/>
  <c r="F113" i="23"/>
  <c r="F117" i="23"/>
  <c r="F121" i="23"/>
  <c r="F126" i="23"/>
  <c r="F127" i="23"/>
  <c r="F130" i="23"/>
  <c r="F134" i="23"/>
  <c r="F129" i="23"/>
  <c r="F138" i="23"/>
  <c r="F139" i="23"/>
  <c r="F8" i="23"/>
  <c r="F12" i="23"/>
  <c r="F16" i="23"/>
  <c r="F20" i="23"/>
  <c r="F24" i="23"/>
  <c r="F28" i="23"/>
  <c r="F32" i="23"/>
  <c r="F36" i="23"/>
  <c r="F40" i="23"/>
  <c r="F44" i="23"/>
  <c r="F48" i="23"/>
  <c r="F52" i="23"/>
  <c r="F56" i="23"/>
  <c r="F60" i="23"/>
  <c r="F64" i="23"/>
  <c r="F68" i="23"/>
  <c r="F72" i="23"/>
  <c r="F76" i="23"/>
  <c r="F80" i="23"/>
  <c r="F84" i="23"/>
  <c r="F88" i="23"/>
  <c r="F92" i="23"/>
  <c r="F96" i="23"/>
  <c r="F100" i="23"/>
  <c r="F104" i="23"/>
  <c r="F108" i="23"/>
  <c r="F112" i="23"/>
  <c r="F116" i="23"/>
  <c r="F120" i="23"/>
  <c r="F124" i="23"/>
  <c r="F128" i="23"/>
  <c r="F132" i="23"/>
  <c r="F136" i="23"/>
  <c r="F140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2" i="23"/>
  <c r="F135" i="23" l="1"/>
  <c r="F123" i="23"/>
  <c r="F99" i="23"/>
  <c r="F75" i="23"/>
  <c r="F51" i="23"/>
  <c r="F39" i="23"/>
  <c r="F27" i="23"/>
  <c r="F15" i="23"/>
  <c r="F115" i="23"/>
  <c r="F103" i="23"/>
  <c r="F91" i="23"/>
  <c r="F71" i="23"/>
  <c r="F59" i="23"/>
  <c r="F47" i="23"/>
  <c r="F35" i="23"/>
  <c r="F7" i="23"/>
  <c r="F131" i="23"/>
  <c r="F119" i="23"/>
  <c r="F95" i="23"/>
  <c r="F83" i="23"/>
  <c r="F67" i="23"/>
  <c r="F43" i="23"/>
  <c r="F19" i="23"/>
  <c r="F11" i="23"/>
  <c r="F122" i="23"/>
  <c r="F118" i="23"/>
  <c r="F114" i="23"/>
  <c r="F106" i="23"/>
  <c r="F102" i="23"/>
  <c r="F98" i="23"/>
  <c r="F78" i="23"/>
  <c r="F74" i="23"/>
  <c r="F70" i="23"/>
  <c r="F66" i="23"/>
  <c r="F62" i="23"/>
  <c r="F58" i="23"/>
  <c r="F54" i="23"/>
  <c r="F50" i="23"/>
  <c r="F46" i="23"/>
  <c r="F42" i="23"/>
  <c r="F34" i="23"/>
  <c r="F30" i="23"/>
  <c r="F26" i="23"/>
  <c r="F22" i="23"/>
  <c r="F18" i="23"/>
  <c r="F14" i="23"/>
  <c r="F10" i="23"/>
  <c r="F137" i="23"/>
  <c r="F133" i="23"/>
  <c r="F125" i="23"/>
  <c r="F77" i="23"/>
  <c r="F69" i="23"/>
  <c r="F45" i="23"/>
  <c r="F37" i="23"/>
  <c r="F29" i="23"/>
  <c r="F3" i="23"/>
  <c r="F5" i="23"/>
  <c r="F4" i="23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1" i="22"/>
  <c r="F2" i="20"/>
  <c r="F3" i="20"/>
  <c r="F4" i="20"/>
  <c r="F5" i="20"/>
  <c r="F6" i="20"/>
  <c r="F7" i="20"/>
  <c r="F8" i="20"/>
  <c r="F9" i="20"/>
  <c r="F10" i="20"/>
  <c r="F11" i="20"/>
  <c r="F1" i="20"/>
  <c r="V3" i="17" l="1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" i="17"/>
  <c r="U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1" i="17"/>
  <c r="U192" i="17"/>
  <c r="U193" i="17"/>
  <c r="U194" i="17"/>
  <c r="U195" i="17"/>
  <c r="U196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211" i="17"/>
  <c r="U212" i="17"/>
  <c r="U213" i="17"/>
  <c r="U214" i="17"/>
  <c r="U215" i="17"/>
  <c r="U216" i="17"/>
  <c r="U217" i="17"/>
  <c r="U218" i="17"/>
  <c r="U219" i="17"/>
  <c r="U220" i="17"/>
  <c r="U221" i="17"/>
  <c r="U222" i="17"/>
  <c r="U223" i="17"/>
  <c r="U224" i="17"/>
  <c r="U225" i="17"/>
  <c r="U226" i="17"/>
  <c r="U227" i="17"/>
  <c r="U228" i="17"/>
  <c r="U229" i="17"/>
  <c r="U230" i="17"/>
  <c r="U231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" i="17"/>
  <c r="Y6" i="17"/>
  <c r="Y7" i="17" s="1"/>
  <c r="Y8" i="17" s="1"/>
  <c r="Y9" i="17" s="1"/>
  <c r="Y10" i="17" s="1"/>
  <c r="Y11" i="17" s="1"/>
  <c r="Y12" i="17" s="1"/>
  <c r="Y13" i="17"/>
  <c r="Y14" i="17" s="1"/>
  <c r="Y15" i="17" s="1"/>
  <c r="Y16" i="17" s="1"/>
  <c r="Y17" i="17" s="1"/>
  <c r="Y18" i="17"/>
  <c r="Y19" i="17"/>
  <c r="Y20" i="17"/>
  <c r="Y21" i="17"/>
  <c r="Y22" i="17"/>
  <c r="Y23" i="17" s="1"/>
  <c r="Y24" i="17" s="1"/>
  <c r="Y25" i="17" s="1"/>
  <c r="Y26" i="17" s="1"/>
  <c r="Y27" i="17" s="1"/>
  <c r="Y28" i="17" s="1"/>
  <c r="Y29" i="17"/>
  <c r="Y30" i="17"/>
  <c r="Y31" i="17"/>
  <c r="Y32" i="17"/>
  <c r="Y33" i="17" s="1"/>
  <c r="Y34" i="17"/>
  <c r="Y35" i="17" s="1"/>
  <c r="Y36" i="17" s="1"/>
  <c r="Y37" i="17" s="1"/>
  <c r="Y38" i="17"/>
  <c r="Y39" i="17"/>
  <c r="Y40" i="17" s="1"/>
  <c r="Y41" i="17" s="1"/>
  <c r="Y42" i="17"/>
  <c r="Y43" i="17"/>
  <c r="Y44" i="17" s="1"/>
  <c r="Y45" i="17" s="1"/>
  <c r="Y46" i="17" s="1"/>
  <c r="Y47" i="17"/>
  <c r="Y48" i="17"/>
  <c r="Y49" i="17"/>
  <c r="Y50" i="17" s="1"/>
  <c r="Y51" i="17" s="1"/>
  <c r="Y52" i="17" s="1"/>
  <c r="Y53" i="17"/>
  <c r="Y54" i="17" s="1"/>
  <c r="Y55" i="17"/>
  <c r="Y56" i="17" s="1"/>
  <c r="Y57" i="17" s="1"/>
  <c r="Y58" i="17" s="1"/>
  <c r="Y59" i="17"/>
  <c r="Y60" i="17"/>
  <c r="Y61" i="17"/>
  <c r="Y62" i="17" s="1"/>
  <c r="Y63" i="17" s="1"/>
  <c r="Y64" i="17" s="1"/>
  <c r="Y65" i="17" s="1"/>
  <c r="Y66" i="17" s="1"/>
  <c r="Y67" i="17" s="1"/>
  <c r="Y68" i="17" s="1"/>
  <c r="Y69" i="17" s="1"/>
  <c r="Y70" i="17" s="1"/>
  <c r="Y71" i="17"/>
  <c r="Y72" i="17" s="1"/>
  <c r="Y73" i="17" s="1"/>
  <c r="Y74" i="17" s="1"/>
  <c r="Y75" i="17" s="1"/>
  <c r="Y76" i="17" s="1"/>
  <c r="Y77" i="17"/>
  <c r="Y78" i="17"/>
  <c r="Y79" i="17" s="1"/>
  <c r="Y80" i="17" s="1"/>
  <c r="Y81" i="17"/>
  <c r="Y82" i="17" s="1"/>
  <c r="Y83" i="17" s="1"/>
  <c r="Y84" i="17" s="1"/>
  <c r="Y85" i="17" s="1"/>
  <c r="Y86" i="17" s="1"/>
  <c r="Y87" i="17"/>
  <c r="Y88" i="17"/>
  <c r="Y89" i="17"/>
  <c r="Y90" i="17"/>
  <c r="Y91" i="17"/>
  <c r="Y92" i="17" s="1"/>
  <c r="Y93" i="17"/>
  <c r="Y94" i="17"/>
  <c r="Y95" i="17" s="1"/>
  <c r="Y96" i="17" s="1"/>
  <c r="Y97" i="17" s="1"/>
  <c r="Y98" i="17"/>
  <c r="Y99" i="17" s="1"/>
  <c r="Y100" i="17" s="1"/>
  <c r="Y101" i="17" s="1"/>
  <c r="Y102" i="17" s="1"/>
  <c r="Y103" i="17" s="1"/>
  <c r="Y104" i="17"/>
  <c r="Y105" i="17" s="1"/>
  <c r="Y106" i="17" s="1"/>
  <c r="Y107" i="17" s="1"/>
  <c r="Y108" i="17" s="1"/>
  <c r="Y109" i="17" s="1"/>
  <c r="Y110" i="17" s="1"/>
  <c r="Y111" i="17"/>
  <c r="Y112" i="17" s="1"/>
  <c r="Y113" i="17" s="1"/>
  <c r="Y114" i="17"/>
  <c r="Y115" i="17" s="1"/>
  <c r="Y116" i="17" s="1"/>
  <c r="Y117" i="17" s="1"/>
  <c r="Y118" i="17"/>
  <c r="Y119" i="17" s="1"/>
  <c r="Y120" i="17" s="1"/>
  <c r="Y121" i="17" s="1"/>
  <c r="Y122" i="17" s="1"/>
  <c r="Y123" i="17" s="1"/>
  <c r="Y124" i="17" s="1"/>
  <c r="Y125" i="17" s="1"/>
  <c r="Y126" i="17" s="1"/>
  <c r="Y127" i="17" s="1"/>
  <c r="Y128" i="17" s="1"/>
  <c r="Y129" i="17" s="1"/>
  <c r="Y130" i="17" s="1"/>
  <c r="Y131" i="17" s="1"/>
  <c r="Y132" i="17" s="1"/>
  <c r="Y133" i="17" s="1"/>
  <c r="Y134" i="17"/>
  <c r="Y135" i="17" s="1"/>
  <c r="Y136" i="17" s="1"/>
  <c r="Y137" i="17" s="1"/>
  <c r="Y138" i="17" s="1"/>
  <c r="Y139" i="17" s="1"/>
  <c r="Y140" i="17"/>
  <c r="Y141" i="17" s="1"/>
  <c r="Y142" i="17"/>
  <c r="Y143" i="17" s="1"/>
  <c r="Y144" i="17" s="1"/>
  <c r="Y145" i="17"/>
  <c r="Y146" i="17"/>
  <c r="Y147" i="17"/>
  <c r="Y148" i="17" s="1"/>
  <c r="Y149" i="17" s="1"/>
  <c r="Y150" i="17" s="1"/>
  <c r="Y151" i="17" s="1"/>
  <c r="Y152" i="17" s="1"/>
  <c r="Y153" i="17" s="1"/>
  <c r="Y154" i="17" s="1"/>
  <c r="Y155" i="17" s="1"/>
  <c r="Y156" i="17" s="1"/>
  <c r="Y157" i="17"/>
  <c r="Y158" i="17"/>
  <c r="Y159" i="17"/>
  <c r="Y160" i="17"/>
  <c r="Y161" i="17" s="1"/>
  <c r="Y162" i="17" s="1"/>
  <c r="Y163" i="17" s="1"/>
  <c r="Y164" i="17" s="1"/>
  <c r="Y165" i="17" s="1"/>
  <c r="Y166" i="17"/>
  <c r="Y167" i="17" s="1"/>
  <c r="Y168" i="17" s="1"/>
  <c r="Y169" i="17" s="1"/>
  <c r="Y170" i="17" s="1"/>
  <c r="Y171" i="17" s="1"/>
  <c r="Y172" i="17" s="1"/>
  <c r="Y173" i="17" s="1"/>
  <c r="Y174" i="17" s="1"/>
  <c r="Y175" i="17" s="1"/>
  <c r="Y176" i="17" s="1"/>
  <c r="Y177" i="17" s="1"/>
  <c r="Y178" i="17" s="1"/>
  <c r="Y179" i="17"/>
  <c r="Y180" i="17"/>
  <c r="Y181" i="17"/>
  <c r="Y182" i="17" s="1"/>
  <c r="Y183" i="17" s="1"/>
  <c r="Y184" i="17" s="1"/>
  <c r="Y185" i="17" s="1"/>
  <c r="Y186" i="17" s="1"/>
  <c r="Y187" i="17" s="1"/>
  <c r="Y188" i="17" s="1"/>
  <c r="Y189" i="17" s="1"/>
  <c r="Y190" i="17" s="1"/>
  <c r="Y191" i="17"/>
  <c r="Y192" i="17"/>
  <c r="Y193" i="17"/>
  <c r="Y194" i="17"/>
  <c r="Y195" i="17"/>
  <c r="Y196" i="17" s="1"/>
  <c r="Y197" i="17" s="1"/>
  <c r="Y198" i="17" s="1"/>
  <c r="Y199" i="17"/>
  <c r="Y200" i="17"/>
  <c r="Y201" i="17"/>
  <c r="Y202" i="17" s="1"/>
  <c r="Y203" i="17" s="1"/>
  <c r="Y204" i="17" s="1"/>
  <c r="Y205" i="17" s="1"/>
  <c r="Y206" i="17" s="1"/>
  <c r="Y207" i="17" s="1"/>
  <c r="Y208" i="17" s="1"/>
  <c r="Y209" i="17" s="1"/>
  <c r="Y210" i="17" s="1"/>
  <c r="Y211" i="17"/>
  <c r="Y212" i="17"/>
  <c r="Y213" i="17"/>
  <c r="Y214" i="17" s="1"/>
  <c r="Y215" i="17" s="1"/>
  <c r="Y216" i="17" s="1"/>
  <c r="Y217" i="17" s="1"/>
  <c r="Y218" i="17" s="1"/>
  <c r="Y219" i="17" s="1"/>
  <c r="Y220" i="17"/>
  <c r="Y221" i="17"/>
  <c r="Y222" i="17" s="1"/>
  <c r="Y223" i="17"/>
  <c r="Y224" i="17" s="1"/>
  <c r="Y225" i="17" s="1"/>
  <c r="Y226" i="17" s="1"/>
  <c r="Y227" i="17"/>
  <c r="Y228" i="17"/>
  <c r="Y229" i="17" s="1"/>
  <c r="Y230" i="17" s="1"/>
  <c r="Y231" i="17" s="1"/>
  <c r="Y2" i="17"/>
  <c r="Y3" i="17" s="1"/>
  <c r="Y4" i="17" s="1"/>
  <c r="Y5" i="17" s="1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" i="17"/>
  <c r="X3" i="17"/>
  <c r="X4" i="17"/>
  <c r="X5" i="17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/>
  <c r="X19" i="17"/>
  <c r="X20" i="17"/>
  <c r="X21" i="17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X36" i="17" s="1"/>
  <c r="X37" i="17" s="1"/>
  <c r="X38" i="17" s="1"/>
  <c r="X39" i="17"/>
  <c r="X40" i="17" s="1"/>
  <c r="X41" i="17" s="1"/>
  <c r="X42" i="17"/>
  <c r="X43" i="17"/>
  <c r="X44" i="17"/>
  <c r="X45" i="17"/>
  <c r="X46" i="17" s="1"/>
  <c r="X47" i="17" s="1"/>
  <c r="X48" i="17" s="1"/>
  <c r="X49" i="17" s="1"/>
  <c r="X50" i="17" s="1"/>
  <c r="X51" i="17" s="1"/>
  <c r="X52" i="17" s="1"/>
  <c r="X53" i="17" s="1"/>
  <c r="X54" i="17" s="1"/>
  <c r="X55" i="17"/>
  <c r="X56" i="17" s="1"/>
  <c r="X57" i="17" s="1"/>
  <c r="X58" i="17"/>
  <c r="X59" i="17"/>
  <c r="X60" i="17"/>
  <c r="X61" i="17" s="1"/>
  <c r="X62" i="17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/>
  <c r="X78" i="17"/>
  <c r="X79" i="17"/>
  <c r="X80" i="17"/>
  <c r="X81" i="17" s="1"/>
  <c r="X82" i="17"/>
  <c r="X83" i="17"/>
  <c r="X84" i="17"/>
  <c r="X85" i="17"/>
  <c r="X86" i="17"/>
  <c r="X87" i="17"/>
  <c r="X88" i="17"/>
  <c r="X89" i="17"/>
  <c r="X90" i="17"/>
  <c r="X91" i="17" s="1"/>
  <c r="X92" i="17" s="1"/>
  <c r="X93" i="17" s="1"/>
  <c r="X94" i="17" s="1"/>
  <c r="X95" i="17" s="1"/>
  <c r="X96" i="17" s="1"/>
  <c r="X97" i="17" s="1"/>
  <c r="X98" i="17" s="1"/>
  <c r="X99" i="17" s="1"/>
  <c r="X100" i="17" s="1"/>
  <c r="X101" i="17" s="1"/>
  <c r="X102" i="17" s="1"/>
  <c r="X103" i="17" s="1"/>
  <c r="X104" i="17" s="1"/>
  <c r="X105" i="17" s="1"/>
  <c r="X106" i="17" s="1"/>
  <c r="X107" i="17" s="1"/>
  <c r="X108" i="17" s="1"/>
  <c r="X109" i="17" s="1"/>
  <c r="X110" i="17" s="1"/>
  <c r="X111" i="17"/>
  <c r="X112" i="17" s="1"/>
  <c r="X113" i="17" s="1"/>
  <c r="X114" i="17"/>
  <c r="X115" i="17" s="1"/>
  <c r="X116" i="17" s="1"/>
  <c r="X117" i="17" s="1"/>
  <c r="X118" i="17" s="1"/>
  <c r="X119" i="17" s="1"/>
  <c r="X120" i="17" s="1"/>
  <c r="X121" i="17" s="1"/>
  <c r="X122" i="17"/>
  <c r="X123" i="17"/>
  <c r="X124" i="17"/>
  <c r="X125" i="17"/>
  <c r="X126" i="17"/>
  <c r="X127" i="17"/>
  <c r="X128" i="17"/>
  <c r="X129" i="17"/>
  <c r="X130" i="17" s="1"/>
  <c r="X131" i="17" s="1"/>
  <c r="X132" i="17" s="1"/>
  <c r="X133" i="17" s="1"/>
  <c r="X134" i="17" s="1"/>
  <c r="X135" i="17" s="1"/>
  <c r="X136" i="17" s="1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 s="1"/>
  <c r="X150" i="17" s="1"/>
  <c r="X151" i="17" s="1"/>
  <c r="X152" i="17" s="1"/>
  <c r="X153" i="17" s="1"/>
  <c r="X154" i="17" s="1"/>
  <c r="X155" i="17" s="1"/>
  <c r="X156" i="17" s="1"/>
  <c r="X157" i="17" s="1"/>
  <c r="X158" i="17" s="1"/>
  <c r="X159" i="17" s="1"/>
  <c r="X160" i="17" s="1"/>
  <c r="X161" i="17" s="1"/>
  <c r="X162" i="17" s="1"/>
  <c r="X163" i="17" s="1"/>
  <c r="X164" i="17" s="1"/>
  <c r="X165" i="17" s="1"/>
  <c r="X166" i="17" s="1"/>
  <c r="X167" i="17" s="1"/>
  <c r="X168" i="17" s="1"/>
  <c r="X169" i="17" s="1"/>
  <c r="X170" i="17" s="1"/>
  <c r="X171" i="17" s="1"/>
  <c r="X172" i="17" s="1"/>
  <c r="X173" i="17" s="1"/>
  <c r="X174" i="17" s="1"/>
  <c r="X175" i="17" s="1"/>
  <c r="X176" i="17" s="1"/>
  <c r="X177" i="17" s="1"/>
  <c r="X178" i="17" s="1"/>
  <c r="X179" i="17" s="1"/>
  <c r="X180" i="17" s="1"/>
  <c r="X181" i="17" s="1"/>
  <c r="X182" i="17" s="1"/>
  <c r="X183" i="17" s="1"/>
  <c r="X184" i="17" s="1"/>
  <c r="X185" i="17" s="1"/>
  <c r="X186" i="17" s="1"/>
  <c r="X187" i="17" s="1"/>
  <c r="X188" i="17" s="1"/>
  <c r="X189" i="17" s="1"/>
  <c r="X190" i="17" s="1"/>
  <c r="X191" i="17" s="1"/>
  <c r="X192" i="17" s="1"/>
  <c r="X193" i="17" s="1"/>
  <c r="X194" i="17" s="1"/>
  <c r="X195" i="17" s="1"/>
  <c r="X196" i="17" s="1"/>
  <c r="X197" i="17" s="1"/>
  <c r="X198" i="17" s="1"/>
  <c r="X199" i="17" s="1"/>
  <c r="X200" i="17" s="1"/>
  <c r="X201" i="17" s="1"/>
  <c r="X202" i="17" s="1"/>
  <c r="X203" i="17" s="1"/>
  <c r="X204" i="17" s="1"/>
  <c r="X205" i="17" s="1"/>
  <c r="X206" i="17" s="1"/>
  <c r="X207" i="17" s="1"/>
  <c r="X208" i="17" s="1"/>
  <c r="X209" i="17" s="1"/>
  <c r="X210" i="17" s="1"/>
  <c r="X211" i="17" s="1"/>
  <c r="X212" i="17" s="1"/>
  <c r="X213" i="17" s="1"/>
  <c r="X214" i="17"/>
  <c r="X215" i="17"/>
  <c r="X216" i="17"/>
  <c r="X217" i="17"/>
  <c r="X218" i="17" s="1"/>
  <c r="X219" i="17"/>
  <c r="X220" i="17"/>
  <c r="X221" i="17"/>
  <c r="X222" i="17"/>
  <c r="X223" i="17" s="1"/>
  <c r="X224" i="17" s="1"/>
  <c r="X225" i="17" s="1"/>
  <c r="X226" i="17" s="1"/>
  <c r="X227" i="17" s="1"/>
  <c r="X228" i="17" s="1"/>
  <c r="X229" i="17" s="1"/>
  <c r="X230" i="17" s="1"/>
  <c r="X231" i="17" s="1"/>
  <c r="X2" i="17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P3" i="1" s="1"/>
  <c r="P230" i="1" l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O231" i="17"/>
  <c r="N231" i="17"/>
  <c r="M231" i="17"/>
  <c r="O230" i="17"/>
  <c r="N230" i="17"/>
  <c r="M230" i="17"/>
  <c r="O229" i="17"/>
  <c r="N229" i="17"/>
  <c r="M229" i="17"/>
  <c r="O228" i="17"/>
  <c r="N228" i="17"/>
  <c r="M228" i="17"/>
  <c r="O227" i="17"/>
  <c r="N227" i="17"/>
  <c r="M227" i="17"/>
  <c r="O226" i="17"/>
  <c r="N226" i="17"/>
  <c r="M226" i="17"/>
  <c r="O225" i="17"/>
  <c r="N225" i="17"/>
  <c r="M225" i="17"/>
  <c r="O224" i="17"/>
  <c r="N224" i="17"/>
  <c r="M224" i="17"/>
  <c r="O223" i="17"/>
  <c r="N223" i="17"/>
  <c r="M223" i="17"/>
  <c r="O222" i="17"/>
  <c r="N222" i="17"/>
  <c r="M222" i="17"/>
  <c r="O221" i="17"/>
  <c r="N221" i="17"/>
  <c r="M221" i="17"/>
  <c r="O220" i="17"/>
  <c r="N220" i="17"/>
  <c r="M220" i="17"/>
  <c r="O219" i="17"/>
  <c r="N219" i="17"/>
  <c r="M219" i="17"/>
  <c r="O218" i="17"/>
  <c r="N218" i="17"/>
  <c r="M218" i="17"/>
  <c r="O217" i="17"/>
  <c r="N217" i="17"/>
  <c r="M217" i="17"/>
  <c r="O216" i="17"/>
  <c r="N216" i="17"/>
  <c r="M216" i="17"/>
  <c r="O215" i="17"/>
  <c r="N215" i="17"/>
  <c r="M215" i="17"/>
  <c r="O214" i="17"/>
  <c r="N214" i="17"/>
  <c r="M214" i="17"/>
  <c r="O213" i="17"/>
  <c r="N213" i="17"/>
  <c r="M213" i="17"/>
  <c r="O212" i="17"/>
  <c r="N212" i="17"/>
  <c r="M212" i="17"/>
  <c r="O211" i="17"/>
  <c r="N211" i="17"/>
  <c r="M211" i="17"/>
  <c r="O210" i="17"/>
  <c r="N210" i="17"/>
  <c r="M210" i="17"/>
  <c r="O209" i="17"/>
  <c r="N209" i="17"/>
  <c r="M209" i="17"/>
  <c r="O208" i="17"/>
  <c r="N208" i="17"/>
  <c r="M208" i="17"/>
  <c r="O207" i="17"/>
  <c r="N207" i="17"/>
  <c r="M207" i="17"/>
  <c r="O206" i="17"/>
  <c r="N206" i="17"/>
  <c r="M206" i="17"/>
  <c r="O205" i="17"/>
  <c r="N205" i="17"/>
  <c r="M205" i="17"/>
  <c r="O204" i="17"/>
  <c r="N204" i="17"/>
  <c r="M204" i="17"/>
  <c r="O203" i="17"/>
  <c r="N203" i="17"/>
  <c r="M203" i="17"/>
  <c r="O202" i="17"/>
  <c r="N202" i="17"/>
  <c r="M202" i="17"/>
  <c r="O201" i="17"/>
  <c r="N201" i="17"/>
  <c r="M201" i="17"/>
  <c r="O200" i="17"/>
  <c r="N200" i="17"/>
  <c r="M200" i="17"/>
  <c r="O199" i="17"/>
  <c r="N199" i="17"/>
  <c r="M199" i="17"/>
  <c r="O198" i="17"/>
  <c r="N198" i="17"/>
  <c r="M198" i="17"/>
  <c r="O197" i="17"/>
  <c r="N197" i="17"/>
  <c r="M197" i="17"/>
  <c r="O196" i="17"/>
  <c r="N196" i="17"/>
  <c r="M196" i="17"/>
  <c r="O195" i="17"/>
  <c r="N195" i="17"/>
  <c r="M195" i="17"/>
  <c r="O194" i="17"/>
  <c r="N194" i="17"/>
  <c r="M194" i="17"/>
  <c r="O193" i="17"/>
  <c r="N193" i="17"/>
  <c r="M193" i="17"/>
  <c r="O192" i="17"/>
  <c r="N192" i="17"/>
  <c r="M192" i="17"/>
  <c r="O191" i="17"/>
  <c r="N191" i="17"/>
  <c r="M191" i="17"/>
  <c r="O190" i="17"/>
  <c r="N190" i="17"/>
  <c r="M190" i="17"/>
  <c r="O189" i="17"/>
  <c r="N189" i="17"/>
  <c r="M189" i="17"/>
  <c r="O188" i="17"/>
  <c r="N188" i="17"/>
  <c r="M188" i="17"/>
  <c r="O187" i="17"/>
  <c r="N187" i="17"/>
  <c r="M187" i="17"/>
  <c r="O186" i="17"/>
  <c r="N186" i="17"/>
  <c r="M186" i="17"/>
  <c r="O185" i="17"/>
  <c r="N185" i="17"/>
  <c r="M185" i="17"/>
  <c r="O184" i="17"/>
  <c r="N184" i="17"/>
  <c r="M184" i="17"/>
  <c r="O183" i="17"/>
  <c r="N183" i="17"/>
  <c r="M183" i="17"/>
  <c r="O182" i="17"/>
  <c r="N182" i="17"/>
  <c r="M182" i="17"/>
  <c r="O181" i="17"/>
  <c r="N181" i="17"/>
  <c r="M181" i="17"/>
  <c r="O180" i="17"/>
  <c r="N180" i="17"/>
  <c r="M180" i="17"/>
  <c r="O179" i="17"/>
  <c r="N179" i="17"/>
  <c r="M179" i="17"/>
  <c r="O178" i="17"/>
  <c r="N178" i="17"/>
  <c r="M178" i="17"/>
  <c r="O177" i="17"/>
  <c r="N177" i="17"/>
  <c r="M177" i="17"/>
  <c r="O176" i="17"/>
  <c r="N176" i="17"/>
  <c r="M176" i="17"/>
  <c r="O175" i="17"/>
  <c r="N175" i="17"/>
  <c r="M175" i="17"/>
  <c r="O174" i="17"/>
  <c r="N174" i="17"/>
  <c r="M174" i="17"/>
  <c r="O173" i="17"/>
  <c r="N173" i="17"/>
  <c r="M173" i="17"/>
  <c r="O172" i="17"/>
  <c r="N172" i="17"/>
  <c r="M172" i="17"/>
  <c r="O171" i="17"/>
  <c r="N171" i="17"/>
  <c r="M171" i="17"/>
  <c r="O170" i="17"/>
  <c r="N170" i="17"/>
  <c r="M170" i="17"/>
  <c r="O169" i="17"/>
  <c r="N169" i="17"/>
  <c r="M169" i="17"/>
  <c r="O168" i="17"/>
  <c r="N168" i="17"/>
  <c r="M168" i="17"/>
  <c r="O167" i="17"/>
  <c r="N167" i="17"/>
  <c r="M167" i="17"/>
  <c r="O166" i="17"/>
  <c r="N166" i="17"/>
  <c r="M166" i="17"/>
  <c r="O165" i="17"/>
  <c r="N165" i="17"/>
  <c r="M165" i="17"/>
  <c r="O164" i="17"/>
  <c r="N164" i="17"/>
  <c r="M164" i="17"/>
  <c r="O163" i="17"/>
  <c r="N163" i="17"/>
  <c r="M163" i="17"/>
  <c r="O162" i="17"/>
  <c r="N162" i="17"/>
  <c r="M162" i="17"/>
  <c r="O161" i="17"/>
  <c r="N161" i="17"/>
  <c r="M161" i="17"/>
  <c r="O160" i="17"/>
  <c r="N160" i="17"/>
  <c r="M160" i="17"/>
  <c r="O159" i="17"/>
  <c r="N159" i="17"/>
  <c r="M159" i="17"/>
  <c r="O158" i="17"/>
  <c r="N158" i="17"/>
  <c r="M158" i="17"/>
  <c r="O157" i="17"/>
  <c r="N157" i="17"/>
  <c r="M157" i="17"/>
  <c r="O156" i="17"/>
  <c r="N156" i="17"/>
  <c r="M156" i="17"/>
  <c r="O155" i="17"/>
  <c r="N155" i="17"/>
  <c r="M155" i="17"/>
  <c r="O154" i="17"/>
  <c r="N154" i="17"/>
  <c r="M154" i="17"/>
  <c r="O153" i="17"/>
  <c r="N153" i="17"/>
  <c r="M153" i="17"/>
  <c r="O152" i="17"/>
  <c r="N152" i="17"/>
  <c r="M152" i="17"/>
  <c r="O151" i="17"/>
  <c r="N151" i="17"/>
  <c r="M151" i="17"/>
  <c r="O150" i="17"/>
  <c r="N150" i="17"/>
  <c r="M150" i="17"/>
  <c r="O149" i="17"/>
  <c r="N149" i="17"/>
  <c r="M149" i="17"/>
  <c r="O148" i="17"/>
  <c r="N148" i="17"/>
  <c r="M148" i="17"/>
  <c r="O147" i="17"/>
  <c r="N147" i="17"/>
  <c r="M147" i="17"/>
  <c r="O146" i="17"/>
  <c r="N146" i="17"/>
  <c r="M146" i="17"/>
  <c r="O145" i="17"/>
  <c r="N145" i="17"/>
  <c r="M145" i="17"/>
  <c r="O144" i="17"/>
  <c r="N144" i="17"/>
  <c r="M144" i="17"/>
  <c r="O143" i="17"/>
  <c r="N143" i="17"/>
  <c r="M143" i="17"/>
  <c r="O142" i="17"/>
  <c r="N142" i="17"/>
  <c r="M142" i="17"/>
  <c r="O141" i="17"/>
  <c r="N141" i="17"/>
  <c r="M141" i="17"/>
  <c r="O140" i="17"/>
  <c r="N140" i="17"/>
  <c r="M140" i="17"/>
  <c r="O139" i="17"/>
  <c r="N139" i="17"/>
  <c r="M139" i="17"/>
  <c r="O138" i="17"/>
  <c r="N138" i="17"/>
  <c r="M138" i="17"/>
  <c r="O137" i="17"/>
  <c r="N137" i="17"/>
  <c r="M137" i="17"/>
  <c r="O136" i="17"/>
  <c r="N136" i="17"/>
  <c r="M136" i="17"/>
  <c r="O135" i="17"/>
  <c r="N135" i="17"/>
  <c r="M135" i="17"/>
  <c r="O134" i="17"/>
  <c r="N134" i="17"/>
  <c r="M134" i="17"/>
  <c r="O133" i="17"/>
  <c r="N133" i="17"/>
  <c r="M133" i="17"/>
  <c r="O132" i="17"/>
  <c r="N132" i="17"/>
  <c r="M132" i="17"/>
  <c r="O131" i="17"/>
  <c r="N131" i="17"/>
  <c r="M131" i="17"/>
  <c r="O130" i="17"/>
  <c r="N130" i="17"/>
  <c r="M130" i="17"/>
  <c r="O129" i="17"/>
  <c r="N129" i="17"/>
  <c r="M129" i="17"/>
  <c r="O128" i="17"/>
  <c r="N128" i="17"/>
  <c r="M128" i="17"/>
  <c r="O127" i="17"/>
  <c r="N127" i="17"/>
  <c r="M127" i="17"/>
  <c r="O126" i="17"/>
  <c r="N126" i="17"/>
  <c r="M126" i="17"/>
  <c r="O125" i="17"/>
  <c r="N125" i="17"/>
  <c r="M125" i="17"/>
  <c r="O124" i="17"/>
  <c r="N124" i="17"/>
  <c r="M124" i="17"/>
  <c r="O123" i="17"/>
  <c r="N123" i="17"/>
  <c r="M123" i="17"/>
  <c r="O122" i="17"/>
  <c r="N122" i="17"/>
  <c r="M122" i="17"/>
  <c r="O121" i="17"/>
  <c r="N121" i="17"/>
  <c r="M121" i="17"/>
  <c r="O120" i="17"/>
  <c r="N120" i="17"/>
  <c r="M120" i="17"/>
  <c r="O119" i="17"/>
  <c r="N119" i="17"/>
  <c r="M119" i="17"/>
  <c r="O118" i="17"/>
  <c r="N118" i="17"/>
  <c r="M118" i="17"/>
  <c r="O117" i="17"/>
  <c r="N117" i="17"/>
  <c r="M117" i="17"/>
  <c r="O116" i="17"/>
  <c r="N116" i="17"/>
  <c r="M116" i="17"/>
  <c r="O115" i="17"/>
  <c r="N115" i="17"/>
  <c r="M115" i="17"/>
  <c r="O114" i="17"/>
  <c r="N114" i="17"/>
  <c r="M114" i="17"/>
  <c r="O113" i="17"/>
  <c r="N113" i="17"/>
  <c r="M113" i="17"/>
  <c r="O112" i="17"/>
  <c r="N112" i="17"/>
  <c r="M112" i="17"/>
  <c r="O111" i="17"/>
  <c r="N111" i="17"/>
  <c r="M111" i="17"/>
  <c r="O110" i="17"/>
  <c r="N110" i="17"/>
  <c r="M110" i="17"/>
  <c r="O109" i="17"/>
  <c r="N109" i="17"/>
  <c r="M109" i="17"/>
  <c r="O108" i="17"/>
  <c r="N108" i="17"/>
  <c r="M108" i="17"/>
  <c r="O107" i="17"/>
  <c r="N107" i="17"/>
  <c r="M107" i="17"/>
  <c r="O106" i="17"/>
  <c r="N106" i="17"/>
  <c r="M106" i="17"/>
  <c r="O105" i="17"/>
  <c r="N105" i="17"/>
  <c r="M105" i="17"/>
  <c r="O104" i="17"/>
  <c r="N104" i="17"/>
  <c r="M104" i="17"/>
  <c r="O103" i="17"/>
  <c r="N103" i="17"/>
  <c r="M103" i="17"/>
  <c r="O102" i="17"/>
  <c r="N102" i="17"/>
  <c r="M102" i="17"/>
  <c r="O101" i="17"/>
  <c r="N101" i="17"/>
  <c r="M101" i="17"/>
  <c r="O100" i="17"/>
  <c r="N100" i="17"/>
  <c r="M100" i="17"/>
  <c r="O99" i="17"/>
  <c r="N99" i="17"/>
  <c r="M99" i="17"/>
  <c r="O98" i="17"/>
  <c r="N98" i="17"/>
  <c r="M98" i="17"/>
  <c r="O97" i="17"/>
  <c r="N97" i="17"/>
  <c r="M97" i="17"/>
  <c r="O96" i="17"/>
  <c r="N96" i="17"/>
  <c r="M96" i="17"/>
  <c r="O95" i="17"/>
  <c r="N95" i="17"/>
  <c r="M95" i="17"/>
  <c r="O94" i="17"/>
  <c r="N94" i="17"/>
  <c r="M94" i="17"/>
  <c r="O93" i="17"/>
  <c r="N93" i="17"/>
  <c r="M93" i="17"/>
  <c r="O92" i="17"/>
  <c r="N92" i="17"/>
  <c r="M92" i="17"/>
  <c r="O91" i="17"/>
  <c r="N91" i="17"/>
  <c r="M91" i="17"/>
  <c r="O90" i="17"/>
  <c r="N90" i="17"/>
  <c r="M90" i="17"/>
  <c r="O89" i="17"/>
  <c r="N89" i="17"/>
  <c r="M89" i="17"/>
  <c r="O88" i="17"/>
  <c r="N88" i="17"/>
  <c r="M88" i="17"/>
  <c r="O87" i="17"/>
  <c r="N87" i="17"/>
  <c r="M87" i="17"/>
  <c r="O86" i="17"/>
  <c r="N86" i="17"/>
  <c r="M86" i="17"/>
  <c r="O85" i="17"/>
  <c r="N85" i="17"/>
  <c r="M85" i="17"/>
  <c r="O84" i="17"/>
  <c r="N84" i="17"/>
  <c r="M84" i="17"/>
  <c r="O83" i="17"/>
  <c r="N83" i="17"/>
  <c r="M83" i="17"/>
  <c r="O82" i="17"/>
  <c r="N82" i="17"/>
  <c r="M82" i="17"/>
  <c r="O81" i="17"/>
  <c r="N81" i="17"/>
  <c r="M81" i="17"/>
  <c r="O80" i="17"/>
  <c r="N80" i="17"/>
  <c r="M80" i="17"/>
  <c r="O79" i="17"/>
  <c r="N79" i="17"/>
  <c r="M79" i="17"/>
  <c r="O78" i="17"/>
  <c r="N78" i="17"/>
  <c r="M78" i="17"/>
  <c r="O77" i="17"/>
  <c r="N77" i="17"/>
  <c r="M77" i="17"/>
  <c r="O76" i="17"/>
  <c r="N76" i="17"/>
  <c r="M76" i="17"/>
  <c r="O75" i="17"/>
  <c r="N75" i="17"/>
  <c r="M75" i="17"/>
  <c r="O74" i="17"/>
  <c r="N74" i="17"/>
  <c r="M74" i="17"/>
  <c r="O73" i="17"/>
  <c r="N73" i="17"/>
  <c r="M73" i="17"/>
  <c r="O72" i="17"/>
  <c r="N72" i="17"/>
  <c r="M72" i="17"/>
  <c r="O71" i="17"/>
  <c r="N71" i="17"/>
  <c r="M71" i="17"/>
  <c r="O70" i="17"/>
  <c r="N70" i="17"/>
  <c r="M70" i="17"/>
  <c r="O69" i="17"/>
  <c r="N69" i="17"/>
  <c r="M69" i="17"/>
  <c r="O68" i="17"/>
  <c r="N68" i="17"/>
  <c r="M68" i="17"/>
  <c r="O67" i="17"/>
  <c r="N67" i="17"/>
  <c r="M67" i="17"/>
  <c r="O66" i="17"/>
  <c r="N66" i="17"/>
  <c r="M66" i="17"/>
  <c r="O65" i="17"/>
  <c r="N65" i="17"/>
  <c r="M65" i="17"/>
  <c r="O64" i="17"/>
  <c r="N64" i="17"/>
  <c r="M64" i="17"/>
  <c r="O63" i="17"/>
  <c r="N63" i="17"/>
  <c r="M63" i="17"/>
  <c r="O62" i="17"/>
  <c r="N62" i="17"/>
  <c r="M62" i="17"/>
  <c r="O61" i="17"/>
  <c r="N61" i="17"/>
  <c r="M61" i="17"/>
  <c r="O60" i="17"/>
  <c r="N60" i="17"/>
  <c r="M60" i="17"/>
  <c r="O59" i="17"/>
  <c r="N59" i="17"/>
  <c r="M59" i="17"/>
  <c r="O58" i="17"/>
  <c r="N58" i="17"/>
  <c r="M58" i="17"/>
  <c r="O57" i="17"/>
  <c r="N57" i="17"/>
  <c r="M57" i="17"/>
  <c r="O56" i="17"/>
  <c r="N56" i="17"/>
  <c r="M56" i="17"/>
  <c r="O55" i="17"/>
  <c r="N55" i="17"/>
  <c r="M55" i="17"/>
  <c r="O54" i="17"/>
  <c r="N54" i="17"/>
  <c r="M54" i="17"/>
  <c r="O53" i="17"/>
  <c r="N53" i="17"/>
  <c r="M53" i="17"/>
  <c r="O52" i="17"/>
  <c r="N52" i="17"/>
  <c r="M52" i="17"/>
  <c r="O51" i="17"/>
  <c r="N51" i="17"/>
  <c r="M51" i="17"/>
  <c r="O50" i="17"/>
  <c r="N50" i="17"/>
  <c r="M50" i="17"/>
  <c r="O49" i="17"/>
  <c r="N49" i="17"/>
  <c r="M49" i="17"/>
  <c r="O48" i="17"/>
  <c r="N48" i="17"/>
  <c r="M48" i="17"/>
  <c r="O47" i="17"/>
  <c r="N47" i="17"/>
  <c r="M47" i="17"/>
  <c r="O46" i="17"/>
  <c r="N46" i="17"/>
  <c r="M46" i="17"/>
  <c r="O45" i="17"/>
  <c r="N45" i="17"/>
  <c r="M45" i="17"/>
  <c r="O44" i="17"/>
  <c r="N44" i="17"/>
  <c r="M44" i="17"/>
  <c r="O43" i="17"/>
  <c r="N43" i="17"/>
  <c r="M43" i="17"/>
  <c r="O42" i="17"/>
  <c r="N42" i="17"/>
  <c r="M42" i="17"/>
  <c r="O41" i="17"/>
  <c r="N41" i="17"/>
  <c r="M41" i="17"/>
  <c r="O40" i="17"/>
  <c r="N40" i="17"/>
  <c r="M40" i="17"/>
  <c r="O39" i="17"/>
  <c r="N39" i="17"/>
  <c r="M39" i="17"/>
  <c r="O38" i="17"/>
  <c r="N38" i="17"/>
  <c r="M38" i="17"/>
  <c r="O37" i="17"/>
  <c r="N37" i="17"/>
  <c r="M37" i="17"/>
  <c r="O36" i="17"/>
  <c r="N36" i="17"/>
  <c r="M36" i="17"/>
  <c r="O35" i="17"/>
  <c r="N35" i="17"/>
  <c r="M35" i="17"/>
  <c r="O34" i="17"/>
  <c r="N34" i="17"/>
  <c r="M34" i="17"/>
  <c r="O33" i="17"/>
  <c r="N33" i="17"/>
  <c r="M33" i="17"/>
  <c r="O32" i="17"/>
  <c r="N32" i="17"/>
  <c r="M32" i="17"/>
  <c r="O31" i="17"/>
  <c r="N31" i="17"/>
  <c r="M31" i="17"/>
  <c r="O30" i="17"/>
  <c r="N30" i="17"/>
  <c r="M30" i="17"/>
  <c r="O29" i="17"/>
  <c r="N29" i="17"/>
  <c r="M29" i="17"/>
  <c r="O28" i="17"/>
  <c r="N28" i="17"/>
  <c r="M28" i="17"/>
  <c r="O27" i="17"/>
  <c r="N27" i="17"/>
  <c r="M27" i="17"/>
  <c r="O26" i="17"/>
  <c r="N26" i="17"/>
  <c r="M26" i="17"/>
  <c r="O25" i="17"/>
  <c r="N25" i="17"/>
  <c r="M25" i="17"/>
  <c r="O24" i="17"/>
  <c r="N24" i="17"/>
  <c r="M24" i="17"/>
  <c r="O23" i="17"/>
  <c r="N23" i="17"/>
  <c r="M23" i="17"/>
  <c r="O22" i="17"/>
  <c r="N22" i="17"/>
  <c r="M22" i="17"/>
  <c r="O21" i="17"/>
  <c r="N21" i="17"/>
  <c r="M21" i="17"/>
  <c r="O20" i="17"/>
  <c r="N20" i="17"/>
  <c r="M20" i="17"/>
  <c r="O19" i="17"/>
  <c r="N19" i="17"/>
  <c r="M19" i="17"/>
  <c r="O18" i="17"/>
  <c r="N18" i="17"/>
  <c r="M18" i="17"/>
  <c r="O17" i="17"/>
  <c r="N17" i="17"/>
  <c r="M17" i="17"/>
  <c r="O16" i="17"/>
  <c r="N16" i="17"/>
  <c r="M16" i="17"/>
  <c r="O15" i="17"/>
  <c r="N15" i="17"/>
  <c r="M15" i="17"/>
  <c r="O14" i="17"/>
  <c r="N14" i="17"/>
  <c r="M14" i="17"/>
  <c r="O13" i="17"/>
  <c r="N13" i="17"/>
  <c r="M13" i="17"/>
  <c r="O12" i="17"/>
  <c r="N12" i="17"/>
  <c r="M12" i="17"/>
  <c r="O11" i="17"/>
  <c r="N11" i="17"/>
  <c r="M11" i="17"/>
  <c r="O10" i="17"/>
  <c r="N10" i="17"/>
  <c r="M10" i="17"/>
  <c r="O9" i="17"/>
  <c r="N9" i="17"/>
  <c r="M9" i="17"/>
  <c r="O8" i="17"/>
  <c r="N8" i="17"/>
  <c r="M8" i="17"/>
  <c r="O7" i="17"/>
  <c r="N7" i="17"/>
  <c r="M7" i="17"/>
  <c r="O6" i="17"/>
  <c r="N6" i="17"/>
  <c r="M6" i="17"/>
  <c r="O5" i="17"/>
  <c r="N5" i="17"/>
  <c r="M5" i="17"/>
  <c r="O4" i="17"/>
  <c r="N4" i="17"/>
  <c r="M4" i="17"/>
  <c r="O3" i="17"/>
  <c r="N3" i="17"/>
  <c r="M3" i="17"/>
  <c r="O2" i="17"/>
  <c r="N2" i="17"/>
  <c r="M2" i="17"/>
  <c r="A4" i="13" l="1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A138" i="13"/>
  <c r="B138" i="13"/>
  <c r="C138" i="13"/>
  <c r="A139" i="13"/>
  <c r="B139" i="13"/>
  <c r="C139" i="13"/>
  <c r="A140" i="13"/>
  <c r="B140" i="13"/>
  <c r="C140" i="13"/>
  <c r="A141" i="13"/>
  <c r="B141" i="13"/>
  <c r="C141" i="13"/>
  <c r="A142" i="13"/>
  <c r="B142" i="13"/>
  <c r="C142" i="13"/>
  <c r="A143" i="13"/>
  <c r="B143" i="13"/>
  <c r="C143" i="13"/>
  <c r="A144" i="13"/>
  <c r="B144" i="13"/>
  <c r="C144" i="13"/>
  <c r="A145" i="13"/>
  <c r="B145" i="13"/>
  <c r="C145" i="13"/>
  <c r="A146" i="13"/>
  <c r="B146" i="13"/>
  <c r="C146" i="13"/>
  <c r="A147" i="13"/>
  <c r="B147" i="13"/>
  <c r="C147" i="13"/>
  <c r="A148" i="13"/>
  <c r="B148" i="13"/>
  <c r="C148" i="13"/>
  <c r="A149" i="13"/>
  <c r="B149" i="13"/>
  <c r="C149" i="13"/>
  <c r="A150" i="13"/>
  <c r="B150" i="13"/>
  <c r="C150" i="13"/>
  <c r="A151" i="13"/>
  <c r="B151" i="13"/>
  <c r="C151" i="13"/>
  <c r="A152" i="13"/>
  <c r="B152" i="13"/>
  <c r="C152" i="13"/>
  <c r="A153" i="13"/>
  <c r="B153" i="13"/>
  <c r="C153" i="13"/>
  <c r="A154" i="13"/>
  <c r="B154" i="13"/>
  <c r="C154" i="13"/>
  <c r="A155" i="13"/>
  <c r="B155" i="13"/>
  <c r="C155" i="13"/>
  <c r="A156" i="13"/>
  <c r="B156" i="13"/>
  <c r="C156" i="13"/>
  <c r="A157" i="13"/>
  <c r="B157" i="13"/>
  <c r="C157" i="13"/>
  <c r="A158" i="13"/>
  <c r="B158" i="13"/>
  <c r="C158" i="13"/>
  <c r="A159" i="13"/>
  <c r="B159" i="13"/>
  <c r="C159" i="13"/>
  <c r="A160" i="13"/>
  <c r="B160" i="13"/>
  <c r="C160" i="13"/>
  <c r="A161" i="13"/>
  <c r="B161" i="13"/>
  <c r="C161" i="13"/>
  <c r="A162" i="13"/>
  <c r="B162" i="13"/>
  <c r="C162" i="13"/>
  <c r="A163" i="13"/>
  <c r="B163" i="13"/>
  <c r="C163" i="13"/>
  <c r="A164" i="13"/>
  <c r="B164" i="13"/>
  <c r="C164" i="13"/>
  <c r="A165" i="13"/>
  <c r="B165" i="13"/>
  <c r="C165" i="13"/>
  <c r="A166" i="13"/>
  <c r="B166" i="13"/>
  <c r="C166" i="13"/>
  <c r="A167" i="13"/>
  <c r="B167" i="13"/>
  <c r="C167" i="13"/>
  <c r="A168" i="13"/>
  <c r="B168" i="13"/>
  <c r="C168" i="13"/>
  <c r="A169" i="13"/>
  <c r="B169" i="13"/>
  <c r="C169" i="13"/>
  <c r="A170" i="13"/>
  <c r="B170" i="13"/>
  <c r="C170" i="13"/>
  <c r="A171" i="13"/>
  <c r="B171" i="13"/>
  <c r="C171" i="13"/>
  <c r="A172" i="13"/>
  <c r="B172" i="13"/>
  <c r="C172" i="13"/>
  <c r="A173" i="13"/>
  <c r="B173" i="13"/>
  <c r="C173" i="13"/>
  <c r="A174" i="13"/>
  <c r="B174" i="13"/>
  <c r="C174" i="13"/>
  <c r="A175" i="13"/>
  <c r="B175" i="13"/>
  <c r="C175" i="13"/>
  <c r="A176" i="13"/>
  <c r="B176" i="13"/>
  <c r="C176" i="13"/>
  <c r="A177" i="13"/>
  <c r="B177" i="13"/>
  <c r="C177" i="13"/>
  <c r="A178" i="13"/>
  <c r="B178" i="13"/>
  <c r="C178" i="13"/>
  <c r="A179" i="13"/>
  <c r="B179" i="13"/>
  <c r="C179" i="13"/>
  <c r="A180" i="13"/>
  <c r="B180" i="13"/>
  <c r="C180" i="13"/>
  <c r="A181" i="13"/>
  <c r="B181" i="13"/>
  <c r="C181" i="13"/>
  <c r="A182" i="13"/>
  <c r="B182" i="13"/>
  <c r="C182" i="13"/>
  <c r="A183" i="13"/>
  <c r="B183" i="13"/>
  <c r="C183" i="13"/>
  <c r="A184" i="13"/>
  <c r="B184" i="13"/>
  <c r="C184" i="13"/>
  <c r="A185" i="13"/>
  <c r="B185" i="13"/>
  <c r="C185" i="13"/>
  <c r="A186" i="13"/>
  <c r="B186" i="13"/>
  <c r="C186" i="13"/>
  <c r="A187" i="13"/>
  <c r="B187" i="13"/>
  <c r="C187" i="13"/>
  <c r="A188" i="13"/>
  <c r="B188" i="13"/>
  <c r="C188" i="13"/>
  <c r="A189" i="13"/>
  <c r="B189" i="13"/>
  <c r="C189" i="13"/>
  <c r="A190" i="13"/>
  <c r="B190" i="13"/>
  <c r="C190" i="13"/>
  <c r="A191" i="13"/>
  <c r="B191" i="13"/>
  <c r="C191" i="13"/>
  <c r="A192" i="13"/>
  <c r="B192" i="13"/>
  <c r="C192" i="13"/>
  <c r="A193" i="13"/>
  <c r="B193" i="13"/>
  <c r="C193" i="13"/>
  <c r="A194" i="13"/>
  <c r="B194" i="13"/>
  <c r="C194" i="13"/>
  <c r="A195" i="13"/>
  <c r="B195" i="13"/>
  <c r="C195" i="13"/>
  <c r="A196" i="13"/>
  <c r="B196" i="13"/>
  <c r="C196" i="13"/>
  <c r="A197" i="13"/>
  <c r="B197" i="13"/>
  <c r="C197" i="13"/>
  <c r="A198" i="13"/>
  <c r="B198" i="13"/>
  <c r="C198" i="13"/>
  <c r="A199" i="13"/>
  <c r="B199" i="13"/>
  <c r="C199" i="13"/>
  <c r="A200" i="13"/>
  <c r="B200" i="13"/>
  <c r="C200" i="13"/>
  <c r="A201" i="13"/>
  <c r="B201" i="13"/>
  <c r="C201" i="13"/>
  <c r="A202" i="13"/>
  <c r="B202" i="13"/>
  <c r="C202" i="13"/>
  <c r="A203" i="13"/>
  <c r="B203" i="13"/>
  <c r="C203" i="13"/>
  <c r="A204" i="13"/>
  <c r="B204" i="13"/>
  <c r="C204" i="13"/>
  <c r="A205" i="13"/>
  <c r="B205" i="13"/>
  <c r="C205" i="13"/>
  <c r="A206" i="13"/>
  <c r="B206" i="13"/>
  <c r="C206" i="13"/>
  <c r="A207" i="13"/>
  <c r="B207" i="13"/>
  <c r="C207" i="13"/>
  <c r="A208" i="13"/>
  <c r="B208" i="13"/>
  <c r="C208" i="13"/>
  <c r="A209" i="13"/>
  <c r="B209" i="13"/>
  <c r="C209" i="13"/>
  <c r="A210" i="13"/>
  <c r="B210" i="13"/>
  <c r="C210" i="13"/>
  <c r="A211" i="13"/>
  <c r="B211" i="13"/>
  <c r="C211" i="13"/>
  <c r="A212" i="13"/>
  <c r="B212" i="13"/>
  <c r="C212" i="13"/>
  <c r="A213" i="13"/>
  <c r="B213" i="13"/>
  <c r="C213" i="13"/>
  <c r="A214" i="13"/>
  <c r="B214" i="13"/>
  <c r="C214" i="13"/>
  <c r="A215" i="13"/>
  <c r="B215" i="13"/>
  <c r="C215" i="13"/>
  <c r="A216" i="13"/>
  <c r="B216" i="13"/>
  <c r="C216" i="13"/>
  <c r="A217" i="13"/>
  <c r="B217" i="13"/>
  <c r="C217" i="13"/>
  <c r="A218" i="13"/>
  <c r="B218" i="13"/>
  <c r="C218" i="13"/>
  <c r="A219" i="13"/>
  <c r="B219" i="13"/>
  <c r="C219" i="13"/>
  <c r="A220" i="13"/>
  <c r="B220" i="13"/>
  <c r="C220" i="13"/>
  <c r="A221" i="13"/>
  <c r="B221" i="13"/>
  <c r="C221" i="13"/>
  <c r="A222" i="13"/>
  <c r="B222" i="13"/>
  <c r="C222" i="13"/>
  <c r="A223" i="13"/>
  <c r="B223" i="13"/>
  <c r="C223" i="13"/>
  <c r="A224" i="13"/>
  <c r="B224" i="13"/>
  <c r="C224" i="13"/>
  <c r="A225" i="13"/>
  <c r="B225" i="13"/>
  <c r="C225" i="13"/>
  <c r="A226" i="13"/>
  <c r="B226" i="13"/>
  <c r="C226" i="13"/>
  <c r="A227" i="13"/>
  <c r="B227" i="13"/>
  <c r="C227" i="13"/>
  <c r="A228" i="13"/>
  <c r="B228" i="13"/>
  <c r="C228" i="13"/>
  <c r="A229" i="13"/>
  <c r="B229" i="13"/>
  <c r="C229" i="13"/>
  <c r="A230" i="13"/>
  <c r="B230" i="13"/>
  <c r="C230" i="13"/>
  <c r="A231" i="13"/>
  <c r="B231" i="13"/>
  <c r="C231" i="13"/>
  <c r="A232" i="13"/>
  <c r="B232" i="13"/>
  <c r="C232" i="13"/>
  <c r="A233" i="13"/>
  <c r="B233" i="13"/>
  <c r="C233" i="13"/>
  <c r="A234" i="13"/>
  <c r="B234" i="13"/>
  <c r="C234" i="13"/>
  <c r="A235" i="13"/>
  <c r="B235" i="13"/>
  <c r="C235" i="13"/>
  <c r="A236" i="13"/>
  <c r="B236" i="13"/>
  <c r="C236" i="13"/>
  <c r="A237" i="13"/>
  <c r="B237" i="13"/>
  <c r="C237" i="13"/>
  <c r="A238" i="13"/>
  <c r="B238" i="13"/>
  <c r="C238" i="13"/>
  <c r="A239" i="13"/>
  <c r="B239" i="13"/>
  <c r="C239" i="13"/>
  <c r="A240" i="13"/>
  <c r="B240" i="13"/>
  <c r="C240" i="13"/>
  <c r="A241" i="13"/>
  <c r="B241" i="13"/>
  <c r="C241" i="13"/>
  <c r="A242" i="13"/>
  <c r="B242" i="13"/>
  <c r="C242" i="13"/>
  <c r="A243" i="13"/>
  <c r="B243" i="13"/>
  <c r="C243" i="13"/>
  <c r="A244" i="13"/>
  <c r="B244" i="13"/>
  <c r="C244" i="13"/>
  <c r="A245" i="13"/>
  <c r="B245" i="13"/>
  <c r="C245" i="13"/>
  <c r="A246" i="13"/>
  <c r="B246" i="13"/>
  <c r="C246" i="13"/>
  <c r="A247" i="13"/>
  <c r="B247" i="13"/>
  <c r="C247" i="13"/>
  <c r="A248" i="13"/>
  <c r="B248" i="13"/>
  <c r="C248" i="13"/>
  <c r="A249" i="13"/>
  <c r="B249" i="13"/>
  <c r="C249" i="13"/>
  <c r="A250" i="13"/>
  <c r="B250" i="13"/>
  <c r="C250" i="13"/>
  <c r="A251" i="13"/>
  <c r="B251" i="13"/>
  <c r="C251" i="13"/>
  <c r="A252" i="13"/>
  <c r="B252" i="13"/>
  <c r="C252" i="13"/>
  <c r="A253" i="13"/>
  <c r="B253" i="13"/>
  <c r="C253" i="13"/>
  <c r="A254" i="13"/>
  <c r="B254" i="13"/>
  <c r="C254" i="13"/>
  <c r="A255" i="13"/>
  <c r="B255" i="13"/>
  <c r="C255" i="13"/>
  <c r="A256" i="13"/>
  <c r="B256" i="13"/>
  <c r="C256" i="13"/>
  <c r="A257" i="13"/>
  <c r="B257" i="13"/>
  <c r="C257" i="13"/>
  <c r="A258" i="13"/>
  <c r="B258" i="13"/>
  <c r="C258" i="13"/>
  <c r="A259" i="13"/>
  <c r="B259" i="13"/>
  <c r="C259" i="13"/>
  <c r="A260" i="13"/>
  <c r="B260" i="13"/>
  <c r="C260" i="13"/>
  <c r="A261" i="13"/>
  <c r="B261" i="13"/>
  <c r="C261" i="13"/>
  <c r="A262" i="13"/>
  <c r="B262" i="13"/>
  <c r="C262" i="13"/>
  <c r="A263" i="13"/>
  <c r="B263" i="13"/>
  <c r="C263" i="13"/>
  <c r="A264" i="13"/>
  <c r="B264" i="13"/>
  <c r="C264" i="13"/>
  <c r="A265" i="13"/>
  <c r="B265" i="13"/>
  <c r="C265" i="13"/>
  <c r="A266" i="13"/>
  <c r="B266" i="13"/>
  <c r="C266" i="13"/>
  <c r="A267" i="13"/>
  <c r="B267" i="13"/>
  <c r="C267" i="13"/>
  <c r="A268" i="13"/>
  <c r="B268" i="13"/>
  <c r="C268" i="13"/>
  <c r="A269" i="13"/>
  <c r="B269" i="13"/>
  <c r="C269" i="13"/>
  <c r="A270" i="13"/>
  <c r="B270" i="13"/>
  <c r="C270" i="13"/>
  <c r="A271" i="13"/>
  <c r="B271" i="13"/>
  <c r="C271" i="13"/>
  <c r="A272" i="13"/>
  <c r="B272" i="13"/>
  <c r="C272" i="13"/>
  <c r="A273" i="13"/>
  <c r="B273" i="13"/>
  <c r="C273" i="13"/>
  <c r="A274" i="13"/>
  <c r="B274" i="13"/>
  <c r="C274" i="13"/>
  <c r="A275" i="13"/>
  <c r="B275" i="13"/>
  <c r="C275" i="13"/>
  <c r="A276" i="13"/>
  <c r="B276" i="13"/>
  <c r="C276" i="13"/>
  <c r="A277" i="13"/>
  <c r="B277" i="13"/>
  <c r="C277" i="13"/>
  <c r="A278" i="13"/>
  <c r="B278" i="13"/>
  <c r="C278" i="13"/>
  <c r="A279" i="13"/>
  <c r="B279" i="13"/>
  <c r="C279" i="13"/>
  <c r="A280" i="13"/>
  <c r="B280" i="13"/>
  <c r="C280" i="13"/>
  <c r="A281" i="13"/>
  <c r="B281" i="13"/>
  <c r="C281" i="13"/>
  <c r="A282" i="13"/>
  <c r="B282" i="13"/>
  <c r="C282" i="13"/>
  <c r="A283" i="13"/>
  <c r="B283" i="13"/>
  <c r="C283" i="13"/>
  <c r="A284" i="13"/>
  <c r="B284" i="13"/>
  <c r="C284" i="13"/>
  <c r="A285" i="13"/>
  <c r="B285" i="13"/>
  <c r="C285" i="13"/>
  <c r="A286" i="13"/>
  <c r="B286" i="13"/>
  <c r="C286" i="13"/>
  <c r="A287" i="13"/>
  <c r="B287" i="13"/>
  <c r="C287" i="13"/>
  <c r="A288" i="13"/>
  <c r="B288" i="13"/>
  <c r="C288" i="13"/>
  <c r="A289" i="13"/>
  <c r="B289" i="13"/>
  <c r="C289" i="13"/>
  <c r="A290" i="13"/>
  <c r="B290" i="13"/>
  <c r="C290" i="13"/>
  <c r="A291" i="13"/>
  <c r="B291" i="13"/>
  <c r="C291" i="13"/>
  <c r="A292" i="13"/>
  <c r="B292" i="13"/>
  <c r="C292" i="13"/>
  <c r="A293" i="13"/>
  <c r="B293" i="13"/>
  <c r="C293" i="13"/>
  <c r="A294" i="13"/>
  <c r="B294" i="13"/>
  <c r="C294" i="13"/>
  <c r="A295" i="13"/>
  <c r="B295" i="13"/>
  <c r="C295" i="13"/>
  <c r="A296" i="13"/>
  <c r="B296" i="13"/>
  <c r="C296" i="13"/>
  <c r="A297" i="13"/>
  <c r="B297" i="13"/>
  <c r="C297" i="13"/>
  <c r="A298" i="13"/>
  <c r="B298" i="13"/>
  <c r="C298" i="13"/>
  <c r="A299" i="13"/>
  <c r="B299" i="13"/>
  <c r="C299" i="13"/>
  <c r="A300" i="13"/>
  <c r="B300" i="13"/>
  <c r="C300" i="13"/>
  <c r="A301" i="13"/>
  <c r="B301" i="13"/>
  <c r="C301" i="13"/>
  <c r="A302" i="13"/>
  <c r="B302" i="13"/>
  <c r="C302" i="13"/>
  <c r="A303" i="13"/>
  <c r="B303" i="13"/>
  <c r="C303" i="13"/>
  <c r="A304" i="13"/>
  <c r="B304" i="13"/>
  <c r="C304" i="13"/>
  <c r="A305" i="13"/>
  <c r="B305" i="13"/>
  <c r="C305" i="13"/>
  <c r="A306" i="13"/>
  <c r="B306" i="13"/>
  <c r="C306" i="13"/>
  <c r="A307" i="13"/>
  <c r="B307" i="13"/>
  <c r="C307" i="13"/>
  <c r="A308" i="13"/>
  <c r="B308" i="13"/>
  <c r="C308" i="13"/>
  <c r="A309" i="13"/>
  <c r="B309" i="13"/>
  <c r="C309" i="13"/>
  <c r="A310" i="13"/>
  <c r="B310" i="13"/>
  <c r="C310" i="13"/>
  <c r="A311" i="13"/>
  <c r="B311" i="13"/>
  <c r="C311" i="13"/>
  <c r="A312" i="13"/>
  <c r="B312" i="13"/>
  <c r="C312" i="13"/>
  <c r="A313" i="13"/>
  <c r="B313" i="13"/>
  <c r="C313" i="13"/>
  <c r="A314" i="13"/>
  <c r="B314" i="13"/>
  <c r="C314" i="13"/>
  <c r="A315" i="13"/>
  <c r="B315" i="13"/>
  <c r="C315" i="13"/>
  <c r="A316" i="13"/>
  <c r="B316" i="13"/>
  <c r="C316" i="13"/>
  <c r="A317" i="13"/>
  <c r="B317" i="13"/>
  <c r="C317" i="13"/>
  <c r="A318" i="13"/>
  <c r="B318" i="13"/>
  <c r="C318" i="13"/>
  <c r="A319" i="13"/>
  <c r="B319" i="13"/>
  <c r="C319" i="13"/>
  <c r="A320" i="13"/>
  <c r="B320" i="13"/>
  <c r="C320" i="13"/>
  <c r="A321" i="13"/>
  <c r="B321" i="13"/>
  <c r="C321" i="13"/>
  <c r="A322" i="13"/>
  <c r="B322" i="13"/>
  <c r="C322" i="13"/>
  <c r="A323" i="13"/>
  <c r="B323" i="13"/>
  <c r="C323" i="13"/>
  <c r="A324" i="13"/>
  <c r="B324" i="13"/>
  <c r="C324" i="13"/>
  <c r="A325" i="13"/>
  <c r="B325" i="13"/>
  <c r="C325" i="13"/>
  <c r="A326" i="13"/>
  <c r="B326" i="13"/>
  <c r="C326" i="13"/>
  <c r="A327" i="13"/>
  <c r="B327" i="13"/>
  <c r="C327" i="13"/>
  <c r="A328" i="13"/>
  <c r="B328" i="13"/>
  <c r="C328" i="13"/>
  <c r="A329" i="13"/>
  <c r="B329" i="13"/>
  <c r="C329" i="13"/>
  <c r="A330" i="13"/>
  <c r="B330" i="13"/>
  <c r="C330" i="13"/>
  <c r="A331" i="13"/>
  <c r="B331" i="13"/>
  <c r="C331" i="13"/>
  <c r="A332" i="13"/>
  <c r="B332" i="13"/>
  <c r="C332" i="13"/>
  <c r="A333" i="13"/>
  <c r="B333" i="13"/>
  <c r="C333" i="13"/>
  <c r="A334" i="13"/>
  <c r="B334" i="13"/>
  <c r="C334" i="13"/>
  <c r="A335" i="13"/>
  <c r="B335" i="13"/>
  <c r="C335" i="13"/>
  <c r="A336" i="13"/>
  <c r="B336" i="13"/>
  <c r="C336" i="13"/>
  <c r="A337" i="13"/>
  <c r="B337" i="13"/>
  <c r="C337" i="13"/>
  <c r="A338" i="13"/>
  <c r="B338" i="13"/>
  <c r="C338" i="13"/>
  <c r="A339" i="13"/>
  <c r="B339" i="13"/>
  <c r="C339" i="13"/>
  <c r="A340" i="13"/>
  <c r="B340" i="13"/>
  <c r="C340" i="13"/>
  <c r="A341" i="13"/>
  <c r="B341" i="13"/>
  <c r="C341" i="13"/>
  <c r="A342" i="13"/>
  <c r="B342" i="13"/>
  <c r="C342" i="13"/>
  <c r="A343" i="13"/>
  <c r="B343" i="13"/>
  <c r="C343" i="13"/>
  <c r="A344" i="13"/>
  <c r="B344" i="13"/>
  <c r="C344" i="13"/>
  <c r="A345" i="13"/>
  <c r="B345" i="13"/>
  <c r="C345" i="13"/>
  <c r="A346" i="13"/>
  <c r="B346" i="13"/>
  <c r="C346" i="13"/>
  <c r="A347" i="13"/>
  <c r="B347" i="13"/>
  <c r="C347" i="13"/>
  <c r="A348" i="13"/>
  <c r="B348" i="13"/>
  <c r="C348" i="13"/>
  <c r="A349" i="13"/>
  <c r="B349" i="13"/>
  <c r="C349" i="13"/>
  <c r="A350" i="13"/>
  <c r="B350" i="13"/>
  <c r="C350" i="13"/>
  <c r="A351" i="13"/>
  <c r="B351" i="13"/>
  <c r="C351" i="13"/>
  <c r="A352" i="13"/>
  <c r="B352" i="13"/>
  <c r="C352" i="13"/>
  <c r="A353" i="13"/>
  <c r="B353" i="13"/>
  <c r="C353" i="13"/>
  <c r="A354" i="13"/>
  <c r="B354" i="13"/>
  <c r="C354" i="13"/>
  <c r="A355" i="13"/>
  <c r="B355" i="13"/>
  <c r="C355" i="13"/>
  <c r="A356" i="13"/>
  <c r="B356" i="13"/>
  <c r="C356" i="13"/>
  <c r="A357" i="13"/>
  <c r="B357" i="13"/>
  <c r="C357" i="13"/>
  <c r="A358" i="13"/>
  <c r="B358" i="13"/>
  <c r="C358" i="13"/>
  <c r="A359" i="13"/>
  <c r="B359" i="13"/>
  <c r="C359" i="13"/>
  <c r="A360" i="13"/>
  <c r="B360" i="13"/>
  <c r="C360" i="13"/>
  <c r="A361" i="13"/>
  <c r="B361" i="13"/>
  <c r="C361" i="13"/>
  <c r="A362" i="13"/>
  <c r="B362" i="13"/>
  <c r="C362" i="13"/>
  <c r="A363" i="13"/>
  <c r="B363" i="13"/>
  <c r="C363" i="13"/>
  <c r="A364" i="13"/>
  <c r="B364" i="13"/>
  <c r="C364" i="13"/>
  <c r="A365" i="13"/>
  <c r="B365" i="13"/>
  <c r="C365" i="13"/>
  <c r="A366" i="13"/>
  <c r="B366" i="13"/>
  <c r="C366" i="13"/>
  <c r="A367" i="13"/>
  <c r="B367" i="13"/>
  <c r="C367" i="13"/>
  <c r="A368" i="13"/>
  <c r="B368" i="13"/>
  <c r="C368" i="13"/>
  <c r="A369" i="13"/>
  <c r="B369" i="13"/>
  <c r="C369" i="13"/>
  <c r="A370" i="13"/>
  <c r="B370" i="13"/>
  <c r="C370" i="13"/>
  <c r="A371" i="13"/>
  <c r="B371" i="13"/>
  <c r="C371" i="13"/>
  <c r="A372" i="13"/>
  <c r="B372" i="13"/>
  <c r="C372" i="13"/>
  <c r="A373" i="13"/>
  <c r="B373" i="13"/>
  <c r="C373" i="13"/>
  <c r="A374" i="13"/>
  <c r="B374" i="13"/>
  <c r="C374" i="13"/>
  <c r="A375" i="13"/>
  <c r="B375" i="13"/>
  <c r="C375" i="13"/>
  <c r="A376" i="13"/>
  <c r="B376" i="13"/>
  <c r="C376" i="13"/>
  <c r="A377" i="13"/>
  <c r="B377" i="13"/>
  <c r="C377" i="13"/>
  <c r="A378" i="13"/>
  <c r="B378" i="13"/>
  <c r="C378" i="13"/>
  <c r="A379" i="13"/>
  <c r="B379" i="13"/>
  <c r="C379" i="13"/>
  <c r="A380" i="13"/>
  <c r="B380" i="13"/>
  <c r="C380" i="13"/>
  <c r="A381" i="13"/>
  <c r="B381" i="13"/>
  <c r="C381" i="13"/>
  <c r="A382" i="13"/>
  <c r="B382" i="13"/>
  <c r="C382" i="13"/>
  <c r="A383" i="13"/>
  <c r="B383" i="13"/>
  <c r="C383" i="13"/>
  <c r="A384" i="13"/>
  <c r="B384" i="13"/>
  <c r="C384" i="13"/>
  <c r="A385" i="13"/>
  <c r="B385" i="13"/>
  <c r="C385" i="13"/>
  <c r="A386" i="13"/>
  <c r="B386" i="13"/>
  <c r="C386" i="13"/>
  <c r="A387" i="13"/>
  <c r="B387" i="13"/>
  <c r="C387" i="13"/>
  <c r="A388" i="13"/>
  <c r="B388" i="13"/>
  <c r="C388" i="13"/>
  <c r="A389" i="13"/>
  <c r="B389" i="13"/>
  <c r="C389" i="13"/>
  <c r="A390" i="13"/>
  <c r="B390" i="13"/>
  <c r="C390" i="13"/>
  <c r="A391" i="13"/>
  <c r="B391" i="13"/>
  <c r="C391" i="13"/>
  <c r="A392" i="13"/>
  <c r="B392" i="13"/>
  <c r="C392" i="13"/>
  <c r="A393" i="13"/>
  <c r="B393" i="13"/>
  <c r="C393" i="13"/>
  <c r="A394" i="13"/>
  <c r="B394" i="13"/>
  <c r="C394" i="13"/>
  <c r="A395" i="13"/>
  <c r="B395" i="13"/>
  <c r="C395" i="13"/>
  <c r="A396" i="13"/>
  <c r="B396" i="13"/>
  <c r="C396" i="13"/>
  <c r="A397" i="13"/>
  <c r="B397" i="13"/>
  <c r="C397" i="13"/>
  <c r="A398" i="13"/>
  <c r="B398" i="13"/>
  <c r="C398" i="13"/>
  <c r="A399" i="13"/>
  <c r="B399" i="13"/>
  <c r="C399" i="13"/>
  <c r="A400" i="13"/>
  <c r="B400" i="13"/>
  <c r="C400" i="13"/>
  <c r="A401" i="13"/>
  <c r="B401" i="13"/>
  <c r="C401" i="13"/>
  <c r="A402" i="13"/>
  <c r="B402" i="13"/>
  <c r="C402" i="13"/>
  <c r="A403" i="13"/>
  <c r="B403" i="13"/>
  <c r="C403" i="13"/>
  <c r="A404" i="13"/>
  <c r="B404" i="13"/>
  <c r="C404" i="13"/>
  <c r="A405" i="13"/>
  <c r="B405" i="13"/>
  <c r="C405" i="13"/>
  <c r="A406" i="13"/>
  <c r="B406" i="13"/>
  <c r="C406" i="13"/>
  <c r="A407" i="13"/>
  <c r="B407" i="13"/>
  <c r="C407" i="13"/>
  <c r="A408" i="13"/>
  <c r="B408" i="13"/>
  <c r="C408" i="13"/>
  <c r="A409" i="13"/>
  <c r="B409" i="13"/>
  <c r="C409" i="13"/>
  <c r="A410" i="13"/>
  <c r="B410" i="13"/>
  <c r="C410" i="13"/>
  <c r="A411" i="13"/>
  <c r="B411" i="13"/>
  <c r="C411" i="13"/>
  <c r="A412" i="13"/>
  <c r="B412" i="13"/>
  <c r="C412" i="13"/>
  <c r="A413" i="13"/>
  <c r="B413" i="13"/>
  <c r="C413" i="13"/>
  <c r="A3" i="13"/>
  <c r="B3" i="13"/>
  <c r="C3" i="13"/>
  <c r="C2" i="13"/>
  <c r="B2" i="13"/>
  <c r="A2" i="13"/>
  <c r="A2" i="14"/>
  <c r="B2" i="14"/>
  <c r="C2" i="14"/>
  <c r="H2" i="14"/>
  <c r="I2" i="14" s="1"/>
  <c r="J2" i="14" s="1"/>
  <c r="K2" i="14"/>
  <c r="A3" i="14"/>
  <c r="B3" i="14"/>
  <c r="C3" i="14"/>
  <c r="H3" i="14"/>
  <c r="I3" i="14" s="1"/>
  <c r="J3" i="14" s="1"/>
  <c r="K3" i="14"/>
  <c r="A4" i="14"/>
  <c r="B4" i="14"/>
  <c r="C4" i="14"/>
  <c r="H4" i="14"/>
  <c r="I4" i="14"/>
  <c r="J4" i="14" s="1"/>
  <c r="K4" i="14"/>
  <c r="A5" i="14"/>
  <c r="B5" i="14"/>
  <c r="C5" i="14"/>
  <c r="H5" i="14"/>
  <c r="I5" i="14" s="1"/>
  <c r="J5" i="14" s="1"/>
  <c r="K5" i="14"/>
  <c r="A6" i="14"/>
  <c r="B6" i="14"/>
  <c r="C6" i="14"/>
  <c r="H6" i="14"/>
  <c r="I6" i="14" s="1"/>
  <c r="J6" i="14" s="1"/>
  <c r="K6" i="14"/>
  <c r="A7" i="14"/>
  <c r="B7" i="14"/>
  <c r="C7" i="14"/>
  <c r="H7" i="14"/>
  <c r="I7" i="14" s="1"/>
  <c r="J7" i="14" s="1"/>
  <c r="K7" i="14"/>
  <c r="A8" i="14"/>
  <c r="B8" i="14"/>
  <c r="C8" i="14"/>
  <c r="H8" i="14"/>
  <c r="I8" i="14" s="1"/>
  <c r="J8" i="14" s="1"/>
  <c r="K8" i="14"/>
  <c r="A9" i="14"/>
  <c r="B9" i="14"/>
  <c r="C9" i="14"/>
  <c r="H9" i="14"/>
  <c r="I9" i="14" s="1"/>
  <c r="J9" i="14" s="1"/>
  <c r="K9" i="14"/>
  <c r="A10" i="14"/>
  <c r="B10" i="14"/>
  <c r="C10" i="14"/>
  <c r="H10" i="14"/>
  <c r="I10" i="14" s="1"/>
  <c r="J10" i="14" s="1"/>
  <c r="K10" i="14"/>
  <c r="A11" i="14"/>
  <c r="B11" i="14"/>
  <c r="C11" i="14"/>
  <c r="H11" i="14"/>
  <c r="I11" i="14"/>
  <c r="J11" i="14" s="1"/>
  <c r="K11" i="14"/>
  <c r="A12" i="14"/>
  <c r="B12" i="14"/>
  <c r="C12" i="14"/>
  <c r="H12" i="14"/>
  <c r="I12" i="14"/>
  <c r="J12" i="14" s="1"/>
  <c r="K12" i="14"/>
  <c r="A13" i="14"/>
  <c r="B13" i="14"/>
  <c r="C13" i="14"/>
  <c r="H13" i="14"/>
  <c r="I13" i="14" s="1"/>
  <c r="J13" i="14" s="1"/>
  <c r="K13" i="14"/>
  <c r="A14" i="14"/>
  <c r="B14" i="14"/>
  <c r="C14" i="14"/>
  <c r="H14" i="14"/>
  <c r="I14" i="14" s="1"/>
  <c r="J14" i="14" s="1"/>
  <c r="K14" i="14"/>
  <c r="A15" i="14"/>
  <c r="B15" i="14"/>
  <c r="C15" i="14"/>
  <c r="H15" i="14"/>
  <c r="I15" i="14" s="1"/>
  <c r="J15" i="14" s="1"/>
  <c r="K15" i="14"/>
  <c r="A16" i="14"/>
  <c r="B16" i="14"/>
  <c r="C16" i="14"/>
  <c r="H16" i="14"/>
  <c r="I16" i="14" s="1"/>
  <c r="J16" i="14" s="1"/>
  <c r="K16" i="14"/>
  <c r="A17" i="14"/>
  <c r="B17" i="14"/>
  <c r="C17" i="14"/>
  <c r="H17" i="14"/>
  <c r="I17" i="14" s="1"/>
  <c r="J17" i="14" s="1"/>
  <c r="K17" i="14"/>
  <c r="A18" i="14"/>
  <c r="B18" i="14"/>
  <c r="C18" i="14"/>
  <c r="H18" i="14"/>
  <c r="I18" i="14" s="1"/>
  <c r="J18" i="14" s="1"/>
  <c r="K18" i="14"/>
  <c r="A19" i="14"/>
  <c r="B19" i="14"/>
  <c r="C19" i="14"/>
  <c r="H19" i="14"/>
  <c r="I19" i="14"/>
  <c r="J19" i="14" s="1"/>
  <c r="K19" i="14"/>
  <c r="A20" i="14"/>
  <c r="B20" i="14"/>
  <c r="C20" i="14"/>
  <c r="H20" i="14"/>
  <c r="I20" i="14"/>
  <c r="J20" i="14" s="1"/>
  <c r="K20" i="14"/>
  <c r="A21" i="14"/>
  <c r="B21" i="14"/>
  <c r="C21" i="14"/>
  <c r="H21" i="14"/>
  <c r="I21" i="14" s="1"/>
  <c r="J21" i="14" s="1"/>
  <c r="K21" i="14"/>
  <c r="A22" i="14"/>
  <c r="B22" i="14"/>
  <c r="C22" i="14"/>
  <c r="H22" i="14"/>
  <c r="I22" i="14" s="1"/>
  <c r="J22" i="14" s="1"/>
  <c r="K22" i="14"/>
  <c r="A23" i="14"/>
  <c r="B23" i="14"/>
  <c r="C23" i="14"/>
  <c r="H23" i="14"/>
  <c r="I23" i="14" s="1"/>
  <c r="J23" i="14" s="1"/>
  <c r="K23" i="14"/>
  <c r="A24" i="14"/>
  <c r="B24" i="14"/>
  <c r="C24" i="14"/>
  <c r="H24" i="14"/>
  <c r="H25" i="14" s="1"/>
  <c r="I25" i="14" s="1"/>
  <c r="J25" i="14" s="1"/>
  <c r="K24" i="14"/>
  <c r="A25" i="14"/>
  <c r="B25" i="14"/>
  <c r="C25" i="14"/>
  <c r="K25" i="14"/>
  <c r="A26" i="14"/>
  <c r="B26" i="14"/>
  <c r="C26" i="14"/>
  <c r="H26" i="14"/>
  <c r="K26" i="14"/>
  <c r="K27" i="14" s="1"/>
  <c r="A27" i="14"/>
  <c r="B27" i="14"/>
  <c r="C27" i="14"/>
  <c r="A28" i="14"/>
  <c r="B28" i="14"/>
  <c r="C28" i="14"/>
  <c r="H28" i="14"/>
  <c r="I28" i="14" s="1"/>
  <c r="J28" i="14" s="1"/>
  <c r="K28" i="14"/>
  <c r="A29" i="14"/>
  <c r="B29" i="14"/>
  <c r="C29" i="14"/>
  <c r="H29" i="14"/>
  <c r="I29" i="14" s="1"/>
  <c r="J29" i="14" s="1"/>
  <c r="K29" i="14"/>
  <c r="A30" i="14"/>
  <c r="B30" i="14"/>
  <c r="C30" i="14"/>
  <c r="H30" i="14"/>
  <c r="I30" i="14" s="1"/>
  <c r="J30" i="14" s="1"/>
  <c r="K30" i="14"/>
  <c r="A31" i="14"/>
  <c r="B31" i="14"/>
  <c r="C31" i="14"/>
  <c r="H31" i="14"/>
  <c r="I31" i="14"/>
  <c r="J31" i="14" s="1"/>
  <c r="K31" i="14"/>
  <c r="A32" i="14"/>
  <c r="B32" i="14"/>
  <c r="C32" i="14"/>
  <c r="H32" i="14"/>
  <c r="I32" i="14"/>
  <c r="J32" i="14" s="1"/>
  <c r="K32" i="14"/>
  <c r="A33" i="14"/>
  <c r="B33" i="14"/>
  <c r="C33" i="14"/>
  <c r="H33" i="14"/>
  <c r="I33" i="14" s="1"/>
  <c r="J33" i="14" s="1"/>
  <c r="K33" i="14"/>
  <c r="A34" i="14"/>
  <c r="B34" i="14"/>
  <c r="C34" i="14"/>
  <c r="H34" i="14"/>
  <c r="I34" i="14" s="1"/>
  <c r="J34" i="14" s="1"/>
  <c r="K34" i="14"/>
  <c r="A35" i="14"/>
  <c r="B35" i="14"/>
  <c r="C35" i="14"/>
  <c r="H35" i="14"/>
  <c r="I35" i="14" s="1"/>
  <c r="J35" i="14" s="1"/>
  <c r="K35" i="14"/>
  <c r="A36" i="14"/>
  <c r="B36" i="14"/>
  <c r="C36" i="14"/>
  <c r="H36" i="14"/>
  <c r="I36" i="14" s="1"/>
  <c r="J36" i="14" s="1"/>
  <c r="K36" i="14"/>
  <c r="A37" i="14"/>
  <c r="B37" i="14"/>
  <c r="C37" i="14"/>
  <c r="H37" i="14"/>
  <c r="I37" i="14" s="1"/>
  <c r="J37" i="14" s="1"/>
  <c r="K37" i="14"/>
  <c r="A38" i="14"/>
  <c r="B38" i="14"/>
  <c r="C38" i="14"/>
  <c r="H38" i="14"/>
  <c r="I38" i="14" s="1"/>
  <c r="J38" i="14" s="1"/>
  <c r="K38" i="14"/>
  <c r="A39" i="14"/>
  <c r="B39" i="14"/>
  <c r="C39" i="14"/>
  <c r="H39" i="14"/>
  <c r="I39" i="14"/>
  <c r="J39" i="14" s="1"/>
  <c r="K39" i="14"/>
  <c r="A40" i="14"/>
  <c r="B40" i="14"/>
  <c r="C40" i="14"/>
  <c r="H40" i="14"/>
  <c r="I40" i="14"/>
  <c r="J40" i="14" s="1"/>
  <c r="K40" i="14"/>
  <c r="A41" i="14"/>
  <c r="B41" i="14"/>
  <c r="C41" i="14"/>
  <c r="H41" i="14"/>
  <c r="I41" i="14" s="1"/>
  <c r="J41" i="14" s="1"/>
  <c r="K41" i="14"/>
  <c r="A42" i="14"/>
  <c r="B42" i="14"/>
  <c r="C42" i="14"/>
  <c r="H42" i="14"/>
  <c r="I42" i="14" s="1"/>
  <c r="J42" i="14" s="1"/>
  <c r="K42" i="14"/>
  <c r="A43" i="14"/>
  <c r="B43" i="14"/>
  <c r="C43" i="14"/>
  <c r="H43" i="14"/>
  <c r="I43" i="14" s="1"/>
  <c r="J43" i="14" s="1"/>
  <c r="K43" i="14"/>
  <c r="A44" i="14"/>
  <c r="B44" i="14"/>
  <c r="C44" i="14"/>
  <c r="H44" i="14"/>
  <c r="I44" i="14" s="1"/>
  <c r="J44" i="14" s="1"/>
  <c r="K44" i="14"/>
  <c r="A45" i="14"/>
  <c r="B45" i="14"/>
  <c r="C45" i="14"/>
  <c r="H45" i="14"/>
  <c r="I45" i="14" s="1"/>
  <c r="J45" i="14" s="1"/>
  <c r="K45" i="14"/>
  <c r="A46" i="14"/>
  <c r="B46" i="14"/>
  <c r="C46" i="14"/>
  <c r="H46" i="14"/>
  <c r="I46" i="14" s="1"/>
  <c r="J46" i="14" s="1"/>
  <c r="K46" i="14"/>
  <c r="A47" i="14"/>
  <c r="B47" i="14"/>
  <c r="C47" i="14"/>
  <c r="H47" i="14"/>
  <c r="I47" i="14"/>
  <c r="J47" i="14" s="1"/>
  <c r="K47" i="14"/>
  <c r="A48" i="14"/>
  <c r="B48" i="14"/>
  <c r="C48" i="14"/>
  <c r="H48" i="14"/>
  <c r="I48" i="14"/>
  <c r="J48" i="14" s="1"/>
  <c r="K48" i="14"/>
  <c r="A49" i="14"/>
  <c r="B49" i="14"/>
  <c r="C49" i="14"/>
  <c r="H49" i="14"/>
  <c r="I49" i="14" s="1"/>
  <c r="J49" i="14" s="1"/>
  <c r="K49" i="14"/>
  <c r="A50" i="14"/>
  <c r="B50" i="14"/>
  <c r="C50" i="14"/>
  <c r="H50" i="14"/>
  <c r="I50" i="14" s="1"/>
  <c r="J50" i="14" s="1"/>
  <c r="K50" i="14"/>
  <c r="A51" i="14"/>
  <c r="B51" i="14"/>
  <c r="C51" i="14"/>
  <c r="H51" i="14"/>
  <c r="I51" i="14" s="1"/>
  <c r="J51" i="14" s="1"/>
  <c r="K51" i="14"/>
  <c r="A52" i="14"/>
  <c r="B52" i="14"/>
  <c r="C52" i="14"/>
  <c r="H52" i="14"/>
  <c r="I52" i="14" s="1"/>
  <c r="J52" i="14" s="1"/>
  <c r="K52" i="14"/>
  <c r="A53" i="14"/>
  <c r="B53" i="14"/>
  <c r="C53" i="14"/>
  <c r="H53" i="14"/>
  <c r="I53" i="14" s="1"/>
  <c r="J53" i="14" s="1"/>
  <c r="K53" i="14"/>
  <c r="A54" i="14"/>
  <c r="B54" i="14"/>
  <c r="C54" i="14"/>
  <c r="H54" i="14"/>
  <c r="I54" i="14" s="1"/>
  <c r="J54" i="14" s="1"/>
  <c r="K54" i="14"/>
  <c r="A55" i="14"/>
  <c r="B55" i="14"/>
  <c r="C55" i="14"/>
  <c r="H55" i="14"/>
  <c r="I55" i="14"/>
  <c r="J55" i="14" s="1"/>
  <c r="K55" i="14"/>
  <c r="A56" i="14"/>
  <c r="B56" i="14"/>
  <c r="C56" i="14"/>
  <c r="H56" i="14"/>
  <c r="I56" i="14"/>
  <c r="J56" i="14" s="1"/>
  <c r="K56" i="14"/>
  <c r="A57" i="14"/>
  <c r="B57" i="14"/>
  <c r="C57" i="14"/>
  <c r="H57" i="14"/>
  <c r="I57" i="14" s="1"/>
  <c r="J57" i="14" s="1"/>
  <c r="K57" i="14"/>
  <c r="A58" i="14"/>
  <c r="B58" i="14"/>
  <c r="C58" i="14"/>
  <c r="H58" i="14"/>
  <c r="I58" i="14" s="1"/>
  <c r="J58" i="14" s="1"/>
  <c r="K58" i="14"/>
  <c r="A59" i="14"/>
  <c r="B59" i="14"/>
  <c r="C59" i="14"/>
  <c r="H59" i="14"/>
  <c r="I59" i="14" s="1"/>
  <c r="J59" i="14" s="1"/>
  <c r="K59" i="14"/>
  <c r="A60" i="14"/>
  <c r="B60" i="14"/>
  <c r="C60" i="14"/>
  <c r="H60" i="14"/>
  <c r="I60" i="14" s="1"/>
  <c r="J60" i="14" s="1"/>
  <c r="K60" i="14"/>
  <c r="A61" i="14"/>
  <c r="B61" i="14"/>
  <c r="C61" i="14"/>
  <c r="H61" i="14"/>
  <c r="I61" i="14" s="1"/>
  <c r="J61" i="14" s="1"/>
  <c r="K61" i="14"/>
  <c r="A62" i="14"/>
  <c r="B62" i="14"/>
  <c r="C62" i="14"/>
  <c r="H62" i="14"/>
  <c r="I62" i="14" s="1"/>
  <c r="J62" i="14" s="1"/>
  <c r="K62" i="14"/>
  <c r="A63" i="14"/>
  <c r="B63" i="14"/>
  <c r="C63" i="14"/>
  <c r="H63" i="14"/>
  <c r="I63" i="14"/>
  <c r="J63" i="14" s="1"/>
  <c r="K63" i="14"/>
  <c r="A64" i="14"/>
  <c r="B64" i="14"/>
  <c r="C64" i="14"/>
  <c r="H64" i="14"/>
  <c r="I64" i="14"/>
  <c r="J64" i="14" s="1"/>
  <c r="K64" i="14"/>
  <c r="A65" i="14"/>
  <c r="B65" i="14"/>
  <c r="C65" i="14"/>
  <c r="H65" i="14"/>
  <c r="I65" i="14" s="1"/>
  <c r="J65" i="14" s="1"/>
  <c r="K65" i="14"/>
  <c r="A66" i="14"/>
  <c r="B66" i="14"/>
  <c r="C66" i="14"/>
  <c r="H66" i="14"/>
  <c r="I66" i="14" s="1"/>
  <c r="J66" i="14" s="1"/>
  <c r="K66" i="14"/>
  <c r="A67" i="14"/>
  <c r="B67" i="14"/>
  <c r="C67" i="14"/>
  <c r="H67" i="14"/>
  <c r="I67" i="14" s="1"/>
  <c r="J67" i="14" s="1"/>
  <c r="K67" i="14"/>
  <c r="A68" i="14"/>
  <c r="B68" i="14"/>
  <c r="C68" i="14"/>
  <c r="H68" i="14"/>
  <c r="I68" i="14" s="1"/>
  <c r="J68" i="14" s="1"/>
  <c r="K68" i="14"/>
  <c r="A69" i="14"/>
  <c r="B69" i="14"/>
  <c r="C69" i="14"/>
  <c r="H69" i="14"/>
  <c r="I69" i="14" s="1"/>
  <c r="J69" i="14" s="1"/>
  <c r="K69" i="14"/>
  <c r="A70" i="14"/>
  <c r="B70" i="14"/>
  <c r="C70" i="14"/>
  <c r="H70" i="14"/>
  <c r="I70" i="14" s="1"/>
  <c r="J70" i="14" s="1"/>
  <c r="K70" i="14"/>
  <c r="A71" i="14"/>
  <c r="B71" i="14"/>
  <c r="C71" i="14"/>
  <c r="H71" i="14"/>
  <c r="I71" i="14"/>
  <c r="J71" i="14" s="1"/>
  <c r="K71" i="14"/>
  <c r="A72" i="14"/>
  <c r="B72" i="14"/>
  <c r="C72" i="14"/>
  <c r="H72" i="14"/>
  <c r="I72" i="14"/>
  <c r="J72" i="14" s="1"/>
  <c r="K72" i="14"/>
  <c r="A73" i="14"/>
  <c r="B73" i="14"/>
  <c r="C73" i="14"/>
  <c r="H73" i="14"/>
  <c r="I73" i="14" s="1"/>
  <c r="J73" i="14" s="1"/>
  <c r="K73" i="14"/>
  <c r="A74" i="14"/>
  <c r="B74" i="14"/>
  <c r="C74" i="14"/>
  <c r="H74" i="14"/>
  <c r="I74" i="14" s="1"/>
  <c r="J74" i="14" s="1"/>
  <c r="K74" i="14"/>
  <c r="A75" i="14"/>
  <c r="B75" i="14"/>
  <c r="C75" i="14"/>
  <c r="H75" i="14"/>
  <c r="I75" i="14" s="1"/>
  <c r="J75" i="14" s="1"/>
  <c r="K75" i="14"/>
  <c r="A76" i="14"/>
  <c r="B76" i="14"/>
  <c r="C76" i="14"/>
  <c r="H76" i="14"/>
  <c r="I76" i="14" s="1"/>
  <c r="J76" i="14" s="1"/>
  <c r="K76" i="14"/>
  <c r="A77" i="14"/>
  <c r="B77" i="14"/>
  <c r="C77" i="14"/>
  <c r="H77" i="14"/>
  <c r="I77" i="14" s="1"/>
  <c r="J77" i="14" s="1"/>
  <c r="K77" i="14"/>
  <c r="A78" i="14"/>
  <c r="B78" i="14"/>
  <c r="C78" i="14"/>
  <c r="H78" i="14"/>
  <c r="I78" i="14" s="1"/>
  <c r="J78" i="14" s="1"/>
  <c r="K78" i="14"/>
  <c r="A79" i="14"/>
  <c r="B79" i="14"/>
  <c r="C79" i="14"/>
  <c r="H79" i="14"/>
  <c r="I79" i="14"/>
  <c r="J79" i="14" s="1"/>
  <c r="K79" i="14"/>
  <c r="A80" i="14"/>
  <c r="B80" i="14"/>
  <c r="C80" i="14"/>
  <c r="H80" i="14"/>
  <c r="I80" i="14"/>
  <c r="J80" i="14" s="1"/>
  <c r="K80" i="14"/>
  <c r="A81" i="14"/>
  <c r="B81" i="14"/>
  <c r="C81" i="14"/>
  <c r="H81" i="14"/>
  <c r="I81" i="14" s="1"/>
  <c r="J81" i="14" s="1"/>
  <c r="K81" i="14"/>
  <c r="A82" i="14"/>
  <c r="B82" i="14"/>
  <c r="C82" i="14"/>
  <c r="H82" i="14"/>
  <c r="I82" i="14" s="1"/>
  <c r="J82" i="14" s="1"/>
  <c r="K82" i="14"/>
  <c r="A83" i="14"/>
  <c r="B83" i="14"/>
  <c r="C83" i="14"/>
  <c r="H83" i="14"/>
  <c r="I83" i="14" s="1"/>
  <c r="J83" i="14" s="1"/>
  <c r="K83" i="14"/>
  <c r="A84" i="14"/>
  <c r="B84" i="14"/>
  <c r="C84" i="14"/>
  <c r="H84" i="14"/>
  <c r="I84" i="14" s="1"/>
  <c r="J84" i="14" s="1"/>
  <c r="K84" i="14"/>
  <c r="A85" i="14"/>
  <c r="B85" i="14"/>
  <c r="C85" i="14"/>
  <c r="H85" i="14"/>
  <c r="I85" i="14" s="1"/>
  <c r="J85" i="14" s="1"/>
  <c r="K85" i="14"/>
  <c r="A86" i="14"/>
  <c r="B86" i="14"/>
  <c r="C86" i="14"/>
  <c r="H86" i="14"/>
  <c r="I86" i="14" s="1"/>
  <c r="J86" i="14" s="1"/>
  <c r="K86" i="14"/>
  <c r="A87" i="14"/>
  <c r="B87" i="14"/>
  <c r="C87" i="14"/>
  <c r="H87" i="14"/>
  <c r="I87" i="14" s="1"/>
  <c r="J87" i="14" s="1"/>
  <c r="K87" i="14"/>
  <c r="A88" i="14"/>
  <c r="B88" i="14"/>
  <c r="C88" i="14"/>
  <c r="H88" i="14"/>
  <c r="I88" i="14" s="1"/>
  <c r="J88" i="14" s="1"/>
  <c r="K88" i="14"/>
  <c r="A89" i="14"/>
  <c r="B89" i="14"/>
  <c r="C89" i="14"/>
  <c r="H89" i="14"/>
  <c r="K89" i="14"/>
  <c r="K90" i="14" s="1"/>
  <c r="A90" i="14"/>
  <c r="B90" i="14"/>
  <c r="C90" i="14"/>
  <c r="A91" i="14"/>
  <c r="B91" i="14"/>
  <c r="C91" i="14"/>
  <c r="H91" i="14"/>
  <c r="I91" i="14"/>
  <c r="J91" i="14" s="1"/>
  <c r="K91" i="14"/>
  <c r="A92" i="14"/>
  <c r="B92" i="14"/>
  <c r="C92" i="14"/>
  <c r="H92" i="14"/>
  <c r="I92" i="14"/>
  <c r="J92" i="14" s="1"/>
  <c r="K92" i="14"/>
  <c r="A93" i="14"/>
  <c r="B93" i="14"/>
  <c r="C93" i="14"/>
  <c r="H93" i="14"/>
  <c r="I93" i="14" s="1"/>
  <c r="J93" i="14" s="1"/>
  <c r="K93" i="14"/>
  <c r="A94" i="14"/>
  <c r="B94" i="14"/>
  <c r="C94" i="14"/>
  <c r="H94" i="14"/>
  <c r="I94" i="14" s="1"/>
  <c r="J94" i="14" s="1"/>
  <c r="K94" i="14"/>
  <c r="A95" i="14"/>
  <c r="B95" i="14"/>
  <c r="C95" i="14"/>
  <c r="H95" i="14"/>
  <c r="I95" i="14"/>
  <c r="J95" i="14" s="1"/>
  <c r="K95" i="14"/>
  <c r="A96" i="14"/>
  <c r="B96" i="14"/>
  <c r="C96" i="14"/>
  <c r="H96" i="14"/>
  <c r="I96" i="14"/>
  <c r="J96" i="14" s="1"/>
  <c r="K96" i="14"/>
  <c r="A97" i="14"/>
  <c r="B97" i="14"/>
  <c r="C97" i="14"/>
  <c r="H97" i="14"/>
  <c r="I97" i="14" s="1"/>
  <c r="J97" i="14" s="1"/>
  <c r="K97" i="14"/>
  <c r="A98" i="14"/>
  <c r="B98" i="14"/>
  <c r="C98" i="14"/>
  <c r="H98" i="14"/>
  <c r="I98" i="14" s="1"/>
  <c r="J98" i="14" s="1"/>
  <c r="K98" i="14"/>
  <c r="A99" i="14"/>
  <c r="B99" i="14"/>
  <c r="C99" i="14"/>
  <c r="H99" i="14"/>
  <c r="I99" i="14"/>
  <c r="J99" i="14" s="1"/>
  <c r="K99" i="14"/>
  <c r="A100" i="14"/>
  <c r="B100" i="14"/>
  <c r="C100" i="14"/>
  <c r="H100" i="14"/>
  <c r="I100" i="14"/>
  <c r="J100" i="14" s="1"/>
  <c r="K100" i="14"/>
  <c r="A101" i="14"/>
  <c r="B101" i="14"/>
  <c r="C101" i="14"/>
  <c r="H101" i="14"/>
  <c r="K101" i="14"/>
  <c r="K102" i="14" s="1"/>
  <c r="A102" i="14"/>
  <c r="B102" i="14"/>
  <c r="C102" i="14"/>
  <c r="H102" i="14"/>
  <c r="I102" i="14" s="1"/>
  <c r="J102" i="14" s="1"/>
  <c r="A103" i="14"/>
  <c r="B103" i="14"/>
  <c r="C103" i="14"/>
  <c r="H103" i="14"/>
  <c r="I103" i="14" s="1"/>
  <c r="J103" i="14" s="1"/>
  <c r="K103" i="14"/>
  <c r="A104" i="14"/>
  <c r="B104" i="14"/>
  <c r="C104" i="14"/>
  <c r="H104" i="14"/>
  <c r="I104" i="14" s="1"/>
  <c r="J104" i="14" s="1"/>
  <c r="K104" i="14"/>
  <c r="A105" i="14"/>
  <c r="B105" i="14"/>
  <c r="C105" i="14"/>
  <c r="H105" i="14"/>
  <c r="I105" i="14" s="1"/>
  <c r="J105" i="14" s="1"/>
  <c r="K105" i="14"/>
  <c r="A106" i="14"/>
  <c r="B106" i="14"/>
  <c r="C106" i="14"/>
  <c r="H106" i="14"/>
  <c r="I106" i="14" s="1"/>
  <c r="J106" i="14" s="1"/>
  <c r="K106" i="14"/>
  <c r="A107" i="14"/>
  <c r="B107" i="14"/>
  <c r="C107" i="14"/>
  <c r="H107" i="14"/>
  <c r="I107" i="14" s="1"/>
  <c r="J107" i="14" s="1"/>
  <c r="K107" i="14"/>
  <c r="A108" i="14"/>
  <c r="B108" i="14"/>
  <c r="C108" i="14"/>
  <c r="H108" i="14"/>
  <c r="I108" i="14"/>
  <c r="J108" i="14" s="1"/>
  <c r="K108" i="14"/>
  <c r="A109" i="14"/>
  <c r="B109" i="14"/>
  <c r="C109" i="14"/>
  <c r="H109" i="14"/>
  <c r="H110" i="14" s="1"/>
  <c r="K109" i="14"/>
  <c r="A110" i="14"/>
  <c r="B110" i="14"/>
  <c r="C110" i="14"/>
  <c r="K110" i="14"/>
  <c r="A111" i="14"/>
  <c r="B111" i="14"/>
  <c r="C111" i="14"/>
  <c r="H111" i="14"/>
  <c r="I111" i="14" s="1"/>
  <c r="J111" i="14" s="1"/>
  <c r="K111" i="14"/>
  <c r="A112" i="14"/>
  <c r="B112" i="14"/>
  <c r="C112" i="14"/>
  <c r="H112" i="14"/>
  <c r="I112" i="14"/>
  <c r="J112" i="14" s="1"/>
  <c r="K112" i="14"/>
  <c r="A113" i="14"/>
  <c r="B113" i="14"/>
  <c r="C113" i="14"/>
  <c r="H113" i="14"/>
  <c r="I113" i="14" s="1"/>
  <c r="J113" i="14" s="1"/>
  <c r="K113" i="14"/>
  <c r="A114" i="14"/>
  <c r="B114" i="14"/>
  <c r="C114" i="14"/>
  <c r="H114" i="14"/>
  <c r="I114" i="14" s="1"/>
  <c r="J114" i="14" s="1"/>
  <c r="K114" i="14"/>
  <c r="A115" i="14"/>
  <c r="B115" i="14"/>
  <c r="C115" i="14"/>
  <c r="H115" i="14"/>
  <c r="I115" i="14" s="1"/>
  <c r="J115" i="14" s="1"/>
  <c r="K115" i="14"/>
  <c r="A116" i="14"/>
  <c r="B116" i="14"/>
  <c r="C116" i="14"/>
  <c r="H116" i="14"/>
  <c r="I116" i="14" s="1"/>
  <c r="J116" i="14" s="1"/>
  <c r="K116" i="14"/>
  <c r="A117" i="14"/>
  <c r="B117" i="14"/>
  <c r="C117" i="14"/>
  <c r="H117" i="14"/>
  <c r="I117" i="14" s="1"/>
  <c r="J117" i="14" s="1"/>
  <c r="K117" i="14"/>
  <c r="A118" i="14"/>
  <c r="B118" i="14"/>
  <c r="C118" i="14"/>
  <c r="H118" i="14"/>
  <c r="I118" i="14" s="1"/>
  <c r="J118" i="14" s="1"/>
  <c r="K118" i="14"/>
  <c r="A119" i="14"/>
  <c r="B119" i="14"/>
  <c r="C119" i="14"/>
  <c r="H119" i="14"/>
  <c r="H120" i="14" s="1"/>
  <c r="K119" i="14"/>
  <c r="K120" i="14" s="1"/>
  <c r="A120" i="14"/>
  <c r="B120" i="14"/>
  <c r="C120" i="14"/>
  <c r="A121" i="14"/>
  <c r="B121" i="14"/>
  <c r="C121" i="14"/>
  <c r="H121" i="14"/>
  <c r="I121" i="14"/>
  <c r="J121" i="14" s="1"/>
  <c r="K121" i="14"/>
  <c r="A122" i="14"/>
  <c r="B122" i="14"/>
  <c r="C122" i="14"/>
  <c r="H122" i="14"/>
  <c r="I122" i="14" s="1"/>
  <c r="J122" i="14" s="1"/>
  <c r="K122" i="14"/>
  <c r="A123" i="14"/>
  <c r="B123" i="14"/>
  <c r="C123" i="14"/>
  <c r="H123" i="14"/>
  <c r="I123" i="14"/>
  <c r="J123" i="14" s="1"/>
  <c r="K123" i="14"/>
  <c r="A124" i="14"/>
  <c r="B124" i="14"/>
  <c r="C124" i="14"/>
  <c r="H124" i="14"/>
  <c r="I124" i="14"/>
  <c r="J124" i="14" s="1"/>
  <c r="K124" i="14"/>
  <c r="A125" i="14"/>
  <c r="B125" i="14"/>
  <c r="C125" i="14"/>
  <c r="H125" i="14"/>
  <c r="I125" i="14"/>
  <c r="J125" i="14" s="1"/>
  <c r="K125" i="14"/>
  <c r="A126" i="14"/>
  <c r="B126" i="14"/>
  <c r="C126" i="14"/>
  <c r="H126" i="14"/>
  <c r="I126" i="14" s="1"/>
  <c r="J126" i="14" s="1"/>
  <c r="K126" i="14"/>
  <c r="A127" i="14"/>
  <c r="B127" i="14"/>
  <c r="C127" i="14"/>
  <c r="H127" i="14"/>
  <c r="I127" i="14" s="1"/>
  <c r="J127" i="14" s="1"/>
  <c r="K127" i="14"/>
  <c r="A128" i="14"/>
  <c r="B128" i="14"/>
  <c r="C128" i="14"/>
  <c r="H128" i="14"/>
  <c r="I128" i="14" s="1"/>
  <c r="J128" i="14" s="1"/>
  <c r="K128" i="14"/>
  <c r="A129" i="14"/>
  <c r="B129" i="14"/>
  <c r="C129" i="14"/>
  <c r="H129" i="14"/>
  <c r="I129" i="14"/>
  <c r="J129" i="14" s="1"/>
  <c r="K129" i="14"/>
  <c r="A130" i="14"/>
  <c r="B130" i="14"/>
  <c r="C130" i="14"/>
  <c r="H130" i="14"/>
  <c r="I130" i="14" s="1"/>
  <c r="J130" i="14" s="1"/>
  <c r="K130" i="14"/>
  <c r="A131" i="14"/>
  <c r="B131" i="14"/>
  <c r="C131" i="14"/>
  <c r="H131" i="14"/>
  <c r="I131" i="14"/>
  <c r="J131" i="14" s="1"/>
  <c r="K131" i="14"/>
  <c r="A132" i="14"/>
  <c r="B132" i="14"/>
  <c r="C132" i="14"/>
  <c r="H132" i="14"/>
  <c r="I132" i="14"/>
  <c r="J132" i="14" s="1"/>
  <c r="K132" i="14"/>
  <c r="A133" i="14"/>
  <c r="B133" i="14"/>
  <c r="C133" i="14"/>
  <c r="H133" i="14"/>
  <c r="I133" i="14"/>
  <c r="J133" i="14" s="1"/>
  <c r="K133" i="14"/>
  <c r="A134" i="14"/>
  <c r="B134" i="14"/>
  <c r="C134" i="14"/>
  <c r="H134" i="14"/>
  <c r="I134" i="14" s="1"/>
  <c r="J134" i="14" s="1"/>
  <c r="K134" i="14"/>
  <c r="A135" i="14"/>
  <c r="B135" i="14"/>
  <c r="C135" i="14"/>
  <c r="H135" i="14"/>
  <c r="I135" i="14" s="1"/>
  <c r="J135" i="14" s="1"/>
  <c r="K135" i="14"/>
  <c r="A136" i="14"/>
  <c r="B136" i="14"/>
  <c r="C136" i="14"/>
  <c r="H136" i="14"/>
  <c r="I136" i="14" s="1"/>
  <c r="J136" i="14" s="1"/>
  <c r="K136" i="14"/>
  <c r="A137" i="14"/>
  <c r="B137" i="14"/>
  <c r="C137" i="14"/>
  <c r="H137" i="14"/>
  <c r="I137" i="14"/>
  <c r="J137" i="14" s="1"/>
  <c r="K137" i="14"/>
  <c r="A138" i="14"/>
  <c r="B138" i="14"/>
  <c r="C138" i="14"/>
  <c r="H138" i="14"/>
  <c r="I138" i="14" s="1"/>
  <c r="J138" i="14" s="1"/>
  <c r="K138" i="14"/>
  <c r="A139" i="14"/>
  <c r="B139" i="14"/>
  <c r="C139" i="14"/>
  <c r="H139" i="14"/>
  <c r="I139" i="14"/>
  <c r="J139" i="14" s="1"/>
  <c r="K139" i="14"/>
  <c r="A140" i="14"/>
  <c r="B140" i="14"/>
  <c r="C140" i="14"/>
  <c r="H140" i="14"/>
  <c r="I140" i="14"/>
  <c r="J140" i="14" s="1"/>
  <c r="K140" i="14"/>
  <c r="A141" i="14"/>
  <c r="B141" i="14"/>
  <c r="C141" i="14"/>
  <c r="H141" i="14"/>
  <c r="I141" i="14"/>
  <c r="J141" i="14" s="1"/>
  <c r="K141" i="14"/>
  <c r="A142" i="14"/>
  <c r="B142" i="14"/>
  <c r="C142" i="14"/>
  <c r="H142" i="14"/>
  <c r="I142" i="14" s="1"/>
  <c r="J142" i="14" s="1"/>
  <c r="K142" i="14"/>
  <c r="A143" i="14"/>
  <c r="B143" i="14"/>
  <c r="C143" i="14"/>
  <c r="H143" i="14"/>
  <c r="I143" i="14" s="1"/>
  <c r="J143" i="14" s="1"/>
  <c r="K143" i="14"/>
  <c r="A144" i="14"/>
  <c r="B144" i="14"/>
  <c r="C144" i="14"/>
  <c r="H144" i="14"/>
  <c r="I144" i="14" s="1"/>
  <c r="J144" i="14" s="1"/>
  <c r="K144" i="14"/>
  <c r="A145" i="14"/>
  <c r="B145" i="14"/>
  <c r="C145" i="14"/>
  <c r="H145" i="14"/>
  <c r="I145" i="14" s="1"/>
  <c r="J145" i="14" s="1"/>
  <c r="K145" i="14"/>
  <c r="A146" i="14"/>
  <c r="B146" i="14"/>
  <c r="C146" i="14"/>
  <c r="H146" i="14"/>
  <c r="I146" i="14" s="1"/>
  <c r="J146" i="14"/>
  <c r="K146" i="14"/>
  <c r="A147" i="14"/>
  <c r="B147" i="14"/>
  <c r="C147" i="14"/>
  <c r="H147" i="14"/>
  <c r="I147" i="14"/>
  <c r="J147" i="14" s="1"/>
  <c r="K147" i="14"/>
  <c r="A148" i="14"/>
  <c r="B148" i="14"/>
  <c r="C148" i="14"/>
  <c r="H148" i="14"/>
  <c r="I148" i="14"/>
  <c r="J148" i="14" s="1"/>
  <c r="K148" i="14"/>
  <c r="A149" i="14"/>
  <c r="B149" i="14"/>
  <c r="C149" i="14"/>
  <c r="H149" i="14"/>
  <c r="I149" i="14"/>
  <c r="J149" i="14" s="1"/>
  <c r="K149" i="14"/>
  <c r="A150" i="14"/>
  <c r="B150" i="14"/>
  <c r="C150" i="14"/>
  <c r="H150" i="14"/>
  <c r="I150" i="14" s="1"/>
  <c r="J150" i="14" s="1"/>
  <c r="K150" i="14"/>
  <c r="A151" i="14"/>
  <c r="B151" i="14"/>
  <c r="C151" i="14"/>
  <c r="H151" i="14"/>
  <c r="I151" i="14" s="1"/>
  <c r="J151" i="14" s="1"/>
  <c r="K151" i="14"/>
  <c r="A152" i="14"/>
  <c r="B152" i="14"/>
  <c r="C152" i="14"/>
  <c r="H152" i="14"/>
  <c r="I152" i="14" s="1"/>
  <c r="J152" i="14" s="1"/>
  <c r="K152" i="14"/>
  <c r="A153" i="14"/>
  <c r="B153" i="14"/>
  <c r="C153" i="14"/>
  <c r="H153" i="14"/>
  <c r="I153" i="14" s="1"/>
  <c r="J153" i="14" s="1"/>
  <c r="K153" i="14"/>
  <c r="A154" i="14"/>
  <c r="B154" i="14"/>
  <c r="C154" i="14"/>
  <c r="H154" i="14"/>
  <c r="I154" i="14" s="1"/>
  <c r="J154" i="14"/>
  <c r="K154" i="14"/>
  <c r="A155" i="14"/>
  <c r="B155" i="14"/>
  <c r="C155" i="14"/>
  <c r="H155" i="14"/>
  <c r="I155" i="14"/>
  <c r="J155" i="14" s="1"/>
  <c r="K155" i="14"/>
  <c r="A156" i="14"/>
  <c r="B156" i="14"/>
  <c r="C156" i="14"/>
  <c r="H156" i="14"/>
  <c r="I156" i="14"/>
  <c r="J156" i="14" s="1"/>
  <c r="K156" i="14"/>
  <c r="A157" i="14"/>
  <c r="B157" i="14"/>
  <c r="C157" i="14"/>
  <c r="H157" i="14"/>
  <c r="I157" i="14"/>
  <c r="J157" i="14" s="1"/>
  <c r="K157" i="14"/>
  <c r="A158" i="14"/>
  <c r="B158" i="14"/>
  <c r="C158" i="14"/>
  <c r="H158" i="14"/>
  <c r="I158" i="14" s="1"/>
  <c r="J158" i="14" s="1"/>
  <c r="K158" i="14"/>
  <c r="A159" i="14"/>
  <c r="B159" i="14"/>
  <c r="C159" i="14"/>
  <c r="H159" i="14"/>
  <c r="I159" i="14" s="1"/>
  <c r="J159" i="14" s="1"/>
  <c r="K159" i="14"/>
  <c r="A160" i="14"/>
  <c r="B160" i="14"/>
  <c r="C160" i="14"/>
  <c r="H160" i="14"/>
  <c r="I160" i="14" s="1"/>
  <c r="J160" i="14" s="1"/>
  <c r="K160" i="14"/>
  <c r="A161" i="14"/>
  <c r="B161" i="14"/>
  <c r="C161" i="14"/>
  <c r="H161" i="14"/>
  <c r="I161" i="14" s="1"/>
  <c r="J161" i="14" s="1"/>
  <c r="K161" i="14"/>
  <c r="A162" i="14"/>
  <c r="B162" i="14"/>
  <c r="C162" i="14"/>
  <c r="H162" i="14"/>
  <c r="I162" i="14" s="1"/>
  <c r="J162" i="14"/>
  <c r="K162" i="14"/>
  <c r="A163" i="14"/>
  <c r="B163" i="14"/>
  <c r="C163" i="14"/>
  <c r="H163" i="14"/>
  <c r="I163" i="14"/>
  <c r="J163" i="14" s="1"/>
  <c r="K163" i="14"/>
  <c r="A164" i="14"/>
  <c r="B164" i="14"/>
  <c r="C164" i="14"/>
  <c r="H164" i="14"/>
  <c r="I164" i="14"/>
  <c r="J164" i="14" s="1"/>
  <c r="K164" i="14"/>
  <c r="A165" i="14"/>
  <c r="B165" i="14"/>
  <c r="C165" i="14"/>
  <c r="H165" i="14"/>
  <c r="I165" i="14"/>
  <c r="J165" i="14" s="1"/>
  <c r="K165" i="14"/>
  <c r="A166" i="14"/>
  <c r="B166" i="14"/>
  <c r="C166" i="14"/>
  <c r="H166" i="14"/>
  <c r="I166" i="14" s="1"/>
  <c r="J166" i="14" s="1"/>
  <c r="K166" i="14"/>
  <c r="A167" i="14"/>
  <c r="B167" i="14"/>
  <c r="C167" i="14"/>
  <c r="H167" i="14"/>
  <c r="I167" i="14" s="1"/>
  <c r="J167" i="14" s="1"/>
  <c r="K167" i="14"/>
  <c r="A168" i="14"/>
  <c r="B168" i="14"/>
  <c r="C168" i="14"/>
  <c r="H168" i="14"/>
  <c r="I168" i="14" s="1"/>
  <c r="J168" i="14" s="1"/>
  <c r="K168" i="14"/>
  <c r="A169" i="14"/>
  <c r="B169" i="14"/>
  <c r="C169" i="14"/>
  <c r="H169" i="14"/>
  <c r="I169" i="14" s="1"/>
  <c r="J169" i="14" s="1"/>
  <c r="K169" i="14"/>
  <c r="A170" i="14"/>
  <c r="B170" i="14"/>
  <c r="C170" i="14"/>
  <c r="H170" i="14"/>
  <c r="I170" i="14"/>
  <c r="J170" i="14" s="1"/>
  <c r="K170" i="14"/>
  <c r="A171" i="14"/>
  <c r="B171" i="14"/>
  <c r="C171" i="14"/>
  <c r="H171" i="14"/>
  <c r="I171" i="14" s="1"/>
  <c r="J171" i="14" s="1"/>
  <c r="K171" i="14"/>
  <c r="A172" i="14"/>
  <c r="B172" i="14"/>
  <c r="C172" i="14"/>
  <c r="H172" i="14"/>
  <c r="I172" i="14" s="1"/>
  <c r="J172" i="14" s="1"/>
  <c r="K172" i="14"/>
  <c r="A173" i="14"/>
  <c r="B173" i="14"/>
  <c r="C173" i="14"/>
  <c r="H173" i="14"/>
  <c r="I173" i="14" s="1"/>
  <c r="J173" i="14" s="1"/>
  <c r="K173" i="14"/>
  <c r="A174" i="14"/>
  <c r="B174" i="14"/>
  <c r="C174" i="14"/>
  <c r="H174" i="14"/>
  <c r="I174" i="14"/>
  <c r="J174" i="14" s="1"/>
  <c r="K174" i="14"/>
  <c r="A175" i="14"/>
  <c r="B175" i="14"/>
  <c r="C175" i="14"/>
  <c r="H175" i="14"/>
  <c r="I175" i="14" s="1"/>
  <c r="J175" i="14" s="1"/>
  <c r="K175" i="14"/>
  <c r="A176" i="14"/>
  <c r="B176" i="14"/>
  <c r="C176" i="14"/>
  <c r="H176" i="14"/>
  <c r="I176" i="14" s="1"/>
  <c r="J176" i="14" s="1"/>
  <c r="K176" i="14"/>
  <c r="A177" i="14"/>
  <c r="B177" i="14"/>
  <c r="C177" i="14"/>
  <c r="H177" i="14"/>
  <c r="I177" i="14" s="1"/>
  <c r="J177" i="14" s="1"/>
  <c r="K177" i="14"/>
  <c r="A178" i="14"/>
  <c r="B178" i="14"/>
  <c r="C178" i="14"/>
  <c r="H178" i="14"/>
  <c r="I178" i="14"/>
  <c r="J178" i="14" s="1"/>
  <c r="K178" i="14"/>
  <c r="A179" i="14"/>
  <c r="B179" i="14"/>
  <c r="C179" i="14"/>
  <c r="H179" i="14"/>
  <c r="I179" i="14" s="1"/>
  <c r="J179" i="14" s="1"/>
  <c r="K179" i="14"/>
  <c r="A180" i="14"/>
  <c r="B180" i="14"/>
  <c r="C180" i="14"/>
  <c r="H180" i="14"/>
  <c r="I180" i="14" s="1"/>
  <c r="J180" i="14" s="1"/>
  <c r="K180" i="14"/>
  <c r="A181" i="14"/>
  <c r="B181" i="14"/>
  <c r="C181" i="14"/>
  <c r="H181" i="14"/>
  <c r="I181" i="14" s="1"/>
  <c r="J181" i="14" s="1"/>
  <c r="K181" i="14"/>
  <c r="A182" i="14"/>
  <c r="B182" i="14"/>
  <c r="C182" i="14"/>
  <c r="H182" i="14"/>
  <c r="I182" i="14"/>
  <c r="J182" i="14" s="1"/>
  <c r="K182" i="14"/>
  <c r="A183" i="14"/>
  <c r="B183" i="14"/>
  <c r="C183" i="14"/>
  <c r="H183" i="14"/>
  <c r="I183" i="14" s="1"/>
  <c r="J183" i="14" s="1"/>
  <c r="K183" i="14"/>
  <c r="A184" i="14"/>
  <c r="B184" i="14"/>
  <c r="C184" i="14"/>
  <c r="H184" i="14"/>
  <c r="I184" i="14" s="1"/>
  <c r="J184" i="14" s="1"/>
  <c r="K184" i="14"/>
  <c r="A185" i="14"/>
  <c r="B185" i="14"/>
  <c r="C185" i="14"/>
  <c r="H185" i="14"/>
  <c r="I185" i="14" s="1"/>
  <c r="J185" i="14" s="1"/>
  <c r="K185" i="14"/>
  <c r="A186" i="14"/>
  <c r="B186" i="14"/>
  <c r="C186" i="14"/>
  <c r="H186" i="14"/>
  <c r="I186" i="14"/>
  <c r="J186" i="14" s="1"/>
  <c r="K186" i="14"/>
  <c r="A187" i="14"/>
  <c r="B187" i="14"/>
  <c r="C187" i="14"/>
  <c r="H187" i="14"/>
  <c r="I187" i="14" s="1"/>
  <c r="J187" i="14" s="1"/>
  <c r="K187" i="14"/>
  <c r="A188" i="14"/>
  <c r="B188" i="14"/>
  <c r="C188" i="14"/>
  <c r="H188" i="14"/>
  <c r="I188" i="14" s="1"/>
  <c r="J188" i="14" s="1"/>
  <c r="K188" i="14"/>
  <c r="A189" i="14"/>
  <c r="B189" i="14"/>
  <c r="C189" i="14"/>
  <c r="H189" i="14"/>
  <c r="I189" i="14" s="1"/>
  <c r="J189" i="14" s="1"/>
  <c r="K189" i="14"/>
  <c r="A190" i="14"/>
  <c r="B190" i="14"/>
  <c r="C190" i="14"/>
  <c r="H190" i="14"/>
  <c r="I190" i="14"/>
  <c r="J190" i="14" s="1"/>
  <c r="K190" i="14"/>
  <c r="A191" i="14"/>
  <c r="B191" i="14"/>
  <c r="C191" i="14"/>
  <c r="H191" i="14"/>
  <c r="I191" i="14" s="1"/>
  <c r="J191" i="14" s="1"/>
  <c r="K191" i="14"/>
  <c r="A192" i="14"/>
  <c r="B192" i="14"/>
  <c r="C192" i="14"/>
  <c r="H192" i="14"/>
  <c r="I192" i="14" s="1"/>
  <c r="J192" i="14" s="1"/>
  <c r="K192" i="14"/>
  <c r="A193" i="14"/>
  <c r="B193" i="14"/>
  <c r="C193" i="14"/>
  <c r="H193" i="14"/>
  <c r="I193" i="14" s="1"/>
  <c r="J193" i="14" s="1"/>
  <c r="K193" i="14"/>
  <c r="A194" i="14"/>
  <c r="B194" i="14"/>
  <c r="C194" i="14"/>
  <c r="H194" i="14"/>
  <c r="H195" i="14" s="1"/>
  <c r="K194" i="14"/>
  <c r="K195" i="14" s="1"/>
  <c r="A195" i="14"/>
  <c r="B195" i="14"/>
  <c r="C195" i="14"/>
  <c r="A196" i="14"/>
  <c r="B196" i="14"/>
  <c r="C196" i="14"/>
  <c r="H196" i="14"/>
  <c r="K196" i="14"/>
  <c r="K197" i="14" s="1"/>
  <c r="A197" i="14"/>
  <c r="B197" i="14"/>
  <c r="C197" i="14"/>
  <c r="H197" i="14"/>
  <c r="I197" i="14" s="1"/>
  <c r="J197" i="14" s="1"/>
  <c r="A198" i="14"/>
  <c r="B198" i="14"/>
  <c r="C198" i="14"/>
  <c r="H198" i="14"/>
  <c r="I198" i="14" s="1"/>
  <c r="J198" i="14" s="1"/>
  <c r="K198" i="14"/>
  <c r="A199" i="14"/>
  <c r="B199" i="14"/>
  <c r="C199" i="14"/>
  <c r="H199" i="14"/>
  <c r="H200" i="14" s="1"/>
  <c r="I200" i="14" s="1"/>
  <c r="J200" i="14" s="1"/>
  <c r="K199" i="14"/>
  <c r="A200" i="14"/>
  <c r="B200" i="14"/>
  <c r="C200" i="14"/>
  <c r="K200" i="14"/>
  <c r="A201" i="14"/>
  <c r="B201" i="14"/>
  <c r="C201" i="14"/>
  <c r="H201" i="14"/>
  <c r="I201" i="14" s="1"/>
  <c r="J201" i="14" s="1"/>
  <c r="K201" i="14"/>
  <c r="A202" i="14"/>
  <c r="B202" i="14"/>
  <c r="C202" i="14"/>
  <c r="H202" i="14"/>
  <c r="I202" i="14" s="1"/>
  <c r="J202" i="14" s="1"/>
  <c r="K202" i="14"/>
  <c r="A203" i="14"/>
  <c r="B203" i="14"/>
  <c r="C203" i="14"/>
  <c r="H203" i="14"/>
  <c r="I203" i="14" s="1"/>
  <c r="J203" i="14" s="1"/>
  <c r="K203" i="14"/>
  <c r="A204" i="14"/>
  <c r="B204" i="14"/>
  <c r="C204" i="14"/>
  <c r="H204" i="14"/>
  <c r="I204" i="14"/>
  <c r="J204" i="14" s="1"/>
  <c r="K204" i="14"/>
  <c r="A205" i="14"/>
  <c r="B205" i="14"/>
  <c r="C205" i="14"/>
  <c r="H205" i="14"/>
  <c r="I205" i="14" s="1"/>
  <c r="J205" i="14" s="1"/>
  <c r="K205" i="14"/>
  <c r="A206" i="14"/>
  <c r="B206" i="14"/>
  <c r="C206" i="14"/>
  <c r="H206" i="14"/>
  <c r="I206" i="14" s="1"/>
  <c r="J206" i="14" s="1"/>
  <c r="K206" i="14"/>
  <c r="A207" i="14"/>
  <c r="B207" i="14"/>
  <c r="C207" i="14"/>
  <c r="H207" i="14"/>
  <c r="I207" i="14" s="1"/>
  <c r="J207" i="14" s="1"/>
  <c r="K207" i="14"/>
  <c r="A208" i="14"/>
  <c r="B208" i="14"/>
  <c r="C208" i="14"/>
  <c r="H208" i="14"/>
  <c r="I208" i="14"/>
  <c r="J208" i="14" s="1"/>
  <c r="K208" i="14"/>
  <c r="A209" i="14"/>
  <c r="B209" i="14"/>
  <c r="C209" i="14"/>
  <c r="H209" i="14"/>
  <c r="I209" i="14" s="1"/>
  <c r="J209" i="14" s="1"/>
  <c r="K209" i="14"/>
  <c r="A210" i="14"/>
  <c r="B210" i="14"/>
  <c r="C210" i="14"/>
  <c r="H210" i="14"/>
  <c r="I210" i="14" s="1"/>
  <c r="J210" i="14" s="1"/>
  <c r="K210" i="14"/>
  <c r="A211" i="14"/>
  <c r="B211" i="14"/>
  <c r="C211" i="14"/>
  <c r="H211" i="14"/>
  <c r="I211" i="14" s="1"/>
  <c r="J211" i="14" s="1"/>
  <c r="K211" i="14"/>
  <c r="A212" i="14"/>
  <c r="B212" i="14"/>
  <c r="C212" i="14"/>
  <c r="H212" i="14"/>
  <c r="I212" i="14"/>
  <c r="J212" i="14" s="1"/>
  <c r="K212" i="14"/>
  <c r="A213" i="14"/>
  <c r="B213" i="14"/>
  <c r="C213" i="14"/>
  <c r="H213" i="14"/>
  <c r="I213" i="14" s="1"/>
  <c r="J213" i="14" s="1"/>
  <c r="K213" i="14"/>
  <c r="A214" i="14"/>
  <c r="B214" i="14"/>
  <c r="C214" i="14"/>
  <c r="H214" i="14"/>
  <c r="I214" i="14" s="1"/>
  <c r="J214" i="14" s="1"/>
  <c r="K214" i="14"/>
  <c r="A215" i="14"/>
  <c r="B215" i="14"/>
  <c r="C215" i="14"/>
  <c r="H215" i="14"/>
  <c r="I215" i="14" s="1"/>
  <c r="J215" i="14" s="1"/>
  <c r="K215" i="14"/>
  <c r="A216" i="14"/>
  <c r="B216" i="14"/>
  <c r="C216" i="14"/>
  <c r="H216" i="14"/>
  <c r="I216" i="14"/>
  <c r="J216" i="14" s="1"/>
  <c r="K216" i="14"/>
  <c r="A217" i="14"/>
  <c r="B217" i="14"/>
  <c r="C217" i="14"/>
  <c r="H217" i="14"/>
  <c r="I217" i="14" s="1"/>
  <c r="J217" i="14" s="1"/>
  <c r="K217" i="14"/>
  <c r="A218" i="14"/>
  <c r="B218" i="14"/>
  <c r="C218" i="14"/>
  <c r="H218" i="14"/>
  <c r="I218" i="14" s="1"/>
  <c r="J218" i="14" s="1"/>
  <c r="K218" i="14"/>
  <c r="A219" i="14"/>
  <c r="B219" i="14"/>
  <c r="C219" i="14"/>
  <c r="H219" i="14"/>
  <c r="I219" i="14" s="1"/>
  <c r="J219" i="14" s="1"/>
  <c r="K219" i="14"/>
  <c r="A220" i="14"/>
  <c r="B220" i="14"/>
  <c r="C220" i="14"/>
  <c r="H220" i="14"/>
  <c r="K220" i="14"/>
  <c r="K221" i="14" s="1"/>
  <c r="K222" i="14" s="1"/>
  <c r="A221" i="14"/>
  <c r="B221" i="14"/>
  <c r="C221" i="14"/>
  <c r="H221" i="14"/>
  <c r="A222" i="14"/>
  <c r="B222" i="14"/>
  <c r="C222" i="14"/>
  <c r="A223" i="14"/>
  <c r="B223" i="14"/>
  <c r="C223" i="14"/>
  <c r="H223" i="14"/>
  <c r="H224" i="14" s="1"/>
  <c r="I224" i="14" s="1"/>
  <c r="J224" i="14" s="1"/>
  <c r="K223" i="14"/>
  <c r="A224" i="14"/>
  <c r="B224" i="14"/>
  <c r="C224" i="14"/>
  <c r="K224" i="14"/>
  <c r="A225" i="14"/>
  <c r="B225" i="14"/>
  <c r="C225" i="14"/>
  <c r="H225" i="14"/>
  <c r="I225" i="14" s="1"/>
  <c r="J225" i="14" s="1"/>
  <c r="K225" i="14"/>
  <c r="A226" i="14"/>
  <c r="B226" i="14"/>
  <c r="C226" i="14"/>
  <c r="H226" i="14"/>
  <c r="I226" i="14"/>
  <c r="J226" i="14" s="1"/>
  <c r="K226" i="14"/>
  <c r="A227" i="14"/>
  <c r="B227" i="14"/>
  <c r="C227" i="14"/>
  <c r="H227" i="14"/>
  <c r="I227" i="14" s="1"/>
  <c r="J227" i="14" s="1"/>
  <c r="K227" i="14"/>
  <c r="A228" i="14"/>
  <c r="B228" i="14"/>
  <c r="C228" i="14"/>
  <c r="H228" i="14"/>
  <c r="I228" i="14" s="1"/>
  <c r="J228" i="14" s="1"/>
  <c r="K228" i="14"/>
  <c r="A229" i="14"/>
  <c r="B229" i="14"/>
  <c r="C229" i="14"/>
  <c r="H229" i="14"/>
  <c r="I229" i="14" s="1"/>
  <c r="J229" i="14" s="1"/>
  <c r="K229" i="14"/>
  <c r="A230" i="14"/>
  <c r="B230" i="14"/>
  <c r="C230" i="14"/>
  <c r="H230" i="14"/>
  <c r="I230" i="14"/>
  <c r="J230" i="14" s="1"/>
  <c r="K230" i="14"/>
  <c r="A231" i="14"/>
  <c r="B231" i="14"/>
  <c r="C231" i="14"/>
  <c r="H231" i="14"/>
  <c r="I231" i="14" s="1"/>
  <c r="J231" i="14" s="1"/>
  <c r="K231" i="14"/>
  <c r="A232" i="14"/>
  <c r="B232" i="14"/>
  <c r="C232" i="14"/>
  <c r="H232" i="14"/>
  <c r="I232" i="14" s="1"/>
  <c r="J232" i="14" s="1"/>
  <c r="K232" i="14"/>
  <c r="A233" i="14"/>
  <c r="B233" i="14"/>
  <c r="C233" i="14"/>
  <c r="H233" i="14"/>
  <c r="I233" i="14" s="1"/>
  <c r="J233" i="14" s="1"/>
  <c r="K233" i="14"/>
  <c r="A234" i="14"/>
  <c r="B234" i="14"/>
  <c r="C234" i="14"/>
  <c r="H234" i="14"/>
  <c r="I234" i="14"/>
  <c r="J234" i="14" s="1"/>
  <c r="K234" i="14"/>
  <c r="A235" i="14"/>
  <c r="B235" i="14"/>
  <c r="C235" i="14"/>
  <c r="H235" i="14"/>
  <c r="I235" i="14" s="1"/>
  <c r="J235" i="14" s="1"/>
  <c r="K235" i="14"/>
  <c r="A236" i="14"/>
  <c r="B236" i="14"/>
  <c r="C236" i="14"/>
  <c r="H236" i="14"/>
  <c r="I236" i="14" s="1"/>
  <c r="J236" i="14" s="1"/>
  <c r="K236" i="14"/>
  <c r="A237" i="14"/>
  <c r="B237" i="14"/>
  <c r="C237" i="14"/>
  <c r="H237" i="14"/>
  <c r="I237" i="14" s="1"/>
  <c r="J237" i="14" s="1"/>
  <c r="K237" i="14"/>
  <c r="A238" i="14"/>
  <c r="B238" i="14"/>
  <c r="C238" i="14"/>
  <c r="H238" i="14"/>
  <c r="I238" i="14"/>
  <c r="J238" i="14" s="1"/>
  <c r="K238" i="14"/>
  <c r="A239" i="14"/>
  <c r="B239" i="14"/>
  <c r="C239" i="14"/>
  <c r="H239" i="14"/>
  <c r="I239" i="14" s="1"/>
  <c r="J239" i="14" s="1"/>
  <c r="K239" i="14"/>
  <c r="A240" i="14"/>
  <c r="B240" i="14"/>
  <c r="C240" i="14"/>
  <c r="H240" i="14"/>
  <c r="I240" i="14" s="1"/>
  <c r="J240" i="14" s="1"/>
  <c r="K240" i="14"/>
  <c r="A241" i="14"/>
  <c r="B241" i="14"/>
  <c r="C241" i="14"/>
  <c r="H241" i="14"/>
  <c r="I241" i="14" s="1"/>
  <c r="J241" i="14" s="1"/>
  <c r="K241" i="14"/>
  <c r="A242" i="14"/>
  <c r="B242" i="14"/>
  <c r="C242" i="14"/>
  <c r="H242" i="14"/>
  <c r="H243" i="14" s="1"/>
  <c r="K242" i="14"/>
  <c r="K243" i="14" s="1"/>
  <c r="A243" i="14"/>
  <c r="B243" i="14"/>
  <c r="C243" i="14"/>
  <c r="A244" i="14"/>
  <c r="B244" i="14"/>
  <c r="C244" i="14"/>
  <c r="H244" i="14"/>
  <c r="I244" i="14"/>
  <c r="J244" i="14" s="1"/>
  <c r="K244" i="14"/>
  <c r="A245" i="14"/>
  <c r="B245" i="14"/>
  <c r="C245" i="14"/>
  <c r="A246" i="14"/>
  <c r="B246" i="14"/>
  <c r="C246" i="14"/>
  <c r="A247" i="14"/>
  <c r="B247" i="14"/>
  <c r="C247" i="14"/>
  <c r="A248" i="14"/>
  <c r="B248" i="14"/>
  <c r="C248" i="14"/>
  <c r="A249" i="14"/>
  <c r="B249" i="14"/>
  <c r="C249" i="14"/>
  <c r="A250" i="14"/>
  <c r="B250" i="14"/>
  <c r="C250" i="14"/>
  <c r="A251" i="14"/>
  <c r="B251" i="14"/>
  <c r="C251" i="14"/>
  <c r="A252" i="14"/>
  <c r="B252" i="14"/>
  <c r="C252" i="14"/>
  <c r="A253" i="14"/>
  <c r="B253" i="14"/>
  <c r="C253" i="14"/>
  <c r="A254" i="14"/>
  <c r="B254" i="14"/>
  <c r="C254" i="14"/>
  <c r="A255" i="14"/>
  <c r="B255" i="14"/>
  <c r="C255" i="14"/>
  <c r="A256" i="14"/>
  <c r="B256" i="14"/>
  <c r="C256" i="14"/>
  <c r="A257" i="14"/>
  <c r="B257" i="14"/>
  <c r="C257" i="14"/>
  <c r="A258" i="14"/>
  <c r="B258" i="14"/>
  <c r="C258" i="14"/>
  <c r="A259" i="14"/>
  <c r="B259" i="14"/>
  <c r="C259" i="14"/>
  <c r="A260" i="14"/>
  <c r="B260" i="14"/>
  <c r="C260" i="14"/>
  <c r="A261" i="14"/>
  <c r="B261" i="14"/>
  <c r="C261" i="14"/>
  <c r="A262" i="14"/>
  <c r="B262" i="14"/>
  <c r="C262" i="14"/>
  <c r="A263" i="14"/>
  <c r="B263" i="14"/>
  <c r="C263" i="14"/>
  <c r="A264" i="14"/>
  <c r="B264" i="14"/>
  <c r="C264" i="14"/>
  <c r="A265" i="14"/>
  <c r="B265" i="14"/>
  <c r="C265" i="14"/>
  <c r="A266" i="14"/>
  <c r="B266" i="14"/>
  <c r="C266" i="14"/>
  <c r="A267" i="14"/>
  <c r="B267" i="14"/>
  <c r="C267" i="14"/>
  <c r="A268" i="14"/>
  <c r="B268" i="14"/>
  <c r="C268" i="14"/>
  <c r="A269" i="14"/>
  <c r="B269" i="14"/>
  <c r="C269" i="14"/>
  <c r="A270" i="14"/>
  <c r="B270" i="14"/>
  <c r="C270" i="14"/>
  <c r="A271" i="14"/>
  <c r="B271" i="14"/>
  <c r="C271" i="14"/>
  <c r="A272" i="14"/>
  <c r="B272" i="14"/>
  <c r="C272" i="14"/>
  <c r="A273" i="14"/>
  <c r="B273" i="14"/>
  <c r="C273" i="14"/>
  <c r="A274" i="14"/>
  <c r="B274" i="14"/>
  <c r="C274" i="14"/>
  <c r="A275" i="14"/>
  <c r="B275" i="14"/>
  <c r="C275" i="14"/>
  <c r="A276" i="14"/>
  <c r="B276" i="14"/>
  <c r="C276" i="14"/>
  <c r="A277" i="14"/>
  <c r="B277" i="14"/>
  <c r="C277" i="14"/>
  <c r="A278" i="14"/>
  <c r="B278" i="14"/>
  <c r="C278" i="14"/>
  <c r="A279" i="14"/>
  <c r="B279" i="14"/>
  <c r="C279" i="14"/>
  <c r="A280" i="14"/>
  <c r="B280" i="14"/>
  <c r="C280" i="14"/>
  <c r="A281" i="14"/>
  <c r="B281" i="14"/>
  <c r="C281" i="14"/>
  <c r="A282" i="14"/>
  <c r="B282" i="14"/>
  <c r="C282" i="14"/>
  <c r="A283" i="14"/>
  <c r="B283" i="14"/>
  <c r="C283" i="14"/>
  <c r="A284" i="14"/>
  <c r="B284" i="14"/>
  <c r="C284" i="14"/>
  <c r="A285" i="14"/>
  <c r="B285" i="14"/>
  <c r="C285" i="14"/>
  <c r="A286" i="14"/>
  <c r="B286" i="14"/>
  <c r="C286" i="14"/>
  <c r="A287" i="14"/>
  <c r="B287" i="14"/>
  <c r="C287" i="14"/>
  <c r="A288" i="14"/>
  <c r="B288" i="14"/>
  <c r="C288" i="14"/>
  <c r="A289" i="14"/>
  <c r="B289" i="14"/>
  <c r="C289" i="14"/>
  <c r="A290" i="14"/>
  <c r="B290" i="14"/>
  <c r="C290" i="14"/>
  <c r="A291" i="14"/>
  <c r="B291" i="14"/>
  <c r="C291" i="14"/>
  <c r="A292" i="14"/>
  <c r="B292" i="14"/>
  <c r="C292" i="14"/>
  <c r="A293" i="14"/>
  <c r="B293" i="14"/>
  <c r="C293" i="14"/>
  <c r="A294" i="14"/>
  <c r="B294" i="14"/>
  <c r="C294" i="14"/>
  <c r="A295" i="14"/>
  <c r="B295" i="14"/>
  <c r="C295" i="14"/>
  <c r="A296" i="14"/>
  <c r="B296" i="14"/>
  <c r="C296" i="14"/>
  <c r="A297" i="14"/>
  <c r="B297" i="14"/>
  <c r="C297" i="14"/>
  <c r="A298" i="14"/>
  <c r="B298" i="14"/>
  <c r="C298" i="14"/>
  <c r="A299" i="14"/>
  <c r="B299" i="14"/>
  <c r="C299" i="14"/>
  <c r="A300" i="14"/>
  <c r="B300" i="14"/>
  <c r="C300" i="14"/>
  <c r="A301" i="14"/>
  <c r="B301" i="14"/>
  <c r="C301" i="14"/>
  <c r="A302" i="14"/>
  <c r="B302" i="14"/>
  <c r="C302" i="14"/>
  <c r="A303" i="14"/>
  <c r="B303" i="14"/>
  <c r="C303" i="14"/>
  <c r="A304" i="14"/>
  <c r="B304" i="14"/>
  <c r="C304" i="14"/>
  <c r="A305" i="14"/>
  <c r="B305" i="14"/>
  <c r="C305" i="14"/>
  <c r="A306" i="14"/>
  <c r="B306" i="14"/>
  <c r="C306" i="14"/>
  <c r="A307" i="14"/>
  <c r="B307" i="14"/>
  <c r="C307" i="14"/>
  <c r="A308" i="14"/>
  <c r="B308" i="14"/>
  <c r="C308" i="14"/>
  <c r="A309" i="14"/>
  <c r="B309" i="14"/>
  <c r="C309" i="14"/>
  <c r="A310" i="14"/>
  <c r="B310" i="14"/>
  <c r="C310" i="14"/>
  <c r="A311" i="14"/>
  <c r="B311" i="14"/>
  <c r="C311" i="14"/>
  <c r="A312" i="14"/>
  <c r="B312" i="14"/>
  <c r="C312" i="14"/>
  <c r="A313" i="14"/>
  <c r="B313" i="14"/>
  <c r="C313" i="14"/>
  <c r="A314" i="14"/>
  <c r="B314" i="14"/>
  <c r="C314" i="14"/>
  <c r="A315" i="14"/>
  <c r="B315" i="14"/>
  <c r="C315" i="14"/>
  <c r="A316" i="14"/>
  <c r="B316" i="14"/>
  <c r="C316" i="14"/>
  <c r="A317" i="14"/>
  <c r="B317" i="14"/>
  <c r="C317" i="14"/>
  <c r="A318" i="14"/>
  <c r="B318" i="14"/>
  <c r="C318" i="14"/>
  <c r="A319" i="14"/>
  <c r="B319" i="14"/>
  <c r="C319" i="14"/>
  <c r="A320" i="14"/>
  <c r="B320" i="14"/>
  <c r="C320" i="14"/>
  <c r="A321" i="14"/>
  <c r="B321" i="14"/>
  <c r="C321" i="14"/>
  <c r="A322" i="14"/>
  <c r="B322" i="14"/>
  <c r="C322" i="14"/>
  <c r="A323" i="14"/>
  <c r="B323" i="14"/>
  <c r="C323" i="14"/>
  <c r="A324" i="14"/>
  <c r="B324" i="14"/>
  <c r="C324" i="14"/>
  <c r="A325" i="14"/>
  <c r="B325" i="14"/>
  <c r="C325" i="14"/>
  <c r="A326" i="14"/>
  <c r="B326" i="14"/>
  <c r="C326" i="14"/>
  <c r="A327" i="14"/>
  <c r="B327" i="14"/>
  <c r="C327" i="14"/>
  <c r="A328" i="14"/>
  <c r="B328" i="14"/>
  <c r="C328" i="14"/>
  <c r="A329" i="14"/>
  <c r="B329" i="14"/>
  <c r="C329" i="14"/>
  <c r="A330" i="14"/>
  <c r="B330" i="14"/>
  <c r="C330" i="14"/>
  <c r="A331" i="14"/>
  <c r="B331" i="14"/>
  <c r="C331" i="14"/>
  <c r="A332" i="14"/>
  <c r="B332" i="14"/>
  <c r="C332" i="14"/>
  <c r="A333" i="14"/>
  <c r="B333" i="14"/>
  <c r="C333" i="14"/>
  <c r="A334" i="14"/>
  <c r="B334" i="14"/>
  <c r="C334" i="14"/>
  <c r="A335" i="14"/>
  <c r="B335" i="14"/>
  <c r="C335" i="14"/>
  <c r="A336" i="14"/>
  <c r="B336" i="14"/>
  <c r="C336" i="14"/>
  <c r="A337" i="14"/>
  <c r="B337" i="14"/>
  <c r="C337" i="14"/>
  <c r="A338" i="14"/>
  <c r="B338" i="14"/>
  <c r="C338" i="14"/>
  <c r="A339" i="14"/>
  <c r="B339" i="14"/>
  <c r="C339" i="14"/>
  <c r="A340" i="14"/>
  <c r="B340" i="14"/>
  <c r="C340" i="14"/>
  <c r="A341" i="14"/>
  <c r="B341" i="14"/>
  <c r="C341" i="14"/>
  <c r="A342" i="14"/>
  <c r="B342" i="14"/>
  <c r="C342" i="14"/>
  <c r="A343" i="14"/>
  <c r="B343" i="14"/>
  <c r="C343" i="14"/>
  <c r="A344" i="14"/>
  <c r="B344" i="14"/>
  <c r="C344" i="14"/>
  <c r="A345" i="14"/>
  <c r="B345" i="14"/>
  <c r="C345" i="14"/>
  <c r="A346" i="14"/>
  <c r="B346" i="14"/>
  <c r="C346" i="14"/>
  <c r="A347" i="14"/>
  <c r="B347" i="14"/>
  <c r="C347" i="14"/>
  <c r="A348" i="14"/>
  <c r="B348" i="14"/>
  <c r="C348" i="14"/>
  <c r="A349" i="14"/>
  <c r="B349" i="14"/>
  <c r="C349" i="14"/>
  <c r="A350" i="14"/>
  <c r="B350" i="14"/>
  <c r="C350" i="14"/>
  <c r="A351" i="14"/>
  <c r="B351" i="14"/>
  <c r="C351" i="14"/>
  <c r="A352" i="14"/>
  <c r="B352" i="14"/>
  <c r="C352" i="14"/>
  <c r="A353" i="14"/>
  <c r="B353" i="14"/>
  <c r="C353" i="14"/>
  <c r="A354" i="14"/>
  <c r="B354" i="14"/>
  <c r="C354" i="14"/>
  <c r="A355" i="14"/>
  <c r="B355" i="14"/>
  <c r="C355" i="14"/>
  <c r="A356" i="14"/>
  <c r="B356" i="14"/>
  <c r="C356" i="14"/>
  <c r="A357" i="14"/>
  <c r="B357" i="14"/>
  <c r="C357" i="14"/>
  <c r="A358" i="14"/>
  <c r="B358" i="14"/>
  <c r="C358" i="14"/>
  <c r="A359" i="14"/>
  <c r="B359" i="14"/>
  <c r="C359" i="14"/>
  <c r="A360" i="14"/>
  <c r="B360" i="14"/>
  <c r="C360" i="14"/>
  <c r="A361" i="14"/>
  <c r="B361" i="14"/>
  <c r="C361" i="14"/>
  <c r="A362" i="14"/>
  <c r="B362" i="14"/>
  <c r="C362" i="14"/>
  <c r="A363" i="14"/>
  <c r="B363" i="14"/>
  <c r="C363" i="14"/>
  <c r="A364" i="14"/>
  <c r="B364" i="14"/>
  <c r="C364" i="14"/>
  <c r="A365" i="14"/>
  <c r="B365" i="14"/>
  <c r="C365" i="14"/>
  <c r="A366" i="14"/>
  <c r="B366" i="14"/>
  <c r="C366" i="14"/>
  <c r="A367" i="14"/>
  <c r="B367" i="14"/>
  <c r="C367" i="14"/>
  <c r="A368" i="14"/>
  <c r="B368" i="14"/>
  <c r="C368" i="14"/>
  <c r="A369" i="14"/>
  <c r="B369" i="14"/>
  <c r="C369" i="14"/>
  <c r="A370" i="14"/>
  <c r="B370" i="14"/>
  <c r="C370" i="14"/>
  <c r="A371" i="14"/>
  <c r="B371" i="14"/>
  <c r="C371" i="14"/>
  <c r="A372" i="14"/>
  <c r="B372" i="14"/>
  <c r="C372" i="14"/>
  <c r="A373" i="14"/>
  <c r="B373" i="14"/>
  <c r="C373" i="14"/>
  <c r="A374" i="14"/>
  <c r="B374" i="14"/>
  <c r="C374" i="14"/>
  <c r="A375" i="14"/>
  <c r="B375" i="14"/>
  <c r="C375" i="14"/>
  <c r="A376" i="14"/>
  <c r="B376" i="14"/>
  <c r="C376" i="14"/>
  <c r="A377" i="14"/>
  <c r="B377" i="14"/>
  <c r="C377" i="14"/>
  <c r="A378" i="14"/>
  <c r="B378" i="14"/>
  <c r="C378" i="14"/>
  <c r="A379" i="14"/>
  <c r="B379" i="14"/>
  <c r="C379" i="14"/>
  <c r="A380" i="14"/>
  <c r="B380" i="14"/>
  <c r="C380" i="14"/>
  <c r="A381" i="14"/>
  <c r="B381" i="14"/>
  <c r="C381" i="14"/>
  <c r="A382" i="14"/>
  <c r="B382" i="14"/>
  <c r="C382" i="14"/>
  <c r="A383" i="14"/>
  <c r="B383" i="14"/>
  <c r="C383" i="14"/>
  <c r="A384" i="14"/>
  <c r="B384" i="14"/>
  <c r="C384" i="14"/>
  <c r="A385" i="14"/>
  <c r="B385" i="14"/>
  <c r="C385" i="14"/>
  <c r="A386" i="14"/>
  <c r="B386" i="14"/>
  <c r="C386" i="14"/>
  <c r="A387" i="14"/>
  <c r="B387" i="14"/>
  <c r="C387" i="14"/>
  <c r="A388" i="14"/>
  <c r="B388" i="14"/>
  <c r="C388" i="14"/>
  <c r="A389" i="14"/>
  <c r="B389" i="14"/>
  <c r="C389" i="14"/>
  <c r="A390" i="14"/>
  <c r="B390" i="14"/>
  <c r="C390" i="14"/>
  <c r="A391" i="14"/>
  <c r="B391" i="14"/>
  <c r="C391" i="14"/>
  <c r="A392" i="14"/>
  <c r="B392" i="14"/>
  <c r="C392" i="14"/>
  <c r="A393" i="14"/>
  <c r="B393" i="14"/>
  <c r="C393" i="14"/>
  <c r="A394" i="14"/>
  <c r="B394" i="14"/>
  <c r="C394" i="14"/>
  <c r="A395" i="14"/>
  <c r="B395" i="14"/>
  <c r="C395" i="14"/>
  <c r="A396" i="14"/>
  <c r="B396" i="14"/>
  <c r="C396" i="14"/>
  <c r="A397" i="14"/>
  <c r="B397" i="14"/>
  <c r="C397" i="14"/>
  <c r="A398" i="14"/>
  <c r="B398" i="14"/>
  <c r="C398" i="14"/>
  <c r="A399" i="14"/>
  <c r="B399" i="14"/>
  <c r="C399" i="14"/>
  <c r="A400" i="14"/>
  <c r="B400" i="14"/>
  <c r="C400" i="14"/>
  <c r="A401" i="14"/>
  <c r="B401" i="14"/>
  <c r="C401" i="14"/>
  <c r="A402" i="14"/>
  <c r="B402" i="14"/>
  <c r="C402" i="14"/>
  <c r="A403" i="14"/>
  <c r="B403" i="14"/>
  <c r="C403" i="14"/>
  <c r="A404" i="14"/>
  <c r="B404" i="14"/>
  <c r="C404" i="14"/>
  <c r="A405" i="14"/>
  <c r="B405" i="14"/>
  <c r="C405" i="14"/>
  <c r="A406" i="14"/>
  <c r="B406" i="14"/>
  <c r="C406" i="14"/>
  <c r="A407" i="14"/>
  <c r="B407" i="14"/>
  <c r="C407" i="14"/>
  <c r="A408" i="14"/>
  <c r="B408" i="14"/>
  <c r="C408" i="14"/>
  <c r="A409" i="14"/>
  <c r="B409" i="14"/>
  <c r="C409" i="14"/>
  <c r="A410" i="14"/>
  <c r="B410" i="14"/>
  <c r="C410" i="14"/>
  <c r="A411" i="14"/>
  <c r="B411" i="14"/>
  <c r="C411" i="14"/>
  <c r="A412" i="14"/>
  <c r="B412" i="14"/>
  <c r="C412" i="14"/>
  <c r="A413" i="14"/>
  <c r="B413" i="14"/>
  <c r="C413" i="14"/>
  <c r="I243" i="14" l="1"/>
  <c r="J243" i="14" s="1"/>
  <c r="I242" i="14"/>
  <c r="J242" i="14" s="1"/>
  <c r="I195" i="14"/>
  <c r="J195" i="14" s="1"/>
  <c r="I194" i="14"/>
  <c r="J194" i="14" s="1"/>
  <c r="I24" i="14"/>
  <c r="J24" i="14" s="1"/>
  <c r="I120" i="14"/>
  <c r="J120" i="14" s="1"/>
  <c r="I101" i="14"/>
  <c r="J101" i="14" s="1"/>
  <c r="H90" i="14"/>
  <c r="I90" i="14" s="1"/>
  <c r="J90" i="14" s="1"/>
  <c r="I221" i="14"/>
  <c r="J221" i="14" s="1"/>
  <c r="I223" i="14"/>
  <c r="J223" i="14" s="1"/>
  <c r="H222" i="14"/>
  <c r="I222" i="14" s="1"/>
  <c r="J222" i="14" s="1"/>
  <c r="I199" i="14"/>
  <c r="J199" i="14" s="1"/>
  <c r="I119" i="14"/>
  <c r="J119" i="14" s="1"/>
  <c r="I110" i="14"/>
  <c r="J110" i="14" s="1"/>
  <c r="I109" i="14"/>
  <c r="J109" i="14" s="1"/>
  <c r="H27" i="14"/>
  <c r="I27" i="14" s="1"/>
  <c r="J27" i="14" s="1"/>
  <c r="I220" i="14"/>
  <c r="J220" i="14" s="1"/>
  <c r="I196" i="14"/>
  <c r="J196" i="14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" i="1"/>
  <c r="H245" i="13"/>
  <c r="I245" i="13"/>
  <c r="J245" i="13" s="1"/>
  <c r="K245" i="13"/>
  <c r="K243" i="13"/>
  <c r="K244" i="13" s="1"/>
  <c r="H243" i="13"/>
  <c r="K242" i="13"/>
  <c r="H242" i="13"/>
  <c r="I242" i="13" s="1"/>
  <c r="J242" i="13" s="1"/>
  <c r="K241" i="13"/>
  <c r="H241" i="13"/>
  <c r="I241" i="13" s="1"/>
  <c r="J241" i="13" s="1"/>
  <c r="K240" i="13"/>
  <c r="H240" i="13"/>
  <c r="I240" i="13" s="1"/>
  <c r="J240" i="13" s="1"/>
  <c r="K239" i="13"/>
  <c r="I239" i="13"/>
  <c r="J239" i="13" s="1"/>
  <c r="H239" i="13"/>
  <c r="K238" i="13"/>
  <c r="H238" i="13"/>
  <c r="I238" i="13" s="1"/>
  <c r="J238" i="13" s="1"/>
  <c r="K237" i="13"/>
  <c r="H237" i="13"/>
  <c r="I237" i="13" s="1"/>
  <c r="J237" i="13" s="1"/>
  <c r="K236" i="13"/>
  <c r="H236" i="13"/>
  <c r="I236" i="13" s="1"/>
  <c r="J236" i="13" s="1"/>
  <c r="K235" i="13"/>
  <c r="I235" i="13"/>
  <c r="J235" i="13" s="1"/>
  <c r="H235" i="13"/>
  <c r="K234" i="13"/>
  <c r="H234" i="13"/>
  <c r="I234" i="13" s="1"/>
  <c r="J234" i="13" s="1"/>
  <c r="K233" i="13"/>
  <c r="H233" i="13"/>
  <c r="I233" i="13" s="1"/>
  <c r="J233" i="13" s="1"/>
  <c r="K232" i="13"/>
  <c r="H232" i="13"/>
  <c r="I232" i="13" s="1"/>
  <c r="J232" i="13" s="1"/>
  <c r="K231" i="13"/>
  <c r="H231" i="13"/>
  <c r="I231" i="13" s="1"/>
  <c r="J231" i="13" s="1"/>
  <c r="K230" i="13"/>
  <c r="H230" i="13"/>
  <c r="I230" i="13" s="1"/>
  <c r="J230" i="13" s="1"/>
  <c r="K229" i="13"/>
  <c r="H229" i="13"/>
  <c r="I229" i="13" s="1"/>
  <c r="J229" i="13" s="1"/>
  <c r="K228" i="13"/>
  <c r="H228" i="13"/>
  <c r="I228" i="13" s="1"/>
  <c r="J228" i="13" s="1"/>
  <c r="K227" i="13"/>
  <c r="I227" i="13"/>
  <c r="J227" i="13" s="1"/>
  <c r="H227" i="13"/>
  <c r="K226" i="13"/>
  <c r="H226" i="13"/>
  <c r="I226" i="13" s="1"/>
  <c r="J226" i="13" s="1"/>
  <c r="K224" i="13"/>
  <c r="K225" i="13" s="1"/>
  <c r="H224" i="13"/>
  <c r="H225" i="13" s="1"/>
  <c r="I224" i="13" s="1"/>
  <c r="J224" i="13" s="1"/>
  <c r="K222" i="13"/>
  <c r="K223" i="13" s="1"/>
  <c r="H222" i="13"/>
  <c r="K221" i="13"/>
  <c r="H221" i="13"/>
  <c r="I221" i="13" s="1"/>
  <c r="J221" i="13" s="1"/>
  <c r="K220" i="13"/>
  <c r="H220" i="13"/>
  <c r="I220" i="13" s="1"/>
  <c r="J220" i="13" s="1"/>
  <c r="K218" i="13"/>
  <c r="K219" i="13" s="1"/>
  <c r="H218" i="13"/>
  <c r="H219" i="13" s="1"/>
  <c r="K217" i="13"/>
  <c r="H217" i="13"/>
  <c r="I217" i="13" s="1"/>
  <c r="J217" i="13" s="1"/>
  <c r="K216" i="13"/>
  <c r="I216" i="13"/>
  <c r="J216" i="13" s="1"/>
  <c r="H216" i="13"/>
  <c r="K215" i="13"/>
  <c r="H215" i="13"/>
  <c r="I215" i="13" s="1"/>
  <c r="J215" i="13" s="1"/>
  <c r="K214" i="13"/>
  <c r="H214" i="13"/>
  <c r="I214" i="13" s="1"/>
  <c r="J214" i="13" s="1"/>
  <c r="K213" i="13"/>
  <c r="H213" i="13"/>
  <c r="I213" i="13" s="1"/>
  <c r="J213" i="13" s="1"/>
  <c r="K212" i="13"/>
  <c r="H212" i="13"/>
  <c r="I212" i="13" s="1"/>
  <c r="J212" i="13" s="1"/>
  <c r="K211" i="13"/>
  <c r="H211" i="13"/>
  <c r="I211" i="13" s="1"/>
  <c r="J211" i="13" s="1"/>
  <c r="K210" i="13"/>
  <c r="H210" i="13"/>
  <c r="I210" i="13" s="1"/>
  <c r="J210" i="13" s="1"/>
  <c r="K209" i="13"/>
  <c r="H209" i="13"/>
  <c r="I209" i="13" s="1"/>
  <c r="J209" i="13" s="1"/>
  <c r="K208" i="13"/>
  <c r="I208" i="13"/>
  <c r="J208" i="13" s="1"/>
  <c r="H208" i="13"/>
  <c r="K207" i="13"/>
  <c r="H207" i="13"/>
  <c r="I207" i="13" s="1"/>
  <c r="J207" i="13" s="1"/>
  <c r="K206" i="13"/>
  <c r="H206" i="13"/>
  <c r="I206" i="13" s="1"/>
  <c r="J206" i="13" s="1"/>
  <c r="K205" i="13"/>
  <c r="H205" i="13"/>
  <c r="I205" i="13" s="1"/>
  <c r="J205" i="13" s="1"/>
  <c r="K204" i="13"/>
  <c r="H204" i="13"/>
  <c r="I204" i="13" s="1"/>
  <c r="J204" i="13" s="1"/>
  <c r="K203" i="13"/>
  <c r="H203" i="13"/>
  <c r="I203" i="13" s="1"/>
  <c r="J203" i="13" s="1"/>
  <c r="K202" i="13"/>
  <c r="H202" i="13"/>
  <c r="I202" i="13" s="1"/>
  <c r="J202" i="13" s="1"/>
  <c r="K201" i="13"/>
  <c r="H201" i="13"/>
  <c r="I201" i="13" s="1"/>
  <c r="J201" i="13" s="1"/>
  <c r="K200" i="13"/>
  <c r="I200" i="13"/>
  <c r="J200" i="13" s="1"/>
  <c r="H200" i="13"/>
  <c r="K198" i="13"/>
  <c r="K199" i="13" s="1"/>
  <c r="H198" i="13"/>
  <c r="H197" i="13"/>
  <c r="K196" i="13"/>
  <c r="K197" i="13" s="1"/>
  <c r="I196" i="13"/>
  <c r="J196" i="13" s="1"/>
  <c r="H196" i="13"/>
  <c r="K195" i="13"/>
  <c r="H195" i="13"/>
  <c r="I195" i="13" s="1"/>
  <c r="J195" i="13" s="1"/>
  <c r="K194" i="13"/>
  <c r="H194" i="13"/>
  <c r="I194" i="13" s="1"/>
  <c r="J194" i="13" s="1"/>
  <c r="K193" i="13"/>
  <c r="H193" i="13"/>
  <c r="I193" i="13" s="1"/>
  <c r="J193" i="13" s="1"/>
  <c r="K192" i="13"/>
  <c r="H192" i="13"/>
  <c r="I192" i="13" s="1"/>
  <c r="J192" i="13" s="1"/>
  <c r="K191" i="13"/>
  <c r="H191" i="13"/>
  <c r="I191" i="13" s="1"/>
  <c r="J191" i="13" s="1"/>
  <c r="K190" i="13"/>
  <c r="H190" i="13"/>
  <c r="I190" i="13" s="1"/>
  <c r="J190" i="13" s="1"/>
  <c r="K189" i="13"/>
  <c r="H189" i="13"/>
  <c r="I189" i="13" s="1"/>
  <c r="J189" i="13" s="1"/>
  <c r="K188" i="13"/>
  <c r="I188" i="13"/>
  <c r="J188" i="13" s="1"/>
  <c r="H188" i="13"/>
  <c r="K187" i="13"/>
  <c r="H187" i="13"/>
  <c r="I187" i="13" s="1"/>
  <c r="J187" i="13" s="1"/>
  <c r="K186" i="13"/>
  <c r="H186" i="13"/>
  <c r="I186" i="13" s="1"/>
  <c r="J186" i="13" s="1"/>
  <c r="K185" i="13"/>
  <c r="H185" i="13"/>
  <c r="I185" i="13" s="1"/>
  <c r="J185" i="13" s="1"/>
  <c r="K184" i="13"/>
  <c r="H184" i="13"/>
  <c r="I184" i="13" s="1"/>
  <c r="J184" i="13" s="1"/>
  <c r="K183" i="13"/>
  <c r="H183" i="13"/>
  <c r="I183" i="13" s="1"/>
  <c r="J183" i="13" s="1"/>
  <c r="K182" i="13"/>
  <c r="H182" i="13"/>
  <c r="I182" i="13" s="1"/>
  <c r="J182" i="13" s="1"/>
  <c r="K181" i="13"/>
  <c r="H181" i="13"/>
  <c r="I181" i="13" s="1"/>
  <c r="J181" i="13" s="1"/>
  <c r="K180" i="13"/>
  <c r="I180" i="13"/>
  <c r="J180" i="13" s="1"/>
  <c r="H180" i="13"/>
  <c r="K179" i="13"/>
  <c r="H179" i="13"/>
  <c r="I179" i="13" s="1"/>
  <c r="J179" i="13" s="1"/>
  <c r="K178" i="13"/>
  <c r="H178" i="13"/>
  <c r="I178" i="13" s="1"/>
  <c r="J178" i="13" s="1"/>
  <c r="K177" i="13"/>
  <c r="H177" i="13"/>
  <c r="I177" i="13" s="1"/>
  <c r="J177" i="13" s="1"/>
  <c r="K176" i="13"/>
  <c r="H176" i="13"/>
  <c r="I176" i="13" s="1"/>
  <c r="J176" i="13" s="1"/>
  <c r="K175" i="13"/>
  <c r="H175" i="13"/>
  <c r="I175" i="13" s="1"/>
  <c r="J175" i="13" s="1"/>
  <c r="K174" i="13"/>
  <c r="H174" i="13"/>
  <c r="I174" i="13" s="1"/>
  <c r="J174" i="13" s="1"/>
  <c r="K173" i="13"/>
  <c r="H173" i="13"/>
  <c r="I173" i="13" s="1"/>
  <c r="J173" i="13" s="1"/>
  <c r="K172" i="13"/>
  <c r="H172" i="13"/>
  <c r="I172" i="13" s="1"/>
  <c r="J172" i="13" s="1"/>
  <c r="K171" i="13"/>
  <c r="H171" i="13"/>
  <c r="I171" i="13" s="1"/>
  <c r="J171" i="13" s="1"/>
  <c r="K170" i="13"/>
  <c r="H170" i="13"/>
  <c r="I170" i="13" s="1"/>
  <c r="J170" i="13" s="1"/>
  <c r="K169" i="13"/>
  <c r="H169" i="13"/>
  <c r="I169" i="13" s="1"/>
  <c r="J169" i="13" s="1"/>
  <c r="K168" i="13"/>
  <c r="H168" i="13"/>
  <c r="I168" i="13" s="1"/>
  <c r="J168" i="13" s="1"/>
  <c r="K167" i="13"/>
  <c r="H167" i="13"/>
  <c r="I167" i="13" s="1"/>
  <c r="J167" i="13" s="1"/>
  <c r="K166" i="13"/>
  <c r="H166" i="13"/>
  <c r="I166" i="13" s="1"/>
  <c r="J166" i="13" s="1"/>
  <c r="K165" i="13"/>
  <c r="H165" i="13"/>
  <c r="I165" i="13" s="1"/>
  <c r="J165" i="13" s="1"/>
  <c r="K164" i="13"/>
  <c r="I164" i="13"/>
  <c r="J164" i="13" s="1"/>
  <c r="H164" i="13"/>
  <c r="K163" i="13"/>
  <c r="H163" i="13"/>
  <c r="I163" i="13" s="1"/>
  <c r="J163" i="13" s="1"/>
  <c r="K162" i="13"/>
  <c r="H162" i="13"/>
  <c r="I162" i="13" s="1"/>
  <c r="J162" i="13" s="1"/>
  <c r="K161" i="13"/>
  <c r="H161" i="13"/>
  <c r="I161" i="13" s="1"/>
  <c r="J161" i="13" s="1"/>
  <c r="K160" i="13"/>
  <c r="H160" i="13"/>
  <c r="I160" i="13" s="1"/>
  <c r="J160" i="13" s="1"/>
  <c r="K159" i="13"/>
  <c r="H159" i="13"/>
  <c r="I159" i="13" s="1"/>
  <c r="J159" i="13" s="1"/>
  <c r="K158" i="13"/>
  <c r="I158" i="13"/>
  <c r="J158" i="13" s="1"/>
  <c r="H158" i="13"/>
  <c r="K157" i="13"/>
  <c r="H157" i="13"/>
  <c r="I157" i="13" s="1"/>
  <c r="J157" i="13" s="1"/>
  <c r="K156" i="13"/>
  <c r="H156" i="13"/>
  <c r="I156" i="13" s="1"/>
  <c r="J156" i="13" s="1"/>
  <c r="K155" i="13"/>
  <c r="H155" i="13"/>
  <c r="I155" i="13" s="1"/>
  <c r="J155" i="13" s="1"/>
  <c r="K154" i="13"/>
  <c r="I154" i="13"/>
  <c r="J154" i="13" s="1"/>
  <c r="H154" i="13"/>
  <c r="K153" i="13"/>
  <c r="H153" i="13"/>
  <c r="I153" i="13" s="1"/>
  <c r="J153" i="13" s="1"/>
  <c r="K152" i="13"/>
  <c r="H152" i="13"/>
  <c r="I152" i="13" s="1"/>
  <c r="J152" i="13" s="1"/>
  <c r="K151" i="13"/>
  <c r="H151" i="13"/>
  <c r="I151" i="13" s="1"/>
  <c r="J151" i="13" s="1"/>
  <c r="K150" i="13"/>
  <c r="H150" i="13"/>
  <c r="I150" i="13" s="1"/>
  <c r="J150" i="13" s="1"/>
  <c r="K149" i="13"/>
  <c r="H149" i="13"/>
  <c r="I149" i="13" s="1"/>
  <c r="J149" i="13" s="1"/>
  <c r="K148" i="13"/>
  <c r="H148" i="13"/>
  <c r="I148" i="13" s="1"/>
  <c r="J148" i="13" s="1"/>
  <c r="K147" i="13"/>
  <c r="H147" i="13"/>
  <c r="I147" i="13" s="1"/>
  <c r="J147" i="13" s="1"/>
  <c r="K146" i="13"/>
  <c r="I146" i="13"/>
  <c r="J146" i="13" s="1"/>
  <c r="H146" i="13"/>
  <c r="K145" i="13"/>
  <c r="H145" i="13"/>
  <c r="I145" i="13" s="1"/>
  <c r="J145" i="13" s="1"/>
  <c r="K144" i="13"/>
  <c r="H144" i="13"/>
  <c r="I144" i="13" s="1"/>
  <c r="J144" i="13" s="1"/>
  <c r="K143" i="13"/>
  <c r="H143" i="13"/>
  <c r="I143" i="13" s="1"/>
  <c r="J143" i="13" s="1"/>
  <c r="K142" i="13"/>
  <c r="I142" i="13"/>
  <c r="J142" i="13" s="1"/>
  <c r="H142" i="13"/>
  <c r="K141" i="13"/>
  <c r="H141" i="13"/>
  <c r="I141" i="13" s="1"/>
  <c r="J141" i="13" s="1"/>
  <c r="K140" i="13"/>
  <c r="H140" i="13"/>
  <c r="I140" i="13" s="1"/>
  <c r="J140" i="13" s="1"/>
  <c r="K139" i="13"/>
  <c r="H139" i="13"/>
  <c r="I139" i="13" s="1"/>
  <c r="J139" i="13" s="1"/>
  <c r="K138" i="13"/>
  <c r="I138" i="13"/>
  <c r="J138" i="13" s="1"/>
  <c r="H138" i="13"/>
  <c r="K137" i="13"/>
  <c r="H137" i="13"/>
  <c r="I137" i="13" s="1"/>
  <c r="J137" i="13" s="1"/>
  <c r="K136" i="13"/>
  <c r="H136" i="13"/>
  <c r="I136" i="13" s="1"/>
  <c r="J136" i="13" s="1"/>
  <c r="K135" i="13"/>
  <c r="H135" i="13"/>
  <c r="I135" i="13" s="1"/>
  <c r="J135" i="13" s="1"/>
  <c r="K134" i="13"/>
  <c r="H134" i="13"/>
  <c r="I134" i="13" s="1"/>
  <c r="J134" i="13" s="1"/>
  <c r="K133" i="13"/>
  <c r="H133" i="13"/>
  <c r="I133" i="13" s="1"/>
  <c r="J133" i="13" s="1"/>
  <c r="K132" i="13"/>
  <c r="H132" i="13"/>
  <c r="I132" i="13" s="1"/>
  <c r="J132" i="13" s="1"/>
  <c r="K131" i="13"/>
  <c r="H131" i="13"/>
  <c r="I131" i="13" s="1"/>
  <c r="J131" i="13" s="1"/>
  <c r="K130" i="13"/>
  <c r="I130" i="13"/>
  <c r="J130" i="13" s="1"/>
  <c r="H130" i="13"/>
  <c r="K129" i="13"/>
  <c r="H129" i="13"/>
  <c r="I129" i="13" s="1"/>
  <c r="J129" i="13" s="1"/>
  <c r="K128" i="13"/>
  <c r="H128" i="13"/>
  <c r="I128" i="13" s="1"/>
  <c r="J128" i="13" s="1"/>
  <c r="K127" i="13"/>
  <c r="H127" i="13"/>
  <c r="I127" i="13" s="1"/>
  <c r="J127" i="13" s="1"/>
  <c r="K126" i="13"/>
  <c r="I126" i="13"/>
  <c r="J126" i="13" s="1"/>
  <c r="H126" i="13"/>
  <c r="K125" i="13"/>
  <c r="H125" i="13"/>
  <c r="I125" i="13" s="1"/>
  <c r="J125" i="13" s="1"/>
  <c r="K124" i="13"/>
  <c r="H124" i="13"/>
  <c r="I124" i="13" s="1"/>
  <c r="J124" i="13" s="1"/>
  <c r="K123" i="13"/>
  <c r="H123" i="13"/>
  <c r="I123" i="13" s="1"/>
  <c r="J123" i="13" s="1"/>
  <c r="K121" i="13"/>
  <c r="K122" i="13" s="1"/>
  <c r="H121" i="13"/>
  <c r="H122" i="13" s="1"/>
  <c r="K120" i="13"/>
  <c r="H120" i="13"/>
  <c r="I120" i="13" s="1"/>
  <c r="J120" i="13" s="1"/>
  <c r="K119" i="13"/>
  <c r="H119" i="13"/>
  <c r="I119" i="13" s="1"/>
  <c r="J119" i="13" s="1"/>
  <c r="K118" i="13"/>
  <c r="H118" i="13"/>
  <c r="I118" i="13" s="1"/>
  <c r="J118" i="13" s="1"/>
  <c r="K117" i="13"/>
  <c r="H117" i="13"/>
  <c r="I117" i="13" s="1"/>
  <c r="J117" i="13" s="1"/>
  <c r="K116" i="13"/>
  <c r="H116" i="13"/>
  <c r="I116" i="13" s="1"/>
  <c r="J116" i="13" s="1"/>
  <c r="K115" i="13"/>
  <c r="H115" i="13"/>
  <c r="I115" i="13" s="1"/>
  <c r="J115" i="13" s="1"/>
  <c r="K114" i="13"/>
  <c r="H114" i="13"/>
  <c r="I114" i="13" s="1"/>
  <c r="J114" i="13" s="1"/>
  <c r="K113" i="13"/>
  <c r="H113" i="13"/>
  <c r="I113" i="13" s="1"/>
  <c r="J113" i="13" s="1"/>
  <c r="K112" i="13"/>
  <c r="H112" i="13"/>
  <c r="I112" i="13" s="1"/>
  <c r="J112" i="13" s="1"/>
  <c r="K111" i="13"/>
  <c r="H111" i="13"/>
  <c r="I111" i="13" s="1"/>
  <c r="J111" i="13" s="1"/>
  <c r="K110" i="13"/>
  <c r="H110" i="13"/>
  <c r="I110" i="13" s="1"/>
  <c r="J110" i="13" s="1"/>
  <c r="K109" i="13"/>
  <c r="H109" i="13"/>
  <c r="I109" i="13" s="1"/>
  <c r="J109" i="13" s="1"/>
  <c r="K108" i="13"/>
  <c r="H108" i="13"/>
  <c r="I108" i="13" s="1"/>
  <c r="J108" i="13" s="1"/>
  <c r="K107" i="13"/>
  <c r="H107" i="13"/>
  <c r="I107" i="13" s="1"/>
  <c r="J107" i="13" s="1"/>
  <c r="K106" i="13"/>
  <c r="H106" i="13"/>
  <c r="I106" i="13" s="1"/>
  <c r="J106" i="13" s="1"/>
  <c r="K104" i="13"/>
  <c r="K105" i="13" s="1"/>
  <c r="H104" i="13"/>
  <c r="H105" i="13" s="1"/>
  <c r="I104" i="13" s="1"/>
  <c r="J104" i="13" s="1"/>
  <c r="K103" i="13"/>
  <c r="I103" i="13"/>
  <c r="J103" i="13" s="1"/>
  <c r="H103" i="13"/>
  <c r="K102" i="13"/>
  <c r="H102" i="13"/>
  <c r="I102" i="13" s="1"/>
  <c r="J102" i="13" s="1"/>
  <c r="K101" i="13"/>
  <c r="H101" i="13"/>
  <c r="I101" i="13" s="1"/>
  <c r="J101" i="13" s="1"/>
  <c r="K100" i="13"/>
  <c r="H100" i="13"/>
  <c r="I100" i="13" s="1"/>
  <c r="J100" i="13" s="1"/>
  <c r="K99" i="13"/>
  <c r="H99" i="13"/>
  <c r="I99" i="13" s="1"/>
  <c r="J99" i="13" s="1"/>
  <c r="K98" i="13"/>
  <c r="H98" i="13"/>
  <c r="I98" i="13" s="1"/>
  <c r="J98" i="13" s="1"/>
  <c r="K97" i="13"/>
  <c r="H97" i="13"/>
  <c r="I97" i="13" s="1"/>
  <c r="J97" i="13" s="1"/>
  <c r="K96" i="13"/>
  <c r="H96" i="13"/>
  <c r="I96" i="13" s="1"/>
  <c r="J96" i="13" s="1"/>
  <c r="K95" i="13"/>
  <c r="I95" i="13"/>
  <c r="J95" i="13" s="1"/>
  <c r="H95" i="13"/>
  <c r="K94" i="13"/>
  <c r="H94" i="13"/>
  <c r="I94" i="13" s="1"/>
  <c r="J94" i="13" s="1"/>
  <c r="K92" i="13"/>
  <c r="K93" i="13" s="1"/>
  <c r="H92" i="13"/>
  <c r="H93" i="13" s="1"/>
  <c r="K91" i="13"/>
  <c r="H91" i="13"/>
  <c r="I91" i="13" s="1"/>
  <c r="J91" i="13" s="1"/>
  <c r="K90" i="13"/>
  <c r="H90" i="13"/>
  <c r="I90" i="13" s="1"/>
  <c r="J90" i="13" s="1"/>
  <c r="K89" i="13"/>
  <c r="H89" i="13"/>
  <c r="I89" i="13" s="1"/>
  <c r="J89" i="13" s="1"/>
  <c r="K88" i="13"/>
  <c r="H88" i="13"/>
  <c r="I88" i="13" s="1"/>
  <c r="J88" i="13" s="1"/>
  <c r="K87" i="13"/>
  <c r="J87" i="13"/>
  <c r="H87" i="13"/>
  <c r="I87" i="13" s="1"/>
  <c r="K86" i="13"/>
  <c r="H86" i="13"/>
  <c r="I86" i="13" s="1"/>
  <c r="J86" i="13" s="1"/>
  <c r="K85" i="13"/>
  <c r="H85" i="13"/>
  <c r="I85" i="13" s="1"/>
  <c r="J85" i="13" s="1"/>
  <c r="K84" i="13"/>
  <c r="H84" i="13"/>
  <c r="I84" i="13" s="1"/>
  <c r="J84" i="13" s="1"/>
  <c r="K83" i="13"/>
  <c r="H83" i="13"/>
  <c r="I83" i="13" s="1"/>
  <c r="J83" i="13" s="1"/>
  <c r="K82" i="13"/>
  <c r="H82" i="13"/>
  <c r="I82" i="13" s="1"/>
  <c r="J82" i="13" s="1"/>
  <c r="K81" i="13"/>
  <c r="H81" i="13"/>
  <c r="I81" i="13" s="1"/>
  <c r="J81" i="13" s="1"/>
  <c r="K80" i="13"/>
  <c r="H80" i="13"/>
  <c r="I80" i="13" s="1"/>
  <c r="J80" i="13" s="1"/>
  <c r="K79" i="13"/>
  <c r="H79" i="13"/>
  <c r="I79" i="13" s="1"/>
  <c r="J79" i="13" s="1"/>
  <c r="K78" i="13"/>
  <c r="H78" i="13"/>
  <c r="I78" i="13" s="1"/>
  <c r="J78" i="13" s="1"/>
  <c r="K77" i="13"/>
  <c r="H77" i="13"/>
  <c r="I77" i="13" s="1"/>
  <c r="J77" i="13" s="1"/>
  <c r="K76" i="13"/>
  <c r="H76" i="13"/>
  <c r="I76" i="13" s="1"/>
  <c r="J76" i="13" s="1"/>
  <c r="K75" i="13"/>
  <c r="H75" i="13"/>
  <c r="I75" i="13" s="1"/>
  <c r="J75" i="13" s="1"/>
  <c r="K74" i="13"/>
  <c r="H74" i="13"/>
  <c r="I74" i="13" s="1"/>
  <c r="J74" i="13" s="1"/>
  <c r="K73" i="13"/>
  <c r="H73" i="13"/>
  <c r="I73" i="13" s="1"/>
  <c r="J73" i="13" s="1"/>
  <c r="K72" i="13"/>
  <c r="H72" i="13"/>
  <c r="I72" i="13" s="1"/>
  <c r="J72" i="13" s="1"/>
  <c r="K71" i="13"/>
  <c r="H71" i="13"/>
  <c r="I71" i="13" s="1"/>
  <c r="J71" i="13" s="1"/>
  <c r="K70" i="13"/>
  <c r="H70" i="13"/>
  <c r="I70" i="13" s="1"/>
  <c r="J70" i="13" s="1"/>
  <c r="K69" i="13"/>
  <c r="I69" i="13"/>
  <c r="J69" i="13" s="1"/>
  <c r="H69" i="13"/>
  <c r="K68" i="13"/>
  <c r="H68" i="13"/>
  <c r="I68" i="13" s="1"/>
  <c r="J68" i="13" s="1"/>
  <c r="K67" i="13"/>
  <c r="H67" i="13"/>
  <c r="I67" i="13" s="1"/>
  <c r="J67" i="13" s="1"/>
  <c r="K66" i="13"/>
  <c r="H66" i="13"/>
  <c r="I66" i="13" s="1"/>
  <c r="J66" i="13" s="1"/>
  <c r="H65" i="13"/>
  <c r="I64" i="13" s="1"/>
  <c r="J64" i="13" s="1"/>
  <c r="K64" i="13"/>
  <c r="K65" i="13" s="1"/>
  <c r="H64" i="13"/>
  <c r="K63" i="13"/>
  <c r="H63" i="13"/>
  <c r="I63" i="13" s="1"/>
  <c r="J63" i="13" s="1"/>
  <c r="K62" i="13"/>
  <c r="H62" i="13"/>
  <c r="I62" i="13" s="1"/>
  <c r="J62" i="13" s="1"/>
  <c r="K61" i="13"/>
  <c r="H61" i="13"/>
  <c r="I61" i="13" s="1"/>
  <c r="J61" i="13" s="1"/>
  <c r="K60" i="13"/>
  <c r="H60" i="13"/>
  <c r="I60" i="13" s="1"/>
  <c r="J60" i="13" s="1"/>
  <c r="K59" i="13"/>
  <c r="H59" i="13"/>
  <c r="I59" i="13" s="1"/>
  <c r="J59" i="13" s="1"/>
  <c r="K58" i="13"/>
  <c r="H58" i="13"/>
  <c r="I58" i="13" s="1"/>
  <c r="J58" i="13" s="1"/>
  <c r="K57" i="13"/>
  <c r="H57" i="13"/>
  <c r="I57" i="13" s="1"/>
  <c r="J57" i="13" s="1"/>
  <c r="K56" i="13"/>
  <c r="H56" i="13"/>
  <c r="I56" i="13" s="1"/>
  <c r="J56" i="13" s="1"/>
  <c r="K55" i="13"/>
  <c r="H55" i="13"/>
  <c r="I55" i="13" s="1"/>
  <c r="J55" i="13" s="1"/>
  <c r="K54" i="13"/>
  <c r="H54" i="13"/>
  <c r="I54" i="13" s="1"/>
  <c r="J54" i="13" s="1"/>
  <c r="K53" i="13"/>
  <c r="H53" i="13"/>
  <c r="I53" i="13" s="1"/>
  <c r="J53" i="13" s="1"/>
  <c r="K52" i="13"/>
  <c r="H52" i="13"/>
  <c r="I52" i="13" s="1"/>
  <c r="J52" i="13" s="1"/>
  <c r="K51" i="13"/>
  <c r="H51" i="13"/>
  <c r="I51" i="13" s="1"/>
  <c r="J51" i="13" s="1"/>
  <c r="K50" i="13"/>
  <c r="H50" i="13"/>
  <c r="I50" i="13" s="1"/>
  <c r="J50" i="13" s="1"/>
  <c r="K49" i="13"/>
  <c r="H49" i="13"/>
  <c r="I49" i="13" s="1"/>
  <c r="J49" i="13" s="1"/>
  <c r="K48" i="13"/>
  <c r="H48" i="13"/>
  <c r="I48" i="13" s="1"/>
  <c r="J48" i="13" s="1"/>
  <c r="K47" i="13"/>
  <c r="H47" i="13"/>
  <c r="I47" i="13" s="1"/>
  <c r="J47" i="13" s="1"/>
  <c r="K46" i="13"/>
  <c r="H46" i="13"/>
  <c r="I46" i="13" s="1"/>
  <c r="J46" i="13" s="1"/>
  <c r="K45" i="13"/>
  <c r="H45" i="13"/>
  <c r="I45" i="13" s="1"/>
  <c r="J45" i="13" s="1"/>
  <c r="K44" i="13"/>
  <c r="H44" i="13"/>
  <c r="I44" i="13" s="1"/>
  <c r="J44" i="13" s="1"/>
  <c r="K43" i="13"/>
  <c r="H43" i="13"/>
  <c r="I43" i="13" s="1"/>
  <c r="J43" i="13" s="1"/>
  <c r="K42" i="13"/>
  <c r="H42" i="13"/>
  <c r="I42" i="13" s="1"/>
  <c r="J42" i="13" s="1"/>
  <c r="K41" i="13"/>
  <c r="H41" i="13"/>
  <c r="I41" i="13" s="1"/>
  <c r="J41" i="13" s="1"/>
  <c r="K40" i="13"/>
  <c r="H40" i="13"/>
  <c r="I40" i="13" s="1"/>
  <c r="J40" i="13" s="1"/>
  <c r="K39" i="13"/>
  <c r="H39" i="13"/>
  <c r="I39" i="13" s="1"/>
  <c r="J39" i="13" s="1"/>
  <c r="K38" i="13"/>
  <c r="H38" i="13"/>
  <c r="I38" i="13" s="1"/>
  <c r="J38" i="13" s="1"/>
  <c r="K37" i="13"/>
  <c r="H37" i="13"/>
  <c r="I37" i="13" s="1"/>
  <c r="J37" i="13" s="1"/>
  <c r="K36" i="13"/>
  <c r="H36" i="13"/>
  <c r="I36" i="13" s="1"/>
  <c r="J36" i="13" s="1"/>
  <c r="K35" i="13"/>
  <c r="H35" i="13"/>
  <c r="I35" i="13" s="1"/>
  <c r="J35" i="13" s="1"/>
  <c r="K34" i="13"/>
  <c r="H34" i="13"/>
  <c r="I34" i="13" s="1"/>
  <c r="J34" i="13" s="1"/>
  <c r="K33" i="13"/>
  <c r="H33" i="13"/>
  <c r="I33" i="13" s="1"/>
  <c r="J33" i="13" s="1"/>
  <c r="K32" i="13"/>
  <c r="H32" i="13"/>
  <c r="I32" i="13" s="1"/>
  <c r="J32" i="13" s="1"/>
  <c r="K31" i="13"/>
  <c r="H31" i="13"/>
  <c r="I31" i="13" s="1"/>
  <c r="J31" i="13" s="1"/>
  <c r="K29" i="13"/>
  <c r="K30" i="13" s="1"/>
  <c r="H29" i="13"/>
  <c r="K27" i="13"/>
  <c r="K28" i="13" s="1"/>
  <c r="H27" i="13"/>
  <c r="H28" i="13" s="1"/>
  <c r="K25" i="13"/>
  <c r="K26" i="13" s="1"/>
  <c r="H25" i="13"/>
  <c r="H26" i="13" s="1"/>
  <c r="K24" i="13"/>
  <c r="I24" i="13"/>
  <c r="J24" i="13" s="1"/>
  <c r="H24" i="13"/>
  <c r="K22" i="13"/>
  <c r="K23" i="13" s="1"/>
  <c r="H22" i="13"/>
  <c r="K21" i="13"/>
  <c r="H21" i="13"/>
  <c r="I21" i="13" s="1"/>
  <c r="J21" i="13" s="1"/>
  <c r="K20" i="13"/>
  <c r="H20" i="13"/>
  <c r="I20" i="13" s="1"/>
  <c r="J20" i="13" s="1"/>
  <c r="K19" i="13"/>
  <c r="H19" i="13"/>
  <c r="I19" i="13" s="1"/>
  <c r="J19" i="13" s="1"/>
  <c r="K18" i="13"/>
  <c r="H18" i="13"/>
  <c r="I18" i="13" s="1"/>
  <c r="J18" i="13" s="1"/>
  <c r="K17" i="13"/>
  <c r="H17" i="13"/>
  <c r="I17" i="13" s="1"/>
  <c r="J17" i="13" s="1"/>
  <c r="K16" i="13"/>
  <c r="H16" i="13"/>
  <c r="I16" i="13" s="1"/>
  <c r="J16" i="13" s="1"/>
  <c r="K15" i="13"/>
  <c r="H15" i="13"/>
  <c r="I15" i="13" s="1"/>
  <c r="J15" i="13" s="1"/>
  <c r="K14" i="13"/>
  <c r="H14" i="13"/>
  <c r="I14" i="13" s="1"/>
  <c r="J14" i="13" s="1"/>
  <c r="K13" i="13"/>
  <c r="H13" i="13"/>
  <c r="I13" i="13" s="1"/>
  <c r="J13" i="13" s="1"/>
  <c r="K12" i="13"/>
  <c r="H12" i="13"/>
  <c r="I12" i="13" s="1"/>
  <c r="J12" i="13" s="1"/>
  <c r="K11" i="13"/>
  <c r="H11" i="13"/>
  <c r="I11" i="13" s="1"/>
  <c r="J11" i="13" s="1"/>
  <c r="K10" i="13"/>
  <c r="H10" i="13"/>
  <c r="I10" i="13" s="1"/>
  <c r="J10" i="13" s="1"/>
  <c r="K9" i="13"/>
  <c r="H9" i="13"/>
  <c r="I9" i="13" s="1"/>
  <c r="J9" i="13" s="1"/>
  <c r="K8" i="13"/>
  <c r="H8" i="13"/>
  <c r="I8" i="13" s="1"/>
  <c r="J8" i="13" s="1"/>
  <c r="K7" i="13"/>
  <c r="H7" i="13"/>
  <c r="I7" i="13" s="1"/>
  <c r="J7" i="13" s="1"/>
  <c r="K6" i="13"/>
  <c r="H6" i="13"/>
  <c r="I6" i="13" s="1"/>
  <c r="J6" i="13" s="1"/>
  <c r="K5" i="13"/>
  <c r="H5" i="13"/>
  <c r="I5" i="13" s="1"/>
  <c r="J5" i="13" s="1"/>
  <c r="K4" i="13"/>
  <c r="H4" i="13"/>
  <c r="I4" i="13" s="1"/>
  <c r="J4" i="13" s="1"/>
  <c r="K3" i="13"/>
  <c r="H3" i="13"/>
  <c r="I3" i="13" s="1"/>
  <c r="J3" i="13" s="1"/>
  <c r="K2" i="13"/>
  <c r="H2" i="13"/>
  <c r="I2" i="13" s="1"/>
  <c r="J2" i="13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" i="1"/>
  <c r="A3" i="10"/>
  <c r="B3" i="10"/>
  <c r="C3" i="10" s="1"/>
  <c r="D3" i="10"/>
  <c r="A4" i="10"/>
  <c r="B4" i="10"/>
  <c r="C4" i="10" s="1"/>
  <c r="D4" i="10"/>
  <c r="A5" i="10"/>
  <c r="B5" i="10"/>
  <c r="C5" i="10" s="1"/>
  <c r="D5" i="10"/>
  <c r="A6" i="10"/>
  <c r="B6" i="10"/>
  <c r="C6" i="10" s="1"/>
  <c r="D6" i="10"/>
  <c r="A7" i="10"/>
  <c r="B7" i="10"/>
  <c r="C7" i="10" s="1"/>
  <c r="D7" i="10"/>
  <c r="A8" i="10"/>
  <c r="B8" i="10"/>
  <c r="C8" i="10" s="1"/>
  <c r="D8" i="10"/>
  <c r="A9" i="10"/>
  <c r="B9" i="10"/>
  <c r="C9" i="10" s="1"/>
  <c r="D9" i="10"/>
  <c r="A10" i="10"/>
  <c r="B10" i="10"/>
  <c r="C10" i="10" s="1"/>
  <c r="D10" i="10"/>
  <c r="A11" i="10"/>
  <c r="B11" i="10"/>
  <c r="C11" i="10" s="1"/>
  <c r="D11" i="10"/>
  <c r="A12" i="10"/>
  <c r="B12" i="10"/>
  <c r="C12" i="10" s="1"/>
  <c r="D12" i="10"/>
  <c r="A13" i="10"/>
  <c r="B13" i="10"/>
  <c r="C13" i="10" s="1"/>
  <c r="D13" i="10"/>
  <c r="A14" i="10"/>
  <c r="B14" i="10"/>
  <c r="C14" i="10" s="1"/>
  <c r="D14" i="10"/>
  <c r="A15" i="10"/>
  <c r="B15" i="10"/>
  <c r="C15" i="10" s="1"/>
  <c r="D15" i="10"/>
  <c r="A16" i="10"/>
  <c r="B16" i="10"/>
  <c r="C16" i="10" s="1"/>
  <c r="D16" i="10"/>
  <c r="A17" i="10"/>
  <c r="B17" i="10"/>
  <c r="C17" i="10" s="1"/>
  <c r="D17" i="10"/>
  <c r="A18" i="10"/>
  <c r="B18" i="10"/>
  <c r="C18" i="10" s="1"/>
  <c r="D18" i="10"/>
  <c r="A19" i="10"/>
  <c r="B19" i="10"/>
  <c r="C19" i="10" s="1"/>
  <c r="D19" i="10"/>
  <c r="A20" i="10"/>
  <c r="B20" i="10"/>
  <c r="C20" i="10" s="1"/>
  <c r="D20" i="10"/>
  <c r="A21" i="10"/>
  <c r="B21" i="10"/>
  <c r="C21" i="10" s="1"/>
  <c r="D21" i="10"/>
  <c r="A22" i="10"/>
  <c r="B22" i="10"/>
  <c r="C22" i="10" s="1"/>
  <c r="D22" i="10"/>
  <c r="A23" i="10"/>
  <c r="B23" i="10"/>
  <c r="C23" i="10" s="1"/>
  <c r="D23" i="10"/>
  <c r="A24" i="10"/>
  <c r="B24" i="10"/>
  <c r="C24" i="10" s="1"/>
  <c r="D24" i="10"/>
  <c r="A25" i="10"/>
  <c r="B25" i="10"/>
  <c r="C25" i="10" s="1"/>
  <c r="D25" i="10"/>
  <c r="A26" i="10"/>
  <c r="B26" i="10"/>
  <c r="C26" i="10" s="1"/>
  <c r="D26" i="10"/>
  <c r="A27" i="10"/>
  <c r="B27" i="10"/>
  <c r="C27" i="10" s="1"/>
  <c r="D27" i="10"/>
  <c r="A28" i="10"/>
  <c r="B28" i="10"/>
  <c r="C28" i="10" s="1"/>
  <c r="D28" i="10"/>
  <c r="A29" i="10"/>
  <c r="B29" i="10"/>
  <c r="C29" i="10" s="1"/>
  <c r="D29" i="10"/>
  <c r="A30" i="10"/>
  <c r="B30" i="10"/>
  <c r="C30" i="10" s="1"/>
  <c r="D30" i="10"/>
  <c r="A31" i="10"/>
  <c r="B31" i="10"/>
  <c r="C31" i="10" s="1"/>
  <c r="D31" i="10"/>
  <c r="A32" i="10"/>
  <c r="B32" i="10"/>
  <c r="C32" i="10" s="1"/>
  <c r="D32" i="10"/>
  <c r="A33" i="10"/>
  <c r="B33" i="10"/>
  <c r="C33" i="10" s="1"/>
  <c r="D33" i="10"/>
  <c r="A34" i="10"/>
  <c r="B34" i="10"/>
  <c r="C34" i="10" s="1"/>
  <c r="D34" i="10"/>
  <c r="A35" i="10"/>
  <c r="B35" i="10"/>
  <c r="C35" i="10" s="1"/>
  <c r="D35" i="10"/>
  <c r="A36" i="10"/>
  <c r="B36" i="10"/>
  <c r="C36" i="10" s="1"/>
  <c r="D36" i="10"/>
  <c r="A37" i="10"/>
  <c r="B37" i="10"/>
  <c r="C37" i="10" s="1"/>
  <c r="D37" i="10"/>
  <c r="A38" i="10"/>
  <c r="B38" i="10"/>
  <c r="C38" i="10" s="1"/>
  <c r="D38" i="10"/>
  <c r="A39" i="10"/>
  <c r="B39" i="10"/>
  <c r="C39" i="10" s="1"/>
  <c r="D39" i="10"/>
  <c r="A40" i="10"/>
  <c r="B40" i="10"/>
  <c r="C40" i="10" s="1"/>
  <c r="D40" i="10"/>
  <c r="A41" i="10"/>
  <c r="B41" i="10"/>
  <c r="C41" i="10" s="1"/>
  <c r="D41" i="10"/>
  <c r="A42" i="10"/>
  <c r="B42" i="10"/>
  <c r="C42" i="10" s="1"/>
  <c r="D42" i="10"/>
  <c r="A43" i="10"/>
  <c r="B43" i="10"/>
  <c r="C43" i="10" s="1"/>
  <c r="D43" i="10"/>
  <c r="A44" i="10"/>
  <c r="B44" i="10"/>
  <c r="C44" i="10" s="1"/>
  <c r="D44" i="10"/>
  <c r="A45" i="10"/>
  <c r="B45" i="10"/>
  <c r="C45" i="10" s="1"/>
  <c r="D45" i="10"/>
  <c r="A46" i="10"/>
  <c r="B46" i="10"/>
  <c r="C46" i="10" s="1"/>
  <c r="D46" i="10"/>
  <c r="A47" i="10"/>
  <c r="B47" i="10"/>
  <c r="C47" i="10" s="1"/>
  <c r="D47" i="10"/>
  <c r="A48" i="10"/>
  <c r="B48" i="10"/>
  <c r="C48" i="10" s="1"/>
  <c r="D48" i="10"/>
  <c r="A49" i="10"/>
  <c r="B49" i="10"/>
  <c r="C49" i="10" s="1"/>
  <c r="D49" i="10"/>
  <c r="A50" i="10"/>
  <c r="B50" i="10"/>
  <c r="C50" i="10" s="1"/>
  <c r="D50" i="10"/>
  <c r="A51" i="10"/>
  <c r="B51" i="10"/>
  <c r="C51" i="10" s="1"/>
  <c r="D51" i="10"/>
  <c r="A52" i="10"/>
  <c r="B52" i="10"/>
  <c r="C52" i="10" s="1"/>
  <c r="D52" i="10"/>
  <c r="A53" i="10"/>
  <c r="B53" i="10"/>
  <c r="C53" i="10" s="1"/>
  <c r="D53" i="10"/>
  <c r="A54" i="10"/>
  <c r="B54" i="10"/>
  <c r="C54" i="10" s="1"/>
  <c r="D54" i="10"/>
  <c r="A55" i="10"/>
  <c r="B55" i="10"/>
  <c r="C55" i="10" s="1"/>
  <c r="D55" i="10"/>
  <c r="A56" i="10"/>
  <c r="B56" i="10"/>
  <c r="C56" i="10" s="1"/>
  <c r="D56" i="10"/>
  <c r="A57" i="10"/>
  <c r="B57" i="10"/>
  <c r="C57" i="10" s="1"/>
  <c r="D57" i="10"/>
  <c r="A58" i="10"/>
  <c r="B58" i="10"/>
  <c r="C58" i="10" s="1"/>
  <c r="D58" i="10"/>
  <c r="A59" i="10"/>
  <c r="B59" i="10"/>
  <c r="C59" i="10" s="1"/>
  <c r="D59" i="10"/>
  <c r="A60" i="10"/>
  <c r="B60" i="10"/>
  <c r="C60" i="10" s="1"/>
  <c r="D60" i="10"/>
  <c r="A61" i="10"/>
  <c r="B61" i="10"/>
  <c r="C61" i="10" s="1"/>
  <c r="D61" i="10"/>
  <c r="A62" i="10"/>
  <c r="B62" i="10"/>
  <c r="C62" i="10" s="1"/>
  <c r="D62" i="10"/>
  <c r="A63" i="10"/>
  <c r="B63" i="10"/>
  <c r="C63" i="10" s="1"/>
  <c r="D63" i="10"/>
  <c r="A64" i="10"/>
  <c r="B64" i="10"/>
  <c r="C64" i="10" s="1"/>
  <c r="D64" i="10"/>
  <c r="A65" i="10"/>
  <c r="B65" i="10"/>
  <c r="C65" i="10" s="1"/>
  <c r="D65" i="10"/>
  <c r="A66" i="10"/>
  <c r="B66" i="10"/>
  <c r="C66" i="10" s="1"/>
  <c r="D66" i="10"/>
  <c r="A67" i="10"/>
  <c r="B67" i="10"/>
  <c r="C67" i="10" s="1"/>
  <c r="D67" i="10"/>
  <c r="A68" i="10"/>
  <c r="B68" i="10"/>
  <c r="C68" i="10" s="1"/>
  <c r="D68" i="10"/>
  <c r="A69" i="10"/>
  <c r="B69" i="10"/>
  <c r="C69" i="10" s="1"/>
  <c r="D69" i="10"/>
  <c r="A70" i="10"/>
  <c r="B70" i="10"/>
  <c r="C70" i="10" s="1"/>
  <c r="D70" i="10"/>
  <c r="A71" i="10"/>
  <c r="B71" i="10"/>
  <c r="C71" i="10" s="1"/>
  <c r="D71" i="10"/>
  <c r="A72" i="10"/>
  <c r="B72" i="10"/>
  <c r="C72" i="10" s="1"/>
  <c r="D72" i="10"/>
  <c r="A73" i="10"/>
  <c r="B73" i="10"/>
  <c r="C73" i="10" s="1"/>
  <c r="D73" i="10"/>
  <c r="A74" i="10"/>
  <c r="B74" i="10"/>
  <c r="C74" i="10" s="1"/>
  <c r="D74" i="10"/>
  <c r="A75" i="10"/>
  <c r="B75" i="10"/>
  <c r="C75" i="10" s="1"/>
  <c r="D75" i="10"/>
  <c r="A76" i="10"/>
  <c r="B76" i="10"/>
  <c r="C76" i="10" s="1"/>
  <c r="D76" i="10"/>
  <c r="A77" i="10"/>
  <c r="B77" i="10"/>
  <c r="C77" i="10" s="1"/>
  <c r="D77" i="10"/>
  <c r="A78" i="10"/>
  <c r="B78" i="10"/>
  <c r="C78" i="10" s="1"/>
  <c r="D78" i="10"/>
  <c r="A79" i="10"/>
  <c r="B79" i="10"/>
  <c r="C79" i="10" s="1"/>
  <c r="D79" i="10"/>
  <c r="A80" i="10"/>
  <c r="B80" i="10"/>
  <c r="C80" i="10" s="1"/>
  <c r="D80" i="10"/>
  <c r="A81" i="10"/>
  <c r="B81" i="10"/>
  <c r="C81" i="10" s="1"/>
  <c r="D81" i="10"/>
  <c r="A82" i="10"/>
  <c r="B82" i="10"/>
  <c r="C82" i="10" s="1"/>
  <c r="D82" i="10"/>
  <c r="A83" i="10"/>
  <c r="B83" i="10"/>
  <c r="C83" i="10" s="1"/>
  <c r="D83" i="10"/>
  <c r="A84" i="10"/>
  <c r="B84" i="10"/>
  <c r="C84" i="10" s="1"/>
  <c r="D84" i="10"/>
  <c r="A85" i="10"/>
  <c r="B85" i="10"/>
  <c r="C85" i="10" s="1"/>
  <c r="D85" i="10"/>
  <c r="A86" i="10"/>
  <c r="B86" i="10"/>
  <c r="C86" i="10" s="1"/>
  <c r="D86" i="10"/>
  <c r="A87" i="10"/>
  <c r="B87" i="10"/>
  <c r="C87" i="10" s="1"/>
  <c r="D87" i="10"/>
  <c r="A88" i="10"/>
  <c r="B88" i="10"/>
  <c r="C88" i="10" s="1"/>
  <c r="D88" i="10"/>
  <c r="A89" i="10"/>
  <c r="B89" i="10"/>
  <c r="C89" i="10" s="1"/>
  <c r="D89" i="10"/>
  <c r="A90" i="10"/>
  <c r="B90" i="10"/>
  <c r="C90" i="10" s="1"/>
  <c r="D90" i="10"/>
  <c r="A91" i="10"/>
  <c r="B91" i="10"/>
  <c r="C91" i="10" s="1"/>
  <c r="D91" i="10"/>
  <c r="A92" i="10"/>
  <c r="B92" i="10"/>
  <c r="C92" i="10" s="1"/>
  <c r="D92" i="10"/>
  <c r="A93" i="10"/>
  <c r="B93" i="10"/>
  <c r="C93" i="10" s="1"/>
  <c r="D93" i="10"/>
  <c r="A94" i="10"/>
  <c r="B94" i="10"/>
  <c r="C94" i="10" s="1"/>
  <c r="D94" i="10"/>
  <c r="A95" i="10"/>
  <c r="B95" i="10"/>
  <c r="C95" i="10" s="1"/>
  <c r="D95" i="10"/>
  <c r="A96" i="10"/>
  <c r="B96" i="10"/>
  <c r="C96" i="10" s="1"/>
  <c r="D96" i="10"/>
  <c r="A97" i="10"/>
  <c r="B97" i="10"/>
  <c r="C97" i="10" s="1"/>
  <c r="D97" i="10"/>
  <c r="A98" i="10"/>
  <c r="B98" i="10"/>
  <c r="C98" i="10" s="1"/>
  <c r="D98" i="10"/>
  <c r="A99" i="10"/>
  <c r="B99" i="10"/>
  <c r="C99" i="10" s="1"/>
  <c r="D99" i="10"/>
  <c r="A100" i="10"/>
  <c r="B100" i="10"/>
  <c r="C100" i="10" s="1"/>
  <c r="D100" i="10"/>
  <c r="A101" i="10"/>
  <c r="B101" i="10"/>
  <c r="C101" i="10" s="1"/>
  <c r="D101" i="10"/>
  <c r="A102" i="10"/>
  <c r="B102" i="10"/>
  <c r="C102" i="10" s="1"/>
  <c r="D102" i="10"/>
  <c r="A103" i="10"/>
  <c r="B103" i="10"/>
  <c r="C103" i="10" s="1"/>
  <c r="D103" i="10"/>
  <c r="A104" i="10"/>
  <c r="B104" i="10"/>
  <c r="C104" i="10" s="1"/>
  <c r="D104" i="10"/>
  <c r="A105" i="10"/>
  <c r="B105" i="10"/>
  <c r="C105" i="10" s="1"/>
  <c r="D105" i="10"/>
  <c r="A106" i="10"/>
  <c r="B106" i="10"/>
  <c r="C106" i="10" s="1"/>
  <c r="D106" i="10"/>
  <c r="A107" i="10"/>
  <c r="B107" i="10"/>
  <c r="C107" i="10" s="1"/>
  <c r="D107" i="10"/>
  <c r="A108" i="10"/>
  <c r="B108" i="10"/>
  <c r="C108" i="10" s="1"/>
  <c r="D108" i="10"/>
  <c r="A109" i="10"/>
  <c r="B109" i="10"/>
  <c r="C109" i="10" s="1"/>
  <c r="D109" i="10"/>
  <c r="A110" i="10"/>
  <c r="B110" i="10"/>
  <c r="C110" i="10" s="1"/>
  <c r="D110" i="10"/>
  <c r="A111" i="10"/>
  <c r="B111" i="10"/>
  <c r="C111" i="10" s="1"/>
  <c r="D111" i="10"/>
  <c r="A112" i="10"/>
  <c r="B112" i="10"/>
  <c r="C112" i="10" s="1"/>
  <c r="D112" i="10"/>
  <c r="A113" i="10"/>
  <c r="B113" i="10"/>
  <c r="C113" i="10" s="1"/>
  <c r="D113" i="10"/>
  <c r="A114" i="10"/>
  <c r="B114" i="10"/>
  <c r="C114" i="10" s="1"/>
  <c r="D114" i="10"/>
  <c r="A115" i="10"/>
  <c r="B115" i="10"/>
  <c r="C115" i="10" s="1"/>
  <c r="D115" i="10"/>
  <c r="A116" i="10"/>
  <c r="B116" i="10"/>
  <c r="C116" i="10" s="1"/>
  <c r="D116" i="10"/>
  <c r="A117" i="10"/>
  <c r="B117" i="10"/>
  <c r="C117" i="10" s="1"/>
  <c r="D117" i="10"/>
  <c r="A118" i="10"/>
  <c r="B118" i="10"/>
  <c r="C118" i="10" s="1"/>
  <c r="D118" i="10"/>
  <c r="A119" i="10"/>
  <c r="B119" i="10"/>
  <c r="C119" i="10" s="1"/>
  <c r="D119" i="10"/>
  <c r="A120" i="10"/>
  <c r="B120" i="10"/>
  <c r="C120" i="10" s="1"/>
  <c r="D120" i="10"/>
  <c r="A121" i="10"/>
  <c r="B121" i="10"/>
  <c r="C121" i="10" s="1"/>
  <c r="D121" i="10"/>
  <c r="A122" i="10"/>
  <c r="B122" i="10"/>
  <c r="C122" i="10" s="1"/>
  <c r="D122" i="10"/>
  <c r="A123" i="10"/>
  <c r="B123" i="10"/>
  <c r="C123" i="10" s="1"/>
  <c r="D123" i="10"/>
  <c r="A124" i="10"/>
  <c r="B124" i="10"/>
  <c r="C124" i="10" s="1"/>
  <c r="D124" i="10"/>
  <c r="A125" i="10"/>
  <c r="B125" i="10"/>
  <c r="C125" i="10" s="1"/>
  <c r="D125" i="10"/>
  <c r="A126" i="10"/>
  <c r="B126" i="10"/>
  <c r="C126" i="10" s="1"/>
  <c r="D126" i="10"/>
  <c r="A127" i="10"/>
  <c r="B127" i="10"/>
  <c r="C127" i="10" s="1"/>
  <c r="D127" i="10"/>
  <c r="A128" i="10"/>
  <c r="B128" i="10"/>
  <c r="C128" i="10" s="1"/>
  <c r="D128" i="10"/>
  <c r="A129" i="10"/>
  <c r="B129" i="10"/>
  <c r="C129" i="10" s="1"/>
  <c r="D129" i="10"/>
  <c r="A130" i="10"/>
  <c r="B130" i="10"/>
  <c r="C130" i="10" s="1"/>
  <c r="D130" i="10"/>
  <c r="A131" i="10"/>
  <c r="B131" i="10"/>
  <c r="C131" i="10" s="1"/>
  <c r="D131" i="10"/>
  <c r="A132" i="10"/>
  <c r="B132" i="10"/>
  <c r="C132" i="10" s="1"/>
  <c r="D132" i="10"/>
  <c r="A133" i="10"/>
  <c r="B133" i="10"/>
  <c r="C133" i="10" s="1"/>
  <c r="D133" i="10"/>
  <c r="A134" i="10"/>
  <c r="B134" i="10"/>
  <c r="C134" i="10" s="1"/>
  <c r="D134" i="10"/>
  <c r="A135" i="10"/>
  <c r="B135" i="10"/>
  <c r="C135" i="10" s="1"/>
  <c r="D135" i="10"/>
  <c r="A136" i="10"/>
  <c r="B136" i="10"/>
  <c r="C136" i="10" s="1"/>
  <c r="D136" i="10"/>
  <c r="A137" i="10"/>
  <c r="B137" i="10"/>
  <c r="C137" i="10" s="1"/>
  <c r="D137" i="10"/>
  <c r="A138" i="10"/>
  <c r="B138" i="10"/>
  <c r="C138" i="10" s="1"/>
  <c r="D138" i="10"/>
  <c r="A139" i="10"/>
  <c r="B139" i="10"/>
  <c r="C139" i="10" s="1"/>
  <c r="D139" i="10"/>
  <c r="A140" i="10"/>
  <c r="B140" i="10"/>
  <c r="C140" i="10" s="1"/>
  <c r="D140" i="10"/>
  <c r="A141" i="10"/>
  <c r="B141" i="10"/>
  <c r="C141" i="10" s="1"/>
  <c r="D141" i="10"/>
  <c r="A142" i="10"/>
  <c r="B142" i="10"/>
  <c r="C142" i="10" s="1"/>
  <c r="D142" i="10"/>
  <c r="A143" i="10"/>
  <c r="B143" i="10"/>
  <c r="C143" i="10" s="1"/>
  <c r="D143" i="10"/>
  <c r="A144" i="10"/>
  <c r="B144" i="10"/>
  <c r="C144" i="10" s="1"/>
  <c r="D144" i="10"/>
  <c r="A145" i="10"/>
  <c r="B145" i="10"/>
  <c r="C145" i="10" s="1"/>
  <c r="D145" i="10"/>
  <c r="A146" i="10"/>
  <c r="B146" i="10"/>
  <c r="C146" i="10" s="1"/>
  <c r="D146" i="10"/>
  <c r="A147" i="10"/>
  <c r="B147" i="10"/>
  <c r="C147" i="10" s="1"/>
  <c r="D147" i="10"/>
  <c r="A148" i="10"/>
  <c r="B148" i="10"/>
  <c r="C148" i="10" s="1"/>
  <c r="D148" i="10"/>
  <c r="A149" i="10"/>
  <c r="B149" i="10"/>
  <c r="C149" i="10" s="1"/>
  <c r="D149" i="10"/>
  <c r="A150" i="10"/>
  <c r="B150" i="10"/>
  <c r="C150" i="10" s="1"/>
  <c r="D150" i="10"/>
  <c r="A151" i="10"/>
  <c r="B151" i="10"/>
  <c r="C151" i="10" s="1"/>
  <c r="D151" i="10"/>
  <c r="A152" i="10"/>
  <c r="B152" i="10"/>
  <c r="C152" i="10" s="1"/>
  <c r="D152" i="10"/>
  <c r="A153" i="10"/>
  <c r="B153" i="10"/>
  <c r="C153" i="10" s="1"/>
  <c r="D153" i="10"/>
  <c r="A154" i="10"/>
  <c r="B154" i="10"/>
  <c r="C154" i="10" s="1"/>
  <c r="D154" i="10"/>
  <c r="A155" i="10"/>
  <c r="B155" i="10"/>
  <c r="C155" i="10" s="1"/>
  <c r="D155" i="10"/>
  <c r="A156" i="10"/>
  <c r="B156" i="10"/>
  <c r="C156" i="10" s="1"/>
  <c r="D156" i="10"/>
  <c r="A157" i="10"/>
  <c r="B157" i="10"/>
  <c r="C157" i="10" s="1"/>
  <c r="D157" i="10"/>
  <c r="A158" i="10"/>
  <c r="B158" i="10"/>
  <c r="C158" i="10" s="1"/>
  <c r="D158" i="10"/>
  <c r="A159" i="10"/>
  <c r="B159" i="10"/>
  <c r="C159" i="10" s="1"/>
  <c r="D159" i="10"/>
  <c r="A160" i="10"/>
  <c r="B160" i="10"/>
  <c r="C160" i="10" s="1"/>
  <c r="D160" i="10"/>
  <c r="A161" i="10"/>
  <c r="B161" i="10"/>
  <c r="C161" i="10" s="1"/>
  <c r="D161" i="10"/>
  <c r="A162" i="10"/>
  <c r="B162" i="10"/>
  <c r="C162" i="10" s="1"/>
  <c r="D162" i="10"/>
  <c r="A163" i="10"/>
  <c r="B163" i="10"/>
  <c r="C163" i="10" s="1"/>
  <c r="D163" i="10"/>
  <c r="A164" i="10"/>
  <c r="B164" i="10"/>
  <c r="C164" i="10" s="1"/>
  <c r="D164" i="10"/>
  <c r="A165" i="10"/>
  <c r="B165" i="10"/>
  <c r="C165" i="10" s="1"/>
  <c r="D165" i="10"/>
  <c r="A166" i="10"/>
  <c r="B166" i="10"/>
  <c r="C166" i="10" s="1"/>
  <c r="D166" i="10"/>
  <c r="A167" i="10"/>
  <c r="B167" i="10"/>
  <c r="C167" i="10" s="1"/>
  <c r="D167" i="10"/>
  <c r="A168" i="10"/>
  <c r="B168" i="10"/>
  <c r="C168" i="10" s="1"/>
  <c r="D168" i="10"/>
  <c r="A169" i="10"/>
  <c r="B169" i="10"/>
  <c r="C169" i="10" s="1"/>
  <c r="D169" i="10"/>
  <c r="A170" i="10"/>
  <c r="B170" i="10"/>
  <c r="C170" i="10" s="1"/>
  <c r="D170" i="10"/>
  <c r="A171" i="10"/>
  <c r="B171" i="10"/>
  <c r="C171" i="10" s="1"/>
  <c r="D171" i="10"/>
  <c r="A172" i="10"/>
  <c r="B172" i="10"/>
  <c r="C172" i="10" s="1"/>
  <c r="D172" i="10"/>
  <c r="A173" i="10"/>
  <c r="B173" i="10"/>
  <c r="C173" i="10" s="1"/>
  <c r="D173" i="10"/>
  <c r="A174" i="10"/>
  <c r="B174" i="10"/>
  <c r="C174" i="10" s="1"/>
  <c r="D174" i="10"/>
  <c r="A175" i="10"/>
  <c r="B175" i="10"/>
  <c r="C175" i="10" s="1"/>
  <c r="D175" i="10"/>
  <c r="A176" i="10"/>
  <c r="B176" i="10"/>
  <c r="C176" i="10" s="1"/>
  <c r="D176" i="10"/>
  <c r="A177" i="10"/>
  <c r="B177" i="10"/>
  <c r="C177" i="10" s="1"/>
  <c r="D177" i="10"/>
  <c r="A178" i="10"/>
  <c r="B178" i="10"/>
  <c r="C178" i="10" s="1"/>
  <c r="D178" i="10"/>
  <c r="A179" i="10"/>
  <c r="B179" i="10"/>
  <c r="C179" i="10" s="1"/>
  <c r="D179" i="10"/>
  <c r="A180" i="10"/>
  <c r="B180" i="10"/>
  <c r="C180" i="10" s="1"/>
  <c r="D180" i="10"/>
  <c r="A181" i="10"/>
  <c r="B181" i="10"/>
  <c r="C181" i="10" s="1"/>
  <c r="D181" i="10"/>
  <c r="A182" i="10"/>
  <c r="B182" i="10"/>
  <c r="C182" i="10" s="1"/>
  <c r="D182" i="10"/>
  <c r="A183" i="10"/>
  <c r="B183" i="10"/>
  <c r="C183" i="10" s="1"/>
  <c r="D183" i="10"/>
  <c r="A184" i="10"/>
  <c r="B184" i="10"/>
  <c r="C184" i="10" s="1"/>
  <c r="D184" i="10"/>
  <c r="A185" i="10"/>
  <c r="B185" i="10"/>
  <c r="C185" i="10" s="1"/>
  <c r="D185" i="10"/>
  <c r="A186" i="10"/>
  <c r="B186" i="10"/>
  <c r="C186" i="10" s="1"/>
  <c r="D186" i="10"/>
  <c r="A187" i="10"/>
  <c r="B187" i="10"/>
  <c r="C187" i="10" s="1"/>
  <c r="D187" i="10"/>
  <c r="A188" i="10"/>
  <c r="B188" i="10"/>
  <c r="C188" i="10" s="1"/>
  <c r="D188" i="10"/>
  <c r="A189" i="10"/>
  <c r="B189" i="10"/>
  <c r="C189" i="10" s="1"/>
  <c r="D189" i="10"/>
  <c r="A190" i="10"/>
  <c r="B190" i="10"/>
  <c r="C190" i="10" s="1"/>
  <c r="D190" i="10"/>
  <c r="A191" i="10"/>
  <c r="B191" i="10"/>
  <c r="C191" i="10" s="1"/>
  <c r="D191" i="10"/>
  <c r="A192" i="10"/>
  <c r="B192" i="10"/>
  <c r="C192" i="10" s="1"/>
  <c r="D192" i="10"/>
  <c r="A193" i="10"/>
  <c r="B193" i="10"/>
  <c r="C193" i="10" s="1"/>
  <c r="D193" i="10"/>
  <c r="A194" i="10"/>
  <c r="B194" i="10"/>
  <c r="C194" i="10" s="1"/>
  <c r="D194" i="10"/>
  <c r="A195" i="10"/>
  <c r="B195" i="10"/>
  <c r="C195" i="10" s="1"/>
  <c r="D195" i="10"/>
  <c r="A196" i="10"/>
  <c r="B196" i="10"/>
  <c r="C196" i="10" s="1"/>
  <c r="D196" i="10"/>
  <c r="A197" i="10"/>
  <c r="B197" i="10"/>
  <c r="C197" i="10" s="1"/>
  <c r="D197" i="10"/>
  <c r="A198" i="10"/>
  <c r="B198" i="10"/>
  <c r="C198" i="10" s="1"/>
  <c r="D198" i="10"/>
  <c r="A199" i="10"/>
  <c r="B199" i="10"/>
  <c r="C199" i="10" s="1"/>
  <c r="D199" i="10"/>
  <c r="A200" i="10"/>
  <c r="B200" i="10"/>
  <c r="C200" i="10" s="1"/>
  <c r="D200" i="10"/>
  <c r="A201" i="10"/>
  <c r="B201" i="10"/>
  <c r="C201" i="10" s="1"/>
  <c r="D201" i="10"/>
  <c r="A202" i="10"/>
  <c r="B202" i="10"/>
  <c r="C202" i="10" s="1"/>
  <c r="D202" i="10"/>
  <c r="A203" i="10"/>
  <c r="B203" i="10"/>
  <c r="C203" i="10" s="1"/>
  <c r="D203" i="10"/>
  <c r="A204" i="10"/>
  <c r="B204" i="10"/>
  <c r="C204" i="10" s="1"/>
  <c r="D204" i="10"/>
  <c r="A205" i="10"/>
  <c r="B205" i="10"/>
  <c r="C205" i="10" s="1"/>
  <c r="D205" i="10"/>
  <c r="A206" i="10"/>
  <c r="B206" i="10"/>
  <c r="C206" i="10" s="1"/>
  <c r="D206" i="10"/>
  <c r="A207" i="10"/>
  <c r="B207" i="10"/>
  <c r="C207" i="10" s="1"/>
  <c r="D207" i="10"/>
  <c r="A208" i="10"/>
  <c r="B208" i="10"/>
  <c r="C208" i="10" s="1"/>
  <c r="D208" i="10"/>
  <c r="A209" i="10"/>
  <c r="B209" i="10"/>
  <c r="C209" i="10" s="1"/>
  <c r="D209" i="10"/>
  <c r="A210" i="10"/>
  <c r="B210" i="10"/>
  <c r="C210" i="10" s="1"/>
  <c r="D210" i="10"/>
  <c r="A211" i="10"/>
  <c r="B211" i="10"/>
  <c r="C211" i="10" s="1"/>
  <c r="D211" i="10"/>
  <c r="A212" i="10"/>
  <c r="B212" i="10"/>
  <c r="C212" i="10" s="1"/>
  <c r="D212" i="10"/>
  <c r="A213" i="10"/>
  <c r="B213" i="10"/>
  <c r="C213" i="10" s="1"/>
  <c r="D213" i="10"/>
  <c r="A214" i="10"/>
  <c r="B214" i="10"/>
  <c r="C214" i="10" s="1"/>
  <c r="D214" i="10"/>
  <c r="A215" i="10"/>
  <c r="B215" i="10"/>
  <c r="C215" i="10" s="1"/>
  <c r="D215" i="10"/>
  <c r="A216" i="10"/>
  <c r="B216" i="10"/>
  <c r="C216" i="10" s="1"/>
  <c r="D216" i="10"/>
  <c r="A217" i="10"/>
  <c r="B217" i="10"/>
  <c r="C217" i="10" s="1"/>
  <c r="D217" i="10"/>
  <c r="A218" i="10"/>
  <c r="B218" i="10"/>
  <c r="C218" i="10" s="1"/>
  <c r="D218" i="10"/>
  <c r="A219" i="10"/>
  <c r="B219" i="10"/>
  <c r="C219" i="10" s="1"/>
  <c r="D219" i="10"/>
  <c r="A220" i="10"/>
  <c r="B220" i="10"/>
  <c r="C220" i="10" s="1"/>
  <c r="D220" i="10"/>
  <c r="A221" i="10"/>
  <c r="B221" i="10"/>
  <c r="C221" i="10" s="1"/>
  <c r="D221" i="10"/>
  <c r="A222" i="10"/>
  <c r="B222" i="10"/>
  <c r="C222" i="10" s="1"/>
  <c r="D222" i="10"/>
  <c r="A223" i="10"/>
  <c r="B223" i="10"/>
  <c r="C223" i="10" s="1"/>
  <c r="D223" i="10"/>
  <c r="A224" i="10"/>
  <c r="B224" i="10"/>
  <c r="C224" i="10" s="1"/>
  <c r="D224" i="10"/>
  <c r="A225" i="10"/>
  <c r="B225" i="10"/>
  <c r="C225" i="10" s="1"/>
  <c r="D225" i="10"/>
  <c r="A226" i="10"/>
  <c r="B226" i="10"/>
  <c r="C226" i="10" s="1"/>
  <c r="D226" i="10"/>
  <c r="A227" i="10"/>
  <c r="B227" i="10"/>
  <c r="C227" i="10" s="1"/>
  <c r="D227" i="10"/>
  <c r="A228" i="10"/>
  <c r="B228" i="10"/>
  <c r="C228" i="10" s="1"/>
  <c r="D228" i="10"/>
  <c r="A229" i="10"/>
  <c r="B229" i="10"/>
  <c r="C229" i="10" s="1"/>
  <c r="D229" i="10"/>
  <c r="A230" i="10"/>
  <c r="B230" i="10"/>
  <c r="C230" i="10" s="1"/>
  <c r="D230" i="10"/>
  <c r="A231" i="10"/>
  <c r="B231" i="10"/>
  <c r="C231" i="10" s="1"/>
  <c r="D231" i="10"/>
  <c r="D2" i="10"/>
  <c r="B2" i="10"/>
  <c r="C2" i="10" s="1"/>
  <c r="A2" i="10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" i="1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" i="9"/>
  <c r="G2" i="9"/>
  <c r="G3" i="9" s="1"/>
  <c r="G4" i="9" s="1"/>
  <c r="G5" i="9" s="1"/>
  <c r="I26" i="14" l="1"/>
  <c r="J26" i="14" s="1"/>
  <c r="I89" i="14"/>
  <c r="J89" i="14" s="1"/>
  <c r="I225" i="13"/>
  <c r="J225" i="13" s="1"/>
  <c r="I105" i="13"/>
  <c r="J105" i="13" s="1"/>
  <c r="I219" i="13"/>
  <c r="J219" i="13" s="1"/>
  <c r="I65" i="13"/>
  <c r="J65" i="13" s="1"/>
  <c r="I197" i="13"/>
  <c r="J197" i="13" s="1"/>
  <c r="I218" i="13"/>
  <c r="J218" i="13" s="1"/>
  <c r="I26" i="13"/>
  <c r="J26" i="13" s="1"/>
  <c r="I25" i="13"/>
  <c r="J25" i="13" s="1"/>
  <c r="I28" i="13"/>
  <c r="J28" i="13" s="1"/>
  <c r="I27" i="13"/>
  <c r="J27" i="13" s="1"/>
  <c r="H23" i="13"/>
  <c r="I23" i="13" s="1"/>
  <c r="J23" i="13" s="1"/>
  <c r="H199" i="13"/>
  <c r="I198" i="13" s="1"/>
  <c r="J198" i="13" s="1"/>
  <c r="H30" i="13"/>
  <c r="I30" i="13" s="1"/>
  <c r="J30" i="13" s="1"/>
  <c r="I93" i="13"/>
  <c r="J93" i="13" s="1"/>
  <c r="I92" i="13"/>
  <c r="J92" i="13" s="1"/>
  <c r="I122" i="13"/>
  <c r="J122" i="13" s="1"/>
  <c r="I121" i="13"/>
  <c r="J121" i="13" s="1"/>
  <c r="H223" i="13"/>
  <c r="I222" i="13" s="1"/>
  <c r="J222" i="13" s="1"/>
  <c r="I223" i="13"/>
  <c r="J223" i="13" s="1"/>
  <c r="H244" i="13"/>
  <c r="I243" i="13" s="1"/>
  <c r="J243" i="13" s="1"/>
  <c r="D3" i="9"/>
  <c r="D4" i="9" s="1"/>
  <c r="E2" i="9"/>
  <c r="F2" i="9" s="1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E4" i="9"/>
  <c r="F4" i="9" s="1"/>
  <c r="I29" i="13" l="1"/>
  <c r="J29" i="13" s="1"/>
  <c r="I22" i="13"/>
  <c r="J22" i="13" s="1"/>
  <c r="I244" i="13"/>
  <c r="J244" i="13" s="1"/>
  <c r="I199" i="13"/>
  <c r="J199" i="13" s="1"/>
  <c r="E3" i="9"/>
  <c r="F3" i="9" s="1"/>
  <c r="D5" i="9"/>
  <c r="D6" i="9" l="1"/>
  <c r="E6" i="9"/>
  <c r="F6" i="9" s="1"/>
  <c r="E5" i="9" l="1"/>
  <c r="F5" i="9" s="1"/>
  <c r="D7" i="9"/>
  <c r="D8" i="9" l="1"/>
  <c r="E7" i="9"/>
  <c r="F7" i="9" s="1"/>
  <c r="E8" i="9" l="1"/>
  <c r="F8" i="9" s="1"/>
  <c r="D9" i="9"/>
  <c r="D10" i="9" l="1"/>
  <c r="E9" i="9"/>
  <c r="F9" i="9" s="1"/>
  <c r="D11" i="9" l="1"/>
  <c r="E10" i="9"/>
  <c r="F10" i="9" s="1"/>
  <c r="D12" i="9" l="1"/>
  <c r="E11" i="9"/>
  <c r="F11" i="9" s="1"/>
  <c r="D13" i="9" l="1"/>
  <c r="E12" i="9"/>
  <c r="F12" i="9" s="1"/>
  <c r="D14" i="9" l="1"/>
  <c r="E13" i="9"/>
  <c r="F13" i="9" s="1"/>
  <c r="D15" i="9" l="1"/>
  <c r="E14" i="9"/>
  <c r="F14" i="9" s="1"/>
  <c r="E15" i="9" l="1"/>
  <c r="F15" i="9" s="1"/>
  <c r="D16" i="9"/>
  <c r="D17" i="9" l="1"/>
  <c r="E16" i="9" l="1"/>
  <c r="F16" i="9" s="1"/>
  <c r="D18" i="9"/>
  <c r="E17" i="9" s="1"/>
  <c r="F17" i="9" s="1"/>
  <c r="D19" i="9" l="1"/>
  <c r="E18" i="9"/>
  <c r="F18" i="9" s="1"/>
  <c r="D20" i="9" l="1"/>
  <c r="E19" i="9"/>
  <c r="F19" i="9" s="1"/>
  <c r="E20" i="9" l="1"/>
  <c r="F20" i="9" s="1"/>
  <c r="D21" i="9"/>
  <c r="D22" i="9" l="1"/>
  <c r="E21" i="9"/>
  <c r="F21" i="9" s="1"/>
  <c r="D23" i="9" l="1"/>
  <c r="E22" i="9"/>
  <c r="F22" i="9" s="1"/>
  <c r="D24" i="9" l="1"/>
  <c r="E23" i="9"/>
  <c r="F23" i="9" s="1"/>
  <c r="D25" i="9" l="1"/>
  <c r="E24" i="9"/>
  <c r="F24" i="9" s="1"/>
  <c r="E25" i="9" l="1"/>
  <c r="F25" i="9" s="1"/>
  <c r="D26" i="9"/>
  <c r="D27" i="9" l="1"/>
  <c r="E26" i="9"/>
  <c r="F26" i="9" s="1"/>
  <c r="D28" i="9" l="1"/>
  <c r="E27" i="9"/>
  <c r="F27" i="9" s="1"/>
  <c r="D29" i="9" l="1"/>
  <c r="E28" i="9"/>
  <c r="F28" i="9" s="1"/>
  <c r="E29" i="9" l="1"/>
  <c r="F29" i="9" s="1"/>
  <c r="D30" i="9"/>
  <c r="D31" i="9" l="1"/>
  <c r="E30" i="9"/>
  <c r="F30" i="9" s="1"/>
  <c r="D32" i="9" l="1"/>
  <c r="E31" i="9"/>
  <c r="F31" i="9" s="1"/>
  <c r="D33" i="9" l="1"/>
  <c r="E33" i="9"/>
  <c r="F33" i="9" s="1"/>
  <c r="E32" i="9" l="1"/>
  <c r="F32" i="9" s="1"/>
  <c r="D34" i="9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" i="4"/>
  <c r="C336" i="2"/>
  <c r="B336" i="2"/>
  <c r="C326" i="2"/>
  <c r="B326" i="2"/>
  <c r="C333" i="2"/>
  <c r="B333" i="2"/>
  <c r="C327" i="2"/>
  <c r="B327" i="2"/>
  <c r="C332" i="2"/>
  <c r="B332" i="2"/>
  <c r="C330" i="2"/>
  <c r="B330" i="2"/>
  <c r="C335" i="2"/>
  <c r="B335" i="2"/>
  <c r="C325" i="2"/>
  <c r="B325" i="2"/>
  <c r="C337" i="2"/>
  <c r="B337" i="2"/>
  <c r="C329" i="2"/>
  <c r="B329" i="2"/>
  <c r="C324" i="2"/>
  <c r="B324" i="2"/>
  <c r="C334" i="2"/>
  <c r="B334" i="2"/>
  <c r="C331" i="2"/>
  <c r="B331" i="2"/>
  <c r="C328" i="2"/>
  <c r="B328" i="2"/>
  <c r="D35" i="9" l="1"/>
  <c r="E34" i="9"/>
  <c r="F34" i="9" s="1"/>
  <c r="D36" i="9" l="1"/>
  <c r="E35" i="9"/>
  <c r="F35" i="9" s="1"/>
  <c r="E36" i="9" l="1"/>
  <c r="F36" i="9" s="1"/>
  <c r="D37" i="9"/>
  <c r="D38" i="9" l="1"/>
  <c r="E37" i="9"/>
  <c r="F37" i="9" s="1"/>
  <c r="D39" i="9" l="1"/>
  <c r="E38" i="9"/>
  <c r="F38" i="9" s="1"/>
  <c r="D40" i="9" l="1"/>
  <c r="E39" i="9"/>
  <c r="F39" i="9" s="1"/>
  <c r="D41" i="9" l="1"/>
  <c r="E40" i="9"/>
  <c r="F40" i="9" s="1"/>
  <c r="D42" i="9" l="1"/>
  <c r="E41" i="9"/>
  <c r="F41" i="9" s="1"/>
  <c r="D43" i="9" l="1"/>
  <c r="E42" i="9" l="1"/>
  <c r="F42" i="9" s="1"/>
  <c r="D44" i="9"/>
  <c r="E43" i="9" s="1"/>
  <c r="F43" i="9" s="1"/>
  <c r="D45" i="9" l="1"/>
  <c r="E44" i="9"/>
  <c r="F44" i="9" s="1"/>
  <c r="E45" i="9" l="1"/>
  <c r="F45" i="9" s="1"/>
  <c r="D46" i="9"/>
  <c r="D47" i="9" l="1"/>
  <c r="E46" i="9"/>
  <c r="F46" i="9" s="1"/>
  <c r="D48" i="9" l="1"/>
  <c r="E47" i="9"/>
  <c r="F47" i="9" s="1"/>
  <c r="D49" i="9" l="1"/>
  <c r="E48" i="9"/>
  <c r="F48" i="9" s="1"/>
  <c r="E49" i="9" l="1"/>
  <c r="F49" i="9" s="1"/>
  <c r="D50" i="9"/>
  <c r="E50" i="9" l="1"/>
  <c r="F50" i="9" s="1"/>
  <c r="D51" i="9"/>
  <c r="E51" i="9" l="1"/>
  <c r="F51" i="9" s="1"/>
  <c r="D52" i="9"/>
  <c r="D53" i="9" l="1"/>
  <c r="E52" i="9"/>
  <c r="F52" i="9" s="1"/>
  <c r="D54" i="9" l="1"/>
  <c r="E53" i="9"/>
  <c r="F53" i="9" s="1"/>
  <c r="E54" i="9" l="1"/>
  <c r="F54" i="9" s="1"/>
  <c r="D55" i="9"/>
  <c r="E55" i="9" l="1"/>
  <c r="F55" i="9" s="1"/>
  <c r="D56" i="9"/>
  <c r="D57" i="9" l="1"/>
  <c r="E56" i="9"/>
  <c r="F56" i="9" s="1"/>
  <c r="D58" i="9" l="1"/>
  <c r="E57" i="9"/>
  <c r="F57" i="9" s="1"/>
  <c r="D59" i="9" l="1"/>
  <c r="E59" i="9"/>
  <c r="F59" i="9" s="1"/>
  <c r="E58" i="9" l="1"/>
  <c r="F58" i="9" s="1"/>
  <c r="D60" i="9"/>
  <c r="E60" i="9" l="1"/>
  <c r="F60" i="9" s="1"/>
  <c r="D61" i="9"/>
  <c r="D62" i="9" l="1"/>
  <c r="E61" i="9"/>
  <c r="F61" i="9" s="1"/>
  <c r="E62" i="9" l="1"/>
  <c r="F62" i="9" s="1"/>
  <c r="D63" i="9"/>
  <c r="E63" i="9" l="1"/>
  <c r="F63" i="9" s="1"/>
  <c r="D64" i="9"/>
  <c r="D65" i="9" l="1"/>
  <c r="E64" i="9"/>
  <c r="F64" i="9" s="1"/>
  <c r="D66" i="9" l="1"/>
  <c r="D67" i="9" s="1"/>
  <c r="E66" i="9"/>
  <c r="F66" i="9" s="1"/>
  <c r="E65" i="9"/>
  <c r="F65" i="9" s="1"/>
  <c r="D68" i="9" l="1"/>
  <c r="D69" i="9" s="1"/>
  <c r="E68" i="9"/>
  <c r="F68" i="9" s="1"/>
  <c r="E67" i="9"/>
  <c r="F67" i="9" s="1"/>
  <c r="D70" i="9" l="1"/>
  <c r="D71" i="9" s="1"/>
  <c r="E70" i="9"/>
  <c r="F70" i="9" s="1"/>
  <c r="E69" i="9"/>
  <c r="F69" i="9" s="1"/>
  <c r="D72" i="9" l="1"/>
  <c r="E71" i="9"/>
  <c r="F71" i="9" s="1"/>
  <c r="E72" i="9" l="1"/>
  <c r="F72" i="9" s="1"/>
  <c r="D73" i="9"/>
  <c r="D74" i="9" l="1"/>
  <c r="D75" i="9" s="1"/>
  <c r="E74" i="9"/>
  <c r="F74" i="9" s="1"/>
  <c r="E73" i="9"/>
  <c r="F73" i="9" s="1"/>
  <c r="D76" i="9" l="1"/>
  <c r="E75" i="9"/>
  <c r="F75" i="9" s="1"/>
  <c r="E76" i="9" l="1"/>
  <c r="F76" i="9" s="1"/>
  <c r="D77" i="9"/>
  <c r="D78" i="9" l="1"/>
  <c r="E77" i="9"/>
  <c r="F77" i="9" s="1"/>
  <c r="D79" i="9" l="1"/>
  <c r="E78" i="9"/>
  <c r="F78" i="9" s="1"/>
  <c r="D80" i="9" l="1"/>
  <c r="E79" i="9"/>
  <c r="F79" i="9" s="1"/>
  <c r="D81" i="9" l="1"/>
  <c r="E80" i="9"/>
  <c r="F80" i="9" s="1"/>
  <c r="D82" i="9" l="1"/>
  <c r="E81" i="9"/>
  <c r="F81" i="9" s="1"/>
  <c r="E82" i="9" l="1"/>
  <c r="F82" i="9" s="1"/>
  <c r="D83" i="9"/>
  <c r="E83" i="9" l="1"/>
  <c r="F83" i="9" s="1"/>
  <c r="D84" i="9"/>
  <c r="D85" i="9" l="1"/>
  <c r="E84" i="9"/>
  <c r="F84" i="9" s="1"/>
  <c r="D86" i="9" l="1"/>
  <c r="E85" i="9"/>
  <c r="F85" i="9" s="1"/>
  <c r="E86" i="9" l="1"/>
  <c r="F86" i="9" s="1"/>
  <c r="D87" i="9"/>
  <c r="E87" i="9" l="1"/>
  <c r="F87" i="9" s="1"/>
  <c r="D88" i="9"/>
  <c r="D89" i="9" l="1"/>
  <c r="E88" i="9"/>
  <c r="F88" i="9" s="1"/>
  <c r="D90" i="9" l="1"/>
  <c r="E89" i="9"/>
  <c r="F89" i="9" s="1"/>
  <c r="E90" i="9" l="1"/>
  <c r="F90" i="9" s="1"/>
  <c r="D91" i="9"/>
  <c r="E91" i="9" l="1"/>
  <c r="F91" i="9" s="1"/>
  <c r="D92" i="9"/>
  <c r="D93" i="9" l="1"/>
  <c r="E92" i="9"/>
  <c r="F92" i="9" s="1"/>
  <c r="D94" i="9" l="1"/>
  <c r="E93" i="9"/>
  <c r="F93" i="9" s="1"/>
  <c r="E94" i="9" l="1"/>
  <c r="F94" i="9" s="1"/>
  <c r="D95" i="9"/>
  <c r="E95" i="9" l="1"/>
  <c r="F95" i="9" s="1"/>
  <c r="D96" i="9"/>
  <c r="D97" i="9" l="1"/>
  <c r="E97" i="9"/>
  <c r="F97" i="9" s="1"/>
  <c r="E96" i="9" l="1"/>
  <c r="F96" i="9" s="1"/>
  <c r="D98" i="9"/>
  <c r="D99" i="9" l="1"/>
  <c r="E99" i="9"/>
  <c r="F99" i="9" s="1"/>
  <c r="E98" i="9" l="1"/>
  <c r="F98" i="9" s="1"/>
  <c r="D100" i="9"/>
  <c r="D101" i="9" l="1"/>
  <c r="E101" i="9"/>
  <c r="F101" i="9" s="1"/>
  <c r="E100" i="9" l="1"/>
  <c r="F100" i="9" s="1"/>
  <c r="D102" i="9"/>
  <c r="E102" i="9" l="1"/>
  <c r="F102" i="9" s="1"/>
  <c r="D103" i="9"/>
  <c r="E103" i="9" l="1"/>
  <c r="F103" i="9" s="1"/>
  <c r="D104" i="9"/>
  <c r="D105" i="9" l="1"/>
  <c r="D106" i="9" s="1"/>
  <c r="E104" i="9"/>
  <c r="F104" i="9" s="1"/>
  <c r="E105" i="9"/>
  <c r="F105" i="9" s="1"/>
  <c r="D107" i="9" l="1"/>
  <c r="D108" i="9" s="1"/>
  <c r="E106" i="9"/>
  <c r="F106" i="9" s="1"/>
  <c r="E107" i="9"/>
  <c r="F107" i="9" s="1"/>
  <c r="D109" i="9" l="1"/>
  <c r="D110" i="9" s="1"/>
  <c r="E109" i="9"/>
  <c r="F109" i="9" s="1"/>
  <c r="E108" i="9"/>
  <c r="F108" i="9" s="1"/>
  <c r="D111" i="9" l="1"/>
  <c r="D112" i="9" s="1"/>
  <c r="E110" i="9"/>
  <c r="F110" i="9" s="1"/>
  <c r="E111" i="9"/>
  <c r="F111" i="9" s="1"/>
  <c r="D113" i="9" l="1"/>
  <c r="E112" i="9"/>
  <c r="F112" i="9" s="1"/>
  <c r="D114" i="9" l="1"/>
  <c r="E113" i="9"/>
  <c r="F113" i="9" s="1"/>
  <c r="D115" i="9" l="1"/>
  <c r="D116" i="9" s="1"/>
  <c r="E114" i="9"/>
  <c r="F114" i="9" s="1"/>
  <c r="E115" i="9" l="1"/>
  <c r="F115" i="9" s="1"/>
  <c r="D117" i="9"/>
  <c r="E116" i="9" l="1"/>
  <c r="F116" i="9" s="1"/>
  <c r="D118" i="9"/>
  <c r="E117" i="9" s="1"/>
  <c r="F117" i="9" s="1"/>
  <c r="E118" i="9" l="1"/>
  <c r="F118" i="9" s="1"/>
  <c r="D119" i="9"/>
  <c r="D120" i="9" l="1"/>
  <c r="E119" i="9"/>
  <c r="F119" i="9" s="1"/>
  <c r="D121" i="9" l="1"/>
  <c r="E120" i="9"/>
  <c r="F120" i="9" s="1"/>
  <c r="D122" i="9" l="1"/>
  <c r="E121" i="9"/>
  <c r="F121" i="9" s="1"/>
  <c r="E122" i="9" l="1"/>
  <c r="F122" i="9" s="1"/>
  <c r="D123" i="9"/>
  <c r="D124" i="9" l="1"/>
  <c r="E123" i="9"/>
  <c r="F123" i="9" s="1"/>
  <c r="D125" i="9" l="1"/>
  <c r="E124" i="9"/>
  <c r="F124" i="9" s="1"/>
  <c r="D126" i="9" l="1"/>
  <c r="E125" i="9"/>
  <c r="F125" i="9" s="1"/>
  <c r="E126" i="9" l="1"/>
  <c r="F126" i="9" s="1"/>
  <c r="D127" i="9"/>
  <c r="D128" i="9" l="1"/>
  <c r="E127" i="9"/>
  <c r="F127" i="9" s="1"/>
  <c r="E128" i="9" l="1"/>
  <c r="F128" i="9" s="1"/>
  <c r="D129" i="9"/>
  <c r="D130" i="9" l="1"/>
  <c r="E129" i="9"/>
  <c r="F129" i="9" s="1"/>
  <c r="E130" i="9" l="1"/>
  <c r="F130" i="9" s="1"/>
  <c r="D131" i="9"/>
  <c r="D132" i="9" l="1"/>
  <c r="E131" i="9"/>
  <c r="F131" i="9" s="1"/>
  <c r="E132" i="9" l="1"/>
  <c r="F132" i="9" s="1"/>
  <c r="D133" i="9"/>
  <c r="D134" i="9" l="1"/>
  <c r="E133" i="9"/>
  <c r="F133" i="9" s="1"/>
  <c r="D135" i="9" l="1"/>
  <c r="E134" i="9"/>
  <c r="F134" i="9" s="1"/>
  <c r="D136" i="9" l="1"/>
  <c r="E135" i="9"/>
  <c r="F135" i="9" s="1"/>
  <c r="E136" i="9" l="1"/>
  <c r="F136" i="9" s="1"/>
  <c r="D137" i="9"/>
  <c r="D138" i="9" l="1"/>
  <c r="E137" i="9"/>
  <c r="F137" i="9" s="1"/>
  <c r="D139" i="9" l="1"/>
  <c r="E139" i="9"/>
  <c r="F139" i="9" s="1"/>
  <c r="E138" i="9" l="1"/>
  <c r="F138" i="9" s="1"/>
  <c r="D140" i="9"/>
  <c r="D141" i="9" l="1"/>
  <c r="E140" i="9"/>
  <c r="F140" i="9" s="1"/>
  <c r="E141" i="9" l="1"/>
  <c r="F141" i="9" s="1"/>
  <c r="D142" i="9"/>
  <c r="D143" i="9" l="1"/>
  <c r="E142" i="9"/>
  <c r="F142" i="9" s="1"/>
  <c r="D144" i="9" l="1"/>
  <c r="D145" i="9" s="1"/>
  <c r="E143" i="9"/>
  <c r="F143" i="9" s="1"/>
  <c r="E144" i="9"/>
  <c r="F144" i="9" s="1"/>
  <c r="D146" i="9" l="1"/>
  <c r="E145" i="9"/>
  <c r="F145" i="9" s="1"/>
  <c r="D147" i="9" l="1"/>
  <c r="E146" i="9"/>
  <c r="F146" i="9" s="1"/>
  <c r="D148" i="9" l="1"/>
  <c r="E147" i="9"/>
  <c r="F147" i="9" s="1"/>
  <c r="D149" i="9" l="1"/>
  <c r="E148" i="9"/>
  <c r="F148" i="9" s="1"/>
  <c r="D150" i="9" l="1"/>
  <c r="E149" i="9"/>
  <c r="F149" i="9" s="1"/>
  <c r="D151" i="9" l="1"/>
  <c r="E150" i="9" s="1"/>
  <c r="F150" i="9" s="1"/>
  <c r="D152" i="9" l="1"/>
  <c r="E151" i="9"/>
  <c r="F151" i="9" s="1"/>
  <c r="E152" i="9" l="1"/>
  <c r="F152" i="9" s="1"/>
  <c r="D153" i="9"/>
  <c r="D154" i="9" l="1"/>
  <c r="E153" i="9"/>
  <c r="F153" i="9" s="1"/>
  <c r="D155" i="9" l="1"/>
  <c r="E154" i="9"/>
  <c r="F154" i="9" s="1"/>
  <c r="E155" i="9" l="1"/>
  <c r="F155" i="9" s="1"/>
  <c r="D156" i="9"/>
  <c r="D157" i="9" l="1"/>
  <c r="D158" i="9" s="1"/>
  <c r="E156" i="9"/>
  <c r="F156" i="9" s="1"/>
  <c r="E157" i="9"/>
  <c r="F157" i="9" s="1"/>
  <c r="D159" i="9" l="1"/>
  <c r="D160" i="9" s="1"/>
  <c r="E159" i="9"/>
  <c r="F159" i="9" s="1"/>
  <c r="E158" i="9"/>
  <c r="F158" i="9" s="1"/>
  <c r="E160" i="9" l="1"/>
  <c r="F160" i="9" s="1"/>
  <c r="D161" i="9"/>
  <c r="D162" i="9" l="1"/>
  <c r="E161" i="9"/>
  <c r="F161" i="9" s="1"/>
  <c r="D163" i="9" l="1"/>
  <c r="E162" i="9"/>
  <c r="F162" i="9" s="1"/>
  <c r="D164" i="9" l="1"/>
  <c r="E163" i="9"/>
  <c r="F163" i="9" s="1"/>
  <c r="E164" i="9" l="1"/>
  <c r="F164" i="9" s="1"/>
  <c r="D165" i="9"/>
  <c r="D166" i="9" l="1"/>
  <c r="E165" i="9"/>
  <c r="F165" i="9" s="1"/>
  <c r="E166" i="9" l="1"/>
  <c r="F166" i="9" s="1"/>
  <c r="D167" i="9"/>
  <c r="D168" i="9" l="1"/>
  <c r="E167" i="9"/>
  <c r="F167" i="9" s="1"/>
  <c r="D169" i="9" l="1"/>
  <c r="D170" i="9" s="1"/>
  <c r="E169" i="9"/>
  <c r="F169" i="9" s="1"/>
  <c r="E168" i="9"/>
  <c r="F168" i="9" s="1"/>
  <c r="D171" i="9" l="1"/>
  <c r="D172" i="9" s="1"/>
  <c r="E171" i="9"/>
  <c r="F171" i="9" s="1"/>
  <c r="E170" i="9"/>
  <c r="F170" i="9" s="1"/>
  <c r="D173" i="9" l="1"/>
  <c r="D174" i="9" s="1"/>
  <c r="E173" i="9"/>
  <c r="F173" i="9" s="1"/>
  <c r="E172" i="9"/>
  <c r="F172" i="9" s="1"/>
  <c r="D175" i="9" l="1"/>
  <c r="D176" i="9" s="1"/>
  <c r="E175" i="9"/>
  <c r="F175" i="9" s="1"/>
  <c r="E174" i="9"/>
  <c r="F174" i="9" s="1"/>
  <c r="D177" i="9" l="1"/>
  <c r="D178" i="9" s="1"/>
  <c r="E177" i="9"/>
  <c r="F177" i="9" s="1"/>
  <c r="E176" i="9"/>
  <c r="F176" i="9" s="1"/>
  <c r="D179" i="9" l="1"/>
  <c r="D180" i="9" s="1"/>
  <c r="E179" i="9"/>
  <c r="F179" i="9" s="1"/>
  <c r="E178" i="9"/>
  <c r="F178" i="9" s="1"/>
  <c r="D181" i="9" l="1"/>
  <c r="E180" i="9"/>
  <c r="F180" i="9" s="1"/>
  <c r="D182" i="9" l="1"/>
  <c r="E181" i="9"/>
  <c r="F181" i="9" s="1"/>
  <c r="E182" i="9" l="1"/>
  <c r="F182" i="9" s="1"/>
  <c r="D183" i="9"/>
  <c r="D184" i="9" l="1"/>
  <c r="E183" i="9"/>
  <c r="F183" i="9" s="1"/>
  <c r="D185" i="9" l="1"/>
  <c r="E184" i="9"/>
  <c r="F184" i="9" s="1"/>
  <c r="D186" i="9" l="1"/>
  <c r="E185" i="9"/>
  <c r="F185" i="9" s="1"/>
  <c r="D187" i="9" l="1"/>
  <c r="D188" i="9" s="1"/>
  <c r="E186" i="9"/>
  <c r="F186" i="9" s="1"/>
  <c r="E187" i="9" l="1"/>
  <c r="F187" i="9" s="1"/>
  <c r="D189" i="9"/>
  <c r="D190" i="9" s="1"/>
  <c r="E188" i="9"/>
  <c r="F188" i="9" s="1"/>
  <c r="E189" i="9"/>
  <c r="F189" i="9" s="1"/>
  <c r="D191" i="9" l="1"/>
  <c r="E190" i="9"/>
  <c r="F190" i="9" s="1"/>
  <c r="D192" i="9" l="1"/>
  <c r="D193" i="9" s="1"/>
  <c r="E192" i="9"/>
  <c r="F192" i="9" s="1"/>
  <c r="E191" i="9"/>
  <c r="F191" i="9" s="1"/>
  <c r="E193" i="9" l="1"/>
  <c r="F193" i="9" s="1"/>
  <c r="D194" i="9"/>
  <c r="D195" i="9" l="1"/>
  <c r="E194" i="9"/>
  <c r="F194" i="9" s="1"/>
  <c r="E195" i="9" l="1"/>
  <c r="F195" i="9" s="1"/>
  <c r="D196" i="9"/>
  <c r="D197" i="9" l="1"/>
  <c r="E196" i="9"/>
  <c r="F196" i="9" s="1"/>
  <c r="D198" i="9" l="1"/>
  <c r="E197" i="9"/>
  <c r="F197" i="9" s="1"/>
  <c r="D199" i="9" l="1"/>
  <c r="E199" i="9" s="1"/>
  <c r="F199" i="9" s="1"/>
  <c r="E198" i="9" l="1"/>
  <c r="F198" i="9" s="1"/>
  <c r="D200" i="9"/>
  <c r="D201" i="9" l="1"/>
  <c r="D202" i="9" s="1"/>
  <c r="E200" i="9"/>
  <c r="F200" i="9" s="1"/>
  <c r="E201" i="9"/>
  <c r="F201" i="9" s="1"/>
  <c r="D203" i="9" l="1"/>
  <c r="E202" i="9" l="1"/>
  <c r="F202" i="9" s="1"/>
  <c r="D204" i="9"/>
  <c r="E203" i="9" s="1"/>
  <c r="F203" i="9" s="1"/>
  <c r="D205" i="9" l="1"/>
  <c r="D206" i="9" s="1"/>
  <c r="E205" i="9"/>
  <c r="F205" i="9" s="1"/>
  <c r="E204" i="9"/>
  <c r="F204" i="9" s="1"/>
  <c r="E206" i="9" l="1"/>
  <c r="F206" i="9" s="1"/>
  <c r="D207" i="9"/>
  <c r="D208" i="9" l="1"/>
  <c r="E207" i="9"/>
  <c r="F207" i="9" s="1"/>
  <c r="D209" i="9" l="1"/>
  <c r="E208" i="9"/>
  <c r="F208" i="9" s="1"/>
  <c r="D210" i="9" l="1"/>
  <c r="D211" i="9" s="1"/>
  <c r="E209" i="9"/>
  <c r="F209" i="9" s="1"/>
  <c r="E210" i="9"/>
  <c r="F210" i="9" s="1"/>
  <c r="D212" i="9" l="1"/>
  <c r="E211" i="9"/>
  <c r="F211" i="9" s="1"/>
  <c r="D213" i="9" l="1"/>
  <c r="E212" i="9"/>
  <c r="F212" i="9" s="1"/>
  <c r="D214" i="9" l="1"/>
  <c r="E213" i="9" s="1"/>
  <c r="F213" i="9" s="1"/>
  <c r="E214" i="9" l="1"/>
  <c r="F214" i="9" s="1"/>
  <c r="D215" i="9"/>
  <c r="D216" i="9" l="1"/>
  <c r="E215" i="9"/>
  <c r="F215" i="9" s="1"/>
  <c r="D217" i="9" l="1"/>
  <c r="E216" i="9"/>
  <c r="F216" i="9" s="1"/>
  <c r="E217" i="9" l="1"/>
  <c r="F217" i="9" s="1"/>
  <c r="D218" i="9"/>
  <c r="E218" i="9" l="1"/>
  <c r="F218" i="9" s="1"/>
  <c r="D219" i="9"/>
  <c r="D220" i="9" l="1"/>
  <c r="E219" i="9"/>
  <c r="F219" i="9" s="1"/>
  <c r="D221" i="9" l="1"/>
  <c r="E220" i="9"/>
  <c r="F220" i="9" s="1"/>
  <c r="D222" i="9" l="1"/>
  <c r="E221" i="9"/>
  <c r="F221" i="9" s="1"/>
  <c r="E222" i="9" l="1"/>
  <c r="F222" i="9" s="1"/>
  <c r="D223" i="9"/>
  <c r="D224" i="9" l="1"/>
  <c r="E223" i="9"/>
  <c r="F223" i="9" s="1"/>
  <c r="D225" i="9" l="1"/>
  <c r="D226" i="9" s="1"/>
  <c r="E224" i="9"/>
  <c r="F224" i="9" s="1"/>
  <c r="E225" i="9"/>
  <c r="F225" i="9" s="1"/>
  <c r="D227" i="9" l="1"/>
  <c r="D228" i="9" s="1"/>
  <c r="E227" i="9"/>
  <c r="F227" i="9" s="1"/>
  <c r="E226" i="9"/>
  <c r="F226" i="9" s="1"/>
  <c r="D229" i="9" l="1"/>
  <c r="E228" i="9"/>
  <c r="F228" i="9" s="1"/>
  <c r="D230" i="9" l="1"/>
  <c r="E229" i="9"/>
  <c r="F229" i="9" s="1"/>
  <c r="D231" i="9" l="1"/>
  <c r="E230" i="9"/>
  <c r="F230" i="9" s="1"/>
  <c r="E231" i="9" l="1"/>
  <c r="F231" i="9" s="1"/>
  <c r="D232" i="9"/>
  <c r="D233" i="9" l="1"/>
  <c r="E232" i="9"/>
  <c r="F232" i="9" s="1"/>
  <c r="D234" i="9" l="1"/>
  <c r="D235" i="9" s="1"/>
  <c r="E233" i="9"/>
  <c r="F233" i="9" s="1"/>
  <c r="E234" i="9" l="1"/>
  <c r="F234" i="9" s="1"/>
  <c r="D236" i="9"/>
  <c r="D237" i="9" s="1"/>
  <c r="E236" i="9"/>
  <c r="F236" i="9" s="1"/>
  <c r="E235" i="9"/>
  <c r="F235" i="9" s="1"/>
  <c r="D238" i="9" l="1"/>
  <c r="E238" i="9"/>
  <c r="F238" i="9" s="1"/>
  <c r="E237" i="9" l="1"/>
  <c r="F237" i="9" s="1"/>
  <c r="D239" i="9"/>
  <c r="D240" i="9" l="1"/>
  <c r="E239" i="9"/>
  <c r="F239" i="9" s="1"/>
  <c r="E240" i="9" l="1"/>
  <c r="F240" i="9" s="1"/>
  <c r="D241" i="9"/>
  <c r="D242" i="9" l="1"/>
  <c r="E241" i="9"/>
  <c r="F241" i="9" s="1"/>
  <c r="E242" i="9" l="1"/>
  <c r="F242" i="9" s="1"/>
  <c r="D243" i="9"/>
  <c r="E243" i="9" l="1"/>
  <c r="F243" i="9" s="1"/>
  <c r="D244" i="9"/>
  <c r="D245" i="9" l="1"/>
  <c r="E244" i="9"/>
  <c r="F244" i="9" s="1"/>
  <c r="D246" i="9" l="1"/>
  <c r="E245" i="9"/>
  <c r="F245" i="9" s="1"/>
  <c r="E246" i="9" l="1"/>
  <c r="F246" i="9" s="1"/>
  <c r="D247" i="9"/>
  <c r="E247" i="9" l="1"/>
  <c r="F247" i="9" s="1"/>
  <c r="D248" i="9"/>
  <c r="D249" i="9" l="1"/>
  <c r="D250" i="9" l="1"/>
  <c r="E248" i="9" s="1"/>
  <c r="F248" i="9" s="1"/>
  <c r="E249" i="9"/>
  <c r="F249" i="9" s="1"/>
  <c r="D251" i="9" l="1"/>
  <c r="E250" i="9"/>
  <c r="F250" i="9" s="1"/>
  <c r="D252" i="9" l="1"/>
  <c r="E252" i="9" l="1"/>
  <c r="F252" i="9" s="1"/>
  <c r="D253" i="9"/>
  <c r="E251" i="9" s="1"/>
  <c r="F251" i="9" s="1"/>
  <c r="D254" i="9" l="1"/>
  <c r="E253" i="9"/>
  <c r="F253" i="9" s="1"/>
  <c r="E254" i="9" l="1"/>
  <c r="F254" i="9" s="1"/>
  <c r="D255" i="9"/>
  <c r="E255" i="9" l="1"/>
  <c r="F255" i="9" s="1"/>
  <c r="D256" i="9"/>
  <c r="D257" i="9" l="1"/>
  <c r="E256" i="9"/>
  <c r="F256" i="9" s="1"/>
  <c r="D258" i="9" l="1"/>
  <c r="E257" i="9"/>
  <c r="F257" i="9" s="1"/>
  <c r="E258" i="9" l="1"/>
  <c r="F258" i="9" s="1"/>
  <c r="D259" i="9"/>
  <c r="E259" i="9" l="1"/>
  <c r="F259" i="9" s="1"/>
  <c r="D260" i="9"/>
  <c r="D261" i="9" l="1"/>
  <c r="E260" i="9"/>
  <c r="F260" i="9" s="1"/>
  <c r="D262" i="9" l="1"/>
  <c r="E261" i="9"/>
  <c r="F261" i="9" s="1"/>
  <c r="E262" i="9" l="1"/>
  <c r="F262" i="9" s="1"/>
  <c r="D263" i="9"/>
  <c r="E263" i="9" l="1"/>
  <c r="F263" i="9" s="1"/>
  <c r="D264" i="9"/>
  <c r="D265" i="9" l="1"/>
  <c r="E264" i="9"/>
  <c r="F264" i="9" s="1"/>
  <c r="D266" i="9" l="1"/>
  <c r="E265" i="9"/>
  <c r="F265" i="9" s="1"/>
  <c r="E266" i="9" l="1"/>
  <c r="F266" i="9" s="1"/>
  <c r="D267" i="9"/>
  <c r="E267" i="9" l="1"/>
  <c r="F267" i="9" s="1"/>
  <c r="D268" i="9"/>
  <c r="E268" i="9" l="1"/>
  <c r="F268" i="9" s="1"/>
  <c r="D269" i="9"/>
  <c r="D270" i="9" l="1"/>
  <c r="E269" i="9"/>
  <c r="F269" i="9" s="1"/>
  <c r="D271" i="9" l="1"/>
  <c r="E270" i="9"/>
  <c r="F270" i="9" s="1"/>
  <c r="E271" i="9" l="1"/>
  <c r="F271" i="9" s="1"/>
  <c r="D272" i="9"/>
  <c r="D273" i="9" l="1"/>
  <c r="E272" i="9"/>
  <c r="F272" i="9" s="1"/>
  <c r="D274" i="9" l="1"/>
  <c r="E273" i="9"/>
  <c r="F273" i="9" s="1"/>
  <c r="E274" i="9" l="1"/>
  <c r="F274" i="9" s="1"/>
</calcChain>
</file>

<file path=xl/sharedStrings.xml><?xml version="1.0" encoding="utf-8"?>
<sst xmlns="http://schemas.openxmlformats.org/spreadsheetml/2006/main" count="22192" uniqueCount="1909">
  <si>
    <t>CHR</t>
  </si>
  <si>
    <t>BP</t>
  </si>
  <si>
    <t>A2</t>
  </si>
  <si>
    <t>MAF</t>
  </si>
  <si>
    <t>Z</t>
  </si>
  <si>
    <t>Z_EmpDist</t>
  </si>
  <si>
    <t>Zroe</t>
  </si>
  <si>
    <t>Zroe_EmpDist</t>
  </si>
  <si>
    <t>Zb</t>
  </si>
  <si>
    <t>Zb_EmpDist</t>
  </si>
  <si>
    <t>G</t>
  </si>
  <si>
    <t>C</t>
  </si>
  <si>
    <t>A</t>
  </si>
  <si>
    <t>T</t>
  </si>
  <si>
    <t>Study</t>
  </si>
  <si>
    <t>Chr</t>
  </si>
  <si>
    <t>Region</t>
  </si>
  <si>
    <t>Build</t>
  </si>
  <si>
    <t>Axelsson</t>
  </si>
  <si>
    <t>CanFam2</t>
  </si>
  <si>
    <t>vonHoldt</t>
  </si>
  <si>
    <t>Boyko</t>
  </si>
  <si>
    <t>Wang</t>
  </si>
  <si>
    <t>Vaysse</t>
  </si>
  <si>
    <t>Akey</t>
  </si>
  <si>
    <t>Freedman</t>
  </si>
  <si>
    <t>CanFam3.1</t>
  </si>
  <si>
    <t>Cagan</t>
  </si>
  <si>
    <t>to</t>
  </si>
  <si>
    <t>Location</t>
  </si>
  <si>
    <t>Canfam2.0</t>
  </si>
  <si>
    <t>chr1:5167219-5167219</t>
  </si>
  <si>
    <t>chr1:23974550-23974550</t>
  </si>
  <si>
    <t>chr1:24168492-24168492</t>
  </si>
  <si>
    <t>chr1:31487939-31487939</t>
  </si>
  <si>
    <t>chr1:63315533-63315533</t>
  </si>
  <si>
    <t>chr1:80508763-80508763</t>
  </si>
  <si>
    <t>chr2:64756277-64756277</t>
  </si>
  <si>
    <t>chr2:64760335-64760335</t>
  </si>
  <si>
    <t>chr2:64777558-64777558</t>
  </si>
  <si>
    <t>chr2:64781481-64781481</t>
  </si>
  <si>
    <t>chr2:74348577-74348577</t>
  </si>
  <si>
    <t>chr2:74362492-74362492</t>
  </si>
  <si>
    <t>chr2:74367278-74367278</t>
  </si>
  <si>
    <t>chr2:74381613-74381613</t>
  </si>
  <si>
    <t>chr3:16297901-16297901</t>
  </si>
  <si>
    <t>chr3:20375206-20375206</t>
  </si>
  <si>
    <t>chr3:20385990-20385990</t>
  </si>
  <si>
    <t>chr3:20400908-20400908</t>
  </si>
  <si>
    <t>chr3:75534860-75534860</t>
  </si>
  <si>
    <t>chr4:17627416-17627416</t>
  </si>
  <si>
    <t>chr4:20723487-20723487</t>
  </si>
  <si>
    <t>chr4:51752101-51752101</t>
  </si>
  <si>
    <t>chr4:51770665-51770665</t>
  </si>
  <si>
    <t>chr4:51776798-51776798</t>
  </si>
  <si>
    <t>chr4:60548742-60548742</t>
  </si>
  <si>
    <t>chr4:60569724-60569724</t>
  </si>
  <si>
    <t>chr5:5932893-5932893</t>
  </si>
  <si>
    <t>chr5:5952369-5952369</t>
  </si>
  <si>
    <t>chr5:7067664-7067664</t>
  </si>
  <si>
    <t>chr5:7135905-7135905</t>
  </si>
  <si>
    <t>chr5:9840309-9840309</t>
  </si>
  <si>
    <t>chr5:9846907-9846907</t>
  </si>
  <si>
    <t>chr5:9861068-9861068</t>
  </si>
  <si>
    <t>chr5:43202747-43202747</t>
  </si>
  <si>
    <t>chr6:36551133-36551133</t>
  </si>
  <si>
    <t>chr7:14915462-14915462</t>
  </si>
  <si>
    <t>chr7:14917041-14917041</t>
  </si>
  <si>
    <t>chr7:27620854-27620854</t>
  </si>
  <si>
    <t>chr7:27632471-27632471</t>
  </si>
  <si>
    <t>chr8:10740785-10740785</t>
  </si>
  <si>
    <t>chr10:47512353-47512353</t>
  </si>
  <si>
    <t>chr11:12843841-12843841</t>
  </si>
  <si>
    <t>chr11:57078261-57078261</t>
  </si>
  <si>
    <t>chr11:57078273-57078273</t>
  </si>
  <si>
    <t>chr11:57184707-57184707</t>
  </si>
  <si>
    <t>chr11:57353092-57353092</t>
  </si>
  <si>
    <t>chr11:57376306-57376306</t>
  </si>
  <si>
    <t>chr11:57397026-57397026</t>
  </si>
  <si>
    <t>chr11:57419846-57419846</t>
  </si>
  <si>
    <t>chr12:29285828-29285828</t>
  </si>
  <si>
    <t>chr12:34692388-34692388</t>
  </si>
  <si>
    <t>chr12:34745330-34745330</t>
  </si>
  <si>
    <t>chr12:34761217-34761217</t>
  </si>
  <si>
    <t>chr12:34805168-34805168</t>
  </si>
  <si>
    <t>chr12:34820174-34820174</t>
  </si>
  <si>
    <t>chr12:34835744-34835744</t>
  </si>
  <si>
    <t>chr12:42248585-42248585</t>
  </si>
  <si>
    <t>chr14:11075085-11075085</t>
  </si>
  <si>
    <t>chr14:35453957-35453957</t>
  </si>
  <si>
    <t>chr14:35473018-35473018</t>
  </si>
  <si>
    <t>chr14:35480230-35480230</t>
  </si>
  <si>
    <t>chr14:35490937-35490937</t>
  </si>
  <si>
    <t>chr14:35519342-35519342</t>
  </si>
  <si>
    <t>chr15:23325194-23325194</t>
  </si>
  <si>
    <t>chr16:10427407-10427407</t>
  </si>
  <si>
    <t>chr17:6727634-6727634</t>
  </si>
  <si>
    <t>chr18:22733701-22733701</t>
  </si>
  <si>
    <t>chr18:27283238-27283238</t>
  </si>
  <si>
    <t>chr18:27294112-27294112</t>
  </si>
  <si>
    <t>chr18:27303031-27303031</t>
  </si>
  <si>
    <t>chr18:32396856-32396856</t>
  </si>
  <si>
    <t>chr18:32615344-32615344</t>
  </si>
  <si>
    <t>chr19:7769396-7769396</t>
  </si>
  <si>
    <t>chr19:7774173-7774173</t>
  </si>
  <si>
    <t>chr19:7801045-7801045</t>
  </si>
  <si>
    <t>chr19:7815771-7815771</t>
  </si>
  <si>
    <t>chr19:9163927-9163927</t>
  </si>
  <si>
    <t>chr19:9179776-9179776</t>
  </si>
  <si>
    <t>chr19:9554836-9554836</t>
  </si>
  <si>
    <t>chr19:9561592-9561592</t>
  </si>
  <si>
    <t>chr19:9592075-9592075</t>
  </si>
  <si>
    <t>chr19:9630978-9630978</t>
  </si>
  <si>
    <t>chr19:9650393-9650393</t>
  </si>
  <si>
    <t>chr19:9690606-9690606</t>
  </si>
  <si>
    <t>chr19:9729546-9729546</t>
  </si>
  <si>
    <t>chr19:9742425-9742425</t>
  </si>
  <si>
    <t>chr19:9927340-9927340</t>
  </si>
  <si>
    <t>chr19:9970522-9970522</t>
  </si>
  <si>
    <t>chr19:10095345-10095345</t>
  </si>
  <si>
    <t>chr19:10097481-10097481</t>
  </si>
  <si>
    <t>chr19:10117914-10117914</t>
  </si>
  <si>
    <t>chr19:10122581-10122581</t>
  </si>
  <si>
    <t>chr19:15411103-15411103</t>
  </si>
  <si>
    <t>chr20:11747008-11747008</t>
  </si>
  <si>
    <t>chr20:16388870-16388870</t>
  </si>
  <si>
    <t>chr20:38728104-38728104</t>
  </si>
  <si>
    <t>chr20:38734047-38734047</t>
  </si>
  <si>
    <t>chr22:14985619-14985619</t>
  </si>
  <si>
    <t>chr22:15009971-15009971</t>
  </si>
  <si>
    <t>chr22:20036204-20036204</t>
  </si>
  <si>
    <t>chr22:20048802-20048802</t>
  </si>
  <si>
    <t>chr22:20060445-20060445</t>
  </si>
  <si>
    <t>chr22:20075570-20075570</t>
  </si>
  <si>
    <t>chr22:20079681-20079681</t>
  </si>
  <si>
    <t>chr22:20099636-20099636</t>
  </si>
  <si>
    <t>chr22:20100492-20100492</t>
  </si>
  <si>
    <t>chr22:20112677-20112677</t>
  </si>
  <si>
    <t>chr22:21720930-21720930</t>
  </si>
  <si>
    <t>chr22:21906659-21906659</t>
  </si>
  <si>
    <t>chr22:21908105-21908105</t>
  </si>
  <si>
    <t>chr22:22816237-22816237</t>
  </si>
  <si>
    <t>chr22:22870823-22870823</t>
  </si>
  <si>
    <t>chr22:22920896-22920896</t>
  </si>
  <si>
    <t>chr22:25951099-25951099</t>
  </si>
  <si>
    <t>chr22:32040974-32040974</t>
  </si>
  <si>
    <t>chr22:34140349-34140349</t>
  </si>
  <si>
    <t>chr22:34280556-34280556</t>
  </si>
  <si>
    <t>chr22:34293335-34293335</t>
  </si>
  <si>
    <t>chr22:38824727-38824727</t>
  </si>
  <si>
    <t>chr22:38976534-38976534</t>
  </si>
  <si>
    <t>chr22:38988993-38988993</t>
  </si>
  <si>
    <t>chr22:45672815-45672815</t>
  </si>
  <si>
    <t>chr22:47498494-47498494</t>
  </si>
  <si>
    <t>chr24:3289924-3289924</t>
  </si>
  <si>
    <t>chr26:24604226-24604226</t>
  </si>
  <si>
    <t>chr27:47361404-47361404</t>
  </si>
  <si>
    <t>chr28:11228621-11228621</t>
  </si>
  <si>
    <t>chr28:13675452-13675452</t>
  </si>
  <si>
    <t>chr30:4541343-4541343</t>
  </si>
  <si>
    <t>chr30:4547247-4547247</t>
  </si>
  <si>
    <t>chr30:4721645-4721645</t>
  </si>
  <si>
    <t>chr30:4733086-4733086</t>
  </si>
  <si>
    <t>chr30:7811279-7811279</t>
  </si>
  <si>
    <t>chr32:27580224-27580224</t>
  </si>
  <si>
    <t>chr34:4433848-4433848</t>
  </si>
  <si>
    <t>chr37:7766425-7766425</t>
  </si>
  <si>
    <t>https://genome.ucsc.edu/cgi-bin/hgLiftOver</t>
  </si>
  <si>
    <t>chr1:46046622-46046622</t>
  </si>
  <si>
    <t>chr1:80474671-80474671</t>
  </si>
  <si>
    <t>chr1:80484976-80484976</t>
  </si>
  <si>
    <t>chr1:80512837-80512837</t>
  </si>
  <si>
    <t>chr1:80631135-80631135</t>
  </si>
  <si>
    <t>chr1:99184587-99184587</t>
  </si>
  <si>
    <t>chr2:39690503-39690503</t>
  </si>
  <si>
    <t>chr2:39701782-39701782</t>
  </si>
  <si>
    <t>chr2:47661622-47661622</t>
  </si>
  <si>
    <t>chr2:47672021-47672021</t>
  </si>
  <si>
    <t>chr2:74325097-74325097</t>
  </si>
  <si>
    <t>chr2:74419230-74419230</t>
  </si>
  <si>
    <t>chr5:7097117-7097117</t>
  </si>
  <si>
    <t>chr5:7122325-7122325</t>
  </si>
  <si>
    <t>chr5:9812910-9812910</t>
  </si>
  <si>
    <t>chr5:9909125-9909125</t>
  </si>
  <si>
    <t>chr5:9920932-9920932</t>
  </si>
  <si>
    <t>chr5:9993114-9993114</t>
  </si>
  <si>
    <t>chr5:50363510-50363510</t>
  </si>
  <si>
    <t>chr7:16409114-16409114</t>
  </si>
  <si>
    <t>chr8:24337732-24337732</t>
  </si>
  <si>
    <t>chr8:24352065-24352065</t>
  </si>
  <si>
    <t>chr9:32976914-32976914</t>
  </si>
  <si>
    <t>chr9:32992759-32992759</t>
  </si>
  <si>
    <t>chr9:32994533-32994533</t>
  </si>
  <si>
    <t>chr9:33033761-33033761</t>
  </si>
  <si>
    <t>chr9:33041000-33041000</t>
  </si>
  <si>
    <t>chr9:33053882-33053882</t>
  </si>
  <si>
    <t>chr9:33065270-33065270</t>
  </si>
  <si>
    <t>chr9:33075236-33075236</t>
  </si>
  <si>
    <t>chr9:33102532-33102532</t>
  </si>
  <si>
    <t>chr9:33121838-33121838</t>
  </si>
  <si>
    <t>chr9:33136942-33136942</t>
  </si>
  <si>
    <t>chr9:38305973-38305973</t>
  </si>
  <si>
    <t>chr9:60780780-60780780</t>
  </si>
  <si>
    <t>chr10:47495987-47495987</t>
  </si>
  <si>
    <t>chr10:47660038-47660038</t>
  </si>
  <si>
    <t>chr10:47668766-47668766</t>
  </si>
  <si>
    <t>chr10:49180284-49180284</t>
  </si>
  <si>
    <t>chr11:57045584-57045584</t>
  </si>
  <si>
    <t>chr12:33315804-33315804</t>
  </si>
  <si>
    <t>chr12:50394413-50394413</t>
  </si>
  <si>
    <t>chr12:50563528-50563528</t>
  </si>
  <si>
    <t>chr13:14049234-14049234</t>
  </si>
  <si>
    <t>chr13:17736261-17736261</t>
  </si>
  <si>
    <t>chr14:20798577-20798577</t>
  </si>
  <si>
    <t>chr15:29761784-29761784</t>
  </si>
  <si>
    <t>chr15:29976230-29976230</t>
  </si>
  <si>
    <t>chr16:16585074-16585074</t>
  </si>
  <si>
    <t>chr16:16585264-16585264</t>
  </si>
  <si>
    <t>chr16:16620638-16620638</t>
  </si>
  <si>
    <t>chr18:12477817-12477817</t>
  </si>
  <si>
    <t>chr18:12639713-12639713</t>
  </si>
  <si>
    <t>chr18:27155113-27155113</t>
  </si>
  <si>
    <t>chr18:27187128-27187128</t>
  </si>
  <si>
    <t>chr18:27199760-27199760</t>
  </si>
  <si>
    <t>chr18:27252488-27252488</t>
  </si>
  <si>
    <t>chr18:27277562-27277562</t>
  </si>
  <si>
    <t>chr18:32150884-32150884</t>
  </si>
  <si>
    <t>chr18:32319957-32319957</t>
  </si>
  <si>
    <t>chr18:32345160-32345160</t>
  </si>
  <si>
    <t>chr18:44457549-44457549</t>
  </si>
  <si>
    <t>chr18:44480223-44480223</t>
  </si>
  <si>
    <t>chr19:9202744-9202744</t>
  </si>
  <si>
    <t>chr19:9218522-9218522</t>
  </si>
  <si>
    <t>chr19:9665254-9665254</t>
  </si>
  <si>
    <t>chr19:9674312-9674312</t>
  </si>
  <si>
    <t>chr20:5975224-5975224</t>
  </si>
  <si>
    <t>chr20:11897414-11897414</t>
  </si>
  <si>
    <t>chr20:15121765-15121765</t>
  </si>
  <si>
    <t>chr20:21038881-21038881</t>
  </si>
  <si>
    <t>chr20:21061771-21061771</t>
  </si>
  <si>
    <t>chr20:21069698-21069698</t>
  </si>
  <si>
    <t>chr20:21079677-21079677</t>
  </si>
  <si>
    <t>chr20:21093636-21093636</t>
  </si>
  <si>
    <t>chr20:21102519-21102519</t>
  </si>
  <si>
    <t>chr20:26918937-26918937</t>
  </si>
  <si>
    <t>chr20:38577098-38577098</t>
  </si>
  <si>
    <t>chr20:38583592-38583592</t>
  </si>
  <si>
    <t>chr20:39830252-39830252</t>
  </si>
  <si>
    <t>chr22:14019919-14019919</t>
  </si>
  <si>
    <t>chr22:14973791-14973791</t>
  </si>
  <si>
    <t>chr22:38808070-38808070</t>
  </si>
  <si>
    <t>chr24:3451645-3451645</t>
  </si>
  <si>
    <t>chr26:25181308-25181308</t>
  </si>
  <si>
    <t>chr26:25186582-25186582</t>
  </si>
  <si>
    <t>chr28:11208636-11208636</t>
  </si>
  <si>
    <t>chr28:11208853-11208853</t>
  </si>
  <si>
    <t>chr28:11214991-11214991</t>
  </si>
  <si>
    <t>chr30:7869042-7869042</t>
  </si>
  <si>
    <t>chr31:18072340-18072340</t>
  </si>
  <si>
    <t>chr31:18083033-18083033</t>
  </si>
  <si>
    <t>chr32:27993303-27993303</t>
  </si>
  <si>
    <t>chr37:17949371-17949371</t>
  </si>
  <si>
    <t>Canfam2</t>
  </si>
  <si>
    <t>Method</t>
  </si>
  <si>
    <t>Sig?</t>
  </si>
  <si>
    <t>Functional pathway enrichment</t>
  </si>
  <si>
    <t>Supplementary Table 6</t>
  </si>
  <si>
    <t>Fst with wolves and Hp (single pop)</t>
  </si>
  <si>
    <t>Z-transform, then 5SD from mean</t>
  </si>
  <si>
    <t>Gostat</t>
  </si>
  <si>
    <t>XP-EHH and Fst, both with wolves</t>
  </si>
  <si>
    <t>normalised, then top 5% and 1%</t>
  </si>
  <si>
    <t>None?</t>
  </si>
  <si>
    <t>Supplementary Table 1</t>
  </si>
  <si>
    <t>Fst to compare breeds to eachother</t>
  </si>
  <si>
    <t>Empirical dist, top 99%</t>
  </si>
  <si>
    <t>Ensembl Biomart</t>
  </si>
  <si>
    <t>Supplementary Table 4</t>
  </si>
  <si>
    <t>Si, di (derived from Fst) and XP-EHH comparing breeds to other breeds</t>
  </si>
  <si>
    <t>top 1%</t>
  </si>
  <si>
    <t>Table 1</t>
  </si>
  <si>
    <t>Top 22?</t>
  </si>
  <si>
    <t>Fst between dogs and woves</t>
  </si>
  <si>
    <t>DAVID</t>
  </si>
  <si>
    <t>Supplementary Table 8</t>
  </si>
  <si>
    <t>Fst, deltapi and deltaTajima's D between dogs and wolves</t>
  </si>
  <si>
    <t>compared to null simulated model</t>
  </si>
  <si>
    <t>Fst between dogs and wolves</t>
  </si>
  <si>
    <t>PANTHER</t>
  </si>
  <si>
    <t>use getOverlap.R</t>
  </si>
  <si>
    <t>Akey, Freedman</t>
  </si>
  <si>
    <t>Axelsson, Wang</t>
  </si>
  <si>
    <t>Akey, Freedman, Wang</t>
  </si>
  <si>
    <t>Overlap</t>
  </si>
  <si>
    <t>seqnames</t>
  </si>
  <si>
    <t>start</t>
  </si>
  <si>
    <t>end</t>
  </si>
  <si>
    <t>width</t>
  </si>
  <si>
    <t>strand</t>
  </si>
  <si>
    <t>peak</t>
  </si>
  <si>
    <t>feature</t>
  </si>
  <si>
    <t>start_position</t>
  </si>
  <si>
    <t>end_position</t>
  </si>
  <si>
    <t>feature_strand</t>
  </si>
  <si>
    <t>insideFeature</t>
  </si>
  <si>
    <t>distancetoFeature</t>
  </si>
  <si>
    <t>shortestDistance</t>
  </si>
  <si>
    <t>fromOverlappingOrNearest</t>
  </si>
  <si>
    <t>external_gene_name</t>
  </si>
  <si>
    <t>go_id</t>
  </si>
  <si>
    <t>name_1006</t>
  </si>
  <si>
    <t>namespace_1003</t>
  </si>
  <si>
    <t>chr1</t>
  </si>
  <si>
    <t>*</t>
  </si>
  <si>
    <t>-</t>
  </si>
  <si>
    <t>inside</t>
  </si>
  <si>
    <t>NearestLocation</t>
  </si>
  <si>
    <t>cellular_component;molecular_function;biological_process</t>
  </si>
  <si>
    <t>upstream</t>
  </si>
  <si>
    <t>Overlapping</t>
  </si>
  <si>
    <t>molecular_function;biological_process;cellular_component</t>
  </si>
  <si>
    <t>ENSCAFG00000036410</t>
  </si>
  <si>
    <t>downstream</t>
  </si>
  <si>
    <t>ENSCAFG00000042880</t>
  </si>
  <si>
    <t>ENSCAFG00000000149</t>
  </si>
  <si>
    <t>+</t>
  </si>
  <si>
    <t>STARD6</t>
  </si>
  <si>
    <t>GO:0008289</t>
  </si>
  <si>
    <t>lipid binding</t>
  </si>
  <si>
    <t>molecular_function</t>
  </si>
  <si>
    <t>ENSCAFG00000000239</t>
  </si>
  <si>
    <t>PDE7B</t>
  </si>
  <si>
    <t>GO:0007165;GO:0004114;GO:0008081</t>
  </si>
  <si>
    <t>signal transduction;3'</t>
  </si>
  <si>
    <t>5'-cyclic-nucleotide phosphodiesterase activity;phosphoric diester hydrolase activity</t>
  </si>
  <si>
    <t>biological_process;molecular_function</t>
  </si>
  <si>
    <t>molecular_function;cellular_component;biological_process</t>
  </si>
  <si>
    <t>ENSCAFG00000000540</t>
  </si>
  <si>
    <t>GO:0055114;GO:0004146;GO:0046654</t>
  </si>
  <si>
    <t>oxidation-reduction process;dihydrofolate reductase activity;tetrahydrofolate biosynthetic process</t>
  </si>
  <si>
    <t>;molecular_function;biological_process;cellular_component</t>
  </si>
  <si>
    <t>ENSCAFG00000022670</t>
  </si>
  <si>
    <t>U4</t>
  </si>
  <si>
    <t>ENSCAFG00000046035</t>
  </si>
  <si>
    <t>ENSCAFG00000001462</t>
  </si>
  <si>
    <t>TLE1</t>
  </si>
  <si>
    <t>GO:0005515;GO:0005634;GO:0006355;GO:0003714;GO:0008134;GO:0042802;GO:0010628;GO:0043124;GO:0045892;GO:2000811;GO:0005654;GO:0005829;GO:1990907</t>
  </si>
  <si>
    <t>protein binding;nucleus;regulation of transcription</t>
  </si>
  <si>
    <t xml:space="preserve"> DNA-templated;transcription corepressor activity;transcription factor binding;identical protein binding;positive regulation of gene expression;negative regulation of I-kappaB kinase/NF-kappaB signaling;negative regulation of transcription</t>
  </si>
  <si>
    <t xml:space="preserve"> DNA-templated;negative regulation of anoikis;nucleoplasm;cytosol;beta-catenin-TCF complex</t>
  </si>
  <si>
    <t>ENSCAFG00000047511</t>
  </si>
  <si>
    <t>chr2</t>
  </si>
  <si>
    <t>ENSCAFG00000006229</t>
  </si>
  <si>
    <t>PCDH1</t>
  </si>
  <si>
    <t>GO:0016020;GO:0005509;GO:0007155;GO:0007156;GO:0005886</t>
  </si>
  <si>
    <t>membrane;calcium ion binding;cell adhesion;homophilic cell adhesion via plasma membrane adhesion molecules;plasma membrane</t>
  </si>
  <si>
    <t>ENSCAFG00000006236</t>
  </si>
  <si>
    <t>DELE1</t>
  </si>
  <si>
    <t>GO:0005515;GO:0008625;GO:0043281;GO:0005739</t>
  </si>
  <si>
    <t>protein binding;extrinsic apoptotic signaling pathway via death domain receptors;regulation of cysteine-type endopeptidase activity involved in apoptotic process;mitochondrion</t>
  </si>
  <si>
    <t>ENSCAFG00000046333</t>
  </si>
  <si>
    <t>ENSCAFG00000049983</t>
  </si>
  <si>
    <t>ENSCAFG00000009463</t>
  </si>
  <si>
    <t>FTO</t>
  </si>
  <si>
    <t>GO:0006307;GO:0035552;GO:0035515;GO:0035516;GO:0035553;GO:0040014;GO:0042245</t>
  </si>
  <si>
    <t>DNA dealkylation involved in DNA repair;oxidative single-stranded DNA demethylation;oxidative RNA demethylase activity;oxidative DNA demethylase activity;oxidative single-stranded RNA demethylation;regulation of multicellular organism growth;RNA repair</t>
  </si>
  <si>
    <t>ENSCAFG00000011669</t>
  </si>
  <si>
    <t>SRSF4</t>
  </si>
  <si>
    <t>GO:0003676;GO:0048025;GO:0016607</t>
  </si>
  <si>
    <t>nucleic acid binding;negative regulation of mRNA splicing</t>
  </si>
  <si>
    <t xml:space="preserve"> via spliceosome;nuclear speck</t>
  </si>
  <si>
    <t>ENSCAFG00000011677</t>
  </si>
  <si>
    <t>EPB41</t>
  </si>
  <si>
    <t>GO:0005198;GO:0003779;GO:0008092;GO:0005856;GO:0030866</t>
  </si>
  <si>
    <t>structural molecule activity;actin binding;cytoskeletal protein binding;cytoskeleton;cortical actin cytoskeleton organization</t>
  </si>
  <si>
    <t>chr3</t>
  </si>
  <si>
    <t>ENSCAFG00000027555</t>
  </si>
  <si>
    <t>U6</t>
  </si>
  <si>
    <t>ENSCAFG00000044202</t>
  </si>
  <si>
    <t>ENSCAFG00000015961</t>
  </si>
  <si>
    <t>UBE2K</t>
  </si>
  <si>
    <t>GO:0005515;GO:0004842;GO:0031625;GO:0034450;GO:0010800;GO:0010994;GO:0032434;GO:0035458;GO:0060340;GO:0070936;GO:0005634;GO:0005737;GO:0032433</t>
  </si>
  <si>
    <t>protein binding;ubiquitin-protein transferase activity;ubiquitin protein ligase binding;ubiquitin-ubiquitin ligase activity;positive regulation of peptidyl-threonine phosphorylation;free ubiquitin chain polymerization;regulation of proteasomal ubiquitin-dependent protein catabolic process;cellular response to interferon-beta;positive regulation of type I interferon-mediated signaling pathway;protein K48-linked ubiquitination;nucleus;cytoplasm;filopodium tip</t>
  </si>
  <si>
    <t>chr4</t>
  </si>
  <si>
    <t>ENSCAFG00000013018</t>
  </si>
  <si>
    <t>RTKN2</t>
  </si>
  <si>
    <t>GO:0007165;GO:0030097;GO:0008284;GO:0051092;GO:1901224;GO:2001243;GO:0005634;GO:0005737;GO:0005886</t>
  </si>
  <si>
    <t>signal transduction;hemopoiesis;positive regulation of cell population proliferation;positive regulation of NF-kappaB transcription factor activity;positive regulation of NIK/NF-kappaB signaling;negative regulation of intrinsic apoptotic signaling pathway;nucleus;cytoplasm;plasma membrane</t>
  </si>
  <si>
    <t>biological_process;cellular_component</t>
  </si>
  <si>
    <t>ENSCAFG00000045900</t>
  </si>
  <si>
    <t>GO:0005515;GO:0003697</t>
  </si>
  <si>
    <t>protein binding;single-stranded DNA binding</t>
  </si>
  <si>
    <t>ENSCAFG00000013221</t>
  </si>
  <si>
    <t>CTNNA3</t>
  </si>
  <si>
    <t>GO:0007155;GO:0051015;GO:0045296;GO:0005912;GO:0008013;GO:0086073;GO:0086091;GO:0098609;GO:0098911;GO:0005916;GO:0030027</t>
  </si>
  <si>
    <t>cell adhesion;actin filament binding;cadherin binding;adherens junction;beta-catenin binding;bundle of His cell-Purkinje myocyte adhesion involved in cell communication;regulation of heart rate by cardiac conduction;cell-cell adhesion;regulation of ventricular cardiac muscle cell action potential;fascia adherens;lamellipodium</t>
  </si>
  <si>
    <t>biological_process;molecular_function;cellular_component</t>
  </si>
  <si>
    <t>ENSCAFG00000042852</t>
  </si>
  <si>
    <t>U2</t>
  </si>
  <si>
    <t>ENSCAFG00000017827</t>
  </si>
  <si>
    <t>GLRA1</t>
  </si>
  <si>
    <t>GO:0016021;GO:0005887;GO:0005216;GO:0006811;GO:0034220;GO:0006821;GO:0005230;GO:0004888;GO:0045211;GO:0016594;GO:0022824;GO:0016934;GO:0008270;GO:0030977;GO:1904315;GO:0001508;GO:0001964;GO:0002087;GO:0006936;GO:0007218;GO:0007268;GO:0007340;GO:0007601;GO:0007628;GO:0042391;GO:0043576;GO:0050884;GO:0050905;GO:0051970;GO:0060012;GO:0060013;GO:0060080;GO:0071230;GO:0071294;GO:0071361;GO:0097305;GO:1902476;GO:2000344;GO:0009897;GO:0016020;GO:0043005;GO:0043025;GO:0043231;GO:0045202;GO:0060077;GO:0098690</t>
  </si>
  <si>
    <t>integral component of membrane;integral component of plasma membrane;ion channel activity;ion transport;ion transmembrane transport;chloride transport;extracellular ligand-gated ion channel activity;transmembrane signaling receptor activity;postsynaptic membrane;glycine binding;transmitter-gated ion channel activity;extracellularly glycine-gated chloride channel activity;zinc ion binding;taurine binding;transmitter-gated ion channel activity involved in regulation of postsynaptic membrane potential;action potential;startle response;regulation of respiratory gaseous exchange by nervous system process;muscle contraction;neuropeptide signaling pathway;chemical synaptic transmission;acrosome reaction;visual perception;adult walking behavior;regulation of membrane potential;regulation of respiratory gaseous exchange;neuromuscular process controlling posture;neuromuscular process;negative regulation of transmission of nerve impulse;synaptic transmission</t>
  </si>
  <si>
    <t xml:space="preserve"> glycinergic;righting reflex;inhibitory postsynaptic potential;cellular response to amino acid stimulus;cellular response to zinc ion;cellular response to ethanol;response to alcohol;chloride transmembrane transport;positive regulation of acrosome reaction;external side of plasma membrane;membrane;neuron projection;neuronal cell body;intracellular membrane-bounded organelle;synapse;inhibitory synapse;glycinergic synapse</t>
  </si>
  <si>
    <t>chr5</t>
  </si>
  <si>
    <t>ENSCAFG00000039069</t>
  </si>
  <si>
    <t>ENSCAFG00000009907</t>
  </si>
  <si>
    <t>NTM</t>
  </si>
  <si>
    <t>ENSCAFG00000009955</t>
  </si>
  <si>
    <t>SNX19</t>
  </si>
  <si>
    <t>GO:0035091;GO:0032266;GO:0002062;GO:0030073;GO:1990502;GO:0005737;GO:0031901</t>
  </si>
  <si>
    <t>phosphatidylinositol binding;phosphatidylinositol-3-phosphate binding;chondrocyte differentiation;insulin secretion;dense core granule maturation;cytoplasm;early endosome membrane</t>
  </si>
  <si>
    <t>ENSCAFG00000044958</t>
  </si>
  <si>
    <t>ENSCAFG00000045669</t>
  </si>
  <si>
    <t>ENSCAFG00000018087</t>
  </si>
  <si>
    <t>AKAP10</t>
  </si>
  <si>
    <t>GO:0051018;GO:0008104;GO:0005739;GO:0005829;GO:0005886;GO:0032991</t>
  </si>
  <si>
    <t>protein kinase A binding;protein localization;mitochondrion;cytosol;plasma membrane;protein-containing complex</t>
  </si>
  <si>
    <t>ENSCAFG00000018720</t>
  </si>
  <si>
    <t>ATG4C</t>
  </si>
  <si>
    <t>GO:0006508;GO:0006914;GO:0004197</t>
  </si>
  <si>
    <t>proteolysis;autophagy;cysteine-type endopeptidase activity</t>
  </si>
  <si>
    <t>chr6</t>
  </si>
  <si>
    <t>ENSCAFG00000019042</t>
  </si>
  <si>
    <t>METTL22</t>
  </si>
  <si>
    <t>GO:0006479;GO:0008276;GO:0031072;GO:0005634;GO:0005654;GO:0005730;GO:0032991</t>
  </si>
  <si>
    <t>protein methylation;protein methyltransferase activity;heat shock protein binding;nucleus;nucleoplasm;nucleolus;protein-containing complex</t>
  </si>
  <si>
    <t>chr7</t>
  </si>
  <si>
    <t>ENSCAFG00000048595</t>
  </si>
  <si>
    <t>ENSCAFG00000012665</t>
  </si>
  <si>
    <t>TOR1AIP1</t>
  </si>
  <si>
    <t>GO:0001671;GO:0008092;GO:0051117;GO:0032781;GO:0071763;GO:0090435;GO:0005634;GO:0005635;GO:0031965</t>
  </si>
  <si>
    <t>ATPase activator activity;cytoskeletal protein binding;ATPase binding;positive regulation of ATPase activity;nuclear membrane organization;protein localization to nuclear envelope;nucleus;nuclear envelope;nuclear membrane</t>
  </si>
  <si>
    <t>ENSCAFG00000014399</t>
  </si>
  <si>
    <t>RABGAP1L</t>
  </si>
  <si>
    <t>GO:0005515;GO:0005096;GO:0090630;GO:0017137;GO:0032880;GO:0005634;GO:0005769;GO:0005794;GO:0005929</t>
  </si>
  <si>
    <t>protein binding;GTPase activator activity;activation of GTPase activity;Rab GTPase binding;regulation of protein localization;nucleus;early endosome;Golgi apparatus;cilium</t>
  </si>
  <si>
    <t>ENSCAFG00000047576</t>
  </si>
  <si>
    <t>chr8</t>
  </si>
  <si>
    <t>;molecular_function;cellular_component</t>
  </si>
  <si>
    <t>ENSCAFG00000046540</t>
  </si>
  <si>
    <t>ENSCAFG00000047946</t>
  </si>
  <si>
    <t>ENSCAFG00000026201</t>
  </si>
  <si>
    <t>chr9</t>
  </si>
  <si>
    <t>ENSCAFG00000032053</t>
  </si>
  <si>
    <t>ENSCAFG00000049515</t>
  </si>
  <si>
    <t>ENSCAFG00000017738</t>
  </si>
  <si>
    <t>GO:0006886;GO:0005741</t>
  </si>
  <si>
    <t>intracellular protein transport;mitochondrial outer membrane</t>
  </si>
  <si>
    <t>ENSCAFG00000020178</t>
  </si>
  <si>
    <t>MAPKAP1</t>
  </si>
  <si>
    <t>chr10</t>
  </si>
  <si>
    <t>ENSCAFG00000048451</t>
  </si>
  <si>
    <t>CNGA3</t>
  </si>
  <si>
    <t>GO:0055085;GO:0016020;GO:0005216;GO:0006811</t>
  </si>
  <si>
    <t>transmembrane transport;membrane;ion channel activity;ion transport</t>
  </si>
  <si>
    <t>biological_process;cellular_component;molecular_function</t>
  </si>
  <si>
    <t>ENSCAFG00000002358</t>
  </si>
  <si>
    <t>VWA3B</t>
  </si>
  <si>
    <t>GO:0005654;GO:0005829</t>
  </si>
  <si>
    <t>nucleoplasm;cytosol</t>
  </si>
  <si>
    <t>cellular_component</t>
  </si>
  <si>
    <t>ENSCAFG00000002463</t>
  </si>
  <si>
    <t>THADA</t>
  </si>
  <si>
    <t>ENSCAFG00000047957</t>
  </si>
  <si>
    <t>chr11</t>
  </si>
  <si>
    <t>molecular_function;biological_process</t>
  </si>
  <si>
    <t>ENSCAFG00000048218</t>
  </si>
  <si>
    <t>ENSCAFG00000002386</t>
  </si>
  <si>
    <t>FRMPD1</t>
  </si>
  <si>
    <t>GO:0005515;GO:0005856;GO:0008277;GO:0090150;GO:0005886;GO:0005938;GO:0032991</t>
  </si>
  <si>
    <t>protein binding;cytoskeleton;regulation of G protein-coupled receptor signaling pathway;establishment of protein localization to membrane;plasma membrane;cell cortex;protein-containing complex</t>
  </si>
  <si>
    <t>ENSCAFG00000028527</t>
  </si>
  <si>
    <t>TRMT10B</t>
  </si>
  <si>
    <t>;GO:0009019;GO:0005829</t>
  </si>
  <si>
    <t>;tRNA (guanine-N1-)-methyltransferase activity;cytosol</t>
  </si>
  <si>
    <t>ENSCAFG00000002395</t>
  </si>
  <si>
    <t>ENSCAFG00000002397</t>
  </si>
  <si>
    <t>SHB</t>
  </si>
  <si>
    <t>GO:0007165;GO:0005070;GO:0001568;GO:0006469;GO:0030097;GO:0042100;GO:0045624;GO:0045931;GO:0048514;GO:0050852;GO:0071425;GO:1900194</t>
  </si>
  <si>
    <t>signal transduction;SH3/SH2 adaptor activity;blood vessel development;negative regulation of protein kinase activity;hemopoiesis;B cell proliferation;positive regulation of T-helper cell differentiation;positive regulation of mitotic cell cycle;blood vessel morphogenesis;T cell receptor signaling pathway;hematopoietic stem cell proliferation;negative regulation of oocyte maturation</t>
  </si>
  <si>
    <t>ENSCAFG00000043130</t>
  </si>
  <si>
    <t>chr12</t>
  </si>
  <si>
    <t>ENSCAFG00000002473</t>
  </si>
  <si>
    <t>GO:0003735;GO:0006412;GO:0005840</t>
  </si>
  <si>
    <t>structural constituent of ribosome;translation;ribosome</t>
  </si>
  <si>
    <t>ENSCAFG00000042430</t>
  </si>
  <si>
    <t>ENSCAFG00000023431</t>
  </si>
  <si>
    <t>ADGRB3</t>
  </si>
  <si>
    <t>GO:0004930;GO:0007186;GO:0016021;GO:0016020;GO:0016525;GO:0004888;GO:0007166;GO:0005096;GO:0007520;GO:0016322;GO:0048814;GO:0051965;GO:0061743;GO:0099558;GO:0005886;GO:0043083;GO:0098794</t>
  </si>
  <si>
    <t>G protein-coupled receptor activity;G protein-coupled receptor signaling pathway;integral component of membrane;membrane;negative regulation of angiogenesis;transmembrane signaling receptor activity;cell surface receptor signaling pathway;GTPase activator activity;myoblast fusion;neuron remodeling;regulation of dendrite morphogenesis;positive regulation of synapse assembly;motor learning;maintenance of synapse structure;plasma membrane;synaptic cleft;postsynapse</t>
  </si>
  <si>
    <t>ENSCAFG00000026030</t>
  </si>
  <si>
    <t>ENSCAFG00000029538</t>
  </si>
  <si>
    <t>ENSCAFG00000003084</t>
  </si>
  <si>
    <t>SPACA1</t>
  </si>
  <si>
    <t>GO:0002080;GO:0001675;GO:0007283;GO:0001669</t>
  </si>
  <si>
    <t>acrosomal membrane;acrosome assembly;spermatogenesis;acrosomal vesicle</t>
  </si>
  <si>
    <t>cellular_component;biological_process</t>
  </si>
  <si>
    <t>ENSCAFG00000003085</t>
  </si>
  <si>
    <t>CNR1</t>
  </si>
  <si>
    <t>GO:0004930;GO:0007186;GO:0016021;GO:0004949;GO:0042802;GO:0099635;GO:0007188;GO:0007413;GO:0038171;GO:0042593;GO:0098921;GO:0099553;GO:0005739;GO:0005886;GO:0015629;GO:0030424;GO:0030426;GO:0032592;GO:0042734;GO:0098793;GO:0098978;GO:0098982;GO:0099056</t>
  </si>
  <si>
    <t>G protein-coupled receptor activity;G protein-coupled receptor signaling pathway;integral component of membrane;cannabinoid receptor activity;identical protein binding;voltage-gated calcium channel activity involved in positive regulation of presynaptic cytosolic calcium levels;adenylate cyclase-modulating G protein-coupled receptor signaling pathway;axonal fasciculation;cannabinoid signaling pathway;glucose homeostasis;retrograde trans-synaptic signaling by endocannabinoid;trans-synaptic signaling by endocannabinoid</t>
  </si>
  <si>
    <t xml:space="preserve"> modulating synaptic transmission;mitochondrion;plasma membrane;actin cytoskeleton;axon;growth cone;integral component of mitochondrial membrane;presynaptic membrane;presynapse;glutamatergic synapse;GABA-ergic synapse;integral component of presynaptic membrane</t>
  </si>
  <si>
    <t>chr13</t>
  </si>
  <si>
    <t>ENSCAFG00000043478</t>
  </si>
  <si>
    <t>GO:0003676</t>
  </si>
  <si>
    <t>nucleic acid binding</t>
  </si>
  <si>
    <t>ENSCAFG00000028440</t>
  </si>
  <si>
    <t>chr14</t>
  </si>
  <si>
    <t>ENSCAFG00000001672</t>
  </si>
  <si>
    <t>LEP</t>
  </si>
  <si>
    <t>GO:0005179;GO:0005576;GO:0007165</t>
  </si>
  <si>
    <t>hormone activity;extracellular region;signal transduction</t>
  </si>
  <si>
    <t>ENSCAFG00000001961</t>
  </si>
  <si>
    <t>KRIT1</t>
  </si>
  <si>
    <t>GO:0005515;GO:0005856</t>
  </si>
  <si>
    <t>protein binding;cytoskeleton</t>
  </si>
  <si>
    <t>molecular_function;cellular_component</t>
  </si>
  <si>
    <t>ENSCAFG00000001969</t>
  </si>
  <si>
    <t>ANKIB1</t>
  </si>
  <si>
    <t>GO:0005515;GO:0004842;GO:0016567</t>
  </si>
  <si>
    <t>protein binding;ubiquitin-protein transferase activity;protein ubiquitination</t>
  </si>
  <si>
    <t>ENSCAFG00000026754</t>
  </si>
  <si>
    <t>ENSCAFG00000002498</t>
  </si>
  <si>
    <t>HDAC9</t>
  </si>
  <si>
    <t>GO:0006325;GO:0004407;GO:0016575;GO:0000118</t>
  </si>
  <si>
    <t>chromatin organization;histone deacetylase activity;histone deacetylation;histone deacetylase complex</t>
  </si>
  <si>
    <t>chr15</t>
  </si>
  <si>
    <t>ENSCAFG00000005722</t>
  </si>
  <si>
    <t>ENSCAFG00000028967</t>
  </si>
  <si>
    <t>LRRIQ1</t>
  </si>
  <si>
    <t>GO:0005515</t>
  </si>
  <si>
    <t>protein binding</t>
  </si>
  <si>
    <t>ENSCAFG00000027270</t>
  </si>
  <si>
    <t>ENSCAFG00000042655</t>
  </si>
  <si>
    <t>chr16</t>
  </si>
  <si>
    <t>ENSCAFG00000003885</t>
  </si>
  <si>
    <t>SSBP1</t>
  </si>
  <si>
    <t>GO:0003697;GO:0006260</t>
  </si>
  <si>
    <t>single-stranded DNA binding;DNA replication</t>
  </si>
  <si>
    <t>ENSCAFG00000003889</t>
  </si>
  <si>
    <t>WEE2</t>
  </si>
  <si>
    <t>ENSCAFG00000003163</t>
  </si>
  <si>
    <t>LYPD8</t>
  </si>
  <si>
    <t>chr17</t>
  </si>
  <si>
    <t>ENSCAFG00000041862</t>
  </si>
  <si>
    <t>chr18</t>
  </si>
  <si>
    <t>ENSCAFG00000003556</t>
  </si>
  <si>
    <t>SUGCT</t>
  </si>
  <si>
    <t>GO:0008410</t>
  </si>
  <si>
    <t>CoA-transferase activity</t>
  </si>
  <si>
    <t>ENSCAFG00000028433</t>
  </si>
  <si>
    <t>ENSCAFG00000040428</t>
  </si>
  <si>
    <t>ENSCAFG00000044560</t>
  </si>
  <si>
    <t>ENSCAFG00000046418</t>
  </si>
  <si>
    <t>ENSCAFG00000006128</t>
  </si>
  <si>
    <t>SEMA3D</t>
  </si>
  <si>
    <t>GO:0005515;GO:0030215</t>
  </si>
  <si>
    <t>protein binding;semaphorin receptor binding</t>
  </si>
  <si>
    <t>ENSCAFG00000027671</t>
  </si>
  <si>
    <t>ENSCAFG00000044495</t>
  </si>
  <si>
    <t>ENSCAFG00000046942</t>
  </si>
  <si>
    <t>GO:0003779;GO:0030036</t>
  </si>
  <si>
    <t>actin binding;actin cytoskeleton organization</t>
  </si>
  <si>
    <t>ENSCAFG00000043513</t>
  </si>
  <si>
    <t>GO:0004930;GO:0007186;GO:0016021;GO:0004984</t>
  </si>
  <si>
    <t>G protein-coupled receptor activity;G protein-coupled receptor signaling pathway;integral component of membrane;olfactory receptor activity</t>
  </si>
  <si>
    <t>ENSCAFG00000008258</t>
  </si>
  <si>
    <t>chr19</t>
  </si>
  <si>
    <t>ENSCAFG00000003755</t>
  </si>
  <si>
    <t>GO:0000062</t>
  </si>
  <si>
    <t>fatty-acyl-CoA binding</t>
  </si>
  <si>
    <t>ENSCAFG00000038491</t>
  </si>
  <si>
    <t>ENSCAFG00000041840</t>
  </si>
  <si>
    <t>ENSCAFG00000046515</t>
  </si>
  <si>
    <t>chr20</t>
  </si>
  <si>
    <t>ENSCAFG00000004333</t>
  </si>
  <si>
    <t>ISY1</t>
  </si>
  <si>
    <t>GO:0000350</t>
  </si>
  <si>
    <t>generation of catalytic spliceosome for second transesterification step</t>
  </si>
  <si>
    <t>biological_process</t>
  </si>
  <si>
    <t>ENSCAFG00000024835</t>
  </si>
  <si>
    <t>RAB43</t>
  </si>
  <si>
    <t>GO:0005525;GO:0003924;GO:0007030;GO:0019068;GO:0035526;GO:0071346;GO:0090382;GO:1901998;GO:0005794;GO:0045335</t>
  </si>
  <si>
    <t>GTP binding;GTPase activity;Golgi organization;virion assembly;retrograde transport</t>
  </si>
  <si>
    <t xml:space="preserve"> plasma membrane to Golgi;cellular response to interferon-gamma;phagosome maturation;toxin transport;Golgi apparatus;phagocytic vesicle</t>
  </si>
  <si>
    <t>ENSCAFG00000005486</t>
  </si>
  <si>
    <t>SETD5</t>
  </si>
  <si>
    <t>GO:0005515;GO:0046974;GO:0046975;GO:0016569;GO:0032784;GO:0035065;GO:0050890;GO:0051963;GO:0097198;GO:1902275;GO:0005634;GO:0005654;GO:0005719;GO:0016593</t>
  </si>
  <si>
    <t>protein binding;histone methyltransferase activity (H3-K9 specific);histone methyltransferase activity (H3-K36 specific);covalent chromatin modification;regulation of DNA-templated transcription</t>
  </si>
  <si>
    <t xml:space="preserve"> elongation;regulation of histone acetylation;cognition;regulation of synapse assembly;histone H3-K36 trimethylation;regulation of chromatin organization;nucleus;nucleoplasm;nuclear euchromatin;Cdc73/Paf1 complex</t>
  </si>
  <si>
    <t>ENSCAFG00000005535</t>
  </si>
  <si>
    <t>SRGAP3</t>
  </si>
  <si>
    <t>GO:0005515;GO:0007165</t>
  </si>
  <si>
    <t>protein binding;signal transduction</t>
  </si>
  <si>
    <t>ENSCAFG00000019297</t>
  </si>
  <si>
    <t>ENSCAFG00000005959</t>
  </si>
  <si>
    <t>GO:0000398;GO:0005681</t>
  </si>
  <si>
    <t>mRNA splicing</t>
  </si>
  <si>
    <t xml:space="preserve"> via spliceosome;spliceosomal complex</t>
  </si>
  <si>
    <t>ENSCAFG00000006357</t>
  </si>
  <si>
    <t>CNTN3</t>
  </si>
  <si>
    <t>ENSCAFG00000036778</t>
  </si>
  <si>
    <t>ENSCAFG00000006612</t>
  </si>
  <si>
    <t>SUCLG2</t>
  </si>
  <si>
    <t>GO:0005524;GO:0003824;GO:0006099;GO:0004776;GO:0006104;GO:0005739;GO:0005886</t>
  </si>
  <si>
    <t>ATP binding;catalytic activity;tricarboxylic acid cycle;succinate-CoA ligase (GDP-forming) activity;succinyl-CoA metabolic process;mitochondrion;plasma membrane</t>
  </si>
  <si>
    <t>ENSCAFG00000008211</t>
  </si>
  <si>
    <t>CACNA2D3</t>
  </si>
  <si>
    <t>ENSCAFG00000008232</t>
  </si>
  <si>
    <t>LRTM1</t>
  </si>
  <si>
    <t>GO:0005515;GO:0051965</t>
  </si>
  <si>
    <t>protein binding;positive regulation of synapse assembly</t>
  </si>
  <si>
    <t>ENSCAFG00000041071</t>
  </si>
  <si>
    <t>chr22</t>
  </si>
  <si>
    <t>ENSCAFG00000045070</t>
  </si>
  <si>
    <t>ENSCAFG00000042444</t>
  </si>
  <si>
    <t>ENSCAFG00000028729</t>
  </si>
  <si>
    <t>ENSCAFG00000048196</t>
  </si>
  <si>
    <t>ENSCAFG00000004935</t>
  </si>
  <si>
    <t>PCDH20</t>
  </si>
  <si>
    <t>ENSCAFG00000038721</t>
  </si>
  <si>
    <t>GO:0015078;GO:0015986;GO:0000276</t>
  </si>
  <si>
    <t>proton transmembrane transporter activity;ATP synthesis coupled proton transport;mitochondrial proton-transporting ATP synthase complex</t>
  </si>
  <si>
    <t xml:space="preserve"> coupling factor F(o)</t>
  </si>
  <si>
    <t>ENSCAFG00000047507</t>
  </si>
  <si>
    <t>ENSCAFG00000049065</t>
  </si>
  <si>
    <t>ENSCAFG00000027188</t>
  </si>
  <si>
    <t>ENSCAFG00000046482</t>
  </si>
  <si>
    <t>ENSCAFG00000026838</t>
  </si>
  <si>
    <t>ENSCAFG00000022449</t>
  </si>
  <si>
    <t>U1</t>
  </si>
  <si>
    <t>ENSCAFG00000005183</t>
  </si>
  <si>
    <t>SLAIN1</t>
  </si>
  <si>
    <t>ENSCAFG00000005187</t>
  </si>
  <si>
    <t>EDNRB</t>
  </si>
  <si>
    <t>GO:0004930;GO:0007186;GO:0016021;GO:0042310;GO:0008217;GO:0004962;GO:0048484;GO:0017046;GO:0000122;GO:0001755;GO:0006885;GO:0007422;GO:0007497;GO:0014043;GO:0014826;GO:0019722;GO:0030318;GO:0032269;GO:0035645;GO:0043473;GO:0048066;GO:0048246;GO:0086100;GO:0005886</t>
  </si>
  <si>
    <t>G protein-coupled receptor activity;G protein-coupled receptor signaling pathway;integral component of membrane;vasoconstriction;regulation of blood pressure;endothelin receptor activity;enteric nervous system development;peptide hormone binding;negative regulation of transcription by RNA polymerase II;neural crest cell migration;regulation of pH;peripheral nervous system development;posterior midgut development;negative regulation of neuron maturation;vein smooth muscle contraction;calcium-mediated signaling;melanocyte differentiation;negative regulation of cellular protein metabolic process;enteric smooth muscle cell differentiation;pigmentation;developmental pigmentation;macrophage chemotaxis;endothelin receptor signaling pathway;plasma membrane</t>
  </si>
  <si>
    <t>ENSCAFG00000005282</t>
  </si>
  <si>
    <t>GO:0004252;GO:0006508;GO:0031639;GO:0014909</t>
  </si>
  <si>
    <t>serine-type endopeptidase activity;proteolysis;plasminogen activation;smooth muscle cell migration</t>
  </si>
  <si>
    <t>ENSCAFG00000005311</t>
  </si>
  <si>
    <t>GPC5</t>
  </si>
  <si>
    <t>GO:0062023;GO:0009966;GO:0046658</t>
  </si>
  <si>
    <t>collagen-containing extracellular matrix;regulation of signal transduction;anchored component of plasma membrane</t>
  </si>
  <si>
    <t>ENSCAFG00000046871</t>
  </si>
  <si>
    <t>ENSCAFG00000030307</t>
  </si>
  <si>
    <t>GPC6</t>
  </si>
  <si>
    <t>GO:0062023;GO:0009966;GO:0046658;GO:0016477</t>
  </si>
  <si>
    <t>collagen-containing extracellular matrix;regulation of signal transduction;anchored component of plasma membrane;cell migration</t>
  </si>
  <si>
    <t>chr24</t>
  </si>
  <si>
    <t>ENSCAFG00000005142</t>
  </si>
  <si>
    <t>GZF1</t>
  </si>
  <si>
    <t>;GO:0005515;GO:0003676;GO:0000978;GO:0001227;GO:0043565;GO:0000122;GO:0001658;GO:0045892;GO:0005634;GO:0005654;GO:0005730</t>
  </si>
  <si>
    <t>;protein binding;nucleic acid binding;RNA polymerase II cis-regulatory region sequence-specific DNA binding;DNA-binding transcription repressor activity</t>
  </si>
  <si>
    <t xml:space="preserve"> RNA polymerase II-specific;sequence-specific DNA binding;negative regulation of transcription by RNA polymerase II;branching involved in ureteric bud morphogenesis;negative regulation of transcription</t>
  </si>
  <si>
    <t xml:space="preserve"> DNA-templated;nucleus;nucleoplasm;nucleolus</t>
  </si>
  <si>
    <t>ENSCAFG00000041583</t>
  </si>
  <si>
    <t>chr26</t>
  </si>
  <si>
    <t>ENSCAFG00000011830</t>
  </si>
  <si>
    <t>PITPNB</t>
  </si>
  <si>
    <t>GO:0015914;GO:0005548;GO:0008525;GO:0008526;GO:0031210;GO:0035091</t>
  </si>
  <si>
    <t>phospholipid transport;phospholipid transporter activity;phosphatidylcholine transporter activity;phosphatidylinositol transfer activity;phosphatidylcholine binding;phosphatidylinositol binding</t>
  </si>
  <si>
    <t>ENSCAFG00000011849</t>
  </si>
  <si>
    <t>TTC28</t>
  </si>
  <si>
    <t>GO:0005515;GO:0005524;GO:0004672;GO:0006468;GO:0019900;GO:0007346;GO:0030496</t>
  </si>
  <si>
    <t>protein binding;ATP binding;protein kinase activity;protein phosphorylation;kinase binding;regulation of mitotic cell cycle;midbody</t>
  </si>
  <si>
    <t>ENSCAFG00000032399</t>
  </si>
  <si>
    <t>CCDC117</t>
  </si>
  <si>
    <t>ENSCAFG00000021054</t>
  </si>
  <si>
    <t>chr27</t>
  </si>
  <si>
    <t>ENSCAFG00000016051</t>
  </si>
  <si>
    <t>CACNA1C</t>
  </si>
  <si>
    <t>GO:0055085;GO:0016020;GO:0005216;GO:0006811;GO:0005245;GO:0070588;GO:0005891;GO:0005516;GO:0008331;GO:0051393;GO:0086007;GO:0086056;GO:0002520;GO:0007204;GO:0007507;GO:0035115;GO:0043010;GO:0061337;GO:0061577;GO:0086002;GO:0086012;GO:0086045;GO:0086091;GO:0098911;GO:0098912;GO:0005737;GO:0005886;GO:0014069;GO:0016021;GO:1990454</t>
  </si>
  <si>
    <t>transmembrane transport;membrane;ion channel activity;ion transport;voltage-gated calcium channel activity;calcium ion transmembrane transport;voltage-gated calcium channel complex;calmodulin binding;high voltage-gated calcium channel activity;alpha-actinin binding;voltage-gated calcium channel activity involved in cardiac muscle cell action potential;voltage-gated calcium channel activity involved in AV node cell action potential;immune system development;positive regulation of cytosolic calcium ion concentration;heart development;embryonic forelimb morphogenesis;camera-type eye development;cardiac conduction;calcium ion transmembrane transport via high voltage-gated calcium channel;cardiac muscle cell action potential involved in contraction;membrane depolarization during cardiac muscle cell action potential;membrane depolarization during AV node cell action potential;regulation of heart rate by cardiac conduction;regulation of ventricular cardiac muscle cell action potential;membrane depolarization during atrial cardiac muscle cell action potential;cytoplasm;plasma membrane;postsynaptic density;integral component of membrane;L-type voltage-gated calcium channel complex</t>
  </si>
  <si>
    <t>ENSCAFG00000016073</t>
  </si>
  <si>
    <t>chr28</t>
  </si>
  <si>
    <t>ENSCAFG00000007985</t>
  </si>
  <si>
    <t>PLCE1</t>
  </si>
  <si>
    <t>GO:0007264;GO:0006629;GO:0005085;GO:0035556;GO:0007165;GO:0008081;GO:0004435;GO:0004629;GO:0017016;GO:0019899;GO:0000187;GO:0006651;GO:0007173;GO:0007200;GO:0007265;GO:0008277;GO:0010592;GO:0032835;GO:0045859;GO:0046578;GO:0005829;GO:0005886;GO:0030027</t>
  </si>
  <si>
    <t>small GTPase mediated signal transduction;lipid metabolic process;guanyl-nucleotide exchange factor activity;intracellular signal transduction;signal transduction;phosphoric diester hydrolase activity;phosphatidylinositol phospholipase C activity;phospholipase C activity;Ras GTPase binding;enzyme binding;activation of MAPK activity;diacylglycerol biosynthetic process;epidermal growth factor receptor signaling pathway;phospholipase C-activating G protein-coupled receptor signaling pathway;Ras protein signal transduction;regulation of G protein-coupled receptor signaling pathway;positive regulation of lamellipodium assembly;glomerulus development;regulation of protein kinase activity;regulation of Ras protein signal transduction;cytosol;plasma membrane;lamellipodium</t>
  </si>
  <si>
    <t>ENSCAFG00000043585</t>
  </si>
  <si>
    <t>FRAT2</t>
  </si>
  <si>
    <t>GO:0016055</t>
  </si>
  <si>
    <t>Wnt signaling pathway</t>
  </si>
  <si>
    <t>ENSCAFG00000009043</t>
  </si>
  <si>
    <t>RRP12</t>
  </si>
  <si>
    <t>GO:0005730;GO:0005829;GO:0005886;GO:0043231</t>
  </si>
  <si>
    <t>nucleolus;cytosol;plasma membrane;intracellular membrane-bounded organelle</t>
  </si>
  <si>
    <t>chr30</t>
  </si>
  <si>
    <t>ENSCAFG00000008056</t>
  </si>
  <si>
    <t>RYR3</t>
  </si>
  <si>
    <t>GO:0016021;GO:0005515;GO:0055085;GO:0016020;GO:0005509;GO:0005216;GO:0006811;GO:0070588;GO:0005262;GO:0005219;GO:0006874;GO:0006816;GO:0015278</t>
  </si>
  <si>
    <t>integral component of membrane;protein binding;transmembrane transport;membrane;calcium ion binding;ion channel activity;ion transport;calcium ion transmembrane transport;calcium channel activity;ryanodine-sensitive calcium-release channel activity;cellular calcium ion homeostasis;calcium ion transport;calcium-release channel activity</t>
  </si>
  <si>
    <t>ENSCAFG00000008172</t>
  </si>
  <si>
    <t>ENSCAFG00000000808</t>
  </si>
  <si>
    <t>chr31</t>
  </si>
  <si>
    <t>ENSCAFG00000021702</t>
  </si>
  <si>
    <t>chr32</t>
  </si>
  <si>
    <t>ENSCAFG00000045443</t>
  </si>
  <si>
    <t>ENSCAFG00000010861</t>
  </si>
  <si>
    <t>GO:0005525</t>
  </si>
  <si>
    <t>GTP binding</t>
  </si>
  <si>
    <t>chr34</t>
  </si>
  <si>
    <t>ENSCAFG00000048743</t>
  </si>
  <si>
    <t>chr37</t>
  </si>
  <si>
    <t>ENSCAFG00000050002</t>
  </si>
  <si>
    <t>ENSCAFG00000049414</t>
  </si>
  <si>
    <t>GENENAME</t>
  </si>
  <si>
    <t>COUNT</t>
  </si>
  <si>
    <t>max</t>
  </si>
  <si>
    <t>filter</t>
  </si>
  <si>
    <t>genes</t>
  </si>
  <si>
    <t>ENSCAFG00000046333,ENSCAFG00000049983</t>
  </si>
  <si>
    <t>SRSF4,EPB41</t>
  </si>
  <si>
    <t>ENSCAFG00000045900,CTNNA3</t>
  </si>
  <si>
    <t>ENSCAFG00000039069,NTM</t>
  </si>
  <si>
    <t>RABGAP1L,ENSCAFG00000047576</t>
  </si>
  <si>
    <t>ENSCAFG00000047946,U6</t>
  </si>
  <si>
    <t>CNGA3,VWA3B</t>
  </si>
  <si>
    <t>THADA,ENSCAFG00000047957</t>
  </si>
  <si>
    <t>FRMPD1,TRMT10B</t>
  </si>
  <si>
    <t>ADGRB3,U6</t>
  </si>
  <si>
    <t>KRIT1,ANKIB1</t>
  </si>
  <si>
    <t>LRRIQ1,U6</t>
  </si>
  <si>
    <t>SUGCT,ENSCAFG00000028433</t>
  </si>
  <si>
    <t>ENSCAFG00000046418,SEMA3D</t>
  </si>
  <si>
    <t>SEMA3D,U6</t>
  </si>
  <si>
    <t>ISY1,RAB43</t>
  </si>
  <si>
    <t>CACNA2D3,LRTM1</t>
  </si>
  <si>
    <t>ENSCAFG00000042444,U6</t>
  </si>
  <si>
    <t>ENSCAFG00000047507,ENSCAFG00000049065</t>
  </si>
  <si>
    <t>GPC5,U4</t>
  </si>
  <si>
    <t>PITPNB,TTC28</t>
  </si>
  <si>
    <t>TTC28,CCDC117,U6</t>
  </si>
  <si>
    <t>CACNA1C,ENSCAFG00000016073</t>
  </si>
  <si>
    <t>FRAT2,RRP12</t>
  </si>
  <si>
    <t>ChIP Genes</t>
  </si>
  <si>
    <t>A1</t>
  </si>
  <si>
    <t>#Uploaded_variation</t>
  </si>
  <si>
    <t>Allele</t>
  </si>
  <si>
    <t>Consequence</t>
  </si>
  <si>
    <t>IMPACT</t>
  </si>
  <si>
    <t>SYMBOL</t>
  </si>
  <si>
    <t>Gene</t>
  </si>
  <si>
    <t>Feature_type</t>
  </si>
  <si>
    <t>Feature</t>
  </si>
  <si>
    <t>BIOTYPE</t>
  </si>
  <si>
    <t>EXON</t>
  </si>
  <si>
    <t>INTRON</t>
  </si>
  <si>
    <t>HGVSc</t>
  </si>
  <si>
    <t>HGVSp</t>
  </si>
  <si>
    <t>cDNA_position</t>
  </si>
  <si>
    <t>CDS_position</t>
  </si>
  <si>
    <t>Protein_position</t>
  </si>
  <si>
    <t>Amino_acids</t>
  </si>
  <si>
    <t>Codons</t>
  </si>
  <si>
    <t>Existing_variation</t>
  </si>
  <si>
    <t>DISTANCE</t>
  </si>
  <si>
    <t>STRAND</t>
  </si>
  <si>
    <t>FLAGS</t>
  </si>
  <si>
    <t>SYMBOL_SOURCE</t>
  </si>
  <si>
    <t>HGNC_ID</t>
  </si>
  <si>
    <t>MANE</t>
  </si>
  <si>
    <t>TSL</t>
  </si>
  <si>
    <t>APPRIS</t>
  </si>
  <si>
    <t>SIFT</t>
  </si>
  <si>
    <t>CLIN_SIG</t>
  </si>
  <si>
    <t>SOMATIC</t>
  </si>
  <si>
    <t>PHENO</t>
  </si>
  <si>
    <t>1_2164283_G/A</t>
  </si>
  <si>
    <t>1:2164283-2164283</t>
  </si>
  <si>
    <t>downstream_gene_variant</t>
  </si>
  <si>
    <t>MODIFIER</t>
  </si>
  <si>
    <t>Transcript</t>
  </si>
  <si>
    <t>ENSCAFT00000055257.2</t>
  </si>
  <si>
    <t>lncRNA</t>
  </si>
  <si>
    <t>1_20947142_G/A</t>
  </si>
  <si>
    <t>1:20947142-20947142</t>
  </si>
  <si>
    <t>intron_variant,non_coding_transcript_variant</t>
  </si>
  <si>
    <t>ENSCAFT00000091822.1</t>
  </si>
  <si>
    <t>pseudogene</t>
  </si>
  <si>
    <t>1_21141240_G/A</t>
  </si>
  <si>
    <t>1:21141240-21141240</t>
  </si>
  <si>
    <t>intron_variant</t>
  </si>
  <si>
    <t>ENSCAFT00000000239.4</t>
  </si>
  <si>
    <t>protein_coding</t>
  </si>
  <si>
    <t>rs21891321</t>
  </si>
  <si>
    <t>VGNC</t>
  </si>
  <si>
    <t>1_28449172_G/A</t>
  </si>
  <si>
    <t>1:28449172-28449172</t>
  </si>
  <si>
    <t>intergenic_variant</t>
  </si>
  <si>
    <t>1_43001368_C/A</t>
  </si>
  <si>
    <t>1:43001368-43001368</t>
  </si>
  <si>
    <t>1_60262327_A/G</t>
  </si>
  <si>
    <t>1:60262327-60262327</t>
  </si>
  <si>
    <t>1_77413224_G/A</t>
  </si>
  <si>
    <t>1:77413224-77413224</t>
  </si>
  <si>
    <t>ENSCAFT00000061682.1</t>
  </si>
  <si>
    <t>1_77423529_G/A</t>
  </si>
  <si>
    <t>1:77423529-77423529</t>
  </si>
  <si>
    <t>rs9198205</t>
  </si>
  <si>
    <t>1_77447316_G/A</t>
  </si>
  <si>
    <t>1:77447316-77447316</t>
  </si>
  <si>
    <t>rs22010878</t>
  </si>
  <si>
    <t>1_77451390_G/A</t>
  </si>
  <si>
    <t>1:77451390-77451390</t>
  </si>
  <si>
    <t>1_77569697_G/C</t>
  </si>
  <si>
    <t>1:77569697-77569697</t>
  </si>
  <si>
    <t>ENSCAFT00000002282.4</t>
  </si>
  <si>
    <t>rs22038874</t>
  </si>
  <si>
    <t>ENSCAFT00000089048.1</t>
  </si>
  <si>
    <t>1_96115461_T/A</t>
  </si>
  <si>
    <t>1:96115461-96115461</t>
  </si>
  <si>
    <t>rs21957977</t>
  </si>
  <si>
    <t>10_44372549_G/A</t>
  </si>
  <si>
    <t>10:44372549-44372549</t>
  </si>
  <si>
    <t>ENSCAFT00000043749.3</t>
  </si>
  <si>
    <t>16/28</t>
  </si>
  <si>
    <t>10_44388924_G/A</t>
  </si>
  <si>
    <t>10:44388924-44388924</t>
  </si>
  <si>
    <t>15/28</t>
  </si>
  <si>
    <t>rs8593674</t>
  </si>
  <si>
    <t>10_44534551_A/G</t>
  </si>
  <si>
    <t>10:44534551-44534551</t>
  </si>
  <si>
    <t>10_44543279_G/A</t>
  </si>
  <si>
    <t>10:44543279-44543279</t>
  </si>
  <si>
    <t>10_46053118_C/A</t>
  </si>
  <si>
    <t>10:46053118-46053118</t>
  </si>
  <si>
    <t>missense_variant</t>
  </si>
  <si>
    <t>MODERATE</t>
  </si>
  <si>
    <t>ENSCAFT00000003884.4</t>
  </si>
  <si>
    <t>14/36</t>
  </si>
  <si>
    <t>R/M</t>
  </si>
  <si>
    <t>aGg/aTg</t>
  </si>
  <si>
    <t>rs851260781</t>
  </si>
  <si>
    <t>deleterious(0.02)</t>
  </si>
  <si>
    <t>ENSCAFT00000077079.1</t>
  </si>
  <si>
    <t>ENSCAFT00000083885.1</t>
  </si>
  <si>
    <t>13/36</t>
  </si>
  <si>
    <t>ENSCAFT00000088920.1</t>
  </si>
  <si>
    <t>14/35</t>
  </si>
  <si>
    <t>ENSCAFT00000092951.1</t>
  </si>
  <si>
    <t>11_9844519_A/G</t>
  </si>
  <si>
    <t>11:9844519-9844519</t>
  </si>
  <si>
    <t>rs22170140</t>
  </si>
  <si>
    <t>11_54017181_C/A</t>
  </si>
  <si>
    <t>11:54017181-54017181</t>
  </si>
  <si>
    <t>ENSCAFT00000003740.4</t>
  </si>
  <si>
    <t>rs22112958</t>
  </si>
  <si>
    <t>11_54049858_A/G</t>
  </si>
  <si>
    <t>11:54049858-54049858</t>
  </si>
  <si>
    <t>17/17</t>
  </si>
  <si>
    <t>S/G</t>
  </si>
  <si>
    <t>Agt/Ggt</t>
  </si>
  <si>
    <t>deleterious(0.01)</t>
  </si>
  <si>
    <t>11_54049870_A/G</t>
  </si>
  <si>
    <t>11:54049870-54049870</t>
  </si>
  <si>
    <t>N/D</t>
  </si>
  <si>
    <t>Aac/Gac</t>
  </si>
  <si>
    <t>11_54156304_G/A</t>
  </si>
  <si>
    <t>11:54156304-54156304</t>
  </si>
  <si>
    <t>ENSCAFT00000003753.3</t>
  </si>
  <si>
    <t>11_54324689_G/A</t>
  </si>
  <si>
    <t>11:54324689-54324689</t>
  </si>
  <si>
    <t>ENSCAFT00000046406.3</t>
  </si>
  <si>
    <t>rs22119895</t>
  </si>
  <si>
    <t>upstream_gene_variant</t>
  </si>
  <si>
    <t>ENSCAFT00000092923.1</t>
  </si>
  <si>
    <t>11_54347903_G/A</t>
  </si>
  <si>
    <t>11:54347903-54347903</t>
  </si>
  <si>
    <t>ENSCAFT00000059879.1</t>
  </si>
  <si>
    <t>rs22164292</t>
  </si>
  <si>
    <t>ENSCAFT00000064665.1</t>
  </si>
  <si>
    <t>ENSCAFT00000067981.1</t>
  </si>
  <si>
    <t>11_54368623_A/G</t>
  </si>
  <si>
    <t>11:54368623-54368623</t>
  </si>
  <si>
    <t>11_54391443_A/G</t>
  </si>
  <si>
    <t>11:54391443-54391443</t>
  </si>
  <si>
    <t>12_26284264_G/A</t>
  </si>
  <si>
    <t>12:26284264-26284264</t>
  </si>
  <si>
    <t>12_30314914_G/A</t>
  </si>
  <si>
    <t>12:30314914-30314914</t>
  </si>
  <si>
    <t>12_31691990_G/A</t>
  </si>
  <si>
    <t>12:31691990-31691990</t>
  </si>
  <si>
    <t>ENSCAFT00000004008.5</t>
  </si>
  <si>
    <t>12_31745290_G/A</t>
  </si>
  <si>
    <t>12:31745290-31745290</t>
  </si>
  <si>
    <t>13/29</t>
  </si>
  <si>
    <t>12_31761177_A/G</t>
  </si>
  <si>
    <t>12:31761177-31761177</t>
  </si>
  <si>
    <t>15/29</t>
  </si>
  <si>
    <t>12_31805128_C/G</t>
  </si>
  <si>
    <t>12:31805128-31805128</t>
  </si>
  <si>
    <t>12_31820134_G/A</t>
  </si>
  <si>
    <t>12:31820134-31820134</t>
  </si>
  <si>
    <t>12_31835704_A/C</t>
  </si>
  <si>
    <t>12:31835704-31835704</t>
  </si>
  <si>
    <t>ENSCAFT00000040313.1</t>
  </si>
  <si>
    <t>snRNA</t>
  </si>
  <si>
    <t>RFAM</t>
  </si>
  <si>
    <t>12_39245810_A/G</t>
  </si>
  <si>
    <t>12:39245810-39245810</t>
  </si>
  <si>
    <t>12_47393616_G/A</t>
  </si>
  <si>
    <t>12:47393616-47393616</t>
  </si>
  <si>
    <t>12_47562731_G/A</t>
  </si>
  <si>
    <t>12:47562731-47562731</t>
  </si>
  <si>
    <t>ENSCAFT00000004948.3</t>
  </si>
  <si>
    <t>rs22213242</t>
  </si>
  <si>
    <t>13_11012218_G/A</t>
  </si>
  <si>
    <t>13:11012218-11012218</t>
  </si>
  <si>
    <t>13_14702870_G/A</t>
  </si>
  <si>
    <t>13:14702870-14702870</t>
  </si>
  <si>
    <t>rs24740574</t>
  </si>
  <si>
    <t>14_8117811_G/A</t>
  </si>
  <si>
    <t>14:8117811-8117811</t>
  </si>
  <si>
    <t>3_prime_UTR_variant</t>
  </si>
  <si>
    <t>ENSCAFT00000002619.4</t>
  </si>
  <si>
    <t>ENSCAFT00000074794.1</t>
  </si>
  <si>
    <t>14_17850921_A/G</t>
  </si>
  <si>
    <t>14:17850921-17850921</t>
  </si>
  <si>
    <t>ENSCAFT00000003109.4</t>
  </si>
  <si>
    <t>ENSCAFT00000003120.5</t>
  </si>
  <si>
    <t>ENSCAFT00000045366.3</t>
  </si>
  <si>
    <t>ENSCAFT00000049762.2</t>
  </si>
  <si>
    <t>ENSCAFT00000066284.1</t>
  </si>
  <si>
    <t>ENSCAFT00000079560.1</t>
  </si>
  <si>
    <t>ENSCAFT00000093200.1</t>
  </si>
  <si>
    <t>14_32503168_A/G</t>
  </si>
  <si>
    <t>14:32503168-32503168</t>
  </si>
  <si>
    <t>14_32522229_C/A</t>
  </si>
  <si>
    <t>14:32522229-32522229</t>
  </si>
  <si>
    <t>14_32529441_C/A</t>
  </si>
  <si>
    <t>14:32529441-32529441</t>
  </si>
  <si>
    <t>14_32540148_A/G</t>
  </si>
  <si>
    <t>14:32540148-32540148</t>
  </si>
  <si>
    <t>14_32568553_G/A</t>
  </si>
  <si>
    <t>14:32568553-32568553</t>
  </si>
  <si>
    <t>15_20317533_C/A</t>
  </si>
  <si>
    <t>15:20317533-20317533</t>
  </si>
  <si>
    <t>15_26751372_A/C</t>
  </si>
  <si>
    <t>15:26751372-26751372</t>
  </si>
  <si>
    <t>ENSCAFT00000044438.2</t>
  </si>
  <si>
    <t>24/27</t>
  </si>
  <si>
    <t>ENSCAFT00000059604.1</t>
  </si>
  <si>
    <t>23/26</t>
  </si>
  <si>
    <t>ENSCAFT00000064884.1</t>
  </si>
  <si>
    <t>ENSCAFT00000070229.1</t>
  </si>
  <si>
    <t>ENSCAFT00000081215.1</t>
  </si>
  <si>
    <t>25/28</t>
  </si>
  <si>
    <t>ENSCAFT00000085262.1</t>
  </si>
  <si>
    <t>ENSCAFT00000087364.1</t>
  </si>
  <si>
    <t>ENSCAFT00000088105.1</t>
  </si>
  <si>
    <t>15_26965818_A/G</t>
  </si>
  <si>
    <t>15:26965818-26965818</t>
  </si>
  <si>
    <t>ENSCAFT00000059810.1</t>
  </si>
  <si>
    <t>ENSCAFT00000080989.1</t>
  </si>
  <si>
    <t>ENSCAFT00000090914.1</t>
  </si>
  <si>
    <t>16_7462818_G/A</t>
  </si>
  <si>
    <t>16:7462818-7462818</t>
  </si>
  <si>
    <t>ENSCAFT00000006249.4</t>
  </si>
  <si>
    <t>ENSCAFT00000006250.4</t>
  </si>
  <si>
    <t>16_13634700_A/T</t>
  </si>
  <si>
    <t>16:13634700-13634700</t>
  </si>
  <si>
    <t>ENSCAFT00000005087.4</t>
  </si>
  <si>
    <t>rs852262414</t>
  </si>
  <si>
    <t>ENSCAFT00000044642.3</t>
  </si>
  <si>
    <t>16_13634890_C/A</t>
  </si>
  <si>
    <t>16:13634890-13634890</t>
  </si>
  <si>
    <t>A/S</t>
  </si>
  <si>
    <t>Gcc/Tcc</t>
  </si>
  <si>
    <t>rs851561231</t>
  </si>
  <si>
    <t>tolerated_low_confidence(0.23)</t>
  </si>
  <si>
    <t>tolerated(0.52)</t>
  </si>
  <si>
    <t>16_13670264_A/G</t>
  </si>
  <si>
    <t>16:13670264-13670264</t>
  </si>
  <si>
    <t>rs397513336</t>
  </si>
  <si>
    <t>17_3753156_C/A</t>
  </si>
  <si>
    <t>17:3753156-3753156</t>
  </si>
  <si>
    <t>18_9493237_G/A</t>
  </si>
  <si>
    <t>18:9493237-9493237</t>
  </si>
  <si>
    <t>ENSCAFT00000005705.4</t>
  </si>
  <si>
    <t>rs22659621</t>
  </si>
  <si>
    <t>ENSCAFT00000064679.1</t>
  </si>
  <si>
    <t>ENSCAFT00000068777.1</t>
  </si>
  <si>
    <t>18_9655138_C/A</t>
  </si>
  <si>
    <t>18:9655138-9655138</t>
  </si>
  <si>
    <t>18_19746195_G/A</t>
  </si>
  <si>
    <t>18:19746195-19746195</t>
  </si>
  <si>
    <t>18_24164381_A/G</t>
  </si>
  <si>
    <t>18:24164381-24164381</t>
  </si>
  <si>
    <t>ENSCAFT00000060359.1</t>
  </si>
  <si>
    <t>18_24196399_G/A</t>
  </si>
  <si>
    <t>18:24196399-24196399</t>
  </si>
  <si>
    <t>18_24209031_G/A</t>
  </si>
  <si>
    <t>18:24209031-24209031</t>
  </si>
  <si>
    <t>rs22701907</t>
  </si>
  <si>
    <t>18_24261759_A/G</t>
  </si>
  <si>
    <t>18:24261759-24261759</t>
  </si>
  <si>
    <t>ENSCAFT00000009942.4</t>
  </si>
  <si>
    <t>18_24286833_G/A</t>
  </si>
  <si>
    <t>18:24286833-24286833</t>
  </si>
  <si>
    <t>18_24292509_A/G</t>
  </si>
  <si>
    <t>18:24292509-24292509</t>
  </si>
  <si>
    <t>rs22651136</t>
  </si>
  <si>
    <t>18_24303383_G/A</t>
  </si>
  <si>
    <t>18:24303383-24303383</t>
  </si>
  <si>
    <t>18_24312302_G/A</t>
  </si>
  <si>
    <t>18:24312302-24312302</t>
  </si>
  <si>
    <t>18_29130730_A/G</t>
  </si>
  <si>
    <t>18:29130730-29130730</t>
  </si>
  <si>
    <t>rs22643806</t>
  </si>
  <si>
    <t>18_29299675_G/A</t>
  </si>
  <si>
    <t>18:29299675-29299675</t>
  </si>
  <si>
    <t>18_29324878_G/A</t>
  </si>
  <si>
    <t>18:29324878-29324878</t>
  </si>
  <si>
    <t>18_29376574_G/A</t>
  </si>
  <si>
    <t>18:29376574-29376574</t>
  </si>
  <si>
    <t>rs22646408</t>
  </si>
  <si>
    <t>18_29595073_G/A</t>
  </si>
  <si>
    <t>18:29595073-29595073</t>
  </si>
  <si>
    <t>ENSCAFT00000074603.1</t>
  </si>
  <si>
    <t>18_41422687_A/G</t>
  </si>
  <si>
    <t>18:41422687-41422687</t>
  </si>
  <si>
    <t>ENSCAFT00000060540.1</t>
  </si>
  <si>
    <t>18_41445354_A/G</t>
  </si>
  <si>
    <t>18:41445354-41445354</t>
  </si>
  <si>
    <t>ENSCAFT00000013102.3</t>
  </si>
  <si>
    <t>I/T</t>
  </si>
  <si>
    <t>aTc/aCc</t>
  </si>
  <si>
    <t>rs852422647</t>
  </si>
  <si>
    <t>tolerated(0.08)</t>
  </si>
  <si>
    <t>19_4767099_A/G</t>
  </si>
  <si>
    <t>19:4767099-4767099</t>
  </si>
  <si>
    <t>19_4771876_G/A</t>
  </si>
  <si>
    <t>19:4771876-4771876</t>
  </si>
  <si>
    <t>19_4798748_G/A</t>
  </si>
  <si>
    <t>19:4798748-4798748</t>
  </si>
  <si>
    <t>19_4813917_G/A</t>
  </si>
  <si>
    <t>19:4813917-4813917</t>
  </si>
  <si>
    <t>19_6162402_A/G</t>
  </si>
  <si>
    <t>19:6162402-6162402</t>
  </si>
  <si>
    <t>19_6178251_A/G</t>
  </si>
  <si>
    <t>19:6178251-6178251</t>
  </si>
  <si>
    <t>19_6201219_G/A</t>
  </si>
  <si>
    <t>19:6201219-6201219</t>
  </si>
  <si>
    <t>19_6216997_A/G</t>
  </si>
  <si>
    <t>19:6216997-6216997</t>
  </si>
  <si>
    <t>19_6553427_A/G</t>
  </si>
  <si>
    <t>19:6553427-6553427</t>
  </si>
  <si>
    <t>19_6560183_G/A</t>
  </si>
  <si>
    <t>19:6560183-6560183</t>
  </si>
  <si>
    <t>19_6590666_T/A</t>
  </si>
  <si>
    <t>19:6590666-6590666</t>
  </si>
  <si>
    <t>rs22746258</t>
  </si>
  <si>
    <t>19_6629569_G/A</t>
  </si>
  <si>
    <t>19:6629569-6629569</t>
  </si>
  <si>
    <t>19_6648984_C/A</t>
  </si>
  <si>
    <t>19:6648984-6648984</t>
  </si>
  <si>
    <t>19_6663845_A/G</t>
  </si>
  <si>
    <t>19:6663845-6663845</t>
  </si>
  <si>
    <t>19_6672903_C/A</t>
  </si>
  <si>
    <t>19:6672903-6672903</t>
  </si>
  <si>
    <t>19_6689197_A/G</t>
  </si>
  <si>
    <t>19:6689197-6689197</t>
  </si>
  <si>
    <t>19_6728854_C/A</t>
  </si>
  <si>
    <t>19:6728854-6728854</t>
  </si>
  <si>
    <t>19_6741733_C/A</t>
  </si>
  <si>
    <t>19:6741733-6741733</t>
  </si>
  <si>
    <t>19_6926648_C/A</t>
  </si>
  <si>
    <t>19:6926648-6926648</t>
  </si>
  <si>
    <t>rs22759286</t>
  </si>
  <si>
    <t>19_6970430_G/A</t>
  </si>
  <si>
    <t>19:6970430-6970430</t>
  </si>
  <si>
    <t>19_7095253_A/C</t>
  </si>
  <si>
    <t>19:7095253-7095253</t>
  </si>
  <si>
    <t>19_7097389_A/C</t>
  </si>
  <si>
    <t>19:7097389-7097389</t>
  </si>
  <si>
    <t>19_7117822_A/G</t>
  </si>
  <si>
    <t>19:7117822-7117822</t>
  </si>
  <si>
    <t>19_7122489_G/A</t>
  </si>
  <si>
    <t>19:7122489-7122489</t>
  </si>
  <si>
    <t>19_12407112_G/A</t>
  </si>
  <si>
    <t>19:12407112-12407112</t>
  </si>
  <si>
    <t>ENSCAFT00000060743.1</t>
  </si>
  <si>
    <t>2_36841014_G/A</t>
  </si>
  <si>
    <t>2:36841014-36841014</t>
  </si>
  <si>
    <t>ENSCAFT00000010064.4</t>
  </si>
  <si>
    <t>ENSCAFT00000077139.1</t>
  </si>
  <si>
    <t>ENSCAFT00000090468.1</t>
  </si>
  <si>
    <t>2_36852293_A/G</t>
  </si>
  <si>
    <t>2:36852293-36852293</t>
  </si>
  <si>
    <t>2_44796266_G/A</t>
  </si>
  <si>
    <t>2:44796266-44796266</t>
  </si>
  <si>
    <t>ENSCAFT00000070355.1</t>
  </si>
  <si>
    <t>ENSCAFT00000074390.1</t>
  </si>
  <si>
    <t>2_44806665_A/C</t>
  </si>
  <si>
    <t>2:44806665-44806665</t>
  </si>
  <si>
    <t>2_61876498_A/C</t>
  </si>
  <si>
    <t>2:61876498-61876498</t>
  </si>
  <si>
    <t>ENSCAFT00000015044.4</t>
  </si>
  <si>
    <t>rs22804132</t>
  </si>
  <si>
    <t>ENSCAFT00000060891.1</t>
  </si>
  <si>
    <t>ENSCAFT00000064719.1</t>
  </si>
  <si>
    <t>ENSCAFT00000068848.1</t>
  </si>
  <si>
    <t>ENSCAFT00000071742.1</t>
  </si>
  <si>
    <t>ENSCAFT00000079168.1</t>
  </si>
  <si>
    <t>ENSCAFT00000079518.1</t>
  </si>
  <si>
    <t>ENSCAFT00000087069.1</t>
  </si>
  <si>
    <t>ENSCAFT00000092378.1</t>
  </si>
  <si>
    <t>ENSCAFT00000092436.1</t>
  </si>
  <si>
    <t>2_61880556_G/A</t>
  </si>
  <si>
    <t>2:61880556-61880556</t>
  </si>
  <si>
    <t>2_61897779_A/G</t>
  </si>
  <si>
    <t>2:61897779-61897779</t>
  </si>
  <si>
    <t>rs22781474</t>
  </si>
  <si>
    <t>2_61901702_A/G</t>
  </si>
  <si>
    <t>2:61901702-61901702</t>
  </si>
  <si>
    <t>2_71434345_G/A</t>
  </si>
  <si>
    <t>2:71434345-71434345</t>
  </si>
  <si>
    <t>ENSCAFT00000018513.4</t>
  </si>
  <si>
    <t>ENSCAFT00000018515.5</t>
  </si>
  <si>
    <t>2_71457825_A/G</t>
  </si>
  <si>
    <t>2:71457825-71457825</t>
  </si>
  <si>
    <t>2_71471740_A/C</t>
  </si>
  <si>
    <t>2:71471740-71471740</t>
  </si>
  <si>
    <t>ENSCAFT00000013377.5</t>
  </si>
  <si>
    <t>S/R</t>
  </si>
  <si>
    <t>Agt/Cgt</t>
  </si>
  <si>
    <t>ENSCAFT00000018534.5</t>
  </si>
  <si>
    <t>ENSCAFT00000029499.4</t>
  </si>
  <si>
    <t>ENSCAFT00000048787.3</t>
  </si>
  <si>
    <t>ENSCAFT00000066174.1</t>
  </si>
  <si>
    <t>ENSCAFT00000072131.1</t>
  </si>
  <si>
    <t>ENSCAFT00000073486.1</t>
  </si>
  <si>
    <t>ENSCAFT00000077052.1</t>
  </si>
  <si>
    <t>ENSCAFT00000084651.1</t>
  </si>
  <si>
    <t>ENSCAFT00000090270.1</t>
  </si>
  <si>
    <t>2_71476526_A/G</t>
  </si>
  <si>
    <t>2:71476526-71476526</t>
  </si>
  <si>
    <t>20/20</t>
  </si>
  <si>
    <t>19/19</t>
  </si>
  <si>
    <t>18/18</t>
  </si>
  <si>
    <t>21/21</t>
  </si>
  <si>
    <t>2_71490861_A/G</t>
  </si>
  <si>
    <t>2:71490861-71490861</t>
  </si>
  <si>
    <t>16/20</t>
  </si>
  <si>
    <t>15/19</t>
  </si>
  <si>
    <t>13/18</t>
  </si>
  <si>
    <t>L/S</t>
  </si>
  <si>
    <t>tTg/tCg</t>
  </si>
  <si>
    <t>14/17</t>
  </si>
  <si>
    <t>14/19</t>
  </si>
  <si>
    <t>17/22</t>
  </si>
  <si>
    <t>16/21</t>
  </si>
  <si>
    <t>15/20</t>
  </si>
  <si>
    <t>2_71528478_G/A</t>
  </si>
  <si>
    <t>2:71528478-71528478</t>
  </si>
  <si>
    <t>20_2971861_A/G</t>
  </si>
  <si>
    <t>20:2971861-2971861</t>
  </si>
  <si>
    <t>ENSCAFT00000006963.4</t>
  </si>
  <si>
    <t>EntrezGene</t>
  </si>
  <si>
    <t>ENSCAFT00000075759.1</t>
  </si>
  <si>
    <t>ENSCAFT00000078865.1</t>
  </si>
  <si>
    <t>20_8744328_A/G</t>
  </si>
  <si>
    <t>20:8744328-8744328</t>
  </si>
  <si>
    <t>20_8894743_A/C</t>
  </si>
  <si>
    <t>20:8894743-8894743</t>
  </si>
  <si>
    <t>5_prime_UTR_variant</t>
  </si>
  <si>
    <t>ENSCAFT00000008920.4</t>
  </si>
  <si>
    <t>ENSCAFT00000065734.1</t>
  </si>
  <si>
    <t>20_12119654_A/G</t>
  </si>
  <si>
    <t>20:12119654-12119654</t>
  </si>
  <si>
    <t>20_13387022_G/A</t>
  </si>
  <si>
    <t>20:13387022-13387022</t>
  </si>
  <si>
    <t>rs9205496</t>
  </si>
  <si>
    <t>20_18037927_A/C</t>
  </si>
  <si>
    <t>20:18037927-18037927</t>
  </si>
  <si>
    <t>20_18060817_G/A</t>
  </si>
  <si>
    <t>20:18060817-18060817</t>
  </si>
  <si>
    <t>20_18066749_C/A</t>
  </si>
  <si>
    <t>20:18066749-18066749</t>
  </si>
  <si>
    <t>20_18076728_G/A</t>
  </si>
  <si>
    <t>20:18076728-18076728</t>
  </si>
  <si>
    <t>20_18090687_G/A</t>
  </si>
  <si>
    <t>20:18090687-18090687</t>
  </si>
  <si>
    <t>20_18099570_G/A</t>
  </si>
  <si>
    <t>20:18099570-18099570</t>
  </si>
  <si>
    <t>20_23922281_A/G</t>
  </si>
  <si>
    <t>20:23922281-23922281</t>
  </si>
  <si>
    <t>ENSCAFT00000010699.4</t>
  </si>
  <si>
    <t>ENSCAFT00000010726.5</t>
  </si>
  <si>
    <t>ENSCAFT00000066879.1</t>
  </si>
  <si>
    <t>ENSCAFT00000089902.1</t>
  </si>
  <si>
    <t>20_35581314_A/G</t>
  </si>
  <si>
    <t>20:35581314-35581314</t>
  </si>
  <si>
    <t>ENSCAFT00000013062.4</t>
  </si>
  <si>
    <t>ENSCAFT00000048013.3</t>
  </si>
  <si>
    <t>ENSCAFT00000084895.1</t>
  </si>
  <si>
    <t>ENSCAFT00000091672.1</t>
  </si>
  <si>
    <t>20_35587808_G/A</t>
  </si>
  <si>
    <t>20:35587808-35587808</t>
  </si>
  <si>
    <t>20_35732329_G/A</t>
  </si>
  <si>
    <t>20:35732329-35732329</t>
  </si>
  <si>
    <t>20_35738272_G/A</t>
  </si>
  <si>
    <t>20:35738272-35738272</t>
  </si>
  <si>
    <t>rs22919519</t>
  </si>
  <si>
    <t>20_36834508_A/C</t>
  </si>
  <si>
    <t>20:36834508-36834508</t>
  </si>
  <si>
    <t>22_11073667_A/G</t>
  </si>
  <si>
    <t>22:11073667-11073667</t>
  </si>
  <si>
    <t>rs23029309</t>
  </si>
  <si>
    <t>22_12027888_G/A</t>
  </si>
  <si>
    <t>22:12027888-12027888</t>
  </si>
  <si>
    <t>ENSCAFT00000063547.1</t>
  </si>
  <si>
    <t>ENSCAFT00000071181.1</t>
  </si>
  <si>
    <t>22_12039716_A/C</t>
  </si>
  <si>
    <t>22:12039716-12039716</t>
  </si>
  <si>
    <t>rs23054025</t>
  </si>
  <si>
    <t>22_12064068_G/A</t>
  </si>
  <si>
    <t>22:12064068-12064068</t>
  </si>
  <si>
    <t>rs23054110</t>
  </si>
  <si>
    <t>22_17089718_G/A</t>
  </si>
  <si>
    <t>22:17089718-17089718</t>
  </si>
  <si>
    <t>22_17102316_G/A</t>
  </si>
  <si>
    <t>22:17102316-17102316</t>
  </si>
  <si>
    <t>22_17113959_G/C</t>
  </si>
  <si>
    <t>22:17113959-17113959</t>
  </si>
  <si>
    <t>rs23039673</t>
  </si>
  <si>
    <t>22_17129084_A/G</t>
  </si>
  <si>
    <t>22:17129084-17129084</t>
  </si>
  <si>
    <t>rs23056019</t>
  </si>
  <si>
    <t>22_17133195_A/G</t>
  </si>
  <si>
    <t>22:17133195-17133195</t>
  </si>
  <si>
    <t>rs23056024</t>
  </si>
  <si>
    <t>22_17153150_A/T</t>
  </si>
  <si>
    <t>22:17153150-17153150</t>
  </si>
  <si>
    <t>ENSCAFT00000007933.3</t>
  </si>
  <si>
    <t>L/Q</t>
  </si>
  <si>
    <t>cTg/cAg</t>
  </si>
  <si>
    <t>rs23014712</t>
  </si>
  <si>
    <t>deleterious(0)</t>
  </si>
  <si>
    <t>ENSCAFT00000054108.2</t>
  </si>
  <si>
    <t>22_17154006_G/A</t>
  </si>
  <si>
    <t>22:17154006-17154006</t>
  </si>
  <si>
    <t>synonymous_variant</t>
  </si>
  <si>
    <t>LOW</t>
  </si>
  <si>
    <t>R</t>
  </si>
  <si>
    <t>cgC/cgT</t>
  </si>
  <si>
    <t>rs23010135</t>
  </si>
  <si>
    <t>22_17166191_C/A</t>
  </si>
  <si>
    <t>22:17166191-17166191</t>
  </si>
  <si>
    <t>ENSCAFT00000083747.1</t>
  </si>
  <si>
    <t>22_18774821_A/G</t>
  </si>
  <si>
    <t>22:18774821-18774821</t>
  </si>
  <si>
    <t>ENSCAFT00000072908.1</t>
  </si>
  <si>
    <t>ENSCAFT00000073856.1</t>
  </si>
  <si>
    <t>22_18960901_G/A</t>
  </si>
  <si>
    <t>22:18960901-18960901</t>
  </si>
  <si>
    <t>22_18962347_G/A</t>
  </si>
  <si>
    <t>22:18962347-18962347</t>
  </si>
  <si>
    <t>22_19870809_A/G</t>
  </si>
  <si>
    <t>22:19870809-19870809</t>
  </si>
  <si>
    <t>22_19925395_A/G</t>
  </si>
  <si>
    <t>22:19925395-19925395</t>
  </si>
  <si>
    <t>rs23032114</t>
  </si>
  <si>
    <t>22_19975468_A/G</t>
  </si>
  <si>
    <t>22:19975468-19975468</t>
  </si>
  <si>
    <t>rs23065079</t>
  </si>
  <si>
    <t>22_23003825_C/G</t>
  </si>
  <si>
    <t>22:23003825-23003825</t>
  </si>
  <si>
    <t>22_29093614_G/A</t>
  </si>
  <si>
    <t>22:29093614-29093614</t>
  </si>
  <si>
    <t>ENSCAFT00000034556.1</t>
  </si>
  <si>
    <t>22_31194138_C/G</t>
  </si>
  <si>
    <t>22:31194138-31194138</t>
  </si>
  <si>
    <t>22_31334345_C/A</t>
  </si>
  <si>
    <t>22:31334345-31334345</t>
  </si>
  <si>
    <t>rs23090571</t>
  </si>
  <si>
    <t>22_31347124_A/G</t>
  </si>
  <si>
    <t>22:31347124-31347124</t>
  </si>
  <si>
    <t>rs22996048</t>
  </si>
  <si>
    <t>22_35859272_A/G</t>
  </si>
  <si>
    <t>22:35859272-35859272</t>
  </si>
  <si>
    <t>22_35875929_A/C</t>
  </si>
  <si>
    <t>22:35875929-35875929</t>
  </si>
  <si>
    <t>22_36027691_A/G</t>
  </si>
  <si>
    <t>22:36027691-36027691</t>
  </si>
  <si>
    <t>22_36040150_C/A</t>
  </si>
  <si>
    <t>22:36040150-36040150</t>
  </si>
  <si>
    <t>22_42724459_A/G</t>
  </si>
  <si>
    <t>22:42724459-42724459</t>
  </si>
  <si>
    <t>ENSCAFT00000008556.5</t>
  </si>
  <si>
    <t>rs8902164</t>
  </si>
  <si>
    <t>22_44550605_A/G</t>
  </si>
  <si>
    <t>22:44550605-44550605</t>
  </si>
  <si>
    <t>ENSCAFT00000043049.2</t>
  </si>
  <si>
    <t>rs8741471</t>
  </si>
  <si>
    <t>HGNC</t>
  </si>
  <si>
    <t>24_291964_A/G</t>
  </si>
  <si>
    <t>24:291964-291964</t>
  </si>
  <si>
    <t>ENSCAFT00000043876.3</t>
  </si>
  <si>
    <t>ENSCAFT00000071990.1</t>
  </si>
  <si>
    <t>24_454092_A/G</t>
  </si>
  <si>
    <t>24:454092-454092</t>
  </si>
  <si>
    <t>26_21573616_G/A</t>
  </si>
  <si>
    <t>26:21573616-21573616</t>
  </si>
  <si>
    <t>ENSCAFT00000018827.5</t>
  </si>
  <si>
    <t>26_22151015_G/A</t>
  </si>
  <si>
    <t>26:22151015-22151015</t>
  </si>
  <si>
    <t>ENSCAFT00000033161.1</t>
  </si>
  <si>
    <t>rs23285188</t>
  </si>
  <si>
    <t>ENSCAFT00000049737.2</t>
  </si>
  <si>
    <t>ENSCAFT00000065731.1</t>
  </si>
  <si>
    <t>ENSCAFT00000068567.1</t>
  </si>
  <si>
    <t>ENSCAFT00000079239.1</t>
  </si>
  <si>
    <t>ENSCAFT00000089290.1</t>
  </si>
  <si>
    <t>26_22156289_A/T</t>
  </si>
  <si>
    <t>26:22156289-22156289</t>
  </si>
  <si>
    <t>rs23302730</t>
  </si>
  <si>
    <t>27_44328723_G/A</t>
  </si>
  <si>
    <t>27:44328723-44328723</t>
  </si>
  <si>
    <t>ENSCAFT00000017437.5</t>
  </si>
  <si>
    <t>rs8719053</t>
  </si>
  <si>
    <t>ENSCAFT00000025499.4</t>
  </si>
  <si>
    <t>ENSCAFT00000078949.1</t>
  </si>
  <si>
    <t>ENSCAFT00000082130.1</t>
  </si>
  <si>
    <t>ENSCAFT00000085312.1</t>
  </si>
  <si>
    <t>ENSCAFT00000086154.1</t>
  </si>
  <si>
    <t>ENSCAFT00000088218.1</t>
  </si>
  <si>
    <t>ENSCAFT00000092450.1</t>
  </si>
  <si>
    <t>28_8210333_T/A</t>
  </si>
  <si>
    <t>28:8210333-8210333</t>
  </si>
  <si>
    <t>ENSCAFT00000012791.4</t>
  </si>
  <si>
    <t>D/E</t>
  </si>
  <si>
    <t>gaT/gaA</t>
  </si>
  <si>
    <t>ENSCAFT00000049570.3</t>
  </si>
  <si>
    <t>28_8210550_A/C</t>
  </si>
  <si>
    <t>28:8210550-8210550</t>
  </si>
  <si>
    <t>T/P</t>
  </si>
  <si>
    <t>Aca/Cca</t>
  </si>
  <si>
    <t>28_8216688_A/G</t>
  </si>
  <si>
    <t>28:8216688-8216688</t>
  </si>
  <si>
    <t>28_8230318_A/G</t>
  </si>
  <si>
    <t>28:8230318-8230318</t>
  </si>
  <si>
    <t>rs23458325</t>
  </si>
  <si>
    <t>28_10677902_A/G</t>
  </si>
  <si>
    <t>28:10677902-10677902</t>
  </si>
  <si>
    <t>ENSCAFT00000014393.5</t>
  </si>
  <si>
    <t>30/34</t>
  </si>
  <si>
    <t>ENSCAFT00000068472.1</t>
  </si>
  <si>
    <t>28/32</t>
  </si>
  <si>
    <t>ENSCAFT00000072350.1</t>
  </si>
  <si>
    <t>27/31</t>
  </si>
  <si>
    <t>ENSCAFT00000092645.1</t>
  </si>
  <si>
    <t>29/33</t>
  </si>
  <si>
    <t>3_13415724_A/G</t>
  </si>
  <si>
    <t>3:13415724-13415724</t>
  </si>
  <si>
    <t>3_17490492_A/G</t>
  </si>
  <si>
    <t>3:17490492-17490492</t>
  </si>
  <si>
    <t>3_17501276_A/C</t>
  </si>
  <si>
    <t>3:17501276-17501276</t>
  </si>
  <si>
    <t>ENSCAFT00000093499.1</t>
  </si>
  <si>
    <t>3_17516194_G/A</t>
  </si>
  <si>
    <t>3:17516194-17516194</t>
  </si>
  <si>
    <t>3_72708942_C/A</t>
  </si>
  <si>
    <t>3:72708942-72708942</t>
  </si>
  <si>
    <t>30_1552291_A/G</t>
  </si>
  <si>
    <t>30:1552291-1552291</t>
  </si>
  <si>
    <t>rs23636221</t>
  </si>
  <si>
    <t>30_1558195_G/A</t>
  </si>
  <si>
    <t>30:1558195-1558195</t>
  </si>
  <si>
    <t>30_1732646_A/T</t>
  </si>
  <si>
    <t>30:1732646-1732646</t>
  </si>
  <si>
    <t>30_1744087_G/A</t>
  </si>
  <si>
    <t>30:1744087-1744087</t>
  </si>
  <si>
    <t>ENSCAFT00000013006.3</t>
  </si>
  <si>
    <t>30_4822803_A/G</t>
  </si>
  <si>
    <t>30:4822803-4822803</t>
  </si>
  <si>
    <t>30_4880566_C/A</t>
  </si>
  <si>
    <t>30:4880566-4880566</t>
  </si>
  <si>
    <t>31_15063496_G/A</t>
  </si>
  <si>
    <t>31:15063496-15063496</t>
  </si>
  <si>
    <t>rs23707794</t>
  </si>
  <si>
    <t>31_15074189_G/A</t>
  </si>
  <si>
    <t>31:15074189-15074189</t>
  </si>
  <si>
    <t>rs23705086</t>
  </si>
  <si>
    <t>32_24657487_C/A</t>
  </si>
  <si>
    <t>32:24657487-24657487</t>
  </si>
  <si>
    <t>rs23771696</t>
  </si>
  <si>
    <t>32_25070561_G/A</t>
  </si>
  <si>
    <t>32:25070561-25070561</t>
  </si>
  <si>
    <t>ENSCAFT00000017269.2</t>
  </si>
  <si>
    <t>34_1427518_A/G</t>
  </si>
  <si>
    <t>34:1427518-1427518</t>
  </si>
  <si>
    <t>ENSCAFT00000091598.1</t>
  </si>
  <si>
    <t>rs23889008</t>
  </si>
  <si>
    <t>37_4766480_A/G</t>
  </si>
  <si>
    <t>37:4766480-4766480</t>
  </si>
  <si>
    <t>ENSCAFG00000044056</t>
  </si>
  <si>
    <t>ENSCAFT00000063339.1</t>
  </si>
  <si>
    <t>rs24038766</t>
  </si>
  <si>
    <t>ENSCAFT00000079886.1</t>
  </si>
  <si>
    <t>37_14949623_A/G</t>
  </si>
  <si>
    <t>37:14949623-14949623</t>
  </si>
  <si>
    <t>ENSCAFT00000074650.1</t>
  </si>
  <si>
    <t>rs23962085</t>
  </si>
  <si>
    <t>4_14421521_A/G</t>
  </si>
  <si>
    <t>4:14421521-14421521</t>
  </si>
  <si>
    <t>4_17518453_G/A</t>
  </si>
  <si>
    <t>4:17518453-17518453</t>
  </si>
  <si>
    <t>ENSCAFT00000021033.4</t>
  </si>
  <si>
    <t>4_48548524_A/G</t>
  </si>
  <si>
    <t>4:48548524-48548524</t>
  </si>
  <si>
    <t>4_48567088_G/C</t>
  </si>
  <si>
    <t>4:48567088-48567088</t>
  </si>
  <si>
    <t>4_48573221_A/G</t>
  </si>
  <si>
    <t>4:48573221-48573221</t>
  </si>
  <si>
    <t>4_57345395_C/A</t>
  </si>
  <si>
    <t>4:57345395-57345395</t>
  </si>
  <si>
    <t>rs24105190</t>
  </si>
  <si>
    <t>4_57366377_G/A</t>
  </si>
  <si>
    <t>4:57366377-57366377</t>
  </si>
  <si>
    <t>5_2932294_A/G</t>
  </si>
  <si>
    <t>5:2932294-2932294</t>
  </si>
  <si>
    <t>ENSCAFT00000015815.4</t>
  </si>
  <si>
    <t>ENSCAFT00000043886.3</t>
  </si>
  <si>
    <t>ENSCAFT00000060236.1</t>
  </si>
  <si>
    <t>ENSCAFT00000079081.1</t>
  </si>
  <si>
    <t>ENSCAFT00000085277.1</t>
  </si>
  <si>
    <t>5_2951769_A/G</t>
  </si>
  <si>
    <t>5:2951769-2951769</t>
  </si>
  <si>
    <t>5_4064061_G/A</t>
  </si>
  <si>
    <t>5:4064061-4064061</t>
  </si>
  <si>
    <t>ENSCAFT00000015844.4</t>
  </si>
  <si>
    <t>5_4093514_A/G</t>
  </si>
  <si>
    <t>5:4093514-4093514</t>
  </si>
  <si>
    <t>ENSCAFT00000072037.1</t>
  </si>
  <si>
    <t>rs24197548</t>
  </si>
  <si>
    <t>5_4118722_A/C</t>
  </si>
  <si>
    <t>5:4118722-4118722</t>
  </si>
  <si>
    <t>rs24283467</t>
  </si>
  <si>
    <t>5_4132302_A/G</t>
  </si>
  <si>
    <t>5:4132302-4132302</t>
  </si>
  <si>
    <t>rs24279179</t>
  </si>
  <si>
    <t>5_6811533_G/A</t>
  </si>
  <si>
    <t>5:6811533-6811533</t>
  </si>
  <si>
    <t>ENSCAFT00000089225.1</t>
  </si>
  <si>
    <t>5_6838932_G/A</t>
  </si>
  <si>
    <t>5:6838932-6838932</t>
  </si>
  <si>
    <t>5_6845530_A/G</t>
  </si>
  <si>
    <t>5:6845530-6845530</t>
  </si>
  <si>
    <t>5_6859691_A/G</t>
  </si>
  <si>
    <t>5:6859691-6859691</t>
  </si>
  <si>
    <t>5_6907781_A/G</t>
  </si>
  <si>
    <t>5:6907781-6907781</t>
  </si>
  <si>
    <t>5_6919588_G/A</t>
  </si>
  <si>
    <t>5:6919588-6919588</t>
  </si>
  <si>
    <t>5_6991724_A/C</t>
  </si>
  <si>
    <t>5:6991724-6991724</t>
  </si>
  <si>
    <t>5_40202215_G/A</t>
  </si>
  <si>
    <t>5:40202215-40202215</t>
  </si>
  <si>
    <t>rs24269169</t>
  </si>
  <si>
    <t>5_47359645_A/C</t>
  </si>
  <si>
    <t>5:47359645-47359645</t>
  </si>
  <si>
    <t>ENSCAFT00000029726.4</t>
  </si>
  <si>
    <t>ENSCAFT00000067515.1</t>
  </si>
  <si>
    <t>ENSCAFT00000072968.1</t>
  </si>
  <si>
    <t>ENSCAFT00000074325.1</t>
  </si>
  <si>
    <t>ENSCAFT00000084553.1</t>
  </si>
  <si>
    <t>6_33510473_C/G</t>
  </si>
  <si>
    <t>6:33510473-33510473</t>
  </si>
  <si>
    <t>ENSCAFT00000030243.4</t>
  </si>
  <si>
    <t>7_11956306_A/G</t>
  </si>
  <si>
    <t>7:11956306-11956306</t>
  </si>
  <si>
    <t>rs24447901</t>
  </si>
  <si>
    <t>7_11957885_A/C</t>
  </si>
  <si>
    <t>7:11957885-11957885</t>
  </si>
  <si>
    <t>rs24447902</t>
  </si>
  <si>
    <t>7_13448116_G/A</t>
  </si>
  <si>
    <t>7:13448116-13448116</t>
  </si>
  <si>
    <t>ENSCAFT00000020108.5</t>
  </si>
  <si>
    <t>ENSCAFT00000048034.2</t>
  </si>
  <si>
    <t>7_24652821_A/G</t>
  </si>
  <si>
    <t>7:24652821-24652821</t>
  </si>
  <si>
    <t>ENSCAFT00000022901.4</t>
  </si>
  <si>
    <t>16/19</t>
  </si>
  <si>
    <t>ENSCAFT00000032248.4</t>
  </si>
  <si>
    <t>ENSCAFT00000090576.1</t>
  </si>
  <si>
    <t>7_24664438_G/A</t>
  </si>
  <si>
    <t>7:24664438-24664438</t>
  </si>
  <si>
    <t>8_7735497_G/A</t>
  </si>
  <si>
    <t>8:7735497-7735497</t>
  </si>
  <si>
    <t>8_21330931_G/A</t>
  </si>
  <si>
    <t>8:21330931-21330931</t>
  </si>
  <si>
    <t>ENSCAFT00000085074.1</t>
  </si>
  <si>
    <t>8_21345264_G/C</t>
  </si>
  <si>
    <t>8:21345264-21345264</t>
  </si>
  <si>
    <t>9_29654139_A/G</t>
  </si>
  <si>
    <t>9:29654139-29654139</t>
  </si>
  <si>
    <t>rs8598161</t>
  </si>
  <si>
    <t>9_29669984_G/A</t>
  </si>
  <si>
    <t>9:29669984-29669984</t>
  </si>
  <si>
    <t>rs8650416</t>
  </si>
  <si>
    <t>9_29671758_G/A</t>
  </si>
  <si>
    <t>9:29671758-29671758</t>
  </si>
  <si>
    <t>9_29710986_T/A</t>
  </si>
  <si>
    <t>9:29710986-29710986</t>
  </si>
  <si>
    <t>rs24620193</t>
  </si>
  <si>
    <t>9_29718219_G/A</t>
  </si>
  <si>
    <t>9:29718219-29718219</t>
  </si>
  <si>
    <t>9_29731101_G/A</t>
  </si>
  <si>
    <t>9:29731101-29731101</t>
  </si>
  <si>
    <t>rs9119466</t>
  </si>
  <si>
    <t>9_29742489_C/A</t>
  </si>
  <si>
    <t>9:29742489-29742489</t>
  </si>
  <si>
    <t>rs24526068</t>
  </si>
  <si>
    <t>9_29752455_A/G</t>
  </si>
  <si>
    <t>9:29752455-29752455</t>
  </si>
  <si>
    <t>rs24546576</t>
  </si>
  <si>
    <t>9_29779751_A/G</t>
  </si>
  <si>
    <t>9:29779751-29779751</t>
  </si>
  <si>
    <t>rs8755254</t>
  </si>
  <si>
    <t>9_29799057_G/A</t>
  </si>
  <si>
    <t>9:29799057-29799057</t>
  </si>
  <si>
    <t>9_29814161_G/A</t>
  </si>
  <si>
    <t>9:29814161-29814161</t>
  </si>
  <si>
    <t>ENSCAFT00000090834.1</t>
  </si>
  <si>
    <t>9_34984408_G/A</t>
  </si>
  <si>
    <t>9:34984408-34984408</t>
  </si>
  <si>
    <t>BRIP1</t>
  </si>
  <si>
    <t>ENSCAFG00000017737</t>
  </si>
  <si>
    <t>ENSCAFT00000028135.3</t>
  </si>
  <si>
    <t>9_57439074_G/A</t>
  </si>
  <si>
    <t>9:57439074-57439074</t>
  </si>
  <si>
    <t>EPB41,SRSF4</t>
  </si>
  <si>
    <t>ENSCAFG00000043130,SHB</t>
  </si>
  <si>
    <t>ANKIB1,KRIT1</t>
  </si>
  <si>
    <t>SSBP1,WEE2</t>
  </si>
  <si>
    <t>ENSCAFG00000038721,PCDH20</t>
  </si>
  <si>
    <t>CCDC117,TTC28,U6</t>
  </si>
  <si>
    <t>CCDC117,TTC28</t>
  </si>
  <si>
    <t>ENSCAFG00000044056,ENSCAFG00000050002</t>
  </si>
  <si>
    <t>VEP Genes</t>
  </si>
  <si>
    <t>VEP consequences</t>
  </si>
  <si>
    <t>downstream_gene_variant,intron_variant</t>
  </si>
  <si>
    <t>downstream_gene_variant,missense_variant</t>
  </si>
  <si>
    <t>intron_variant,missense_variant</t>
  </si>
  <si>
    <t>intron_variant,upstream_gene_variant</t>
  </si>
  <si>
    <t>downstream_gene_variant,upstream_gene_variant</t>
  </si>
  <si>
    <t>missense_variant,upstream_gene_variant</t>
  </si>
  <si>
    <t>synonymous_variant,upstream_gene_variant</t>
  </si>
  <si>
    <t>3_prime_UTR_variant,intron_variant</t>
  </si>
  <si>
    <t>downstream_gene_variant,intron_variant,non_coding_transcript_variant</t>
  </si>
  <si>
    <t>Instructions:</t>
  </si>
  <si>
    <t>sort by chr, bp then gene</t>
  </si>
  <si>
    <t>use "remove duplicate" tool</t>
  </si>
  <si>
    <t>copy in other column formulas</t>
  </si>
  <si>
    <t>filter by filter = 1</t>
  </si>
  <si>
    <t>Copy in chr, bp and gene columns to E:G as text</t>
  </si>
  <si>
    <t>ChIP col H&amp;P:</t>
  </si>
  <si>
    <t>VEP col F&amp;G</t>
  </si>
  <si>
    <t>Code</t>
  </si>
  <si>
    <t>Put in one list and</t>
  </si>
  <si>
    <t>remove duplicates</t>
  </si>
  <si>
    <t>Symbol</t>
  </si>
  <si>
    <t>Group</t>
  </si>
  <si>
    <t>Cluster 2</t>
  </si>
  <si>
    <t>ENSCAFG00000000027</t>
  </si>
  <si>
    <t>NETO1</t>
  </si>
  <si>
    <t>ENSCAFG00000000030</t>
  </si>
  <si>
    <t>FBXO5</t>
  </si>
  <si>
    <t>ENSCAFG00000047479</t>
  </si>
  <si>
    <t>MTRF1L</t>
  </si>
  <si>
    <t>ENSCAFG00000000031</t>
  </si>
  <si>
    <t>PRKN</t>
  </si>
  <si>
    <t>MPP7</t>
  </si>
  <si>
    <t>ENSCAFG00000000547</t>
  </si>
  <si>
    <t>ST8SIA6</t>
  </si>
  <si>
    <t>ENSCAFG00000000549</t>
  </si>
  <si>
    <t>TRDMT1</t>
  </si>
  <si>
    <t>ENSCAFG00000000769</t>
  </si>
  <si>
    <t>ENSCAFG00000047498</t>
  </si>
  <si>
    <t>LINS1</t>
  </si>
  <si>
    <t>ENSCAFG00000003894</t>
  </si>
  <si>
    <t>CERS3</t>
  </si>
  <si>
    <t>ENSCAFG00000043024</t>
  </si>
  <si>
    <t>ENSCAFG00000047625</t>
  </si>
  <si>
    <t>ENSCAFG00000032700</t>
  </si>
  <si>
    <t>ENSCAFG00000004545</t>
  </si>
  <si>
    <t>STX8</t>
  </si>
  <si>
    <t>ENSCAFG00000048313</t>
  </si>
  <si>
    <t>ENSCAFG00000010684</t>
  </si>
  <si>
    <t>MED9</t>
  </si>
  <si>
    <t>ENSCAFG00000010691</t>
  </si>
  <si>
    <t>NT5M</t>
  </si>
  <si>
    <t>ENSCAFG00000032799</t>
  </si>
  <si>
    <t>ABAT</t>
  </si>
  <si>
    <t>ENSCAFG00000036046</t>
  </si>
  <si>
    <t>COL11A1</t>
  </si>
  <si>
    <t>ENSCAFG00000025810</t>
  </si>
  <si>
    <t>ENSCAFG00000027180</t>
  </si>
  <si>
    <t>SMAD2</t>
  </si>
  <si>
    <t>ENSCAFG00000043308</t>
  </si>
  <si>
    <t>cfa-mir-187</t>
  </si>
  <si>
    <t>GALNT1</t>
  </si>
  <si>
    <t>ASXL3</t>
  </si>
  <si>
    <t>SLC24A4</t>
  </si>
  <si>
    <t>ENSCAFG00000049110</t>
  </si>
  <si>
    <t>RIN3</t>
  </si>
  <si>
    <t>ENSCAFG00000034025</t>
  </si>
  <si>
    <t>PAPLN</t>
  </si>
  <si>
    <t>NUMB</t>
  </si>
  <si>
    <t>ENSCAFG00000046445</t>
  </si>
  <si>
    <t>NSRP1</t>
  </si>
  <si>
    <t>ENSCAFG00000017413</t>
  </si>
  <si>
    <t>CNTLN</t>
  </si>
  <si>
    <t>SH3GL2</t>
  </si>
  <si>
    <t>ENSCAFG00000018452</t>
  </si>
  <si>
    <t>ENSCAFG00000018457</t>
  </si>
  <si>
    <t>PHF3</t>
  </si>
  <si>
    <t>ENSCAFG00000019030</t>
  </si>
  <si>
    <t>ODF1</t>
  </si>
  <si>
    <t>ENSCAFG00000019985</t>
  </si>
  <si>
    <t>KLF10</t>
  </si>
  <si>
    <t>TAS2R3</t>
  </si>
  <si>
    <t>ENSCAFG00000017567</t>
  </si>
  <si>
    <t>ENSCAFG00000041558</t>
  </si>
  <si>
    <t>ENSCAFG00000041034</t>
  </si>
  <si>
    <t>AMBRA1</t>
  </si>
  <si>
    <t>ENSCAFG00000046283</t>
  </si>
  <si>
    <t>MAML2</t>
  </si>
  <si>
    <t>ENSCAFG00000036735</t>
  </si>
  <si>
    <t>ENSCAFG00000020621</t>
  </si>
  <si>
    <t>ENSCAFG00000017879</t>
  </si>
  <si>
    <t>ENSCAFG00000039269</t>
  </si>
  <si>
    <t>ENSCAFG00000017980</t>
  </si>
  <si>
    <t>NKX2-4</t>
  </si>
  <si>
    <t>ENSCAFG00000010941</t>
  </si>
  <si>
    <t>PINX1</t>
  </si>
  <si>
    <t>ENSCAFG00000010958</t>
  </si>
  <si>
    <t>U3</t>
  </si>
  <si>
    <t>ENSCAFG00000016823</t>
  </si>
  <si>
    <t>ENSCAFG00000016834</t>
  </si>
  <si>
    <t>ARFGEF1</t>
  </si>
  <si>
    <t>CPA6</t>
  </si>
  <si>
    <t>ENSCAFG00000045446</t>
  </si>
  <si>
    <t>ENSCAFG00000018976</t>
  </si>
  <si>
    <t>WDR72</t>
  </si>
  <si>
    <t>ENSCAFG00000020534</t>
  </si>
  <si>
    <t>NEDD4</t>
  </si>
  <si>
    <t>ENSCAFG00000048044</t>
  </si>
  <si>
    <t>MRPS6</t>
  </si>
  <si>
    <t>ENSCAFG00000047717</t>
  </si>
  <si>
    <t>KCNE2</t>
  </si>
  <si>
    <t>GALNT13</t>
  </si>
  <si>
    <t>SLC4A10</t>
  </si>
  <si>
    <t>SCEL</t>
  </si>
  <si>
    <t>ENSCAFG00000001566</t>
  </si>
  <si>
    <t>ENSCAFG00000001567</t>
  </si>
  <si>
    <t>ENSCAFG00000048288</t>
  </si>
  <si>
    <t>ENSCAFG00000043976</t>
  </si>
  <si>
    <t>ENSCAFG00000002493</t>
  </si>
  <si>
    <t>ENSCAFG00000002495</t>
  </si>
  <si>
    <t>ENSCAFG00000030644</t>
  </si>
  <si>
    <t>ENSCAFG00000000638</t>
  </si>
  <si>
    <t>ENSCAFG00000047969</t>
  </si>
  <si>
    <t>ENSCAFG00000046237</t>
  </si>
  <si>
    <t>ENSCAFG00000043840</t>
  </si>
  <si>
    <t>ENSCAFG00000024740</t>
  </si>
  <si>
    <t>ENSCAFG00000030995</t>
  </si>
  <si>
    <t>ENSCAFG00000009193</t>
  </si>
  <si>
    <t>ENSCAFG00000004087</t>
  </si>
  <si>
    <t>ENSCAFG00000026616</t>
  </si>
  <si>
    <t>ENSCAFG00000040986</t>
  </si>
  <si>
    <t>ENSCAFG00000031316</t>
  </si>
  <si>
    <t>ENSCAFG00000008087</t>
  </si>
  <si>
    <t>ENSCAFG00000022080</t>
  </si>
  <si>
    <t>ENSCAFG00000048091</t>
  </si>
  <si>
    <t>ENSCAFG00000009900</t>
  </si>
  <si>
    <t>ENSCAFG00000007516</t>
  </si>
  <si>
    <t>ENSCAFG00000007568</t>
  </si>
  <si>
    <t>ENSCAFG00000046658</t>
  </si>
  <si>
    <t>ENSCAFG00000015875</t>
  </si>
  <si>
    <t>ENSCAFG00000015977</t>
  </si>
  <si>
    <t>ENSCAFG00000042928</t>
  </si>
  <si>
    <t>ENSCAFG00000028779</t>
  </si>
  <si>
    <t>ENSCAFG00000045409</t>
  </si>
  <si>
    <t>ENSCAFG00000009549</t>
  </si>
  <si>
    <t>ENSCAFG00000020791</t>
  </si>
  <si>
    <t>ENSCAFG00000009140</t>
  </si>
  <si>
    <t>ENSCAFG00000010242</t>
  </si>
  <si>
    <t>ENSCAFG00000005175</t>
  </si>
  <si>
    <t>Cluster2</t>
  </si>
  <si>
    <t>min_BP</t>
  </si>
  <si>
    <t>max_BP</t>
  </si>
  <si>
    <t>Fst between breeds</t>
  </si>
  <si>
    <t>Groups</t>
  </si>
  <si>
    <t>plotRegion</t>
  </si>
  <si>
    <t>Graphs)</t>
  </si>
  <si>
    <t xml:space="preserve">Graphs)  </t>
  </si>
  <si>
    <t>GraphsNoOverlap)</t>
  </si>
  <si>
    <t>Allele1</t>
  </si>
  <si>
    <t>Allele2</t>
  </si>
  <si>
    <t>Previously published in:</t>
  </si>
  <si>
    <t>bp</t>
  </si>
  <si>
    <t>SNP</t>
  </si>
  <si>
    <t>LplusR</t>
  </si>
  <si>
    <t>01_002948208</t>
  </si>
  <si>
    <t>01_004575316</t>
  </si>
  <si>
    <t>01_004726836</t>
  </si>
  <si>
    <t>01_010508512</t>
  </si>
  <si>
    <t>01_099806354</t>
  </si>
  <si>
    <t>01_099864950</t>
  </si>
  <si>
    <t>02_000082885</t>
  </si>
  <si>
    <t>02_004012080</t>
  </si>
  <si>
    <t>02_004077069</t>
  </si>
  <si>
    <t>02_004200358</t>
  </si>
  <si>
    <t>02_043871566</t>
  </si>
  <si>
    <t>02_057686136</t>
  </si>
  <si>
    <t>02_085380044</t>
  </si>
  <si>
    <t>02_085416217</t>
  </si>
  <si>
    <t>03_000020918</t>
  </si>
  <si>
    <t>03_000021902</t>
  </si>
  <si>
    <t>03_000044994</t>
  </si>
  <si>
    <t>03_018590633</t>
  </si>
  <si>
    <t>03_018631494</t>
  </si>
  <si>
    <t>03_018779480</t>
  </si>
  <si>
    <t>03_018816094</t>
  </si>
  <si>
    <t>03_031757502</t>
  </si>
  <si>
    <t>05_000080687</t>
  </si>
  <si>
    <t>06_003233804</t>
  </si>
  <si>
    <t>06_003267641</t>
  </si>
  <si>
    <t>06_003422966</t>
  </si>
  <si>
    <t>06_003505333</t>
  </si>
  <si>
    <t>06_003533372</t>
  </si>
  <si>
    <t>06_003601574</t>
  </si>
  <si>
    <t>06_023784650</t>
  </si>
  <si>
    <t>06_024051608</t>
  </si>
  <si>
    <t>06_045388027</t>
  </si>
  <si>
    <t>06_045403939</t>
  </si>
  <si>
    <t>06_045661737</t>
  </si>
  <si>
    <t>06_045694099</t>
  </si>
  <si>
    <t>06_045746393</t>
  </si>
  <si>
    <t>07_024937069</t>
  </si>
  <si>
    <t>07_024994600</t>
  </si>
  <si>
    <t>07_056531645</t>
  </si>
  <si>
    <t>08_000570536</t>
  </si>
  <si>
    <t>08_000602396</t>
  </si>
  <si>
    <t>08_001058070</t>
  </si>
  <si>
    <t>08_001069127</t>
  </si>
  <si>
    <t>08_002422103</t>
  </si>
  <si>
    <t>08_002450414</t>
  </si>
  <si>
    <t>08_040850683</t>
  </si>
  <si>
    <t>08_040890745</t>
  </si>
  <si>
    <t>08_041048657</t>
  </si>
  <si>
    <t>08_073516410</t>
  </si>
  <si>
    <t>08_073837469</t>
  </si>
  <si>
    <t>08_073866479</t>
  </si>
  <si>
    <t>08_074114809</t>
  </si>
  <si>
    <t>08_074280399</t>
  </si>
  <si>
    <t>09_017620797</t>
  </si>
  <si>
    <t>11_000583584</t>
  </si>
  <si>
    <t>11_000751502</t>
  </si>
  <si>
    <t>11_000793685</t>
  </si>
  <si>
    <t>11_009172608</t>
  </si>
  <si>
    <t>11_009182677</t>
  </si>
  <si>
    <t>11_009336851</t>
  </si>
  <si>
    <t>11_009368573</t>
  </si>
  <si>
    <t>11_011201975</t>
  </si>
  <si>
    <t>11_011262690</t>
  </si>
  <si>
    <t>13_001337350</t>
  </si>
  <si>
    <t>13_001359898</t>
  </si>
  <si>
    <t>13_001372589</t>
  </si>
  <si>
    <t>13_001637910</t>
  </si>
  <si>
    <t>13_001655073</t>
  </si>
  <si>
    <t>14_001387620</t>
  </si>
  <si>
    <t>14_002110926</t>
  </si>
  <si>
    <t>14_002191219</t>
  </si>
  <si>
    <t>14_002309870</t>
  </si>
  <si>
    <t>14_002315910</t>
  </si>
  <si>
    <t>14_002484501</t>
  </si>
  <si>
    <t>14_002589088</t>
  </si>
  <si>
    <t>14_002665383</t>
  </si>
  <si>
    <t>14_002752795</t>
  </si>
  <si>
    <t>14_004015394</t>
  </si>
  <si>
    <t>15_005351792</t>
  </si>
  <si>
    <t>15_005393981</t>
  </si>
  <si>
    <t>15_011439476</t>
  </si>
  <si>
    <t>16_001231136</t>
  </si>
  <si>
    <t>16_001510334</t>
  </si>
  <si>
    <t>16_001570069</t>
  </si>
  <si>
    <t>17_000051048</t>
  </si>
  <si>
    <t>17_064160761</t>
  </si>
  <si>
    <t>18_004081042</t>
  </si>
  <si>
    <t>18_004197197</t>
  </si>
  <si>
    <t>18_018552222</t>
  </si>
  <si>
    <t>18_018600663</t>
  </si>
  <si>
    <t>18_018629711</t>
  </si>
  <si>
    <t>19_001082142</t>
  </si>
  <si>
    <t>19_020184799</t>
  </si>
  <si>
    <t>19_020189683</t>
  </si>
  <si>
    <t>19_020200223</t>
  </si>
  <si>
    <t>20_000033406</t>
  </si>
  <si>
    <t>20_000074312</t>
  </si>
  <si>
    <t>20_038219585</t>
  </si>
  <si>
    <t>20_038275639</t>
  </si>
  <si>
    <t>20_038415549</t>
  </si>
  <si>
    <t>20_038519198</t>
  </si>
  <si>
    <t>21_000098812</t>
  </si>
  <si>
    <t>21_000656077</t>
  </si>
  <si>
    <t>21_002678211</t>
  </si>
  <si>
    <t>21_002717308</t>
  </si>
  <si>
    <t>21_033237626</t>
  </si>
  <si>
    <t>21_033398629</t>
  </si>
  <si>
    <t>22_001550468</t>
  </si>
  <si>
    <t>22_002355060</t>
  </si>
  <si>
    <t>22_050204933</t>
  </si>
  <si>
    <t>23_032975359</t>
  </si>
  <si>
    <t>23_033119459</t>
  </si>
  <si>
    <t>24_000036770</t>
  </si>
  <si>
    <t>25_000151268</t>
  </si>
  <si>
    <t>25_000165117</t>
  </si>
  <si>
    <t>25_000165343</t>
  </si>
  <si>
    <t>25_000828378</t>
  </si>
  <si>
    <t>25_001285681</t>
  </si>
  <si>
    <t>25_001341874</t>
  </si>
  <si>
    <t>26_021895522</t>
  </si>
  <si>
    <t>26_025753306</t>
  </si>
  <si>
    <t>26_026351844</t>
  </si>
  <si>
    <t>26_026439877</t>
  </si>
  <si>
    <t>26_027302023</t>
  </si>
  <si>
    <t>29_000056671</t>
  </si>
  <si>
    <t>29_029124239</t>
  </si>
  <si>
    <t>29_029186662</t>
  </si>
  <si>
    <t>31_003191338</t>
  </si>
  <si>
    <t>31_003247440</t>
  </si>
  <si>
    <t>31_003389714</t>
  </si>
  <si>
    <t>31_027881484</t>
  </si>
  <si>
    <t>31_028462791</t>
  </si>
  <si>
    <t>32_038654394</t>
  </si>
  <si>
    <t>32_038698557</t>
  </si>
  <si>
    <t>34_000011120</t>
  </si>
  <si>
    <t>35_000080309</t>
  </si>
  <si>
    <t>36_014998514</t>
  </si>
  <si>
    <t>36_015043853</t>
  </si>
  <si>
    <t>37_000672739</t>
  </si>
  <si>
    <t>01_002794145</t>
  </si>
  <si>
    <t>01_002815013</t>
  </si>
  <si>
    <t>01_003041620</t>
  </si>
  <si>
    <t>02_000508864</t>
  </si>
  <si>
    <t>02_000597449</t>
  </si>
  <si>
    <t>03_031787332</t>
  </si>
  <si>
    <t>05_062056485</t>
  </si>
  <si>
    <t>06_001469651</t>
  </si>
  <si>
    <t>06_023998168</t>
  </si>
  <si>
    <t>06_037493760</t>
  </si>
  <si>
    <t>06_046898059</t>
  </si>
  <si>
    <t>06_047053238</t>
  </si>
  <si>
    <t>08_041038493</t>
  </si>
  <si>
    <t>09_018192648</t>
  </si>
  <si>
    <t>10_001001533</t>
  </si>
  <si>
    <t>10_001061938</t>
  </si>
  <si>
    <t>13_001142946</t>
  </si>
  <si>
    <t>13_001218532</t>
  </si>
  <si>
    <t>14_001363975</t>
  </si>
  <si>
    <t>14_001388030</t>
  </si>
  <si>
    <t>14_002784764</t>
  </si>
  <si>
    <t>15_005291753</t>
  </si>
  <si>
    <t>15_005475534</t>
  </si>
  <si>
    <t>16_010513216</t>
  </si>
  <si>
    <t>18_003478011</t>
  </si>
  <si>
    <t>18_018429340</t>
  </si>
  <si>
    <t>19_001125358</t>
  </si>
  <si>
    <t>19_001260191</t>
  </si>
  <si>
    <t>19_001265756</t>
  </si>
  <si>
    <t>19_001449014</t>
  </si>
  <si>
    <t>19_001450154</t>
  </si>
  <si>
    <t>21_001594850</t>
  </si>
  <si>
    <t>21_002732141</t>
  </si>
  <si>
    <t>22_002689032</t>
  </si>
  <si>
    <t>25_003335299</t>
  </si>
  <si>
    <t>25_003413000</t>
  </si>
  <si>
    <t>25_003524175</t>
  </si>
  <si>
    <t>25_005245724</t>
  </si>
  <si>
    <t>25_005300196</t>
  </si>
  <si>
    <t>26_026560140</t>
  </si>
  <si>
    <t>26_026704711</t>
  </si>
  <si>
    <t>26_026704713</t>
  </si>
  <si>
    <t>27_045510501</t>
  </si>
  <si>
    <t>27_045550910</t>
  </si>
  <si>
    <t>27_045601282</t>
  </si>
  <si>
    <t>27_045735957</t>
  </si>
  <si>
    <t>27_045753342</t>
  </si>
  <si>
    <t>29_029164579</t>
  </si>
  <si>
    <t>30_006203662</t>
  </si>
  <si>
    <t>30_006349420</t>
  </si>
  <si>
    <t>32_038609423</t>
  </si>
  <si>
    <t>32_038745890</t>
  </si>
  <si>
    <t>37_000700664</t>
  </si>
  <si>
    <t>37_011509832</t>
  </si>
  <si>
    <t>diversity</t>
  </si>
  <si>
    <t>Cluster2?</t>
  </si>
  <si>
    <t>Overlap count</t>
  </si>
  <si>
    <t>Near GraphsNoOverlap</t>
  </si>
  <si>
    <t>In GraphsNoOverlap??? - NO OVERLAP</t>
  </si>
  <si>
    <t>no overlap</t>
  </si>
  <si>
    <t>MBP</t>
  </si>
  <si>
    <t>In Graphs_test but nothing in region??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</si>
</sst>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3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1"/>
    <xf numFmtId="0" fontId="0" fillId="2" borderId="0" xfId="0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7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19g17/mydocuments/Dogs/PreviouslyPublished/overlapeachoth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ThreeOrMore"/>
    </sheetNames>
    <sheetDataSet>
      <sheetData sheetId="0">
        <row r="1">
          <cell r="E1" t="str">
            <v>Akey</v>
          </cell>
          <cell r="F1" t="str">
            <v>Axelsson</v>
          </cell>
          <cell r="G1" t="str">
            <v>Boyko</v>
          </cell>
          <cell r="H1" t="str">
            <v>Vaysse</v>
          </cell>
          <cell r="I1" t="str">
            <v>vonHoldt</v>
          </cell>
          <cell r="J1" t="str">
            <v>Wang</v>
          </cell>
          <cell r="K1" t="str">
            <v>Cagan</v>
          </cell>
          <cell r="L1" t="str">
            <v>Freedman</v>
          </cell>
          <cell r="M1" t="str">
            <v>count</v>
          </cell>
        </row>
        <row r="2">
          <cell r="D2" t="str">
            <v>01_000000000</v>
          </cell>
          <cell r="E2">
            <v>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1</v>
          </cell>
        </row>
        <row r="3">
          <cell r="D3" t="str">
            <v>01_001000000</v>
          </cell>
          <cell r="E3">
            <v>1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1</v>
          </cell>
          <cell r="K3">
            <v>0</v>
          </cell>
          <cell r="L3">
            <v>0</v>
          </cell>
          <cell r="M3">
            <v>2</v>
          </cell>
        </row>
        <row r="4">
          <cell r="D4" t="str">
            <v>01_002000000</v>
          </cell>
          <cell r="E4">
            <v>0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1</v>
          </cell>
          <cell r="L4">
            <v>1</v>
          </cell>
          <cell r="M4">
            <v>4</v>
          </cell>
        </row>
        <row r="5">
          <cell r="D5" t="str">
            <v>01_003000000</v>
          </cell>
          <cell r="E5">
            <v>1</v>
          </cell>
          <cell r="F5">
            <v>1</v>
          </cell>
          <cell r="G5">
            <v>0</v>
          </cell>
          <cell r="H5">
            <v>0</v>
          </cell>
          <cell r="I5">
            <v>0</v>
          </cell>
          <cell r="J5">
            <v>1</v>
          </cell>
          <cell r="K5">
            <v>1</v>
          </cell>
          <cell r="L5">
            <v>1</v>
          </cell>
          <cell r="M5">
            <v>5</v>
          </cell>
        </row>
        <row r="6">
          <cell r="D6" t="str">
            <v>01_004000000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1</v>
          </cell>
          <cell r="J6">
            <v>0</v>
          </cell>
          <cell r="K6">
            <v>0</v>
          </cell>
          <cell r="L6">
            <v>0</v>
          </cell>
          <cell r="M6">
            <v>2</v>
          </cell>
        </row>
        <row r="7">
          <cell r="D7" t="str">
            <v>01_005000000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</row>
        <row r="8">
          <cell r="D8" t="str">
            <v>01_006000000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D9" t="str">
            <v>01_007000000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D10" t="str">
            <v>01_008000000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 t="str">
            <v>01_009000000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 t="str">
            <v>01_010000000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D13" t="str">
            <v>01_011000000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 t="str">
            <v>01_012000000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 t="str">
            <v>01_013000000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</row>
        <row r="16">
          <cell r="D16" t="str">
            <v>01_014000000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</v>
          </cell>
        </row>
        <row r="17">
          <cell r="D17" t="str">
            <v>01_015000000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 t="str">
            <v>01_016000000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01_017000000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0</v>
          </cell>
          <cell r="K19">
            <v>0</v>
          </cell>
          <cell r="L19">
            <v>0</v>
          </cell>
          <cell r="M19">
            <v>1</v>
          </cell>
        </row>
        <row r="20">
          <cell r="D20" t="str">
            <v>01_018000000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D21" t="str">
            <v>01_019000000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D22" t="str">
            <v>01_020000000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</row>
        <row r="23">
          <cell r="D23" t="str">
            <v>01_021000000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</v>
          </cell>
          <cell r="K23">
            <v>0</v>
          </cell>
          <cell r="L23">
            <v>1</v>
          </cell>
          <cell r="M23">
            <v>3</v>
          </cell>
        </row>
        <row r="24">
          <cell r="D24" t="str">
            <v>01_022000000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 t="str">
            <v>01_023000000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01_024000000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 t="str">
            <v>01_025000000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01_026000000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 t="str">
            <v>01_027000000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01_028000000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</v>
          </cell>
          <cell r="M30">
            <v>1</v>
          </cell>
        </row>
        <row r="31">
          <cell r="D31" t="str">
            <v>01_029000000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01_030000000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 t="str">
            <v>01_031000000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01_032000000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1</v>
          </cell>
          <cell r="K34">
            <v>0</v>
          </cell>
          <cell r="L34">
            <v>0</v>
          </cell>
          <cell r="M34">
            <v>1</v>
          </cell>
        </row>
        <row r="35">
          <cell r="D35" t="str">
            <v>01_033000000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01_034000000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D37" t="str">
            <v>01_035000000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 t="str">
            <v>01_036000000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 t="str">
            <v>01_037000000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 t="str">
            <v>01_038000000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 t="str">
            <v>01_039000000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 t="str">
            <v>01_040000000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1</v>
          </cell>
        </row>
        <row r="43">
          <cell r="D43" t="str">
            <v>01_041000000</v>
          </cell>
          <cell r="E43">
            <v>1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</v>
          </cell>
        </row>
        <row r="44">
          <cell r="D44" t="str">
            <v>01_042000000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1</v>
          </cell>
        </row>
        <row r="45">
          <cell r="D45" t="str">
            <v>01_043000000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D46" t="str">
            <v>01_044000000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 t="str">
            <v>01_045000000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 t="str">
            <v>01_046000000</v>
          </cell>
          <cell r="E48">
            <v>0</v>
          </cell>
          <cell r="F48">
            <v>1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</v>
          </cell>
          <cell r="M48">
            <v>2</v>
          </cell>
        </row>
        <row r="49">
          <cell r="D49" t="str">
            <v>01_047000000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D50" t="str">
            <v>01_048000000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D51" t="str">
            <v>01_049000000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 t="str">
            <v>01_050000000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</v>
          </cell>
          <cell r="M52">
            <v>1</v>
          </cell>
        </row>
        <row r="53">
          <cell r="D53" t="str">
            <v>01_051000000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 t="str">
            <v>01_052000000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 t="str">
            <v>01_053000000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D56" t="str">
            <v>01_054000000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 t="str">
            <v>01_055000000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1</v>
          </cell>
        </row>
        <row r="58">
          <cell r="D58" t="str">
            <v>01_056000000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1</v>
          </cell>
        </row>
        <row r="59">
          <cell r="D59" t="str">
            <v>01_057000000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 t="str">
            <v>01_058000000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1</v>
          </cell>
        </row>
        <row r="61">
          <cell r="D61" t="str">
            <v>01_059000000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D62" t="str">
            <v>01_060000000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 t="str">
            <v>01_061000000</v>
          </cell>
          <cell r="E63">
            <v>1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</row>
        <row r="64">
          <cell r="D64" t="str">
            <v>01_062000000</v>
          </cell>
          <cell r="E64">
            <v>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</v>
          </cell>
        </row>
        <row r="65">
          <cell r="D65" t="str">
            <v>01_063000000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  <cell r="J65">
            <v>1</v>
          </cell>
          <cell r="K65">
            <v>0</v>
          </cell>
          <cell r="L65">
            <v>0</v>
          </cell>
          <cell r="M65">
            <v>3</v>
          </cell>
        </row>
        <row r="66">
          <cell r="D66" t="str">
            <v>01_064000000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 t="str">
            <v>01_065000000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1</v>
          </cell>
        </row>
        <row r="68">
          <cell r="D68" t="str">
            <v>01_066000000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 t="str">
            <v>01_067000000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D70" t="str">
            <v>01_068000000</v>
          </cell>
          <cell r="E70">
            <v>0</v>
          </cell>
          <cell r="F70">
            <v>0</v>
          </cell>
          <cell r="G70">
            <v>1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1</v>
          </cell>
        </row>
        <row r="71">
          <cell r="D71" t="str">
            <v>01_069000000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 t="str">
            <v>01_070000000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 t="str">
            <v>01_071000000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D74" t="str">
            <v>01_072000000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D75" t="str">
            <v>01_073000000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 t="str">
            <v>01_074000000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 t="str">
            <v>01_075000000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 t="str">
            <v>01_076000000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 t="str">
            <v>01_077000000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 t="str">
            <v>01_078000000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D81" t="str">
            <v>01_079000000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1</v>
          </cell>
          <cell r="M81">
            <v>3</v>
          </cell>
        </row>
        <row r="82">
          <cell r="D82" t="str">
            <v>01_080000000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</v>
          </cell>
          <cell r="K82">
            <v>0</v>
          </cell>
          <cell r="L82">
            <v>1</v>
          </cell>
          <cell r="M82">
            <v>2</v>
          </cell>
        </row>
        <row r="83">
          <cell r="D83" t="str">
            <v>01_081000000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D84" t="str">
            <v>01_082000000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 t="str">
            <v>01_083000000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1</v>
          </cell>
        </row>
        <row r="86">
          <cell r="D86" t="str">
            <v>01_084000000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1</v>
          </cell>
          <cell r="K86">
            <v>0</v>
          </cell>
          <cell r="L86">
            <v>0</v>
          </cell>
          <cell r="M86">
            <v>1</v>
          </cell>
        </row>
        <row r="87">
          <cell r="D87" t="str">
            <v>01_085000000</v>
          </cell>
          <cell r="E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1</v>
          </cell>
        </row>
        <row r="88">
          <cell r="D88" t="str">
            <v>01_086000000</v>
          </cell>
          <cell r="E88">
            <v>1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1</v>
          </cell>
        </row>
        <row r="89">
          <cell r="D89" t="str">
            <v>01_087000000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 t="str">
            <v>01_088000000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 t="str">
            <v>01_089000000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 t="str">
            <v>01_090000000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 t="str">
            <v>01_091000000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1</v>
          </cell>
        </row>
        <row r="94">
          <cell r="D94" t="str">
            <v>01_092000000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01_093000000</v>
          </cell>
          <cell r="E95">
            <v>0</v>
          </cell>
          <cell r="F95">
            <v>0</v>
          </cell>
          <cell r="G95">
            <v>1</v>
          </cell>
          <cell r="H95">
            <v>1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2</v>
          </cell>
        </row>
        <row r="96">
          <cell r="D96" t="str">
            <v>01_094000000</v>
          </cell>
          <cell r="E96">
            <v>1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1</v>
          </cell>
        </row>
        <row r="97">
          <cell r="D97" t="str">
            <v>01_095000000</v>
          </cell>
          <cell r="E97">
            <v>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1</v>
          </cell>
        </row>
        <row r="98">
          <cell r="D98" t="str">
            <v>01_096000000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 t="str">
            <v>01_097000000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 t="str">
            <v>01_098000000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 t="str">
            <v>01_099000000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1</v>
          </cell>
          <cell r="K101">
            <v>0</v>
          </cell>
          <cell r="L101">
            <v>0</v>
          </cell>
          <cell r="M101">
            <v>1</v>
          </cell>
        </row>
        <row r="102">
          <cell r="D102" t="str">
            <v>01_100000000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D103" t="str">
            <v>01_101000000</v>
          </cell>
          <cell r="E103">
            <v>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</v>
          </cell>
        </row>
        <row r="104">
          <cell r="D104" t="str">
            <v>01_102000000</v>
          </cell>
          <cell r="E104">
            <v>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1</v>
          </cell>
        </row>
        <row r="105">
          <cell r="D105" t="str">
            <v>01_103000000</v>
          </cell>
          <cell r="E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1</v>
          </cell>
        </row>
        <row r="106">
          <cell r="D106" t="str">
            <v>01_104000000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D107" t="str">
            <v>01_105000000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D108" t="str">
            <v>01_106000000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D109" t="str">
            <v>01_107000000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D110" t="str">
            <v>01_108000000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</v>
          </cell>
          <cell r="J110">
            <v>0</v>
          </cell>
          <cell r="K110">
            <v>0</v>
          </cell>
          <cell r="L110">
            <v>0</v>
          </cell>
          <cell r="M110">
            <v>1</v>
          </cell>
        </row>
        <row r="111">
          <cell r="D111" t="str">
            <v>01_109000000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D112" t="str">
            <v>01_110000000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D113" t="str">
            <v>01_111000000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1</v>
          </cell>
        </row>
        <row r="114">
          <cell r="D114" t="str">
            <v>01_112000000</v>
          </cell>
          <cell r="E114">
            <v>0</v>
          </cell>
          <cell r="F114">
            <v>0</v>
          </cell>
          <cell r="G114">
            <v>1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1</v>
          </cell>
        </row>
        <row r="115">
          <cell r="D115" t="str">
            <v>02_000000000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D116" t="str">
            <v>02_001000000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D117" t="str">
            <v>02_002000000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D118" t="str">
            <v>02_003000000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1</v>
          </cell>
        </row>
        <row r="119">
          <cell r="D119" t="str">
            <v>02_004000000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D120" t="str">
            <v>02_005000000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D121" t="str">
            <v>02_006000000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D122" t="str">
            <v>02_007000000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</v>
          </cell>
          <cell r="K122">
            <v>0</v>
          </cell>
          <cell r="L122">
            <v>0</v>
          </cell>
          <cell r="M122">
            <v>1</v>
          </cell>
        </row>
        <row r="123">
          <cell r="D123" t="str">
            <v>02_008000000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D124" t="str">
            <v>02_009000000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D125" t="str">
            <v>02_010000000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D126" t="str">
            <v>02_011000000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02_012000000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D128" t="str">
            <v>02_013000000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02_014000000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D130" t="str">
            <v>02_015000000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1</v>
          </cell>
        </row>
        <row r="131">
          <cell r="D131" t="str">
            <v>02_016000000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D132" t="str">
            <v>02_017000000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D133" t="str">
            <v>02_018000000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D134" t="str">
            <v>02_019000000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02_020000000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D136" t="str">
            <v>02_021000000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1</v>
          </cell>
          <cell r="M136">
            <v>1</v>
          </cell>
        </row>
        <row r="137">
          <cell r="D137" t="str">
            <v>02_022000000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</v>
          </cell>
          <cell r="M137">
            <v>1</v>
          </cell>
        </row>
        <row r="138">
          <cell r="D138" t="str">
            <v>02_023000000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D139" t="str">
            <v>02_024000000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D140" t="str">
            <v>02_025000000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D141" t="str">
            <v>02_026000000</v>
          </cell>
          <cell r="E141">
            <v>1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1</v>
          </cell>
        </row>
        <row r="142">
          <cell r="D142" t="str">
            <v>02_027000000</v>
          </cell>
          <cell r="E142">
            <v>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1</v>
          </cell>
        </row>
        <row r="143">
          <cell r="D143" t="str">
            <v>02_028000000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D144" t="str">
            <v>02_029000000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D145" t="str">
            <v>02_030000000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D146" t="str">
            <v>02_031000000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D147" t="str">
            <v>02_032000000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D148" t="str">
            <v>02_033000000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02_034000000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D150" t="str">
            <v>02_035000000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D151" t="str">
            <v>02_036000000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</v>
          </cell>
          <cell r="K151">
            <v>0</v>
          </cell>
          <cell r="L151">
            <v>0</v>
          </cell>
          <cell r="M151">
            <v>1</v>
          </cell>
        </row>
        <row r="152">
          <cell r="D152" t="str">
            <v>02_037000000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D153" t="str">
            <v>02_038000000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02_039000000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D155" t="str">
            <v>02_040000000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D156" t="str">
            <v>02_041000000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D157" t="str">
            <v>02_042000000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D158" t="str">
            <v>02_043000000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1</v>
          </cell>
          <cell r="M158">
            <v>1</v>
          </cell>
        </row>
        <row r="159">
          <cell r="D159" t="str">
            <v>02_044000000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1</v>
          </cell>
          <cell r="M159">
            <v>1</v>
          </cell>
        </row>
        <row r="160">
          <cell r="D160" t="str">
            <v>02_045000000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D161" t="str">
            <v>02_046000000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1</v>
          </cell>
          <cell r="M161">
            <v>1</v>
          </cell>
        </row>
        <row r="162">
          <cell r="D162" t="str">
            <v>02_047000000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D163" t="str">
            <v>02_048000000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02_049000000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1</v>
          </cell>
          <cell r="K164">
            <v>0</v>
          </cell>
          <cell r="L164">
            <v>0</v>
          </cell>
          <cell r="M164">
            <v>1</v>
          </cell>
        </row>
        <row r="165">
          <cell r="D165" t="str">
            <v>02_050000000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D166" t="str">
            <v>02_051000000</v>
          </cell>
          <cell r="E166">
            <v>1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1</v>
          </cell>
        </row>
        <row r="167">
          <cell r="D167" t="str">
            <v>02_052000000</v>
          </cell>
          <cell r="E167">
            <v>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1</v>
          </cell>
        </row>
        <row r="168">
          <cell r="D168" t="str">
            <v>02_053000000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1</v>
          </cell>
          <cell r="K168">
            <v>0</v>
          </cell>
          <cell r="L168">
            <v>1</v>
          </cell>
          <cell r="M168">
            <v>2</v>
          </cell>
        </row>
        <row r="169">
          <cell r="D169" t="str">
            <v>02_054000000</v>
          </cell>
          <cell r="E169">
            <v>1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1</v>
          </cell>
        </row>
        <row r="170">
          <cell r="D170" t="str">
            <v>02_055000000</v>
          </cell>
          <cell r="E170">
            <v>1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1</v>
          </cell>
        </row>
        <row r="171">
          <cell r="D171" t="str">
            <v>02_056000000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02_057000000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0</v>
          </cell>
          <cell r="M172">
            <v>1</v>
          </cell>
        </row>
        <row r="173">
          <cell r="D173" t="str">
            <v>02_058000000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02_059000000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D175" t="str">
            <v>02_060000000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D176" t="str">
            <v>02_061000000</v>
          </cell>
          <cell r="E176">
            <v>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1</v>
          </cell>
        </row>
        <row r="177">
          <cell r="D177" t="str">
            <v>02_062000000</v>
          </cell>
          <cell r="E177">
            <v>1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1</v>
          </cell>
        </row>
        <row r="178">
          <cell r="D178" t="str">
            <v>02_063000000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D179" t="str">
            <v>02_064000000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02_065000000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D181" t="str">
            <v>02_066000000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D182" t="str">
            <v>02_067000000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02_068000000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D184" t="str">
            <v>02_069000000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D185" t="str">
            <v>02_070000000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D186" t="str">
            <v>02_071000000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D187" t="str">
            <v>02_072000000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D188" t="str">
            <v>02_073000000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D189" t="str">
            <v>02_074000000</v>
          </cell>
          <cell r="E189">
            <v>0</v>
          </cell>
          <cell r="F189">
            <v>0</v>
          </cell>
          <cell r="G189">
            <v>0</v>
          </cell>
          <cell r="H189">
            <v>1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1</v>
          </cell>
        </row>
        <row r="190">
          <cell r="D190" t="str">
            <v>02_075000000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D191" t="str">
            <v>02_076000000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D192" t="str">
            <v>02_077000000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D193" t="str">
            <v>02_078000000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D194" t="str">
            <v>02_079000000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D195" t="str">
            <v>02_080000000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D196" t="str">
            <v>02_081000000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D197" t="str">
            <v>02_082000000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1</v>
          </cell>
          <cell r="J197">
            <v>0</v>
          </cell>
          <cell r="K197">
            <v>0</v>
          </cell>
          <cell r="L197">
            <v>0</v>
          </cell>
          <cell r="M197">
            <v>1</v>
          </cell>
        </row>
        <row r="198">
          <cell r="D198" t="str">
            <v>03_000000000</v>
          </cell>
          <cell r="E198">
            <v>1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1</v>
          </cell>
        </row>
        <row r="199">
          <cell r="D199" t="str">
            <v>03_001000000</v>
          </cell>
          <cell r="E199">
            <v>1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1</v>
          </cell>
        </row>
        <row r="200">
          <cell r="D200" t="str">
            <v>03_002000000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D201" t="str">
            <v>03_003000000</v>
          </cell>
          <cell r="E201">
            <v>1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1</v>
          </cell>
        </row>
        <row r="202">
          <cell r="D202" t="str">
            <v>03_004000000</v>
          </cell>
          <cell r="E202">
            <v>1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1</v>
          </cell>
        </row>
        <row r="203">
          <cell r="D203" t="str">
            <v>03_005000000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D204" t="str">
            <v>03_006000000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D205" t="str">
            <v>03_007000000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D206" t="str">
            <v>03_008000000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D207" t="str">
            <v>03_009000000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D208" t="str">
            <v>03_010000000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D209" t="str">
            <v>03_011000000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D210" t="str">
            <v>03_012000000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D211" t="str">
            <v>03_013000000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D212" t="str">
            <v>03_014000000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D213" t="str">
            <v>03_015000000</v>
          </cell>
          <cell r="E213">
            <v>0</v>
          </cell>
          <cell r="F213">
            <v>1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1</v>
          </cell>
        </row>
        <row r="214">
          <cell r="D214" t="str">
            <v>03_016000000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D215" t="str">
            <v>03_017000000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0</v>
          </cell>
          <cell r="M215">
            <v>1</v>
          </cell>
        </row>
        <row r="216">
          <cell r="D216" t="str">
            <v>03_018000000</v>
          </cell>
          <cell r="E216">
            <v>0</v>
          </cell>
          <cell r="F216">
            <v>1</v>
          </cell>
          <cell r="G216">
            <v>0</v>
          </cell>
          <cell r="H216">
            <v>0</v>
          </cell>
          <cell r="I216">
            <v>0</v>
          </cell>
          <cell r="J216">
            <v>1</v>
          </cell>
          <cell r="K216">
            <v>0</v>
          </cell>
          <cell r="L216">
            <v>0</v>
          </cell>
          <cell r="M216">
            <v>2</v>
          </cell>
        </row>
        <row r="217">
          <cell r="D217" t="str">
            <v>03_019000000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D218" t="str">
            <v>03_020000000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D219" t="str">
            <v>03_021000000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D220" t="str">
            <v>03_022000000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D221" t="str">
            <v>03_023000000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D222" t="str">
            <v>03_024000000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D223" t="str">
            <v>03_025000000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D224" t="str">
            <v>03_026000000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D225" t="str">
            <v>03_027000000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D226" t="str">
            <v>03_028000000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D227" t="str">
            <v>03_029000000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D228" t="str">
            <v>03_030000000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D229" t="str">
            <v>03_031000000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D230" t="str">
            <v>03_032000000</v>
          </cell>
          <cell r="E230">
            <v>0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1</v>
          </cell>
        </row>
        <row r="231">
          <cell r="D231" t="str">
            <v>03_033000000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D232" t="str">
            <v>03_034000000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D233" t="str">
            <v>03_035000000</v>
          </cell>
          <cell r="E233">
            <v>1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1</v>
          </cell>
        </row>
        <row r="234">
          <cell r="D234" t="str">
            <v>03_036000000</v>
          </cell>
          <cell r="E234">
            <v>1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</v>
          </cell>
        </row>
        <row r="235">
          <cell r="D235" t="str">
            <v>03_037000000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D236" t="str">
            <v>03_038000000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D237" t="str">
            <v>03_039000000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D238" t="str">
            <v>03_040000000</v>
          </cell>
          <cell r="E238">
            <v>1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1</v>
          </cell>
          <cell r="K238">
            <v>0</v>
          </cell>
          <cell r="L238">
            <v>0</v>
          </cell>
          <cell r="M238">
            <v>2</v>
          </cell>
        </row>
        <row r="239">
          <cell r="D239" t="str">
            <v>03_041000000</v>
          </cell>
          <cell r="E239">
            <v>1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</v>
          </cell>
        </row>
        <row r="240">
          <cell r="D240" t="str">
            <v>03_042000000</v>
          </cell>
          <cell r="E240">
            <v>1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1</v>
          </cell>
        </row>
        <row r="241">
          <cell r="D241" t="str">
            <v>03_043000000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D242" t="str">
            <v>03_044000000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D243" t="str">
            <v>03_045000000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D244" t="str">
            <v>03_046000000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D245" t="str">
            <v>03_047000000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D246" t="str">
            <v>03_048000000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D247" t="str">
            <v>03_049000000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D248" t="str">
            <v>03_050000000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</row>
        <row r="249">
          <cell r="D249" t="str">
            <v>03_051000000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0</v>
          </cell>
          <cell r="M249">
            <v>1</v>
          </cell>
        </row>
        <row r="250">
          <cell r="D250" t="str">
            <v>03_052000000</v>
          </cell>
          <cell r="E250">
            <v>1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1</v>
          </cell>
        </row>
        <row r="251">
          <cell r="D251" t="str">
            <v>03_053000000</v>
          </cell>
          <cell r="E251">
            <v>1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1</v>
          </cell>
        </row>
        <row r="252">
          <cell r="D252" t="str">
            <v>03_054000000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D253" t="str">
            <v>03_055000000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</row>
        <row r="254">
          <cell r="D254" t="str">
            <v>03_056000000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D255" t="str">
            <v>03_057000000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0</v>
          </cell>
          <cell r="M255">
            <v>1</v>
          </cell>
        </row>
        <row r="256">
          <cell r="D256" t="str">
            <v>03_058000000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</row>
        <row r="257">
          <cell r="D257" t="str">
            <v>03_059000000</v>
          </cell>
          <cell r="E257">
            <v>1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1</v>
          </cell>
        </row>
        <row r="258">
          <cell r="D258" t="str">
            <v>03_060000000</v>
          </cell>
          <cell r="E258">
            <v>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1</v>
          </cell>
        </row>
        <row r="259">
          <cell r="D259" t="str">
            <v>03_061000000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D260" t="str">
            <v>03_062000000</v>
          </cell>
          <cell r="E260">
            <v>1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1</v>
          </cell>
        </row>
        <row r="261">
          <cell r="D261" t="str">
            <v>03_063000000</v>
          </cell>
          <cell r="E261">
            <v>1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1</v>
          </cell>
        </row>
        <row r="262">
          <cell r="D262" t="str">
            <v>03_064000000</v>
          </cell>
          <cell r="E262">
            <v>1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1</v>
          </cell>
        </row>
        <row r="263">
          <cell r="D263" t="str">
            <v>03_065000000</v>
          </cell>
          <cell r="E263">
            <v>1</v>
          </cell>
          <cell r="F263">
            <v>0</v>
          </cell>
          <cell r="G263">
            <v>0</v>
          </cell>
          <cell r="H263">
            <v>1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2</v>
          </cell>
        </row>
        <row r="264">
          <cell r="D264" t="str">
            <v>03_066000000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</row>
        <row r="265">
          <cell r="D265" t="str">
            <v>03_067000000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  <row r="266">
          <cell r="D266" t="str">
            <v>03_068000000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D267" t="str">
            <v>03_069000000</v>
          </cell>
          <cell r="E267">
            <v>1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1</v>
          </cell>
        </row>
        <row r="268">
          <cell r="D268" t="str">
            <v>03_070000000</v>
          </cell>
          <cell r="E268">
            <v>1</v>
          </cell>
          <cell r="F268">
            <v>0</v>
          </cell>
          <cell r="G268">
            <v>0</v>
          </cell>
          <cell r="H268">
            <v>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2</v>
          </cell>
        </row>
        <row r="269">
          <cell r="D269" t="str">
            <v>03_071000000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D270" t="str">
            <v>03_072000000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D271" t="str">
            <v>03_073000000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D272" t="str">
            <v>03_074000000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D273" t="str">
            <v>03_075000000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D274" t="str">
            <v>03_076000000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D275" t="str">
            <v>03_077000000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D276" t="str">
            <v>03_078000000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D277" t="str">
            <v>03_079000000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D278" t="str">
            <v>03_080000000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D279" t="str">
            <v>03_081000000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D280" t="str">
            <v>03_082000000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D281" t="str">
            <v>03_083000000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D282" t="str">
            <v>03_084000000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D283" t="str">
            <v>03_085000000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D284" t="str">
            <v>03_086000000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D285" t="str">
            <v>03_087000000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D286" t="str">
            <v>03_088000000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D287" t="str">
            <v>03_089000000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D288" t="str">
            <v>03_090000000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D289" t="str">
            <v>03_091000000</v>
          </cell>
          <cell r="E289">
            <v>0</v>
          </cell>
          <cell r="F289">
            <v>0</v>
          </cell>
          <cell r="G289">
            <v>1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2</v>
          </cell>
        </row>
        <row r="290">
          <cell r="D290" t="str">
            <v>04_000000000</v>
          </cell>
          <cell r="E290">
            <v>0</v>
          </cell>
          <cell r="F290">
            <v>0</v>
          </cell>
          <cell r="G290">
            <v>0</v>
          </cell>
          <cell r="H290">
            <v>1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1</v>
          </cell>
        </row>
        <row r="291">
          <cell r="D291" t="str">
            <v>04_001000000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D292" t="str">
            <v>04_002000000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D293" t="str">
            <v>04_003000000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D294" t="str">
            <v>04_004000000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1</v>
          </cell>
          <cell r="M294">
            <v>1</v>
          </cell>
        </row>
        <row r="295">
          <cell r="D295" t="str">
            <v>04_005000000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D296" t="str">
            <v>04_006000000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D297" t="str">
            <v>04_007000000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</row>
        <row r="298">
          <cell r="D298" t="str">
            <v>04_008000000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D299" t="str">
            <v>04_009000000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D300" t="str">
            <v>04_010000000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D301" t="str">
            <v>04_011000000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D302" t="str">
            <v>04_012000000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D303" t="str">
            <v>04_013000000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D304" t="str">
            <v>04_014000000</v>
          </cell>
          <cell r="E304">
            <v>0</v>
          </cell>
          <cell r="F304">
            <v>1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1</v>
          </cell>
        </row>
        <row r="305">
          <cell r="D305" t="str">
            <v>04_015000000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D306" t="str">
            <v>04_016000000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D307" t="str">
            <v>04_017000000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D308" t="str">
            <v>04_018000000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</row>
        <row r="309">
          <cell r="D309" t="str">
            <v>04_019000000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D310" t="str">
            <v>04_020000000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D311" t="str">
            <v>04_021000000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D312" t="str">
            <v>04_022000000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D313" t="str">
            <v>04_023000000</v>
          </cell>
          <cell r="E313">
            <v>0</v>
          </cell>
          <cell r="F313">
            <v>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</v>
          </cell>
        </row>
        <row r="314">
          <cell r="D314" t="str">
            <v>04_024000000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D315" t="str">
            <v>04_025000000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D316" t="str">
            <v>04_026000000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D317" t="str">
            <v>04_027000000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D318" t="str">
            <v>04_028000000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D319" t="str">
            <v>04_029000000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</row>
        <row r="320">
          <cell r="D320" t="str">
            <v>04_030000000</v>
          </cell>
          <cell r="E320">
            <v>0</v>
          </cell>
          <cell r="F320">
            <v>0</v>
          </cell>
          <cell r="G320">
            <v>0</v>
          </cell>
          <cell r="H320">
            <v>1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1</v>
          </cell>
        </row>
        <row r="321">
          <cell r="D321" t="str">
            <v>04_031000000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D322" t="str">
            <v>04_032000000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</row>
        <row r="323">
          <cell r="D323" t="str">
            <v>04_033000000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D324" t="str">
            <v>04_034000000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</row>
        <row r="325">
          <cell r="D325" t="str">
            <v>04_035000000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D326" t="str">
            <v>04_036000000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D327" t="str">
            <v>04_037000000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D328" t="str">
            <v>04_038000000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D329" t="str">
            <v>04_039000000</v>
          </cell>
          <cell r="E329">
            <v>1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1</v>
          </cell>
        </row>
        <row r="330">
          <cell r="D330" t="str">
            <v>04_040000000</v>
          </cell>
          <cell r="E330">
            <v>1</v>
          </cell>
          <cell r="F330">
            <v>1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1</v>
          </cell>
          <cell r="M330">
            <v>3</v>
          </cell>
        </row>
        <row r="331">
          <cell r="D331" t="str">
            <v>04_041000000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1</v>
          </cell>
          <cell r="M331">
            <v>1</v>
          </cell>
        </row>
        <row r="332">
          <cell r="D332" t="str">
            <v>04_042000000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D333" t="str">
            <v>04_043000000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D334" t="str">
            <v>04_044000000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</row>
        <row r="335">
          <cell r="D335" t="str">
            <v>04_045000000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</row>
        <row r="336">
          <cell r="D336" t="str">
            <v>04_046000000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D337" t="str">
            <v>04_047000000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</row>
        <row r="338">
          <cell r="D338" t="str">
            <v>04_048000000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D339" t="str">
            <v>04_049000000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D340" t="str">
            <v>04_050000000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D341" t="str">
            <v>04_051000000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D342" t="str">
            <v>04_052000000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D343" t="str">
            <v>04_053000000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D344" t="str">
            <v>04_054000000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D345" t="str">
            <v>04_055000000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D346" t="str">
            <v>04_056000000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D347" t="str">
            <v>04_057000000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1</v>
          </cell>
          <cell r="M347">
            <v>1</v>
          </cell>
        </row>
        <row r="348">
          <cell r="D348" t="str">
            <v>04_058000000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D349" t="str">
            <v>04_059000000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D350" t="str">
            <v>04_060000000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1</v>
          </cell>
          <cell r="M350">
            <v>1</v>
          </cell>
        </row>
        <row r="351">
          <cell r="D351" t="str">
            <v>04_061000000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</v>
          </cell>
          <cell r="M351">
            <v>1</v>
          </cell>
        </row>
        <row r="352">
          <cell r="D352" t="str">
            <v>04_062000000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1</v>
          </cell>
        </row>
        <row r="353">
          <cell r="D353" t="str">
            <v>04_063000000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D354" t="str">
            <v>04_064000000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D355" t="str">
            <v>04_065000000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D356" t="str">
            <v>04_066000000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D357" t="str">
            <v>04_067000000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D358" t="str">
            <v>04_068000000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D359" t="str">
            <v>04_069000000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D360" t="str">
            <v>04_070000000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D361" t="str">
            <v>04_071000000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D362" t="str">
            <v>04_072000000</v>
          </cell>
          <cell r="E362">
            <v>1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1</v>
          </cell>
        </row>
        <row r="363">
          <cell r="D363" t="str">
            <v>04_073000000</v>
          </cell>
          <cell r="E363">
            <v>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1</v>
          </cell>
        </row>
        <row r="364">
          <cell r="D364" t="str">
            <v>04_074000000</v>
          </cell>
          <cell r="E364">
            <v>1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1</v>
          </cell>
        </row>
        <row r="365">
          <cell r="D365" t="str">
            <v>04_075000000</v>
          </cell>
          <cell r="E365">
            <v>1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1</v>
          </cell>
        </row>
        <row r="366">
          <cell r="D366" t="str">
            <v>04_076000000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D367" t="str">
            <v>04_077000000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D368" t="str">
            <v>04_078000000</v>
          </cell>
          <cell r="E368">
            <v>1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1</v>
          </cell>
        </row>
        <row r="369">
          <cell r="D369" t="str">
            <v>04_079000000</v>
          </cell>
          <cell r="E369">
            <v>1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1</v>
          </cell>
        </row>
        <row r="370">
          <cell r="D370" t="str">
            <v>05_000000000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D371" t="str">
            <v>05_001000000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D372" t="str">
            <v>05_002000000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1</v>
          </cell>
          <cell r="J372">
            <v>1</v>
          </cell>
          <cell r="K372">
            <v>0</v>
          </cell>
          <cell r="L372">
            <v>0</v>
          </cell>
          <cell r="M372">
            <v>2</v>
          </cell>
        </row>
        <row r="373">
          <cell r="D373" t="str">
            <v>05_003000000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0</v>
          </cell>
          <cell r="M373">
            <v>1</v>
          </cell>
        </row>
        <row r="374">
          <cell r="D374" t="str">
            <v>05_004000000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</v>
          </cell>
          <cell r="K374">
            <v>0</v>
          </cell>
          <cell r="L374">
            <v>0</v>
          </cell>
          <cell r="M374">
            <v>2</v>
          </cell>
        </row>
        <row r="375">
          <cell r="D375" t="str">
            <v>05_005000000</v>
          </cell>
          <cell r="E375">
            <v>1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1</v>
          </cell>
        </row>
        <row r="376">
          <cell r="D376" t="str">
            <v>05_006000000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1</v>
          </cell>
          <cell r="K376">
            <v>0</v>
          </cell>
          <cell r="L376">
            <v>0</v>
          </cell>
          <cell r="M376">
            <v>1</v>
          </cell>
        </row>
        <row r="377">
          <cell r="D377" t="str">
            <v>05_007000000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D378" t="str">
            <v>05_008000000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D379" t="str">
            <v>05_009000000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D380" t="str">
            <v>05_010000000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D381" t="str">
            <v>05_011000000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D382" t="str">
            <v>05_012000000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D383" t="str">
            <v>05_013000000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D384" t="str">
            <v>05_014000000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D385" t="str">
            <v>05_015000000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</row>
        <row r="386">
          <cell r="D386" t="str">
            <v>05_016000000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D387" t="str">
            <v>05_017000000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</row>
        <row r="388">
          <cell r="D388" t="str">
            <v>05_018000000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1</v>
          </cell>
          <cell r="K388">
            <v>0</v>
          </cell>
          <cell r="L388">
            <v>0</v>
          </cell>
          <cell r="M388">
            <v>1</v>
          </cell>
        </row>
        <row r="389">
          <cell r="D389" t="str">
            <v>05_019000000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</row>
        <row r="390">
          <cell r="D390" t="str">
            <v>05_020000000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D391" t="str">
            <v>05_021000000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</row>
        <row r="392">
          <cell r="D392" t="str">
            <v>05_022000000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D393" t="str">
            <v>05_023000000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D394" t="str">
            <v>05_024000000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D395" t="str">
            <v>05_025000000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D396" t="str">
            <v>05_026000000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D397" t="str">
            <v>05_027000000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</row>
        <row r="398">
          <cell r="D398" t="str">
            <v>05_028000000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D399" t="str">
            <v>05_029000000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D400" t="str">
            <v>05_030000000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D401" t="str">
            <v>05_031000000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D402" t="str">
            <v>05_032000000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D403" t="str">
            <v>05_033000000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D404" t="str">
            <v>05_034000000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D405" t="str">
            <v>05_035000000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0</v>
          </cell>
          <cell r="M405">
            <v>1</v>
          </cell>
        </row>
        <row r="406">
          <cell r="D406" t="str">
            <v>05_036000000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</row>
        <row r="407">
          <cell r="D407" t="str">
            <v>05_037000000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D408" t="str">
            <v>05_038000000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D409" t="str">
            <v>05_039000000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D410" t="str">
            <v>05_040000000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1</v>
          </cell>
          <cell r="K410">
            <v>0</v>
          </cell>
          <cell r="L410">
            <v>0</v>
          </cell>
          <cell r="M410">
            <v>1</v>
          </cell>
        </row>
        <row r="411">
          <cell r="D411" t="str">
            <v>05_041000000</v>
          </cell>
          <cell r="E411">
            <v>1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2</v>
          </cell>
        </row>
        <row r="412">
          <cell r="D412" t="str">
            <v>05_042000000</v>
          </cell>
          <cell r="E412">
            <v>1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1</v>
          </cell>
          <cell r="K412">
            <v>0</v>
          </cell>
          <cell r="L412">
            <v>0</v>
          </cell>
          <cell r="M412">
            <v>2</v>
          </cell>
        </row>
        <row r="413">
          <cell r="D413" t="str">
            <v>05_043000000</v>
          </cell>
          <cell r="E413">
            <v>1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1</v>
          </cell>
        </row>
        <row r="414">
          <cell r="D414" t="str">
            <v>05_044000000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D415" t="str">
            <v>05_045000000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D416" t="str">
            <v>05_046000000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D417" t="str">
            <v>05_047000000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D418" t="str">
            <v>05_048000000</v>
          </cell>
          <cell r="E418">
            <v>0</v>
          </cell>
          <cell r="F418">
            <v>0</v>
          </cell>
          <cell r="G418">
            <v>0</v>
          </cell>
          <cell r="H418">
            <v>1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1</v>
          </cell>
        </row>
        <row r="419">
          <cell r="D419" t="str">
            <v>05_049000000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D420" t="str">
            <v>05_050000000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D421" t="str">
            <v>05_051000000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D422" t="str">
            <v>05_052000000</v>
          </cell>
          <cell r="E422">
            <v>1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1</v>
          </cell>
        </row>
        <row r="423">
          <cell r="D423" t="str">
            <v>05_053000000</v>
          </cell>
          <cell r="E423">
            <v>1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1</v>
          </cell>
        </row>
        <row r="424">
          <cell r="D424" t="str">
            <v>05_054000000</v>
          </cell>
          <cell r="E424">
            <v>1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1</v>
          </cell>
        </row>
        <row r="425">
          <cell r="D425" t="str">
            <v>05_055000000</v>
          </cell>
          <cell r="E425">
            <v>1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1</v>
          </cell>
        </row>
        <row r="426">
          <cell r="D426" t="str">
            <v>05_056000000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</row>
        <row r="427">
          <cell r="D427" t="str">
            <v>05_057000000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D428" t="str">
            <v>05_058000000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</row>
        <row r="429">
          <cell r="D429" t="str">
            <v>05_059000000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</row>
        <row r="430">
          <cell r="D430" t="str">
            <v>05_060000000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D431" t="str">
            <v>05_061000000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D432" t="str">
            <v>05_062000000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D433" t="str">
            <v>05_063000000</v>
          </cell>
          <cell r="E433">
            <v>0</v>
          </cell>
          <cell r="F433">
            <v>0</v>
          </cell>
          <cell r="G433">
            <v>1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1</v>
          </cell>
        </row>
        <row r="434">
          <cell r="D434" t="str">
            <v>05_064000000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1</v>
          </cell>
          <cell r="K434">
            <v>0</v>
          </cell>
          <cell r="L434">
            <v>0</v>
          </cell>
          <cell r="M434">
            <v>1</v>
          </cell>
        </row>
        <row r="435">
          <cell r="D435" t="str">
            <v>05_065000000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D436" t="str">
            <v>05_066000000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D437" t="str">
            <v>05_067000000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D438" t="str">
            <v>05_068000000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D439" t="str">
            <v>05_069000000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D440" t="str">
            <v>05_070000000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D441" t="str">
            <v>05_071000000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</row>
        <row r="442">
          <cell r="D442" t="str">
            <v>05_072000000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D443" t="str">
            <v>05_073000000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</row>
        <row r="444">
          <cell r="D444" t="str">
            <v>05_074000000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D445" t="str">
            <v>05_075000000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</row>
        <row r="446">
          <cell r="D446" t="str">
            <v>05_076000000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</row>
        <row r="447">
          <cell r="D447" t="str">
            <v>05_077000000</v>
          </cell>
          <cell r="E447">
            <v>1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0</v>
          </cell>
          <cell r="M447">
            <v>2</v>
          </cell>
        </row>
        <row r="448">
          <cell r="D448" t="str">
            <v>05_078000000</v>
          </cell>
          <cell r="E448">
            <v>1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1</v>
          </cell>
          <cell r="K448">
            <v>0</v>
          </cell>
          <cell r="L448">
            <v>0</v>
          </cell>
          <cell r="M448">
            <v>2</v>
          </cell>
        </row>
        <row r="449">
          <cell r="D449" t="str">
            <v>06_000000000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</row>
        <row r="450">
          <cell r="D450" t="str">
            <v>06_001000000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D451" t="str">
            <v>06_002000000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D452" t="str">
            <v>06_003000000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D453" t="str">
            <v>06_004000000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D454" t="str">
            <v>06_005000000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D455" t="str">
            <v>06_006000000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D456" t="str">
            <v>06_007000000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</row>
        <row r="457">
          <cell r="D457" t="str">
            <v>06_008000000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D458" t="str">
            <v>06_009000000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D459" t="str">
            <v>06_010000000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D460" t="str">
            <v>06_011000000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D461" t="str">
            <v>06_012000000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0</v>
          </cell>
          <cell r="M461">
            <v>1</v>
          </cell>
        </row>
        <row r="462">
          <cell r="D462" t="str">
            <v>06_013000000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D463" t="str">
            <v>06_014000000</v>
          </cell>
          <cell r="E463">
            <v>1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1</v>
          </cell>
        </row>
        <row r="464">
          <cell r="D464" t="str">
            <v>06_015000000</v>
          </cell>
          <cell r="E464">
            <v>1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1</v>
          </cell>
        </row>
        <row r="465">
          <cell r="D465" t="str">
            <v>06_016000000</v>
          </cell>
          <cell r="E465">
            <v>1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</v>
          </cell>
        </row>
        <row r="466">
          <cell r="D466" t="str">
            <v>06_017000000</v>
          </cell>
          <cell r="E466">
            <v>1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1</v>
          </cell>
        </row>
        <row r="467">
          <cell r="D467" t="str">
            <v>06_018000000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D468" t="str">
            <v>06_019000000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D469" t="str">
            <v>06_020000000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</row>
        <row r="470">
          <cell r="D470" t="str">
            <v>06_021000000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D471" t="str">
            <v>06_022000000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D472" t="str">
            <v>06_023000000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D473" t="str">
            <v>06_024000000</v>
          </cell>
          <cell r="E473">
            <v>0</v>
          </cell>
          <cell r="F473">
            <v>1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1</v>
          </cell>
        </row>
        <row r="474">
          <cell r="D474" t="str">
            <v>06_025000000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1</v>
          </cell>
          <cell r="M474">
            <v>1</v>
          </cell>
        </row>
        <row r="475">
          <cell r="D475" t="str">
            <v>06_026000000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D476" t="str">
            <v>06_027000000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</row>
        <row r="477">
          <cell r="D477" t="str">
            <v>06_028000000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</v>
          </cell>
        </row>
        <row r="478">
          <cell r="D478" t="str">
            <v>06_029000000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1</v>
          </cell>
          <cell r="K478">
            <v>0</v>
          </cell>
          <cell r="L478">
            <v>0</v>
          </cell>
          <cell r="M478">
            <v>1</v>
          </cell>
        </row>
        <row r="479">
          <cell r="D479" t="str">
            <v>06_030000000</v>
          </cell>
          <cell r="E479">
            <v>1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</v>
          </cell>
        </row>
        <row r="480">
          <cell r="D480" t="str">
            <v>06_031000000</v>
          </cell>
          <cell r="E480">
            <v>1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1</v>
          </cell>
        </row>
        <row r="481">
          <cell r="D481" t="str">
            <v>06_032000000</v>
          </cell>
          <cell r="E481">
            <v>1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</v>
          </cell>
        </row>
        <row r="482">
          <cell r="D482" t="str">
            <v>06_033000000</v>
          </cell>
          <cell r="E482">
            <v>1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</v>
          </cell>
          <cell r="M482">
            <v>2</v>
          </cell>
        </row>
        <row r="483">
          <cell r="D483" t="str">
            <v>06_034000000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</row>
        <row r="484">
          <cell r="D484" t="str">
            <v>06_035000000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</row>
        <row r="485">
          <cell r="D485" t="str">
            <v>06_036000000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D486" t="str">
            <v>06_037000000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1</v>
          </cell>
          <cell r="K486">
            <v>0</v>
          </cell>
          <cell r="L486">
            <v>0</v>
          </cell>
          <cell r="M486">
            <v>1</v>
          </cell>
        </row>
        <row r="487">
          <cell r="D487" t="str">
            <v>06_038000000</v>
          </cell>
          <cell r="E487">
            <v>1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</v>
          </cell>
        </row>
        <row r="488">
          <cell r="D488" t="str">
            <v>06_039000000</v>
          </cell>
          <cell r="E488">
            <v>1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1</v>
          </cell>
        </row>
        <row r="489">
          <cell r="D489" t="str">
            <v>06_040000000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</row>
        <row r="490">
          <cell r="D490" t="str">
            <v>06_041000000</v>
          </cell>
          <cell r="E490">
            <v>1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1</v>
          </cell>
        </row>
        <row r="491">
          <cell r="D491" t="str">
            <v>06_042000000</v>
          </cell>
          <cell r="E491">
            <v>1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1</v>
          </cell>
        </row>
        <row r="492">
          <cell r="D492" t="str">
            <v>06_043000000</v>
          </cell>
          <cell r="E492">
            <v>1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</v>
          </cell>
        </row>
        <row r="493">
          <cell r="D493" t="str">
            <v>06_044000000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</row>
        <row r="494">
          <cell r="D494" t="str">
            <v>06_045000000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D495" t="str">
            <v>06_046000000</v>
          </cell>
          <cell r="E495">
            <v>0</v>
          </cell>
          <cell r="F495">
            <v>1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1</v>
          </cell>
        </row>
        <row r="496">
          <cell r="D496" t="str">
            <v>06_047000000</v>
          </cell>
          <cell r="E496">
            <v>0</v>
          </cell>
          <cell r="F496">
            <v>1</v>
          </cell>
          <cell r="G496">
            <v>0</v>
          </cell>
          <cell r="H496">
            <v>0</v>
          </cell>
          <cell r="I496">
            <v>0</v>
          </cell>
          <cell r="J496">
            <v>1</v>
          </cell>
          <cell r="K496">
            <v>1</v>
          </cell>
          <cell r="L496">
            <v>0</v>
          </cell>
          <cell r="M496">
            <v>3</v>
          </cell>
        </row>
        <row r="497">
          <cell r="D497" t="str">
            <v>06_048000000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D498" t="str">
            <v>06_049000000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1</v>
          </cell>
          <cell r="K498">
            <v>0</v>
          </cell>
          <cell r="L498">
            <v>0</v>
          </cell>
          <cell r="M498">
            <v>1</v>
          </cell>
        </row>
        <row r="499">
          <cell r="D499" t="str">
            <v>06_050000000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D500" t="str">
            <v>06_051000000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D501" t="str">
            <v>06_052000000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D502" t="str">
            <v>06_053000000</v>
          </cell>
          <cell r="E502">
            <v>0</v>
          </cell>
          <cell r="F502">
            <v>1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1</v>
          </cell>
        </row>
        <row r="503">
          <cell r="D503" t="str">
            <v>07_000000000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D504" t="str">
            <v>07_001000000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D505" t="str">
            <v>07_002000000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D506" t="str">
            <v>07_003000000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D507" t="str">
            <v>07_004000000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D508" t="str">
            <v>07_005000000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D509" t="str">
            <v>07_006000000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D510" t="str">
            <v>07_007000000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D511" t="str">
            <v>07_008000000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D512" t="str">
            <v>07_009000000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D513" t="str">
            <v>07_010000000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D514" t="str">
            <v>07_011000000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D515" t="str">
            <v>07_012000000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D516" t="str">
            <v>07_013000000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1</v>
          </cell>
          <cell r="K516">
            <v>0</v>
          </cell>
          <cell r="L516">
            <v>0</v>
          </cell>
          <cell r="M516">
            <v>1</v>
          </cell>
        </row>
        <row r="517">
          <cell r="D517" t="str">
            <v>07_014000000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D518" t="str">
            <v>07_015000000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D519" t="str">
            <v>07_016000000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</row>
        <row r="520">
          <cell r="D520" t="str">
            <v>07_017000000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1</v>
          </cell>
        </row>
        <row r="521">
          <cell r="D521" t="str">
            <v>07_018000000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D522" t="str">
            <v>07_019000000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D523" t="str">
            <v>07_020000000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D524" t="str">
            <v>07_021000000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D525" t="str">
            <v>07_022000000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D526" t="str">
            <v>07_023000000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D527" t="str">
            <v>07_024000000</v>
          </cell>
          <cell r="E527">
            <v>0</v>
          </cell>
          <cell r="F527">
            <v>1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1</v>
          </cell>
        </row>
        <row r="528">
          <cell r="D528" t="str">
            <v>07_025000000</v>
          </cell>
          <cell r="E528">
            <v>0</v>
          </cell>
          <cell r="F528">
            <v>1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</v>
          </cell>
        </row>
        <row r="529">
          <cell r="D529" t="str">
            <v>07_026000000</v>
          </cell>
          <cell r="E529">
            <v>1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1</v>
          </cell>
        </row>
        <row r="530">
          <cell r="D530" t="str">
            <v>07_027000000</v>
          </cell>
          <cell r="E530">
            <v>1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1</v>
          </cell>
        </row>
        <row r="531">
          <cell r="D531" t="str">
            <v>07_028000000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D532" t="str">
            <v>07_029000000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D533" t="str">
            <v>07_030000000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D534" t="str">
            <v>07_031000000</v>
          </cell>
          <cell r="E534">
            <v>1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1</v>
          </cell>
        </row>
        <row r="535">
          <cell r="D535" t="str">
            <v>07_032000000</v>
          </cell>
          <cell r="E535">
            <v>1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1</v>
          </cell>
        </row>
        <row r="536">
          <cell r="D536" t="str">
            <v>07_033000000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D537" t="str">
            <v>07_034000000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D538" t="str">
            <v>07_035000000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D539" t="str">
            <v>07_036000000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0</v>
          </cell>
          <cell r="M539">
            <v>1</v>
          </cell>
        </row>
        <row r="540">
          <cell r="D540" t="str">
            <v>07_037000000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D541" t="str">
            <v>07_038000000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D542" t="str">
            <v>07_039000000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D543" t="str">
            <v>07_040000000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D544" t="str">
            <v>07_041000000</v>
          </cell>
          <cell r="E544">
            <v>1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1</v>
          </cell>
        </row>
        <row r="545">
          <cell r="D545" t="str">
            <v>07_042000000</v>
          </cell>
          <cell r="E545">
            <v>1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1</v>
          </cell>
        </row>
        <row r="546">
          <cell r="D546" t="str">
            <v>07_043000000</v>
          </cell>
          <cell r="E546">
            <v>1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1</v>
          </cell>
          <cell r="K546">
            <v>0</v>
          </cell>
          <cell r="L546">
            <v>0</v>
          </cell>
          <cell r="M546">
            <v>2</v>
          </cell>
        </row>
        <row r="547">
          <cell r="D547" t="str">
            <v>07_044000000</v>
          </cell>
          <cell r="E547">
            <v>1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0</v>
          </cell>
          <cell r="M547">
            <v>2</v>
          </cell>
        </row>
        <row r="548">
          <cell r="D548" t="str">
            <v>07_045000000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D549" t="str">
            <v>07_046000000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D550" t="str">
            <v>07_047000000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D551" t="str">
            <v>07_048000000</v>
          </cell>
          <cell r="E551">
            <v>1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1</v>
          </cell>
        </row>
        <row r="552">
          <cell r="D552" t="str">
            <v>07_049000000</v>
          </cell>
          <cell r="E552">
            <v>1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1</v>
          </cell>
        </row>
        <row r="553">
          <cell r="D553" t="str">
            <v>07_050000000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D554" t="str">
            <v>07_051000000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D555" t="str">
            <v>07_052000000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D556" t="str">
            <v>07_053000000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1</v>
          </cell>
          <cell r="K556">
            <v>0</v>
          </cell>
          <cell r="L556">
            <v>0</v>
          </cell>
          <cell r="M556">
            <v>1</v>
          </cell>
        </row>
        <row r="557">
          <cell r="D557" t="str">
            <v>08_000000000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D558" t="str">
            <v>08_001000000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D559" t="str">
            <v>08_002000000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D560" t="str">
            <v>08_003000000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D561" t="str">
            <v>08_004000000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D562" t="str">
            <v>08_005000000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D563" t="str">
            <v>08_006000000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D564" t="str">
            <v>08_007000000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D565" t="str">
            <v>08_008000000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D566" t="str">
            <v>08_009000000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D567" t="str">
            <v>08_010000000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D568" t="str">
            <v>08_011000000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D569" t="str">
            <v>08_012000000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D570" t="str">
            <v>08_013000000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1</v>
          </cell>
          <cell r="K570">
            <v>0</v>
          </cell>
          <cell r="L570">
            <v>0</v>
          </cell>
          <cell r="M570">
            <v>1</v>
          </cell>
        </row>
        <row r="571">
          <cell r="D571" t="str">
            <v>08_014000000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0</v>
          </cell>
          <cell r="M571">
            <v>1</v>
          </cell>
        </row>
        <row r="572">
          <cell r="D572" t="str">
            <v>08_015000000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D573" t="str">
            <v>08_016000000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D574" t="str">
            <v>08_017000000</v>
          </cell>
          <cell r="E574">
            <v>1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1</v>
          </cell>
        </row>
        <row r="575">
          <cell r="D575" t="str">
            <v>08_018000000</v>
          </cell>
          <cell r="E575">
            <v>1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1</v>
          </cell>
        </row>
        <row r="576">
          <cell r="D576" t="str">
            <v>08_019000000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D577" t="str">
            <v>08_020000000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D578" t="str">
            <v>08_021000000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1</v>
          </cell>
          <cell r="K578">
            <v>0</v>
          </cell>
          <cell r="L578">
            <v>0</v>
          </cell>
          <cell r="M578">
            <v>1</v>
          </cell>
        </row>
        <row r="579">
          <cell r="D579" t="str">
            <v>08_022000000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D580" t="str">
            <v>08_023000000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D581" t="str">
            <v>08_024000000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</row>
        <row r="582">
          <cell r="D582" t="str">
            <v>08_025000000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D583" t="str">
            <v>08_026000000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D584" t="str">
            <v>08_027000000</v>
          </cell>
          <cell r="E584">
            <v>0</v>
          </cell>
          <cell r="F584">
            <v>1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1</v>
          </cell>
        </row>
        <row r="585">
          <cell r="D585" t="str">
            <v>08_028000000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D586" t="str">
            <v>08_029000000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D587" t="str">
            <v>08_030000000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D588" t="str">
            <v>08_031000000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D589" t="str">
            <v>08_032000000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D590" t="str">
            <v>08_033000000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</row>
        <row r="591">
          <cell r="D591" t="str">
            <v>08_034000000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0</v>
          </cell>
          <cell r="M591">
            <v>1</v>
          </cell>
        </row>
        <row r="592">
          <cell r="D592" t="str">
            <v>08_035000000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D593" t="str">
            <v>08_036000000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0</v>
          </cell>
          <cell r="M593">
            <v>1</v>
          </cell>
        </row>
        <row r="594">
          <cell r="D594" t="str">
            <v>08_037000000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</row>
        <row r="595">
          <cell r="D595" t="str">
            <v>08_038000000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D596" t="str">
            <v>08_039000000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</row>
        <row r="597">
          <cell r="D597" t="str">
            <v>08_040000000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D598" t="str">
            <v>08_041000000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D599" t="str">
            <v>08_042000000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D600" t="str">
            <v>08_043000000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D601" t="str">
            <v>08_044000000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</row>
        <row r="602">
          <cell r="D602" t="str">
            <v>08_045000000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</row>
        <row r="603">
          <cell r="D603" t="str">
            <v>08_046000000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D604" t="str">
            <v>08_047000000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D605" t="str">
            <v>08_048000000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D606" t="str">
            <v>08_049000000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D607" t="str">
            <v>08_050000000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0</v>
          </cell>
          <cell r="M607">
            <v>1</v>
          </cell>
        </row>
        <row r="608">
          <cell r="D608" t="str">
            <v>08_051000000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1</v>
          </cell>
          <cell r="K608">
            <v>0</v>
          </cell>
          <cell r="L608">
            <v>0</v>
          </cell>
          <cell r="M608">
            <v>1</v>
          </cell>
        </row>
        <row r="609">
          <cell r="D609" t="str">
            <v>08_052000000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</row>
        <row r="610">
          <cell r="D610" t="str">
            <v>08_053000000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D611" t="str">
            <v>08_054000000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D612" t="str">
            <v>08_055000000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D613" t="str">
            <v>08_056000000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D614" t="str">
            <v>08_057000000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</row>
        <row r="615">
          <cell r="D615" t="str">
            <v>08_058000000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D616" t="str">
            <v>08_059000000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D617" t="str">
            <v>08_060000000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D618" t="str">
            <v>08_061000000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D619" t="str">
            <v>08_062000000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0</v>
          </cell>
          <cell r="M619">
            <v>1</v>
          </cell>
        </row>
        <row r="620">
          <cell r="D620" t="str">
            <v>08_063000000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D621" t="str">
            <v>08_064000000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D622" t="str">
            <v>08_065000000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D623" t="str">
            <v>08_066000000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</row>
        <row r="624">
          <cell r="D624" t="str">
            <v>08_067000000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</row>
        <row r="625">
          <cell r="D625" t="str">
            <v>08_068000000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</row>
        <row r="626">
          <cell r="D626" t="str">
            <v>08_069000000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</row>
        <row r="627">
          <cell r="D627" t="str">
            <v>08_070000000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</row>
        <row r="628">
          <cell r="D628" t="str">
            <v>08_071000000</v>
          </cell>
          <cell r="E628">
            <v>1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1</v>
          </cell>
          <cell r="M628">
            <v>2</v>
          </cell>
        </row>
        <row r="629">
          <cell r="D629" t="str">
            <v>08_072000000</v>
          </cell>
          <cell r="E629">
            <v>1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1</v>
          </cell>
        </row>
        <row r="630">
          <cell r="D630" t="str">
            <v>09_000000000</v>
          </cell>
          <cell r="E630">
            <v>1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1</v>
          </cell>
        </row>
        <row r="631">
          <cell r="D631" t="str">
            <v>09_001000000</v>
          </cell>
          <cell r="E631">
            <v>1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1</v>
          </cell>
        </row>
        <row r="632">
          <cell r="D632" t="str">
            <v>09_002000000</v>
          </cell>
          <cell r="E632">
            <v>1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1</v>
          </cell>
        </row>
        <row r="633">
          <cell r="D633" t="str">
            <v>09_003000000</v>
          </cell>
          <cell r="E633">
            <v>1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1</v>
          </cell>
        </row>
        <row r="634">
          <cell r="D634" t="str">
            <v>09_004000000</v>
          </cell>
          <cell r="E634">
            <v>1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1</v>
          </cell>
        </row>
        <row r="635">
          <cell r="D635" t="str">
            <v>09_005000000</v>
          </cell>
          <cell r="E635">
            <v>1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1</v>
          </cell>
        </row>
        <row r="636">
          <cell r="D636" t="str">
            <v>09_006000000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</row>
        <row r="637">
          <cell r="D637" t="str">
            <v>09_007000000</v>
          </cell>
          <cell r="E637">
            <v>1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1</v>
          </cell>
        </row>
        <row r="638">
          <cell r="D638" t="str">
            <v>09_008000000</v>
          </cell>
          <cell r="E638">
            <v>1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1</v>
          </cell>
        </row>
        <row r="639">
          <cell r="D639" t="str">
            <v>09_009000000</v>
          </cell>
          <cell r="E639">
            <v>1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1</v>
          </cell>
        </row>
        <row r="640">
          <cell r="D640" t="str">
            <v>09_010000000</v>
          </cell>
          <cell r="E640">
            <v>1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1</v>
          </cell>
        </row>
        <row r="641">
          <cell r="D641" t="str">
            <v>09_011000000</v>
          </cell>
          <cell r="E641">
            <v>1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1</v>
          </cell>
        </row>
        <row r="642">
          <cell r="D642" t="str">
            <v>09_012000000</v>
          </cell>
          <cell r="E642">
            <v>1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1</v>
          </cell>
        </row>
        <row r="643">
          <cell r="D643" t="str">
            <v>09_013000000</v>
          </cell>
          <cell r="E643">
            <v>1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1</v>
          </cell>
        </row>
        <row r="644">
          <cell r="D644" t="str">
            <v>09_014000000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</row>
        <row r="645">
          <cell r="D645" t="str">
            <v>09_015000000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</row>
        <row r="646">
          <cell r="D646" t="str">
            <v>09_016000000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D647" t="str">
            <v>09_017000000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</row>
        <row r="648">
          <cell r="D648" t="str">
            <v>09_018000000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</row>
        <row r="649">
          <cell r="D649" t="str">
            <v>09_019000000</v>
          </cell>
          <cell r="E649">
            <v>1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1</v>
          </cell>
        </row>
        <row r="650">
          <cell r="D650" t="str">
            <v>09_020000000</v>
          </cell>
          <cell r="E650">
            <v>1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1</v>
          </cell>
        </row>
        <row r="651">
          <cell r="D651" t="str">
            <v>09_021000000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</row>
        <row r="652">
          <cell r="D652" t="str">
            <v>09_022000000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</row>
        <row r="653">
          <cell r="D653" t="str">
            <v>09_023000000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</row>
        <row r="654">
          <cell r="D654" t="str">
            <v>09_024000000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</row>
        <row r="655">
          <cell r="D655" t="str">
            <v>09_025000000</v>
          </cell>
          <cell r="E655">
            <v>1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0</v>
          </cell>
          <cell r="M655">
            <v>2</v>
          </cell>
        </row>
        <row r="656">
          <cell r="D656" t="str">
            <v>09_026000000</v>
          </cell>
          <cell r="E656">
            <v>1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1</v>
          </cell>
        </row>
        <row r="657">
          <cell r="D657" t="str">
            <v>09_027000000</v>
          </cell>
          <cell r="E657">
            <v>1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1</v>
          </cell>
        </row>
        <row r="658">
          <cell r="D658" t="str">
            <v>09_028000000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</row>
        <row r="659">
          <cell r="D659" t="str">
            <v>09_029000000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D660" t="str">
            <v>09_030000000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D661" t="str">
            <v>09_031000000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D662" t="str">
            <v>09_032000000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D663" t="str">
            <v>09_033000000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</row>
        <row r="664">
          <cell r="D664" t="str">
            <v>09_034000000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</row>
        <row r="665">
          <cell r="D665" t="str">
            <v>09_035000000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D666" t="str">
            <v>09_036000000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D667" t="str">
            <v>09_037000000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</row>
        <row r="668">
          <cell r="D668" t="str">
            <v>09_038000000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</row>
        <row r="669">
          <cell r="D669" t="str">
            <v>09_039000000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</row>
        <row r="670">
          <cell r="D670" t="str">
            <v>09_040000000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1</v>
          </cell>
          <cell r="K670">
            <v>0</v>
          </cell>
          <cell r="L670">
            <v>0</v>
          </cell>
          <cell r="M670">
            <v>1</v>
          </cell>
        </row>
        <row r="671">
          <cell r="D671" t="str">
            <v>09_041000000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</row>
        <row r="672">
          <cell r="D672" t="str">
            <v>09_042000000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</row>
        <row r="673">
          <cell r="D673" t="str">
            <v>09_043000000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</row>
        <row r="674">
          <cell r="D674" t="str">
            <v>09_044000000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1</v>
          </cell>
          <cell r="K674">
            <v>0</v>
          </cell>
          <cell r="L674">
            <v>0</v>
          </cell>
          <cell r="M674">
            <v>1</v>
          </cell>
        </row>
        <row r="675">
          <cell r="D675" t="str">
            <v>09_045000000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</row>
        <row r="676">
          <cell r="D676" t="str">
            <v>09_046000000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</row>
        <row r="677">
          <cell r="D677" t="str">
            <v>09_047000000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</row>
        <row r="678">
          <cell r="D678" t="str">
            <v>09_048000000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</row>
        <row r="679">
          <cell r="D679" t="str">
            <v>09_049000000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</row>
        <row r="680">
          <cell r="D680" t="str">
            <v>09_050000000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</row>
        <row r="681">
          <cell r="D681" t="str">
            <v>09_051000000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</row>
        <row r="682">
          <cell r="D682" t="str">
            <v>09_052000000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D683" t="str">
            <v>09_053000000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</row>
        <row r="684">
          <cell r="D684" t="str">
            <v>09_054000000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1</v>
          </cell>
          <cell r="K684">
            <v>0</v>
          </cell>
          <cell r="L684">
            <v>0</v>
          </cell>
          <cell r="M684">
            <v>1</v>
          </cell>
        </row>
        <row r="685">
          <cell r="D685" t="str">
            <v>09_055000000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0</v>
          </cell>
          <cell r="M685">
            <v>1</v>
          </cell>
        </row>
        <row r="686">
          <cell r="D686" t="str">
            <v>10_000000000</v>
          </cell>
          <cell r="E686">
            <v>1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1</v>
          </cell>
        </row>
        <row r="687">
          <cell r="D687" t="str">
            <v>10_001000000</v>
          </cell>
          <cell r="E687">
            <v>1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1</v>
          </cell>
        </row>
        <row r="688">
          <cell r="D688" t="str">
            <v>10_002000000</v>
          </cell>
          <cell r="E688">
            <v>1</v>
          </cell>
          <cell r="F688">
            <v>1</v>
          </cell>
          <cell r="G688">
            <v>0</v>
          </cell>
          <cell r="H688">
            <v>1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3</v>
          </cell>
        </row>
        <row r="689">
          <cell r="D689" t="str">
            <v>10_003000000</v>
          </cell>
          <cell r="E689">
            <v>1</v>
          </cell>
          <cell r="F689">
            <v>1</v>
          </cell>
          <cell r="G689">
            <v>0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4</v>
          </cell>
        </row>
        <row r="690">
          <cell r="D690" t="str">
            <v>10_004000000</v>
          </cell>
          <cell r="E690">
            <v>0</v>
          </cell>
          <cell r="F690">
            <v>1</v>
          </cell>
          <cell r="G690">
            <v>0</v>
          </cell>
          <cell r="H690">
            <v>0</v>
          </cell>
          <cell r="I690">
            <v>0</v>
          </cell>
          <cell r="J690">
            <v>1</v>
          </cell>
          <cell r="K690">
            <v>0</v>
          </cell>
          <cell r="L690">
            <v>1</v>
          </cell>
          <cell r="M690">
            <v>3</v>
          </cell>
        </row>
        <row r="691">
          <cell r="D691" t="str">
            <v>10_005000000</v>
          </cell>
          <cell r="E691">
            <v>1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1</v>
          </cell>
        </row>
        <row r="692">
          <cell r="D692" t="str">
            <v>10_006000000</v>
          </cell>
          <cell r="E692">
            <v>1</v>
          </cell>
          <cell r="F692">
            <v>0</v>
          </cell>
          <cell r="G692">
            <v>0</v>
          </cell>
          <cell r="H692">
            <v>1</v>
          </cell>
          <cell r="I692">
            <v>0</v>
          </cell>
          <cell r="J692">
            <v>1</v>
          </cell>
          <cell r="K692">
            <v>0</v>
          </cell>
          <cell r="L692">
            <v>1</v>
          </cell>
          <cell r="M692">
            <v>4</v>
          </cell>
        </row>
        <row r="693">
          <cell r="D693" t="str">
            <v>10_007000000</v>
          </cell>
          <cell r="E693">
            <v>1</v>
          </cell>
          <cell r="F693">
            <v>0</v>
          </cell>
          <cell r="G693">
            <v>1</v>
          </cell>
          <cell r="H693">
            <v>1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3</v>
          </cell>
        </row>
        <row r="694">
          <cell r="D694" t="str">
            <v>10_008000000</v>
          </cell>
          <cell r="E694">
            <v>1</v>
          </cell>
          <cell r="F694">
            <v>0</v>
          </cell>
          <cell r="G694">
            <v>1</v>
          </cell>
          <cell r="H694">
            <v>1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3</v>
          </cell>
        </row>
        <row r="695">
          <cell r="D695" t="str">
            <v>10_009000000</v>
          </cell>
          <cell r="E695">
            <v>1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1</v>
          </cell>
        </row>
        <row r="696">
          <cell r="D696" t="str">
            <v>10_010000000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</row>
        <row r="697">
          <cell r="D697" t="str">
            <v>10_011000000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0</v>
          </cell>
          <cell r="M697">
            <v>1</v>
          </cell>
        </row>
        <row r="698">
          <cell r="D698" t="str">
            <v>10_012000000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1</v>
          </cell>
          <cell r="K698">
            <v>0</v>
          </cell>
          <cell r="L698">
            <v>0</v>
          </cell>
          <cell r="M698">
            <v>1</v>
          </cell>
        </row>
        <row r="699">
          <cell r="D699" t="str">
            <v>10_013000000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0</v>
          </cell>
          <cell r="M699">
            <v>1</v>
          </cell>
        </row>
        <row r="700">
          <cell r="D700" t="str">
            <v>10_014000000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</row>
        <row r="701">
          <cell r="D701" t="str">
            <v>10_015000000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0</v>
          </cell>
          <cell r="M701">
            <v>1</v>
          </cell>
        </row>
        <row r="702">
          <cell r="D702" t="str">
            <v>10_016000000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</row>
        <row r="703">
          <cell r="D703" t="str">
            <v>10_017000000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D704" t="str">
            <v>10_018000000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D705" t="str">
            <v>10_019000000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D706" t="str">
            <v>10_020000000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D707" t="str">
            <v>10_021000000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D708" t="str">
            <v>10_022000000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</row>
        <row r="709">
          <cell r="D709" t="str">
            <v>10_023000000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</row>
        <row r="710">
          <cell r="D710" t="str">
            <v>10_024000000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D711" t="str">
            <v>10_025000000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</row>
        <row r="712">
          <cell r="D712" t="str">
            <v>10_026000000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</row>
        <row r="713">
          <cell r="D713" t="str">
            <v>10_027000000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</row>
        <row r="714">
          <cell r="D714" t="str">
            <v>10_028000000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D715" t="str">
            <v>10_029000000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D716" t="str">
            <v>10_030000000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</row>
        <row r="717">
          <cell r="D717" t="str">
            <v>10_031000000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</row>
        <row r="718">
          <cell r="D718" t="str">
            <v>10_032000000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</row>
        <row r="719">
          <cell r="D719" t="str">
            <v>10_033000000</v>
          </cell>
          <cell r="E719">
            <v>1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1</v>
          </cell>
        </row>
        <row r="720">
          <cell r="D720" t="str">
            <v>10_034000000</v>
          </cell>
          <cell r="E720">
            <v>1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1</v>
          </cell>
        </row>
        <row r="721">
          <cell r="D721" t="str">
            <v>10_035000000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</row>
        <row r="722">
          <cell r="D722" t="str">
            <v>10_036000000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D723" t="str">
            <v>10_037000000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</row>
        <row r="724">
          <cell r="D724" t="str">
            <v>10_038000000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</row>
        <row r="725">
          <cell r="D725" t="str">
            <v>10_039000000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</row>
        <row r="726">
          <cell r="D726" t="str">
            <v>10_040000000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</row>
        <row r="727">
          <cell r="D727" t="str">
            <v>10_041000000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D728" t="str">
            <v>10_042000000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</row>
        <row r="729">
          <cell r="D729" t="str">
            <v>10_043000000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</row>
        <row r="730">
          <cell r="D730" t="str">
            <v>10_044000000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1</v>
          </cell>
          <cell r="K730">
            <v>0</v>
          </cell>
          <cell r="L730">
            <v>0</v>
          </cell>
          <cell r="M730">
            <v>1</v>
          </cell>
        </row>
        <row r="731">
          <cell r="D731" t="str">
            <v>10_045000000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</row>
        <row r="732">
          <cell r="D732" t="str">
            <v>10_046000000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1</v>
          </cell>
          <cell r="K732">
            <v>0</v>
          </cell>
          <cell r="L732">
            <v>0</v>
          </cell>
          <cell r="M732">
            <v>1</v>
          </cell>
        </row>
        <row r="733">
          <cell r="D733" t="str">
            <v>10_047000000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</row>
        <row r="734">
          <cell r="D734" t="str">
            <v>10_048000000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</row>
        <row r="735">
          <cell r="D735" t="str">
            <v>10_049000000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</row>
        <row r="736">
          <cell r="D736" t="str">
            <v>10_050000000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</row>
        <row r="737">
          <cell r="D737" t="str">
            <v>10_051000000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</row>
        <row r="738">
          <cell r="D738" t="str">
            <v>10_052000000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D739" t="str">
            <v>10_053000000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</row>
        <row r="740">
          <cell r="D740" t="str">
            <v>10_054000000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</row>
        <row r="741">
          <cell r="D741" t="str">
            <v>10_055000000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</row>
        <row r="742">
          <cell r="D742" t="str">
            <v>10_056000000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</row>
        <row r="743">
          <cell r="D743" t="str">
            <v>10_057000000</v>
          </cell>
          <cell r="E743">
            <v>1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1</v>
          </cell>
        </row>
        <row r="744">
          <cell r="D744" t="str">
            <v>10_058000000</v>
          </cell>
          <cell r="E744">
            <v>1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1</v>
          </cell>
        </row>
        <row r="745">
          <cell r="D745" t="str">
            <v>10_059000000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</row>
        <row r="746">
          <cell r="D746" t="str">
            <v>10_060000000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</row>
        <row r="747">
          <cell r="D747" t="str">
            <v>10_061000000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</row>
        <row r="748">
          <cell r="D748" t="str">
            <v>10_062000000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</row>
        <row r="749">
          <cell r="D749" t="str">
            <v>10_063000000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</row>
        <row r="750">
          <cell r="D750" t="str">
            <v>10_064000000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</row>
        <row r="751">
          <cell r="D751" t="str">
            <v>10_065000000</v>
          </cell>
          <cell r="E751">
            <v>0</v>
          </cell>
          <cell r="F751">
            <v>0</v>
          </cell>
          <cell r="G751">
            <v>1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1</v>
          </cell>
        </row>
        <row r="752">
          <cell r="D752" t="str">
            <v>10_066000000</v>
          </cell>
          <cell r="E752">
            <v>0</v>
          </cell>
          <cell r="F752">
            <v>0</v>
          </cell>
          <cell r="G752">
            <v>1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1</v>
          </cell>
        </row>
        <row r="753">
          <cell r="D753" t="str">
            <v>11_000000000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1</v>
          </cell>
          <cell r="K753">
            <v>0</v>
          </cell>
          <cell r="L753">
            <v>0</v>
          </cell>
          <cell r="M753">
            <v>1</v>
          </cell>
        </row>
        <row r="754">
          <cell r="D754" t="str">
            <v>11_001000000</v>
          </cell>
          <cell r="E754">
            <v>1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1</v>
          </cell>
        </row>
        <row r="755">
          <cell r="D755" t="str">
            <v>11_002000000</v>
          </cell>
          <cell r="E755">
            <v>1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1</v>
          </cell>
          <cell r="K755">
            <v>0</v>
          </cell>
          <cell r="L755">
            <v>0</v>
          </cell>
          <cell r="M755">
            <v>2</v>
          </cell>
        </row>
        <row r="756">
          <cell r="D756" t="str">
            <v>11_003000000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1</v>
          </cell>
          <cell r="K756">
            <v>0</v>
          </cell>
          <cell r="L756">
            <v>0</v>
          </cell>
          <cell r="M756">
            <v>1</v>
          </cell>
        </row>
        <row r="757">
          <cell r="D757" t="str">
            <v>11_004000000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</row>
        <row r="758">
          <cell r="D758" t="str">
            <v>11_005000000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</row>
        <row r="759">
          <cell r="D759" t="str">
            <v>11_006000000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</row>
        <row r="760">
          <cell r="D760" t="str">
            <v>11_007000000</v>
          </cell>
          <cell r="E760">
            <v>1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1</v>
          </cell>
        </row>
        <row r="761">
          <cell r="D761" t="str">
            <v>11_008000000</v>
          </cell>
          <cell r="E761">
            <v>1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1</v>
          </cell>
        </row>
        <row r="762">
          <cell r="D762" t="str">
            <v>11_009000000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</v>
          </cell>
          <cell r="M762">
            <v>1</v>
          </cell>
        </row>
        <row r="763">
          <cell r="D763" t="str">
            <v>11_010000000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D764" t="str">
            <v>11_011000000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D765" t="str">
            <v>11_012000000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</row>
        <row r="766">
          <cell r="D766" t="str">
            <v>11_013000000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D767" t="str">
            <v>11_014000000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</row>
        <row r="768">
          <cell r="D768" t="str">
            <v>11_015000000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</row>
        <row r="769">
          <cell r="D769" t="str">
            <v>11_016000000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D770" t="str">
            <v>11_017000000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D771" t="str">
            <v>11_018000000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1</v>
          </cell>
          <cell r="K771">
            <v>0</v>
          </cell>
          <cell r="L771">
            <v>0</v>
          </cell>
          <cell r="M771">
            <v>1</v>
          </cell>
        </row>
        <row r="772">
          <cell r="D772" t="str">
            <v>11_019000000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1</v>
          </cell>
          <cell r="K772">
            <v>0</v>
          </cell>
          <cell r="L772">
            <v>0</v>
          </cell>
          <cell r="M772">
            <v>1</v>
          </cell>
        </row>
        <row r="773">
          <cell r="D773" t="str">
            <v>11_020000000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</row>
        <row r="774">
          <cell r="D774" t="str">
            <v>11_021000000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D775" t="str">
            <v>11_022000000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D776" t="str">
            <v>11_023000000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D777" t="str">
            <v>11_024000000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D778" t="str">
            <v>11_025000000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</row>
        <row r="779">
          <cell r="D779" t="str">
            <v>11_026000000</v>
          </cell>
          <cell r="E779">
            <v>1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1</v>
          </cell>
        </row>
        <row r="780">
          <cell r="D780" t="str">
            <v>11_027000000</v>
          </cell>
          <cell r="E780">
            <v>1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1</v>
          </cell>
        </row>
        <row r="781">
          <cell r="D781" t="str">
            <v>11_028000000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D782" t="str">
            <v>11_029000000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</row>
        <row r="783">
          <cell r="D783" t="str">
            <v>11_030000000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D784" t="str">
            <v>11_031000000</v>
          </cell>
          <cell r="E784">
            <v>1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1</v>
          </cell>
        </row>
        <row r="785">
          <cell r="D785" t="str">
            <v>11_032000000</v>
          </cell>
          <cell r="E785">
            <v>1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1</v>
          </cell>
        </row>
        <row r="786">
          <cell r="D786" t="str">
            <v>11_033000000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D787" t="str">
            <v>11_034000000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D788" t="str">
            <v>11_035000000</v>
          </cell>
          <cell r="E788">
            <v>1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1</v>
          </cell>
        </row>
        <row r="789">
          <cell r="D789" t="str">
            <v>11_036000000</v>
          </cell>
          <cell r="E789">
            <v>1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1</v>
          </cell>
        </row>
        <row r="790">
          <cell r="D790" t="str">
            <v>11_037000000</v>
          </cell>
          <cell r="E790">
            <v>0</v>
          </cell>
          <cell r="F790">
            <v>1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1</v>
          </cell>
          <cell r="M790">
            <v>2</v>
          </cell>
        </row>
        <row r="791">
          <cell r="D791" t="str">
            <v>11_038000000</v>
          </cell>
          <cell r="E791">
            <v>0</v>
          </cell>
          <cell r="F791">
            <v>1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1</v>
          </cell>
        </row>
        <row r="792">
          <cell r="D792" t="str">
            <v>11_039000000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</row>
        <row r="793">
          <cell r="D793" t="str">
            <v>11_040000000</v>
          </cell>
          <cell r="E793">
            <v>1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1</v>
          </cell>
        </row>
        <row r="794">
          <cell r="D794" t="str">
            <v>11_041000000</v>
          </cell>
          <cell r="E794">
            <v>1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1</v>
          </cell>
        </row>
        <row r="795">
          <cell r="D795" t="str">
            <v>11_042000000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</row>
        <row r="796">
          <cell r="D796" t="str">
            <v>11_043000000</v>
          </cell>
          <cell r="E796">
            <v>1</v>
          </cell>
          <cell r="F796">
            <v>0</v>
          </cell>
          <cell r="G796">
            <v>0</v>
          </cell>
          <cell r="H796">
            <v>1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2</v>
          </cell>
        </row>
        <row r="797">
          <cell r="D797" t="str">
            <v>11_044000000</v>
          </cell>
          <cell r="E797">
            <v>1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1</v>
          </cell>
        </row>
        <row r="798">
          <cell r="D798" t="str">
            <v>11_045000000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</row>
        <row r="799">
          <cell r="D799" t="str">
            <v>11_046000000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1</v>
          </cell>
          <cell r="K799">
            <v>0</v>
          </cell>
          <cell r="L799">
            <v>1</v>
          </cell>
          <cell r="M799">
            <v>2</v>
          </cell>
        </row>
        <row r="800">
          <cell r="D800" t="str">
            <v>11_047000000</v>
          </cell>
          <cell r="E800">
            <v>0</v>
          </cell>
          <cell r="F800">
            <v>1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1</v>
          </cell>
        </row>
        <row r="801">
          <cell r="D801" t="str">
            <v>11_048000000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1</v>
          </cell>
          <cell r="M801">
            <v>1</v>
          </cell>
        </row>
        <row r="802">
          <cell r="D802" t="str">
            <v>11_049000000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</row>
        <row r="803">
          <cell r="D803" t="str">
            <v>11_050000000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</row>
        <row r="804">
          <cell r="D804" t="str">
            <v>11_051000000</v>
          </cell>
          <cell r="E804">
            <v>1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1</v>
          </cell>
          <cell r="K804">
            <v>0</v>
          </cell>
          <cell r="L804">
            <v>0</v>
          </cell>
          <cell r="M804">
            <v>2</v>
          </cell>
        </row>
        <row r="805">
          <cell r="D805" t="str">
            <v>11_052000000</v>
          </cell>
          <cell r="E805">
            <v>1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1</v>
          </cell>
        </row>
        <row r="806">
          <cell r="D806" t="str">
            <v>11_053000000</v>
          </cell>
          <cell r="E806">
            <v>0</v>
          </cell>
          <cell r="F806">
            <v>1</v>
          </cell>
          <cell r="G806">
            <v>0</v>
          </cell>
          <cell r="H806">
            <v>0</v>
          </cell>
          <cell r="I806">
            <v>0</v>
          </cell>
          <cell r="J806">
            <v>1</v>
          </cell>
          <cell r="K806">
            <v>0</v>
          </cell>
          <cell r="L806">
            <v>0</v>
          </cell>
          <cell r="M806">
            <v>2</v>
          </cell>
        </row>
        <row r="807">
          <cell r="D807" t="str">
            <v>11_054000000</v>
          </cell>
          <cell r="E807">
            <v>1</v>
          </cell>
          <cell r="F807">
            <v>1</v>
          </cell>
          <cell r="G807">
            <v>0</v>
          </cell>
          <cell r="H807">
            <v>0</v>
          </cell>
          <cell r="I807">
            <v>0</v>
          </cell>
          <cell r="J807">
            <v>1</v>
          </cell>
          <cell r="K807">
            <v>0</v>
          </cell>
          <cell r="L807">
            <v>0</v>
          </cell>
          <cell r="M807">
            <v>3</v>
          </cell>
        </row>
        <row r="808">
          <cell r="D808" t="str">
            <v>11_055000000</v>
          </cell>
          <cell r="E808">
            <v>1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1</v>
          </cell>
        </row>
        <row r="809">
          <cell r="D809" t="str">
            <v>12_000000000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</row>
        <row r="810">
          <cell r="D810" t="str">
            <v>12_001000000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D811" t="str">
            <v>12_002000000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</row>
        <row r="812">
          <cell r="D812" t="str">
            <v>12_003000000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</row>
        <row r="813">
          <cell r="D813" t="str">
            <v>12_004000000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</row>
        <row r="814">
          <cell r="D814" t="str">
            <v>12_005000000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</row>
        <row r="815">
          <cell r="D815" t="str">
            <v>12_006000000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</row>
        <row r="816">
          <cell r="D816" t="str">
            <v>12_007000000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</row>
        <row r="817">
          <cell r="D817" t="str">
            <v>12_008000000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</row>
        <row r="818">
          <cell r="D818" t="str">
            <v>12_009000000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</row>
        <row r="819">
          <cell r="D819" t="str">
            <v>12_010000000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</row>
        <row r="820">
          <cell r="D820" t="str">
            <v>12_011000000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</row>
        <row r="821">
          <cell r="D821" t="str">
            <v>12_012000000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</row>
        <row r="822">
          <cell r="D822" t="str">
            <v>12_013000000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</row>
        <row r="823">
          <cell r="D823" t="str">
            <v>12_014000000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</row>
        <row r="824">
          <cell r="D824" t="str">
            <v>12_015000000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</row>
        <row r="825">
          <cell r="D825" t="str">
            <v>12_016000000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D826" t="str">
            <v>12_017000000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</row>
        <row r="827">
          <cell r="D827" t="str">
            <v>12_018000000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</row>
        <row r="828">
          <cell r="D828" t="str">
            <v>12_019000000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</row>
        <row r="829">
          <cell r="D829" t="str">
            <v>12_020000000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</row>
        <row r="830">
          <cell r="D830" t="str">
            <v>12_021000000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D831" t="str">
            <v>12_022000000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D832" t="str">
            <v>12_023000000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</row>
        <row r="833">
          <cell r="D833" t="str">
            <v>12_024000000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  <row r="834">
          <cell r="D834" t="str">
            <v>12_025000000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</row>
        <row r="835">
          <cell r="D835" t="str">
            <v>12_026000000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</row>
        <row r="836">
          <cell r="D836" t="str">
            <v>12_027000000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</row>
        <row r="837">
          <cell r="D837" t="str">
            <v>12_028000000</v>
          </cell>
          <cell r="E837">
            <v>1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1</v>
          </cell>
        </row>
        <row r="838">
          <cell r="D838" t="str">
            <v>12_029000000</v>
          </cell>
          <cell r="E838">
            <v>1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1</v>
          </cell>
        </row>
        <row r="839">
          <cell r="D839" t="str">
            <v>12_030000000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</row>
        <row r="840">
          <cell r="D840" t="str">
            <v>12_031000000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1</v>
          </cell>
          <cell r="K840">
            <v>0</v>
          </cell>
          <cell r="L840">
            <v>0</v>
          </cell>
          <cell r="M840">
            <v>1</v>
          </cell>
        </row>
        <row r="841">
          <cell r="D841" t="str">
            <v>12_032000000</v>
          </cell>
          <cell r="E841">
            <v>1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1</v>
          </cell>
        </row>
        <row r="842">
          <cell r="D842" t="str">
            <v>12_033000000</v>
          </cell>
          <cell r="E842">
            <v>1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1</v>
          </cell>
        </row>
        <row r="843">
          <cell r="D843" t="str">
            <v>12_034000000</v>
          </cell>
          <cell r="E843">
            <v>1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1</v>
          </cell>
        </row>
        <row r="844">
          <cell r="D844" t="str">
            <v>12_035000000</v>
          </cell>
          <cell r="E844">
            <v>1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1</v>
          </cell>
          <cell r="K844">
            <v>0</v>
          </cell>
          <cell r="L844">
            <v>0</v>
          </cell>
          <cell r="M844">
            <v>2</v>
          </cell>
        </row>
        <row r="845">
          <cell r="D845" t="str">
            <v>12_036000000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</row>
        <row r="846">
          <cell r="D846" t="str">
            <v>12_037000000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</row>
        <row r="847">
          <cell r="D847" t="str">
            <v>12_038000000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1</v>
          </cell>
          <cell r="K847">
            <v>0</v>
          </cell>
          <cell r="L847">
            <v>0</v>
          </cell>
          <cell r="M847">
            <v>1</v>
          </cell>
        </row>
        <row r="848">
          <cell r="D848" t="str">
            <v>12_039000000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</v>
          </cell>
          <cell r="J848">
            <v>0</v>
          </cell>
          <cell r="K848">
            <v>0</v>
          </cell>
          <cell r="L848">
            <v>0</v>
          </cell>
          <cell r="M848">
            <v>1</v>
          </cell>
        </row>
        <row r="849">
          <cell r="D849" t="str">
            <v>12_040000000</v>
          </cell>
          <cell r="E849">
            <v>1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1</v>
          </cell>
        </row>
        <row r="850">
          <cell r="D850" t="str">
            <v>12_041000000</v>
          </cell>
          <cell r="E850">
            <v>1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1</v>
          </cell>
          <cell r="K850">
            <v>0</v>
          </cell>
          <cell r="L850">
            <v>0</v>
          </cell>
          <cell r="M850">
            <v>2</v>
          </cell>
        </row>
        <row r="851">
          <cell r="D851" t="str">
            <v>12_042000000</v>
          </cell>
          <cell r="E851">
            <v>1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1</v>
          </cell>
        </row>
        <row r="852">
          <cell r="D852" t="str">
            <v>12_043000000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</row>
        <row r="853">
          <cell r="D853" t="str">
            <v>12_044000000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</row>
        <row r="854">
          <cell r="D854" t="str">
            <v>12_045000000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</row>
        <row r="855">
          <cell r="D855" t="str">
            <v>12_046000000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</row>
        <row r="856">
          <cell r="D856" t="str">
            <v>12_047000000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1</v>
          </cell>
          <cell r="K856">
            <v>0</v>
          </cell>
          <cell r="L856">
            <v>0</v>
          </cell>
          <cell r="M856">
            <v>1</v>
          </cell>
        </row>
        <row r="857">
          <cell r="D857" t="str">
            <v>12_048000000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1</v>
          </cell>
          <cell r="K857">
            <v>0</v>
          </cell>
          <cell r="L857">
            <v>0</v>
          </cell>
          <cell r="M857">
            <v>1</v>
          </cell>
        </row>
        <row r="858">
          <cell r="D858" t="str">
            <v>12_049000000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1</v>
          </cell>
          <cell r="K858">
            <v>0</v>
          </cell>
          <cell r="L858">
            <v>0</v>
          </cell>
          <cell r="M858">
            <v>1</v>
          </cell>
        </row>
        <row r="859">
          <cell r="D859" t="str">
            <v>12_050000000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</row>
        <row r="860">
          <cell r="D860" t="str">
            <v>12_051000000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</row>
        <row r="861">
          <cell r="D861" t="str">
            <v>12_052000000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</row>
        <row r="862">
          <cell r="D862" t="str">
            <v>12_053000000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</row>
        <row r="863">
          <cell r="D863" t="str">
            <v>12_054000000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</row>
        <row r="864">
          <cell r="D864" t="str">
            <v>12_055000000</v>
          </cell>
          <cell r="E864">
            <v>1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1</v>
          </cell>
          <cell r="K864">
            <v>0</v>
          </cell>
          <cell r="L864">
            <v>0</v>
          </cell>
          <cell r="M864">
            <v>2</v>
          </cell>
        </row>
        <row r="865">
          <cell r="D865" t="str">
            <v>12_056000000</v>
          </cell>
          <cell r="E865">
            <v>1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1</v>
          </cell>
          <cell r="K865">
            <v>0</v>
          </cell>
          <cell r="L865">
            <v>0</v>
          </cell>
          <cell r="M865">
            <v>2</v>
          </cell>
        </row>
        <row r="866">
          <cell r="D866" t="str">
            <v>12_057000000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</row>
        <row r="867">
          <cell r="D867" t="str">
            <v>12_058000000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1</v>
          </cell>
          <cell r="M867">
            <v>1</v>
          </cell>
        </row>
        <row r="868">
          <cell r="D868" t="str">
            <v>12_059000000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1</v>
          </cell>
          <cell r="M868">
            <v>1</v>
          </cell>
        </row>
        <row r="869">
          <cell r="D869" t="str">
            <v>13_000000000</v>
          </cell>
          <cell r="E869">
            <v>1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1</v>
          </cell>
        </row>
        <row r="870">
          <cell r="D870" t="str">
            <v>13_001000000</v>
          </cell>
          <cell r="E870">
            <v>1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1</v>
          </cell>
        </row>
        <row r="871">
          <cell r="D871" t="str">
            <v>13_002000000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</row>
        <row r="872">
          <cell r="D872" t="str">
            <v>13_003000000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</row>
        <row r="873">
          <cell r="D873" t="str">
            <v>13_004000000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</row>
        <row r="874">
          <cell r="D874" t="str">
            <v>13_005000000</v>
          </cell>
          <cell r="E874">
            <v>1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1</v>
          </cell>
        </row>
        <row r="875">
          <cell r="D875" t="str">
            <v>13_006000000</v>
          </cell>
          <cell r="E875">
            <v>1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1</v>
          </cell>
        </row>
        <row r="876">
          <cell r="D876" t="str">
            <v>13_007000000</v>
          </cell>
          <cell r="E876">
            <v>1</v>
          </cell>
          <cell r="F876">
            <v>0</v>
          </cell>
          <cell r="G876">
            <v>0</v>
          </cell>
          <cell r="H876">
            <v>1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2</v>
          </cell>
        </row>
        <row r="877">
          <cell r="D877" t="str">
            <v>13_008000000</v>
          </cell>
          <cell r="E877">
            <v>1</v>
          </cell>
          <cell r="F877">
            <v>0</v>
          </cell>
          <cell r="G877">
            <v>1</v>
          </cell>
          <cell r="H877">
            <v>1</v>
          </cell>
          <cell r="I877">
            <v>0</v>
          </cell>
          <cell r="J877">
            <v>1</v>
          </cell>
          <cell r="K877">
            <v>0</v>
          </cell>
          <cell r="L877">
            <v>0</v>
          </cell>
          <cell r="M877">
            <v>4</v>
          </cell>
        </row>
        <row r="878">
          <cell r="D878" t="str">
            <v>13_009000000</v>
          </cell>
          <cell r="E878">
            <v>0</v>
          </cell>
          <cell r="F878">
            <v>0</v>
          </cell>
          <cell r="G878">
            <v>0</v>
          </cell>
          <cell r="H878">
            <v>1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1</v>
          </cell>
        </row>
        <row r="879">
          <cell r="D879" t="str">
            <v>13_010000000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</row>
        <row r="880">
          <cell r="D880" t="str">
            <v>13_011000000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</row>
        <row r="881">
          <cell r="D881" t="str">
            <v>13_012000000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D882" t="str">
            <v>13_013000000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D883" t="str">
            <v>13_014000000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</row>
        <row r="884">
          <cell r="D884" t="str">
            <v>13_015000000</v>
          </cell>
          <cell r="E884">
            <v>1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1</v>
          </cell>
        </row>
        <row r="885">
          <cell r="D885" t="str">
            <v>13_016000000</v>
          </cell>
          <cell r="E885">
            <v>1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1</v>
          </cell>
        </row>
        <row r="886">
          <cell r="D886" t="str">
            <v>13_017000000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1</v>
          </cell>
          <cell r="J886">
            <v>0</v>
          </cell>
          <cell r="K886">
            <v>0</v>
          </cell>
          <cell r="L886">
            <v>0</v>
          </cell>
          <cell r="M886">
            <v>1</v>
          </cell>
        </row>
        <row r="887">
          <cell r="D887" t="str">
            <v>13_018000000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1</v>
          </cell>
          <cell r="J887">
            <v>0</v>
          </cell>
          <cell r="K887">
            <v>0</v>
          </cell>
          <cell r="L887">
            <v>0</v>
          </cell>
          <cell r="M887">
            <v>1</v>
          </cell>
        </row>
        <row r="888">
          <cell r="D888" t="str">
            <v>13_019000000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</row>
        <row r="889">
          <cell r="D889" t="str">
            <v>13_020000000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</row>
        <row r="890">
          <cell r="D890" t="str">
            <v>13_021000000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</row>
        <row r="891">
          <cell r="D891" t="str">
            <v>13_022000000</v>
          </cell>
          <cell r="E891">
            <v>1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1</v>
          </cell>
        </row>
        <row r="892">
          <cell r="D892" t="str">
            <v>13_023000000</v>
          </cell>
          <cell r="E892">
            <v>1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1</v>
          </cell>
        </row>
        <row r="893">
          <cell r="D893" t="str">
            <v>13_024000000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</row>
        <row r="894">
          <cell r="D894" t="str">
            <v>13_025000000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</row>
        <row r="895">
          <cell r="D895" t="str">
            <v>13_026000000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</row>
        <row r="896">
          <cell r="D896" t="str">
            <v>13_027000000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</v>
          </cell>
          <cell r="J896">
            <v>0</v>
          </cell>
          <cell r="K896">
            <v>0</v>
          </cell>
          <cell r="L896">
            <v>0</v>
          </cell>
          <cell r="M896">
            <v>1</v>
          </cell>
        </row>
        <row r="897">
          <cell r="D897" t="str">
            <v>13_028000000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</v>
          </cell>
          <cell r="J897">
            <v>0</v>
          </cell>
          <cell r="K897">
            <v>0</v>
          </cell>
          <cell r="L897">
            <v>0</v>
          </cell>
          <cell r="M897">
            <v>1</v>
          </cell>
        </row>
        <row r="898">
          <cell r="D898" t="str">
            <v>13_029000000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D899" t="str">
            <v>13_030000000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</row>
        <row r="900">
          <cell r="D900" t="str">
            <v>13_031000000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</row>
        <row r="901">
          <cell r="D901" t="str">
            <v>13_032000000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</row>
        <row r="902">
          <cell r="D902" t="str">
            <v>13_033000000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</row>
        <row r="903">
          <cell r="D903" t="str">
            <v>13_034000000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</row>
        <row r="904">
          <cell r="D904" t="str">
            <v>13_035000000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</row>
        <row r="905">
          <cell r="D905" t="str">
            <v>13_036000000</v>
          </cell>
          <cell r="E905">
            <v>1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1</v>
          </cell>
        </row>
        <row r="906">
          <cell r="D906" t="str">
            <v>13_037000000</v>
          </cell>
          <cell r="E906">
            <v>1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1</v>
          </cell>
        </row>
        <row r="907">
          <cell r="D907" t="str">
            <v>13_038000000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</row>
        <row r="908">
          <cell r="D908" t="str">
            <v>13_039000000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</row>
        <row r="909">
          <cell r="D909" t="str">
            <v>13_040000000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</row>
        <row r="910">
          <cell r="D910" t="str">
            <v>13_041000000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</row>
        <row r="911">
          <cell r="D911" t="str">
            <v>13_042000000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</row>
        <row r="912">
          <cell r="D912" t="str">
            <v>13_043000000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</row>
        <row r="913">
          <cell r="D913" t="str">
            <v>13_044000000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</row>
        <row r="914">
          <cell r="D914" t="str">
            <v>13_045000000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</row>
        <row r="915">
          <cell r="D915" t="str">
            <v>13_046000000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1</v>
          </cell>
          <cell r="M915">
            <v>1</v>
          </cell>
        </row>
        <row r="916">
          <cell r="D916" t="str">
            <v>13_047000000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1</v>
          </cell>
          <cell r="M916">
            <v>1</v>
          </cell>
        </row>
        <row r="917">
          <cell r="D917" t="str">
            <v>13_048000000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1</v>
          </cell>
          <cell r="M917">
            <v>1</v>
          </cell>
        </row>
        <row r="918">
          <cell r="D918" t="str">
            <v>13_049000000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</row>
        <row r="919">
          <cell r="D919" t="str">
            <v>13_050000000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1</v>
          </cell>
          <cell r="K919">
            <v>0</v>
          </cell>
          <cell r="L919">
            <v>0</v>
          </cell>
          <cell r="M919">
            <v>1</v>
          </cell>
        </row>
        <row r="920">
          <cell r="D920" t="str">
            <v>13_051000000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</row>
        <row r="921">
          <cell r="D921" t="str">
            <v>13_052000000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</row>
        <row r="922">
          <cell r="D922" t="str">
            <v>13_053000000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</v>
          </cell>
          <cell r="M922">
            <v>1</v>
          </cell>
        </row>
        <row r="923">
          <cell r="D923" t="str">
            <v>13_054000000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1</v>
          </cell>
          <cell r="M923">
            <v>1</v>
          </cell>
        </row>
        <row r="924">
          <cell r="D924" t="str">
            <v>14_000000000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</row>
        <row r="925">
          <cell r="D925" t="str">
            <v>14_001000000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</row>
        <row r="926">
          <cell r="D926" t="str">
            <v>14_002000000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</row>
        <row r="927">
          <cell r="D927" t="str">
            <v>14_003000000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</row>
        <row r="928">
          <cell r="D928" t="str">
            <v>14_004000000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</row>
        <row r="929">
          <cell r="D929" t="str">
            <v>14_005000000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</row>
        <row r="930">
          <cell r="D930" t="str">
            <v>14_006000000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</row>
        <row r="931">
          <cell r="D931" t="str">
            <v>14_007000000</v>
          </cell>
          <cell r="E931">
            <v>0</v>
          </cell>
          <cell r="F931">
            <v>1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1</v>
          </cell>
        </row>
        <row r="932">
          <cell r="D932" t="str">
            <v>14_008000000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</row>
        <row r="933">
          <cell r="D933" t="str">
            <v>14_009000000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1</v>
          </cell>
          <cell r="K933">
            <v>0</v>
          </cell>
          <cell r="L933">
            <v>0</v>
          </cell>
          <cell r="M933">
            <v>1</v>
          </cell>
        </row>
        <row r="934">
          <cell r="D934" t="str">
            <v>14_010000000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</row>
        <row r="935">
          <cell r="D935" t="str">
            <v>14_011000000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</row>
        <row r="936">
          <cell r="D936" t="str">
            <v>14_012000000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</row>
        <row r="937">
          <cell r="D937" t="str">
            <v>14_013000000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</row>
        <row r="938">
          <cell r="D938" t="str">
            <v>14_014000000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</row>
        <row r="939">
          <cell r="D939" t="str">
            <v>14_015000000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</row>
        <row r="940">
          <cell r="D940" t="str">
            <v>14_016000000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</row>
        <row r="941">
          <cell r="D941" t="str">
            <v>14_017000000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</row>
        <row r="942">
          <cell r="D942" t="str">
            <v>14_018000000</v>
          </cell>
          <cell r="E942">
            <v>0</v>
          </cell>
          <cell r="F942">
            <v>0</v>
          </cell>
          <cell r="G942">
            <v>0</v>
          </cell>
          <cell r="H942">
            <v>1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1</v>
          </cell>
        </row>
        <row r="943">
          <cell r="D943" t="str">
            <v>14_019000000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</row>
        <row r="944">
          <cell r="D944" t="str">
            <v>14_020000000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</row>
        <row r="945">
          <cell r="D945" t="str">
            <v>14_021000000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</row>
        <row r="946">
          <cell r="D946" t="str">
            <v>14_022000000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</row>
        <row r="947">
          <cell r="D947" t="str">
            <v>14_023000000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</row>
        <row r="948">
          <cell r="D948" t="str">
            <v>14_024000000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</row>
        <row r="949">
          <cell r="D949" t="str">
            <v>14_025000000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</row>
        <row r="950">
          <cell r="D950" t="str">
            <v>14_026000000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</row>
        <row r="951">
          <cell r="D951" t="str">
            <v>14_027000000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</row>
        <row r="952">
          <cell r="D952" t="str">
            <v>14_028000000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</row>
        <row r="953">
          <cell r="D953" t="str">
            <v>14_029000000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</row>
        <row r="954">
          <cell r="D954" t="str">
            <v>14_030000000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</row>
        <row r="955">
          <cell r="D955" t="str">
            <v>14_031000000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</row>
        <row r="956">
          <cell r="D956" t="str">
            <v>14_032000000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</row>
        <row r="957">
          <cell r="D957" t="str">
            <v>14_033000000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</row>
        <row r="958">
          <cell r="D958" t="str">
            <v>14_034000000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</row>
        <row r="959">
          <cell r="D959" t="str">
            <v>14_035000000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</row>
        <row r="960">
          <cell r="D960" t="str">
            <v>14_036000000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</row>
        <row r="961">
          <cell r="D961" t="str">
            <v>14_037000000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</row>
        <row r="962">
          <cell r="D962" t="str">
            <v>14_038000000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</row>
        <row r="963">
          <cell r="D963" t="str">
            <v>14_039000000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</row>
        <row r="964">
          <cell r="D964" t="str">
            <v>14_040000000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</row>
        <row r="965">
          <cell r="D965" t="str">
            <v>14_041000000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</row>
        <row r="966">
          <cell r="D966" t="str">
            <v>14_042000000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</row>
        <row r="967">
          <cell r="D967" t="str">
            <v>14_043000000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</row>
        <row r="968">
          <cell r="D968" t="str">
            <v>14_044000000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</row>
        <row r="969">
          <cell r="D969" t="str">
            <v>14_045000000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</row>
        <row r="970">
          <cell r="D970" t="str">
            <v>14_046000000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</row>
        <row r="971">
          <cell r="D971" t="str">
            <v>14_047000000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</row>
        <row r="972">
          <cell r="D972" t="str">
            <v>14_048000000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</row>
        <row r="973">
          <cell r="D973" t="str">
            <v>14_049000000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</row>
        <row r="974">
          <cell r="D974" t="str">
            <v>14_050000000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1</v>
          </cell>
          <cell r="M974">
            <v>1</v>
          </cell>
        </row>
        <row r="975">
          <cell r="D975" t="str">
            <v>14_051000000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1</v>
          </cell>
          <cell r="M975">
            <v>1</v>
          </cell>
        </row>
        <row r="976">
          <cell r="D976" t="str">
            <v>14_052000000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</row>
        <row r="977">
          <cell r="D977" t="str">
            <v>14_053000000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</row>
        <row r="978">
          <cell r="D978" t="str">
            <v>14_054000000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</row>
        <row r="979">
          <cell r="D979" t="str">
            <v>14_055000000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1</v>
          </cell>
          <cell r="K979">
            <v>0</v>
          </cell>
          <cell r="L979">
            <v>0</v>
          </cell>
          <cell r="M979">
            <v>1</v>
          </cell>
        </row>
        <row r="980">
          <cell r="D980" t="str">
            <v>14_056000000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</row>
        <row r="981">
          <cell r="D981" t="str">
            <v>14_057000000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</row>
        <row r="982">
          <cell r="D982" t="str">
            <v>14_058000000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</row>
        <row r="983">
          <cell r="D983" t="str">
            <v>14_059000000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</row>
        <row r="984">
          <cell r="D984" t="str">
            <v>14_060000000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1</v>
          </cell>
          <cell r="J984">
            <v>0</v>
          </cell>
          <cell r="K984">
            <v>0</v>
          </cell>
          <cell r="L984">
            <v>0</v>
          </cell>
          <cell r="M984">
            <v>1</v>
          </cell>
        </row>
        <row r="985">
          <cell r="D985" t="str">
            <v>15_000000000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</row>
        <row r="986">
          <cell r="D986" t="str">
            <v>15_001000000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</row>
        <row r="987">
          <cell r="D987" t="str">
            <v>15_002000000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</row>
        <row r="988">
          <cell r="D988" t="str">
            <v>15_003000000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</row>
        <row r="989">
          <cell r="D989" t="str">
            <v>15_004000000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</row>
        <row r="990">
          <cell r="D990" t="str">
            <v>15_005000000</v>
          </cell>
          <cell r="E990">
            <v>0</v>
          </cell>
          <cell r="F990">
            <v>1</v>
          </cell>
          <cell r="G990">
            <v>0</v>
          </cell>
          <cell r="H990">
            <v>0</v>
          </cell>
          <cell r="I990">
            <v>0</v>
          </cell>
          <cell r="J990">
            <v>1</v>
          </cell>
          <cell r="K990">
            <v>0</v>
          </cell>
          <cell r="L990">
            <v>0</v>
          </cell>
          <cell r="M990">
            <v>2</v>
          </cell>
        </row>
        <row r="991">
          <cell r="D991" t="str">
            <v>15_006000000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</row>
        <row r="992">
          <cell r="D992" t="str">
            <v>15_007000000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</row>
        <row r="993">
          <cell r="D993" t="str">
            <v>15_008000000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</row>
        <row r="994">
          <cell r="D994" t="str">
            <v>15_009000000</v>
          </cell>
          <cell r="E994">
            <v>1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1</v>
          </cell>
          <cell r="M994">
            <v>2</v>
          </cell>
        </row>
        <row r="995">
          <cell r="D995" t="str">
            <v>15_010000000</v>
          </cell>
          <cell r="E995">
            <v>1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1</v>
          </cell>
        </row>
        <row r="996">
          <cell r="D996" t="str">
            <v>15_011000000</v>
          </cell>
          <cell r="E996">
            <v>1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1</v>
          </cell>
        </row>
        <row r="997">
          <cell r="D997" t="str">
            <v>15_012000000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</row>
        <row r="998">
          <cell r="D998" t="str">
            <v>15_013000000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</row>
        <row r="999">
          <cell r="D999" t="str">
            <v>15_014000000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</row>
        <row r="1000">
          <cell r="D1000" t="str">
            <v>15_015000000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</row>
        <row r="1001">
          <cell r="D1001" t="str">
            <v>15_016000000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</row>
        <row r="1002">
          <cell r="D1002" t="str">
            <v>15_017000000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1</v>
          </cell>
          <cell r="K1002">
            <v>0</v>
          </cell>
          <cell r="L1002">
            <v>0</v>
          </cell>
          <cell r="M1002">
            <v>1</v>
          </cell>
        </row>
        <row r="1003">
          <cell r="D1003" t="str">
            <v>15_018000000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1</v>
          </cell>
          <cell r="K1003">
            <v>0</v>
          </cell>
          <cell r="L1003">
            <v>0</v>
          </cell>
          <cell r="M1003">
            <v>1</v>
          </cell>
        </row>
        <row r="1004">
          <cell r="D1004" t="str">
            <v>15_019000000</v>
          </cell>
          <cell r="E1004">
            <v>1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1</v>
          </cell>
        </row>
        <row r="1005">
          <cell r="D1005" t="str">
            <v>15_020000000</v>
          </cell>
          <cell r="E1005">
            <v>1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1</v>
          </cell>
        </row>
        <row r="1006">
          <cell r="D1006" t="str">
            <v>15_021000000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</row>
        <row r="1007">
          <cell r="D1007" t="str">
            <v>15_022000000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</row>
        <row r="1008">
          <cell r="D1008" t="str">
            <v>15_023000000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</row>
        <row r="1009">
          <cell r="D1009" t="str">
            <v>15_024000000</v>
          </cell>
          <cell r="E1009">
            <v>1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1</v>
          </cell>
        </row>
        <row r="1010">
          <cell r="D1010" t="str">
            <v>15_025000000</v>
          </cell>
          <cell r="E1010">
            <v>1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1</v>
          </cell>
        </row>
        <row r="1011">
          <cell r="D1011" t="str">
            <v>15_026000000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</row>
        <row r="1012">
          <cell r="D1012" t="str">
            <v>15_027000000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</row>
        <row r="1013">
          <cell r="D1013" t="str">
            <v>15_028000000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</row>
        <row r="1014">
          <cell r="D1014" t="str">
            <v>15_029000000</v>
          </cell>
          <cell r="E1014">
            <v>0</v>
          </cell>
          <cell r="F1014">
            <v>0</v>
          </cell>
          <cell r="G1014">
            <v>1</v>
          </cell>
          <cell r="H1014">
            <v>1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2</v>
          </cell>
        </row>
        <row r="1015">
          <cell r="D1015" t="str">
            <v>15_030000000</v>
          </cell>
          <cell r="E1015">
            <v>0</v>
          </cell>
          <cell r="F1015">
            <v>0</v>
          </cell>
          <cell r="G1015">
            <v>1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1</v>
          </cell>
        </row>
        <row r="1016">
          <cell r="D1016" t="str">
            <v>15_031000000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</row>
        <row r="1017">
          <cell r="D1017" t="str">
            <v>15_032000000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</row>
        <row r="1018">
          <cell r="D1018" t="str">
            <v>15_033000000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</row>
        <row r="1019">
          <cell r="D1019" t="str">
            <v>15_034000000</v>
          </cell>
          <cell r="E1019">
            <v>1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1</v>
          </cell>
        </row>
        <row r="1020">
          <cell r="D1020" t="str">
            <v>15_035000000</v>
          </cell>
          <cell r="E1020">
            <v>1</v>
          </cell>
          <cell r="F1020">
            <v>1</v>
          </cell>
          <cell r="G1020">
            <v>0</v>
          </cell>
          <cell r="H1020">
            <v>0</v>
          </cell>
          <cell r="I1020">
            <v>0</v>
          </cell>
          <cell r="J1020">
            <v>1</v>
          </cell>
          <cell r="K1020">
            <v>0</v>
          </cell>
          <cell r="L1020">
            <v>0</v>
          </cell>
          <cell r="M1020">
            <v>3</v>
          </cell>
        </row>
        <row r="1021">
          <cell r="D1021" t="str">
            <v>15_036000000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</row>
        <row r="1022">
          <cell r="D1022" t="str">
            <v>15_037000000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1</v>
          </cell>
          <cell r="K1022">
            <v>0</v>
          </cell>
          <cell r="L1022">
            <v>0</v>
          </cell>
          <cell r="M1022">
            <v>1</v>
          </cell>
        </row>
        <row r="1023">
          <cell r="D1023" t="str">
            <v>15_038000000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</row>
        <row r="1024">
          <cell r="D1024" t="str">
            <v>15_039000000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</row>
        <row r="1025">
          <cell r="D1025" t="str">
            <v>15_040000000</v>
          </cell>
          <cell r="E1025">
            <v>1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1</v>
          </cell>
        </row>
        <row r="1026">
          <cell r="D1026" t="str">
            <v>15_041000000</v>
          </cell>
          <cell r="E1026">
            <v>1</v>
          </cell>
          <cell r="F1026">
            <v>0</v>
          </cell>
          <cell r="G1026">
            <v>1</v>
          </cell>
          <cell r="H1026">
            <v>1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3</v>
          </cell>
        </row>
        <row r="1027">
          <cell r="D1027" t="str">
            <v>16_000000000</v>
          </cell>
          <cell r="E1027">
            <v>0</v>
          </cell>
          <cell r="F1027">
            <v>0</v>
          </cell>
          <cell r="G1027">
            <v>0</v>
          </cell>
          <cell r="H1027">
            <v>1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1</v>
          </cell>
        </row>
        <row r="1028">
          <cell r="D1028" t="str">
            <v>16_001000000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</row>
        <row r="1029">
          <cell r="D1029" t="str">
            <v>16_002000000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1</v>
          </cell>
          <cell r="M1029">
            <v>1</v>
          </cell>
        </row>
        <row r="1030">
          <cell r="D1030" t="str">
            <v>16_003000000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</row>
        <row r="1031">
          <cell r="D1031" t="str">
            <v>16_004000000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1</v>
          </cell>
          <cell r="M1031">
            <v>1</v>
          </cell>
        </row>
        <row r="1032">
          <cell r="D1032" t="str">
            <v>16_005000000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1</v>
          </cell>
          <cell r="K1032">
            <v>0</v>
          </cell>
          <cell r="L1032">
            <v>0</v>
          </cell>
          <cell r="M1032">
            <v>1</v>
          </cell>
        </row>
        <row r="1033">
          <cell r="D1033" t="str">
            <v>16_006000000</v>
          </cell>
          <cell r="E1033">
            <v>0</v>
          </cell>
          <cell r="F1033">
            <v>1</v>
          </cell>
          <cell r="G1033">
            <v>0</v>
          </cell>
          <cell r="H1033">
            <v>0</v>
          </cell>
          <cell r="I1033">
            <v>0</v>
          </cell>
          <cell r="J1033">
            <v>1</v>
          </cell>
          <cell r="K1033">
            <v>0</v>
          </cell>
          <cell r="L1033">
            <v>0</v>
          </cell>
          <cell r="M1033">
            <v>2</v>
          </cell>
        </row>
        <row r="1034">
          <cell r="D1034" t="str">
            <v>16_007000000</v>
          </cell>
          <cell r="E1034">
            <v>0</v>
          </cell>
          <cell r="F1034">
            <v>1</v>
          </cell>
          <cell r="G1034">
            <v>0</v>
          </cell>
          <cell r="H1034">
            <v>0</v>
          </cell>
          <cell r="I1034">
            <v>0</v>
          </cell>
          <cell r="J1034">
            <v>1</v>
          </cell>
          <cell r="K1034">
            <v>1</v>
          </cell>
          <cell r="L1034">
            <v>0</v>
          </cell>
          <cell r="M1034">
            <v>3</v>
          </cell>
        </row>
        <row r="1035">
          <cell r="D1035" t="str">
            <v>16_008000000</v>
          </cell>
          <cell r="E1035">
            <v>0</v>
          </cell>
          <cell r="F1035">
            <v>1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1</v>
          </cell>
        </row>
        <row r="1036">
          <cell r="D1036" t="str">
            <v>16_009000000</v>
          </cell>
          <cell r="E1036">
            <v>0</v>
          </cell>
          <cell r="F1036">
            <v>1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1</v>
          </cell>
        </row>
        <row r="1037">
          <cell r="D1037" t="str">
            <v>16_010000000</v>
          </cell>
          <cell r="E1037">
            <v>1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1</v>
          </cell>
        </row>
        <row r="1038">
          <cell r="D1038" t="str">
            <v>16_011000000</v>
          </cell>
          <cell r="E1038">
            <v>1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1</v>
          </cell>
        </row>
        <row r="1039">
          <cell r="D1039" t="str">
            <v>16_012000000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</row>
        <row r="1040">
          <cell r="D1040" t="str">
            <v>16_013000000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</row>
        <row r="1041">
          <cell r="D1041" t="str">
            <v>16_014000000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1</v>
          </cell>
          <cell r="K1041">
            <v>0</v>
          </cell>
          <cell r="L1041">
            <v>0</v>
          </cell>
          <cell r="M1041">
            <v>1</v>
          </cell>
        </row>
        <row r="1042">
          <cell r="D1042" t="str">
            <v>16_015000000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</row>
        <row r="1043">
          <cell r="D1043" t="str">
            <v>16_016000000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1</v>
          </cell>
          <cell r="J1043">
            <v>1</v>
          </cell>
          <cell r="K1043">
            <v>0</v>
          </cell>
          <cell r="L1043">
            <v>0</v>
          </cell>
          <cell r="M1043">
            <v>2</v>
          </cell>
        </row>
        <row r="1044">
          <cell r="D1044" t="str">
            <v>16_017000000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</row>
        <row r="1045">
          <cell r="D1045" t="str">
            <v>16_018000000</v>
          </cell>
          <cell r="E1045">
            <v>0</v>
          </cell>
          <cell r="F1045">
            <v>0</v>
          </cell>
          <cell r="G1045">
            <v>0</v>
          </cell>
          <cell r="H1045">
            <v>1</v>
          </cell>
          <cell r="I1045">
            <v>0</v>
          </cell>
          <cell r="J1045">
            <v>0</v>
          </cell>
          <cell r="K1045">
            <v>0</v>
          </cell>
          <cell r="L1045">
            <v>1</v>
          </cell>
          <cell r="M1045">
            <v>2</v>
          </cell>
        </row>
        <row r="1046">
          <cell r="D1046" t="str">
            <v>16_019000000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</row>
        <row r="1047">
          <cell r="D1047" t="str">
            <v>16_020000000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</row>
        <row r="1048">
          <cell r="D1048" t="str">
            <v>16_021000000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</row>
        <row r="1049">
          <cell r="D1049" t="str">
            <v>16_022000000</v>
          </cell>
          <cell r="E1049">
            <v>1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1</v>
          </cell>
        </row>
        <row r="1050">
          <cell r="D1050" t="str">
            <v>16_023000000</v>
          </cell>
          <cell r="E1050">
            <v>1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1</v>
          </cell>
        </row>
        <row r="1051">
          <cell r="D1051" t="str">
            <v>16_024000000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</row>
        <row r="1052">
          <cell r="D1052" t="str">
            <v>16_025000000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</row>
        <row r="1053">
          <cell r="D1053" t="str">
            <v>16_026000000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1</v>
          </cell>
          <cell r="K1053">
            <v>0</v>
          </cell>
          <cell r="L1053">
            <v>0</v>
          </cell>
          <cell r="M1053">
            <v>1</v>
          </cell>
        </row>
        <row r="1054">
          <cell r="D1054" t="str">
            <v>16_027000000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</row>
        <row r="1055">
          <cell r="D1055" t="str">
            <v>16_028000000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</row>
        <row r="1056">
          <cell r="D1056" t="str">
            <v>16_029000000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D1057" t="str">
            <v>16_030000000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</row>
        <row r="1058">
          <cell r="D1058" t="str">
            <v>16_031000000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</row>
        <row r="1059">
          <cell r="D1059" t="str">
            <v>16_032000000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</row>
        <row r="1060">
          <cell r="D1060" t="str">
            <v>16_033000000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</row>
        <row r="1061">
          <cell r="D1061" t="str">
            <v>16_034000000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</row>
        <row r="1062">
          <cell r="D1062" t="str">
            <v>16_035000000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</row>
        <row r="1063">
          <cell r="D1063" t="str">
            <v>16_036000000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</row>
        <row r="1064">
          <cell r="D1064" t="str">
            <v>16_037000000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</row>
        <row r="1065">
          <cell r="D1065" t="str">
            <v>16_038000000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</row>
        <row r="1066">
          <cell r="D1066" t="str">
            <v>16_039000000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1</v>
          </cell>
          <cell r="M1066">
            <v>1</v>
          </cell>
        </row>
        <row r="1067">
          <cell r="D1067" t="str">
            <v>16_040000000</v>
          </cell>
          <cell r="E1067">
            <v>0</v>
          </cell>
          <cell r="F1067">
            <v>0</v>
          </cell>
          <cell r="G1067">
            <v>0</v>
          </cell>
          <cell r="H1067">
            <v>1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1</v>
          </cell>
        </row>
        <row r="1068">
          <cell r="D1068" t="str">
            <v>16_041000000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1</v>
          </cell>
          <cell r="K1068">
            <v>0</v>
          </cell>
          <cell r="L1068">
            <v>0</v>
          </cell>
          <cell r="M1068">
            <v>1</v>
          </cell>
        </row>
        <row r="1069">
          <cell r="D1069" t="str">
            <v>16_042000000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</row>
        <row r="1070">
          <cell r="D1070" t="str">
            <v>16_043000000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</row>
        <row r="1071">
          <cell r="D1071" t="str">
            <v>16_044000000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</row>
        <row r="1072">
          <cell r="D1072" t="str">
            <v>16_045000000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</row>
        <row r="1073">
          <cell r="D1073" t="str">
            <v>16_046000000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</row>
        <row r="1074">
          <cell r="D1074" t="str">
            <v>16_047000000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</row>
        <row r="1075">
          <cell r="D1075" t="str">
            <v>16_048000000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</row>
        <row r="1076">
          <cell r="D1076" t="str">
            <v>16_049000000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</row>
        <row r="1077">
          <cell r="D1077" t="str">
            <v>16_050000000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</row>
        <row r="1078">
          <cell r="D1078" t="str">
            <v>16_051000000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</row>
        <row r="1079">
          <cell r="D1079" t="str">
            <v>16_052000000</v>
          </cell>
          <cell r="E1079">
            <v>0</v>
          </cell>
          <cell r="F1079">
            <v>0</v>
          </cell>
          <cell r="G1079">
            <v>1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1</v>
          </cell>
        </row>
        <row r="1080">
          <cell r="D1080" t="str">
            <v>17_000000000</v>
          </cell>
          <cell r="E1080">
            <v>1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1</v>
          </cell>
        </row>
        <row r="1081">
          <cell r="D1081" t="str">
            <v>17_001000000</v>
          </cell>
          <cell r="E1081">
            <v>1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1</v>
          </cell>
        </row>
        <row r="1082">
          <cell r="D1082" t="str">
            <v>17_002000000</v>
          </cell>
          <cell r="E1082">
            <v>1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1</v>
          </cell>
        </row>
        <row r="1083">
          <cell r="D1083" t="str">
            <v>17_003000000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</row>
        <row r="1084">
          <cell r="D1084" t="str">
            <v>17_004000000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</row>
        <row r="1085">
          <cell r="D1085" t="str">
            <v>17_005000000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1</v>
          </cell>
          <cell r="K1085">
            <v>0</v>
          </cell>
          <cell r="L1085">
            <v>1</v>
          </cell>
          <cell r="M1085">
            <v>2</v>
          </cell>
        </row>
        <row r="1086">
          <cell r="D1086" t="str">
            <v>17_006000000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</row>
        <row r="1087">
          <cell r="D1087" t="str">
            <v>17_007000000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</row>
        <row r="1088">
          <cell r="D1088" t="str">
            <v>17_008000000</v>
          </cell>
          <cell r="E1088">
            <v>1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1</v>
          </cell>
        </row>
        <row r="1089">
          <cell r="D1089" t="str">
            <v>17_009000000</v>
          </cell>
          <cell r="E1089">
            <v>1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1</v>
          </cell>
        </row>
        <row r="1090">
          <cell r="D1090" t="str">
            <v>17_010000000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</row>
        <row r="1091">
          <cell r="D1091" t="str">
            <v>17_011000000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</row>
        <row r="1092">
          <cell r="D1092" t="str">
            <v>17_012000000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</row>
        <row r="1093">
          <cell r="D1093" t="str">
            <v>17_013000000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</row>
        <row r="1094">
          <cell r="D1094" t="str">
            <v>17_014000000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</row>
        <row r="1095">
          <cell r="D1095" t="str">
            <v>17_015000000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</row>
        <row r="1096">
          <cell r="D1096" t="str">
            <v>17_016000000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</row>
        <row r="1097">
          <cell r="D1097" t="str">
            <v>17_017000000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</row>
        <row r="1098">
          <cell r="D1098" t="str">
            <v>17_018000000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D1099" t="str">
            <v>17_019000000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</row>
        <row r="1100">
          <cell r="D1100" t="str">
            <v>17_020000000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</row>
        <row r="1101">
          <cell r="D1101" t="str">
            <v>17_021000000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1</v>
          </cell>
          <cell r="K1101">
            <v>0</v>
          </cell>
          <cell r="L1101">
            <v>0</v>
          </cell>
          <cell r="M1101">
            <v>1</v>
          </cell>
        </row>
        <row r="1102">
          <cell r="D1102" t="str">
            <v>17_022000000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</row>
        <row r="1103">
          <cell r="D1103" t="str">
            <v>17_023000000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</row>
        <row r="1104">
          <cell r="D1104" t="str">
            <v>17_024000000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</row>
        <row r="1105">
          <cell r="D1105" t="str">
            <v>17_025000000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</row>
        <row r="1106">
          <cell r="D1106" t="str">
            <v>17_026000000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D1107" t="str">
            <v>17_027000000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</row>
        <row r="1108">
          <cell r="D1108" t="str">
            <v>17_028000000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</row>
        <row r="1109">
          <cell r="D1109" t="str">
            <v>17_029000000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</row>
        <row r="1110">
          <cell r="D1110" t="str">
            <v>17_030000000</v>
          </cell>
          <cell r="E1110">
            <v>1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1</v>
          </cell>
        </row>
        <row r="1111">
          <cell r="D1111" t="str">
            <v>17_031000000</v>
          </cell>
          <cell r="E1111">
            <v>1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1</v>
          </cell>
        </row>
        <row r="1112">
          <cell r="D1112" t="str">
            <v>17_032000000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</row>
        <row r="1113">
          <cell r="D1113" t="str">
            <v>17_033000000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</row>
        <row r="1114">
          <cell r="D1114" t="str">
            <v>17_034000000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D1115" t="str">
            <v>17_035000000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</row>
        <row r="1116">
          <cell r="D1116" t="str">
            <v>17_036000000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</row>
        <row r="1117">
          <cell r="D1117" t="str">
            <v>17_037000000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1</v>
          </cell>
          <cell r="J1117">
            <v>0</v>
          </cell>
          <cell r="K1117">
            <v>0</v>
          </cell>
          <cell r="L1117">
            <v>0</v>
          </cell>
          <cell r="M1117">
            <v>1</v>
          </cell>
        </row>
        <row r="1118">
          <cell r="D1118" t="str">
            <v>17_038000000</v>
          </cell>
          <cell r="E1118">
            <v>0</v>
          </cell>
          <cell r="F1118">
            <v>1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1</v>
          </cell>
        </row>
        <row r="1119">
          <cell r="D1119" t="str">
            <v>17_039000000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</row>
        <row r="1120">
          <cell r="D1120" t="str">
            <v>17_040000000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</row>
        <row r="1121">
          <cell r="D1121" t="str">
            <v>17_041000000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</row>
        <row r="1122">
          <cell r="D1122" t="str">
            <v>17_042000000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D1123" t="str">
            <v>17_043000000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</row>
        <row r="1124">
          <cell r="D1124" t="str">
            <v>17_044000000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</row>
        <row r="1125">
          <cell r="D1125" t="str">
            <v>17_045000000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</row>
        <row r="1126">
          <cell r="D1126" t="str">
            <v>17_046000000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</row>
        <row r="1127">
          <cell r="D1127" t="str">
            <v>17_047000000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</row>
        <row r="1128">
          <cell r="D1128" t="str">
            <v>17_048000000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</row>
        <row r="1129">
          <cell r="D1129" t="str">
            <v>17_049000000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</row>
        <row r="1130">
          <cell r="D1130" t="str">
            <v>17_050000000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</row>
        <row r="1131">
          <cell r="D1131" t="str">
            <v>17_051000000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</row>
        <row r="1132">
          <cell r="D1132" t="str">
            <v>17_052000000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</row>
        <row r="1133">
          <cell r="D1133" t="str">
            <v>17_053000000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</row>
        <row r="1134">
          <cell r="D1134" t="str">
            <v>17_054000000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</row>
        <row r="1135">
          <cell r="D1135" t="str">
            <v>17_055000000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</row>
        <row r="1136">
          <cell r="D1136" t="str">
            <v>17_056000000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</row>
        <row r="1137">
          <cell r="D1137" t="str">
            <v>17_057000000</v>
          </cell>
          <cell r="E1137">
            <v>1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1</v>
          </cell>
        </row>
        <row r="1138">
          <cell r="D1138" t="str">
            <v>17_058000000</v>
          </cell>
          <cell r="E1138">
            <v>1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1</v>
          </cell>
        </row>
        <row r="1139">
          <cell r="D1139" t="str">
            <v>18_000000000</v>
          </cell>
          <cell r="E1139">
            <v>0</v>
          </cell>
          <cell r="F1139">
            <v>1</v>
          </cell>
          <cell r="G1139">
            <v>0</v>
          </cell>
          <cell r="H1139">
            <v>0</v>
          </cell>
          <cell r="I1139">
            <v>0</v>
          </cell>
          <cell r="J1139">
            <v>1</v>
          </cell>
          <cell r="K1139">
            <v>1</v>
          </cell>
          <cell r="L1139">
            <v>1</v>
          </cell>
          <cell r="M1139">
            <v>4</v>
          </cell>
        </row>
        <row r="1140">
          <cell r="D1140" t="str">
            <v>18_001000000</v>
          </cell>
          <cell r="E1140">
            <v>0</v>
          </cell>
          <cell r="F1140">
            <v>1</v>
          </cell>
          <cell r="G1140">
            <v>0</v>
          </cell>
          <cell r="H1140">
            <v>0</v>
          </cell>
          <cell r="I1140">
            <v>0</v>
          </cell>
          <cell r="J1140">
            <v>1</v>
          </cell>
          <cell r="K1140">
            <v>1</v>
          </cell>
          <cell r="L1140">
            <v>1</v>
          </cell>
          <cell r="M1140">
            <v>4</v>
          </cell>
        </row>
        <row r="1141">
          <cell r="D1141" t="str">
            <v>18_002000000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1</v>
          </cell>
          <cell r="K1141">
            <v>0</v>
          </cell>
          <cell r="L1141">
            <v>0</v>
          </cell>
          <cell r="M1141">
            <v>1</v>
          </cell>
        </row>
        <row r="1142">
          <cell r="D1142" t="str">
            <v>18_003000000</v>
          </cell>
          <cell r="E1142">
            <v>0</v>
          </cell>
          <cell r="F1142">
            <v>1</v>
          </cell>
          <cell r="G1142">
            <v>0</v>
          </cell>
          <cell r="H1142">
            <v>0</v>
          </cell>
          <cell r="I1142">
            <v>0</v>
          </cell>
          <cell r="J1142">
            <v>1</v>
          </cell>
          <cell r="K1142">
            <v>0</v>
          </cell>
          <cell r="L1142">
            <v>0</v>
          </cell>
          <cell r="M1142">
            <v>2</v>
          </cell>
        </row>
        <row r="1143">
          <cell r="D1143" t="str">
            <v>18_004000000</v>
          </cell>
          <cell r="E1143">
            <v>0</v>
          </cell>
          <cell r="F1143">
            <v>1</v>
          </cell>
          <cell r="G1143">
            <v>0</v>
          </cell>
          <cell r="H1143">
            <v>0</v>
          </cell>
          <cell r="I1143">
            <v>0</v>
          </cell>
          <cell r="J1143">
            <v>1</v>
          </cell>
          <cell r="K1143">
            <v>0</v>
          </cell>
          <cell r="L1143">
            <v>0</v>
          </cell>
          <cell r="M1143">
            <v>2</v>
          </cell>
        </row>
        <row r="1144">
          <cell r="D1144" t="str">
            <v>18_005000000</v>
          </cell>
          <cell r="E1144">
            <v>1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1</v>
          </cell>
        </row>
        <row r="1145">
          <cell r="D1145" t="str">
            <v>18_006000000</v>
          </cell>
          <cell r="E1145">
            <v>1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1</v>
          </cell>
        </row>
        <row r="1146">
          <cell r="D1146" t="str">
            <v>18_007000000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D1147" t="str">
            <v>18_008000000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</row>
        <row r="1148">
          <cell r="D1148" t="str">
            <v>18_009000000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</row>
        <row r="1149">
          <cell r="D1149" t="str">
            <v>18_010000000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</row>
        <row r="1150">
          <cell r="D1150" t="str">
            <v>18_011000000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</row>
        <row r="1151">
          <cell r="D1151" t="str">
            <v>18_012000000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1</v>
          </cell>
          <cell r="K1151">
            <v>0</v>
          </cell>
          <cell r="L1151">
            <v>0</v>
          </cell>
          <cell r="M1151">
            <v>1</v>
          </cell>
        </row>
        <row r="1152">
          <cell r="D1152" t="str">
            <v>18_013000000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</row>
        <row r="1153">
          <cell r="D1153" t="str">
            <v>18_014000000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</row>
        <row r="1154">
          <cell r="D1154" t="str">
            <v>18_015000000</v>
          </cell>
          <cell r="E1154">
            <v>1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1</v>
          </cell>
          <cell r="K1154">
            <v>0</v>
          </cell>
          <cell r="L1154">
            <v>1</v>
          </cell>
          <cell r="M1154">
            <v>3</v>
          </cell>
        </row>
        <row r="1155">
          <cell r="D1155" t="str">
            <v>18_016000000</v>
          </cell>
          <cell r="E1155">
            <v>1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1</v>
          </cell>
        </row>
        <row r="1156">
          <cell r="D1156" t="str">
            <v>18_017000000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</row>
        <row r="1157">
          <cell r="D1157" t="str">
            <v>18_018000000</v>
          </cell>
          <cell r="E1157">
            <v>1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1</v>
          </cell>
        </row>
        <row r="1158">
          <cell r="D1158" t="str">
            <v>18_019000000</v>
          </cell>
          <cell r="E1158">
            <v>1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1</v>
          </cell>
        </row>
        <row r="1159">
          <cell r="D1159" t="str">
            <v>18_020000000</v>
          </cell>
          <cell r="E1159">
            <v>1</v>
          </cell>
          <cell r="F1159">
            <v>0</v>
          </cell>
          <cell r="G1159">
            <v>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2</v>
          </cell>
        </row>
        <row r="1160">
          <cell r="D1160" t="str">
            <v>18_021000000</v>
          </cell>
          <cell r="E1160">
            <v>1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1</v>
          </cell>
        </row>
        <row r="1161">
          <cell r="D1161" t="str">
            <v>18_022000000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</row>
        <row r="1162">
          <cell r="D1162" t="str">
            <v>18_023000000</v>
          </cell>
          <cell r="E1162">
            <v>1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1</v>
          </cell>
        </row>
        <row r="1163">
          <cell r="D1163" t="str">
            <v>18_024000000</v>
          </cell>
          <cell r="E1163">
            <v>1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1</v>
          </cell>
          <cell r="K1163">
            <v>0</v>
          </cell>
          <cell r="L1163">
            <v>1</v>
          </cell>
          <cell r="M1163">
            <v>3</v>
          </cell>
        </row>
        <row r="1164">
          <cell r="D1164" t="str">
            <v>18_025000000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1</v>
          </cell>
          <cell r="K1164">
            <v>0</v>
          </cell>
          <cell r="L1164">
            <v>0</v>
          </cell>
          <cell r="M1164">
            <v>1</v>
          </cell>
        </row>
        <row r="1165">
          <cell r="D1165" t="str">
            <v>18_026000000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1</v>
          </cell>
          <cell r="K1165">
            <v>0</v>
          </cell>
          <cell r="L1165">
            <v>0</v>
          </cell>
          <cell r="M1165">
            <v>1</v>
          </cell>
        </row>
        <row r="1166">
          <cell r="D1166" t="str">
            <v>18_027000000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</row>
        <row r="1167">
          <cell r="D1167" t="str">
            <v>18_028000000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</row>
        <row r="1168">
          <cell r="D1168" t="str">
            <v>18_029000000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</row>
        <row r="1169">
          <cell r="D1169" t="str">
            <v>18_030000000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</row>
        <row r="1170">
          <cell r="D1170" t="str">
            <v>18_031000000</v>
          </cell>
          <cell r="E1170">
            <v>1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1</v>
          </cell>
        </row>
        <row r="1171">
          <cell r="D1171" t="str">
            <v>18_032000000</v>
          </cell>
          <cell r="E1171">
            <v>1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1</v>
          </cell>
        </row>
        <row r="1172">
          <cell r="D1172" t="str">
            <v>18_033000000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</row>
        <row r="1173">
          <cell r="D1173" t="str">
            <v>18_034000000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</row>
        <row r="1174">
          <cell r="D1174" t="str">
            <v>18_035000000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</row>
        <row r="1175">
          <cell r="D1175" t="str">
            <v>18_036000000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</row>
        <row r="1176">
          <cell r="D1176" t="str">
            <v>18_037000000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</row>
        <row r="1177">
          <cell r="D1177" t="str">
            <v>18_038000000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</row>
        <row r="1178">
          <cell r="D1178" t="str">
            <v>18_039000000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</row>
        <row r="1179">
          <cell r="D1179" t="str">
            <v>18_040000000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</row>
        <row r="1180">
          <cell r="D1180" t="str">
            <v>18_041000000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</row>
        <row r="1181">
          <cell r="D1181" t="str">
            <v>18_042000000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1</v>
          </cell>
          <cell r="K1181">
            <v>0</v>
          </cell>
          <cell r="L1181">
            <v>0</v>
          </cell>
          <cell r="M1181">
            <v>1</v>
          </cell>
        </row>
        <row r="1182">
          <cell r="D1182" t="str">
            <v>18_043000000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1</v>
          </cell>
          <cell r="K1182">
            <v>0</v>
          </cell>
          <cell r="L1182">
            <v>0</v>
          </cell>
          <cell r="M1182">
            <v>1</v>
          </cell>
        </row>
        <row r="1183">
          <cell r="D1183" t="str">
            <v>18_044000000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</row>
        <row r="1184">
          <cell r="D1184" t="str">
            <v>18_045000000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</row>
        <row r="1185">
          <cell r="D1185" t="str">
            <v>18_046000000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</row>
        <row r="1186">
          <cell r="D1186" t="str">
            <v>18_047000000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</row>
        <row r="1187">
          <cell r="D1187" t="str">
            <v>18_048000000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</row>
        <row r="1188">
          <cell r="D1188" t="str">
            <v>18_049000000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</row>
        <row r="1189">
          <cell r="D1189" t="str">
            <v>18_050000000</v>
          </cell>
          <cell r="E1189">
            <v>0</v>
          </cell>
          <cell r="F1189">
            <v>0</v>
          </cell>
          <cell r="G1189">
            <v>0</v>
          </cell>
          <cell r="H1189">
            <v>1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1</v>
          </cell>
        </row>
        <row r="1190">
          <cell r="D1190" t="str">
            <v>18_051000000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</row>
        <row r="1191">
          <cell r="D1191" t="str">
            <v>18_052000000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</row>
        <row r="1192">
          <cell r="D1192" t="str">
            <v>18_053000000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1</v>
          </cell>
          <cell r="K1192">
            <v>0</v>
          </cell>
          <cell r="L1192">
            <v>0</v>
          </cell>
          <cell r="M1192">
            <v>1</v>
          </cell>
        </row>
        <row r="1193">
          <cell r="D1193" t="str">
            <v>19_000000000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</row>
        <row r="1194">
          <cell r="D1194" t="str">
            <v>19_001000000</v>
          </cell>
          <cell r="E1194">
            <v>1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1</v>
          </cell>
        </row>
        <row r="1195">
          <cell r="D1195" t="str">
            <v>19_002000000</v>
          </cell>
          <cell r="E1195">
            <v>1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1</v>
          </cell>
        </row>
        <row r="1196">
          <cell r="D1196" t="str">
            <v>19_003000000</v>
          </cell>
          <cell r="E1196">
            <v>1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1</v>
          </cell>
          <cell r="K1196">
            <v>0</v>
          </cell>
          <cell r="L1196">
            <v>1</v>
          </cell>
          <cell r="M1196">
            <v>3</v>
          </cell>
        </row>
        <row r="1197">
          <cell r="D1197" t="str">
            <v>19_004000000</v>
          </cell>
          <cell r="E1197">
            <v>1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1</v>
          </cell>
        </row>
        <row r="1198">
          <cell r="D1198" t="str">
            <v>19_005000000</v>
          </cell>
          <cell r="E1198">
            <v>1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1</v>
          </cell>
        </row>
        <row r="1199">
          <cell r="D1199" t="str">
            <v>19_006000000</v>
          </cell>
          <cell r="E1199">
            <v>1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1</v>
          </cell>
        </row>
        <row r="1200">
          <cell r="D1200" t="str">
            <v>19_007000000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</row>
        <row r="1201">
          <cell r="D1201" t="str">
            <v>19_008000000</v>
          </cell>
          <cell r="E1201">
            <v>1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1</v>
          </cell>
        </row>
        <row r="1202">
          <cell r="D1202" t="str">
            <v>19_009000000</v>
          </cell>
          <cell r="E1202">
            <v>1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1</v>
          </cell>
        </row>
        <row r="1203">
          <cell r="D1203" t="str">
            <v>19_010000000</v>
          </cell>
          <cell r="E1203">
            <v>1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1</v>
          </cell>
        </row>
        <row r="1204">
          <cell r="D1204" t="str">
            <v>19_011000000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1</v>
          </cell>
          <cell r="K1204">
            <v>0</v>
          </cell>
          <cell r="L1204">
            <v>0</v>
          </cell>
          <cell r="M1204">
            <v>1</v>
          </cell>
        </row>
        <row r="1205">
          <cell r="D1205" t="str">
            <v>19_012000000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</row>
        <row r="1206">
          <cell r="D1206" t="str">
            <v>19_013000000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</row>
        <row r="1207">
          <cell r="D1207" t="str">
            <v>19_014000000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</row>
        <row r="1208">
          <cell r="D1208" t="str">
            <v>19_015000000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</row>
        <row r="1209">
          <cell r="D1209" t="str">
            <v>19_016000000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</row>
        <row r="1210">
          <cell r="D1210" t="str">
            <v>19_017000000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</row>
        <row r="1211">
          <cell r="D1211" t="str">
            <v>19_018000000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</row>
        <row r="1212">
          <cell r="D1212" t="str">
            <v>19_019000000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</row>
        <row r="1213">
          <cell r="D1213" t="str">
            <v>19_020000000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</row>
        <row r="1214">
          <cell r="D1214" t="str">
            <v>19_021000000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</row>
        <row r="1215">
          <cell r="D1215" t="str">
            <v>19_022000000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</row>
        <row r="1216">
          <cell r="D1216" t="str">
            <v>19_023000000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</row>
        <row r="1217">
          <cell r="D1217" t="str">
            <v>19_024000000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</row>
        <row r="1218">
          <cell r="D1218" t="str">
            <v>19_025000000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</row>
        <row r="1219">
          <cell r="D1219" t="str">
            <v>19_026000000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</row>
        <row r="1220">
          <cell r="D1220" t="str">
            <v>19_027000000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</row>
        <row r="1221">
          <cell r="D1221" t="str">
            <v>19_028000000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</row>
        <row r="1222">
          <cell r="D1222" t="str">
            <v>19_029000000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</row>
        <row r="1223">
          <cell r="D1223" t="str">
            <v>19_030000000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</row>
        <row r="1224">
          <cell r="D1224" t="str">
            <v>19_031000000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</row>
        <row r="1225">
          <cell r="D1225" t="str">
            <v>19_032000000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</row>
        <row r="1226">
          <cell r="D1226" t="str">
            <v>19_033000000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</row>
        <row r="1227">
          <cell r="D1227" t="str">
            <v>19_034000000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</row>
        <row r="1228">
          <cell r="D1228" t="str">
            <v>19_035000000</v>
          </cell>
          <cell r="E1228">
            <v>1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1</v>
          </cell>
        </row>
        <row r="1229">
          <cell r="D1229" t="str">
            <v>19_036000000</v>
          </cell>
          <cell r="E1229">
            <v>1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1</v>
          </cell>
        </row>
        <row r="1230">
          <cell r="D1230" t="str">
            <v>19_037000000</v>
          </cell>
          <cell r="E1230">
            <v>0</v>
          </cell>
          <cell r="F1230">
            <v>1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1</v>
          </cell>
        </row>
        <row r="1231">
          <cell r="D1231" t="str">
            <v>20_000000000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1</v>
          </cell>
          <cell r="K1231">
            <v>0</v>
          </cell>
          <cell r="L1231">
            <v>0</v>
          </cell>
          <cell r="M1231">
            <v>1</v>
          </cell>
        </row>
        <row r="1232">
          <cell r="D1232" t="str">
            <v>20_001000000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</row>
        <row r="1233">
          <cell r="D1233" t="str">
            <v>20_002000000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</row>
        <row r="1234">
          <cell r="D1234" t="str">
            <v>20_003000000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</row>
        <row r="1235">
          <cell r="D1235" t="str">
            <v>20_004000000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</row>
        <row r="1236">
          <cell r="D1236" t="str">
            <v>20_005000000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</row>
        <row r="1237">
          <cell r="D1237" t="str">
            <v>20_006000000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</row>
        <row r="1238">
          <cell r="D1238" t="str">
            <v>20_007000000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</row>
        <row r="1239">
          <cell r="D1239" t="str">
            <v>20_008000000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</row>
        <row r="1240">
          <cell r="D1240" t="str">
            <v>20_009000000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</row>
        <row r="1241">
          <cell r="D1241" t="str">
            <v>20_010000000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</row>
        <row r="1242">
          <cell r="D1242" t="str">
            <v>20_011000000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</row>
        <row r="1243">
          <cell r="D1243" t="str">
            <v>20_012000000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</row>
        <row r="1244">
          <cell r="D1244" t="str">
            <v>20_013000000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</row>
        <row r="1245">
          <cell r="D1245" t="str">
            <v>20_014000000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</row>
        <row r="1246">
          <cell r="D1246" t="str">
            <v>20_015000000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</row>
        <row r="1247">
          <cell r="D1247" t="str">
            <v>20_016000000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</row>
        <row r="1248">
          <cell r="D1248" t="str">
            <v>20_017000000</v>
          </cell>
          <cell r="E1248">
            <v>0</v>
          </cell>
          <cell r="F1248">
            <v>0</v>
          </cell>
          <cell r="G1248">
            <v>0</v>
          </cell>
          <cell r="H1248">
            <v>1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1</v>
          </cell>
        </row>
        <row r="1249">
          <cell r="D1249" t="str">
            <v>20_018000000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</row>
        <row r="1250">
          <cell r="D1250" t="str">
            <v>20_019000000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</row>
        <row r="1251">
          <cell r="D1251" t="str">
            <v>20_020000000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</row>
        <row r="1252">
          <cell r="D1252" t="str">
            <v>20_021000000</v>
          </cell>
          <cell r="E1252">
            <v>0</v>
          </cell>
          <cell r="F1252">
            <v>0</v>
          </cell>
          <cell r="G1252">
            <v>0</v>
          </cell>
          <cell r="H1252">
            <v>1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1</v>
          </cell>
        </row>
        <row r="1253">
          <cell r="D1253" t="str">
            <v>20_022000000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</row>
        <row r="1254">
          <cell r="D1254" t="str">
            <v>20_023000000</v>
          </cell>
          <cell r="E1254">
            <v>0</v>
          </cell>
          <cell r="F1254">
            <v>0</v>
          </cell>
          <cell r="G1254">
            <v>0</v>
          </cell>
          <cell r="H1254">
            <v>1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1</v>
          </cell>
        </row>
        <row r="1255">
          <cell r="D1255" t="str">
            <v>20_024000000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1</v>
          </cell>
          <cell r="K1255">
            <v>0</v>
          </cell>
          <cell r="L1255">
            <v>0</v>
          </cell>
          <cell r="M1255">
            <v>1</v>
          </cell>
        </row>
        <row r="1256">
          <cell r="D1256" t="str">
            <v>20_025000000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</row>
        <row r="1257">
          <cell r="D1257" t="str">
            <v>20_026000000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</row>
        <row r="1258">
          <cell r="D1258" t="str">
            <v>20_027000000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</row>
        <row r="1259">
          <cell r="D1259" t="str">
            <v>20_028000000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</row>
        <row r="1260">
          <cell r="D1260" t="str">
            <v>20_029000000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</row>
        <row r="1261">
          <cell r="D1261" t="str">
            <v>20_030000000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</row>
        <row r="1262">
          <cell r="D1262" t="str">
            <v>20_031000000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</row>
        <row r="1263">
          <cell r="D1263" t="str">
            <v>20_032000000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</row>
        <row r="1264">
          <cell r="D1264" t="str">
            <v>20_033000000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</row>
        <row r="1265">
          <cell r="D1265" t="str">
            <v>20_034000000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</row>
        <row r="1266">
          <cell r="D1266" t="str">
            <v>20_035000000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</row>
        <row r="1267">
          <cell r="D1267" t="str">
            <v>20_036000000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</row>
        <row r="1268">
          <cell r="D1268" t="str">
            <v>20_037000000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</row>
        <row r="1269">
          <cell r="D1269" t="str">
            <v>20_038000000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</row>
        <row r="1270">
          <cell r="D1270" t="str">
            <v>20_039000000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</row>
        <row r="1271">
          <cell r="D1271" t="str">
            <v>20_040000000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</row>
        <row r="1272">
          <cell r="D1272" t="str">
            <v>20_041000000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1</v>
          </cell>
          <cell r="K1272">
            <v>0</v>
          </cell>
          <cell r="L1272">
            <v>0</v>
          </cell>
          <cell r="M1272">
            <v>1</v>
          </cell>
        </row>
        <row r="1273">
          <cell r="D1273" t="str">
            <v>21_000000000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</row>
        <row r="1274">
          <cell r="D1274" t="str">
            <v>21_001000000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1</v>
          </cell>
          <cell r="K1274">
            <v>0</v>
          </cell>
          <cell r="L1274">
            <v>0</v>
          </cell>
          <cell r="M1274">
            <v>1</v>
          </cell>
        </row>
        <row r="1275">
          <cell r="D1275" t="str">
            <v>21_002000000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</row>
        <row r="1276">
          <cell r="D1276" t="str">
            <v>21_003000000</v>
          </cell>
          <cell r="E1276">
            <v>1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1</v>
          </cell>
          <cell r="K1276">
            <v>0</v>
          </cell>
          <cell r="L1276">
            <v>0</v>
          </cell>
          <cell r="M1276">
            <v>2</v>
          </cell>
        </row>
        <row r="1277">
          <cell r="D1277" t="str">
            <v>21_004000000</v>
          </cell>
          <cell r="E1277">
            <v>1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1</v>
          </cell>
        </row>
        <row r="1278">
          <cell r="D1278" t="str">
            <v>21_005000000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</row>
        <row r="1279">
          <cell r="D1279" t="str">
            <v>21_006000000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1</v>
          </cell>
          <cell r="K1279">
            <v>0</v>
          </cell>
          <cell r="L1279">
            <v>0</v>
          </cell>
          <cell r="M1279">
            <v>1</v>
          </cell>
        </row>
        <row r="1280">
          <cell r="D1280" t="str">
            <v>21_007000000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1</v>
          </cell>
          <cell r="K1280">
            <v>0</v>
          </cell>
          <cell r="L1280">
            <v>1</v>
          </cell>
          <cell r="M1280">
            <v>2</v>
          </cell>
        </row>
        <row r="1281">
          <cell r="D1281" t="str">
            <v>21_008000000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</row>
        <row r="1282">
          <cell r="D1282" t="str">
            <v>21_009000000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</row>
        <row r="1283">
          <cell r="D1283" t="str">
            <v>21_010000000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</row>
        <row r="1284">
          <cell r="D1284" t="str">
            <v>21_011000000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</row>
        <row r="1285">
          <cell r="D1285" t="str">
            <v>21_012000000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</row>
        <row r="1286">
          <cell r="D1286" t="str">
            <v>21_013000000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</row>
        <row r="1287">
          <cell r="D1287" t="str">
            <v>21_014000000</v>
          </cell>
          <cell r="E1287">
            <v>1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1</v>
          </cell>
        </row>
        <row r="1288">
          <cell r="D1288" t="str">
            <v>21_015000000</v>
          </cell>
          <cell r="E1288">
            <v>1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1</v>
          </cell>
        </row>
        <row r="1289">
          <cell r="D1289" t="str">
            <v>21_016000000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</row>
        <row r="1290">
          <cell r="D1290" t="str">
            <v>21_017000000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</row>
        <row r="1291">
          <cell r="D1291" t="str">
            <v>21_018000000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</row>
        <row r="1292">
          <cell r="D1292" t="str">
            <v>21_019000000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</row>
        <row r="1293">
          <cell r="D1293" t="str">
            <v>21_020000000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</row>
        <row r="1294">
          <cell r="D1294" t="str">
            <v>21_021000000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</row>
        <row r="1295">
          <cell r="D1295" t="str">
            <v>21_022000000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</row>
        <row r="1296">
          <cell r="D1296" t="str">
            <v>21_023000000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</row>
        <row r="1297">
          <cell r="D1297" t="str">
            <v>21_024000000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</row>
        <row r="1298">
          <cell r="D1298" t="str">
            <v>21_025000000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</row>
        <row r="1299">
          <cell r="D1299" t="str">
            <v>21_026000000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</row>
        <row r="1300">
          <cell r="D1300" t="str">
            <v>21_027000000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</row>
        <row r="1301">
          <cell r="D1301" t="str">
            <v>21_028000000</v>
          </cell>
          <cell r="E1301">
            <v>1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1</v>
          </cell>
        </row>
        <row r="1302">
          <cell r="D1302" t="str">
            <v>21_029000000</v>
          </cell>
          <cell r="E1302">
            <v>1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1</v>
          </cell>
        </row>
        <row r="1303">
          <cell r="D1303" t="str">
            <v>21_030000000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</row>
        <row r="1304">
          <cell r="D1304" t="str">
            <v>21_031000000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</row>
        <row r="1305">
          <cell r="D1305" t="str">
            <v>21_032000000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</row>
        <row r="1306">
          <cell r="D1306" t="str">
            <v>21_033000000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</row>
        <row r="1307">
          <cell r="D1307" t="str">
            <v>21_034000000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</row>
        <row r="1308">
          <cell r="D1308" t="str">
            <v>21_035000000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1</v>
          </cell>
          <cell r="K1308">
            <v>0</v>
          </cell>
          <cell r="L1308">
            <v>0</v>
          </cell>
          <cell r="M1308">
            <v>1</v>
          </cell>
        </row>
        <row r="1309">
          <cell r="D1309" t="str">
            <v>21_036000000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</row>
        <row r="1310">
          <cell r="D1310" t="str">
            <v>21_037000000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</row>
        <row r="1311">
          <cell r="D1311" t="str">
            <v>21_038000000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</row>
        <row r="1312">
          <cell r="D1312" t="str">
            <v>21_039000000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</row>
        <row r="1313">
          <cell r="D1313" t="str">
            <v>21_040000000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</row>
        <row r="1314">
          <cell r="D1314" t="str">
            <v>21_041000000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</row>
        <row r="1315">
          <cell r="D1315" t="str">
            <v>21_042000000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</row>
        <row r="1316">
          <cell r="D1316" t="str">
            <v>21_043000000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</row>
        <row r="1317">
          <cell r="D1317" t="str">
            <v>21_044000000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</row>
        <row r="1318">
          <cell r="D1318" t="str">
            <v>21_045000000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</row>
        <row r="1319">
          <cell r="D1319" t="str">
            <v>21_046000000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</row>
        <row r="1320">
          <cell r="D1320" t="str">
            <v>21_047000000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</row>
        <row r="1321">
          <cell r="D1321" t="str">
            <v>21_048000000</v>
          </cell>
          <cell r="E1321">
            <v>0</v>
          </cell>
          <cell r="F1321">
            <v>0</v>
          </cell>
          <cell r="G1321">
            <v>1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1</v>
          </cell>
        </row>
        <row r="1322">
          <cell r="D1322" t="str">
            <v>22_000000000</v>
          </cell>
          <cell r="E1322">
            <v>1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1</v>
          </cell>
        </row>
        <row r="1323">
          <cell r="D1323" t="str">
            <v>22_001000000</v>
          </cell>
          <cell r="E1323">
            <v>1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1</v>
          </cell>
        </row>
        <row r="1324">
          <cell r="D1324" t="str">
            <v>22_002000000</v>
          </cell>
          <cell r="E1324">
            <v>1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1</v>
          </cell>
        </row>
        <row r="1325">
          <cell r="D1325" t="str">
            <v>22_003000000</v>
          </cell>
          <cell r="E1325">
            <v>1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1</v>
          </cell>
        </row>
        <row r="1326">
          <cell r="D1326" t="str">
            <v>22_004000000</v>
          </cell>
          <cell r="E1326">
            <v>1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1</v>
          </cell>
        </row>
        <row r="1327">
          <cell r="D1327" t="str">
            <v>22_005000000</v>
          </cell>
          <cell r="E1327">
            <v>1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1</v>
          </cell>
        </row>
        <row r="1328">
          <cell r="D1328" t="str">
            <v>22_006000000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</row>
        <row r="1329">
          <cell r="D1329" t="str">
            <v>22_007000000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</row>
        <row r="1330">
          <cell r="D1330" t="str">
            <v>22_008000000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</row>
        <row r="1331">
          <cell r="D1331" t="str">
            <v>22_009000000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</row>
        <row r="1332">
          <cell r="D1332" t="str">
            <v>22_010000000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</row>
        <row r="1333">
          <cell r="D1333" t="str">
            <v>22_011000000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</row>
        <row r="1334">
          <cell r="D1334" t="str">
            <v>22_012000000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</row>
        <row r="1335">
          <cell r="D1335" t="str">
            <v>22_013000000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</row>
        <row r="1336">
          <cell r="D1336" t="str">
            <v>22_014000000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1</v>
          </cell>
          <cell r="K1336">
            <v>0</v>
          </cell>
          <cell r="L1336">
            <v>0</v>
          </cell>
          <cell r="M1336">
            <v>1</v>
          </cell>
        </row>
        <row r="1337">
          <cell r="D1337" t="str">
            <v>22_015000000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</row>
        <row r="1338">
          <cell r="D1338" t="str">
            <v>22_016000000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</row>
        <row r="1339">
          <cell r="D1339" t="str">
            <v>22_017000000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1</v>
          </cell>
          <cell r="K1339">
            <v>0</v>
          </cell>
          <cell r="L1339">
            <v>0</v>
          </cell>
          <cell r="M1339">
            <v>1</v>
          </cell>
        </row>
        <row r="1340">
          <cell r="D1340" t="str">
            <v>22_018000000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</row>
        <row r="1341">
          <cell r="D1341" t="str">
            <v>22_019000000</v>
          </cell>
          <cell r="E1341">
            <v>0</v>
          </cell>
          <cell r="F1341">
            <v>1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1</v>
          </cell>
        </row>
        <row r="1342">
          <cell r="D1342" t="str">
            <v>22_020000000</v>
          </cell>
          <cell r="E1342">
            <v>0</v>
          </cell>
          <cell r="F1342">
            <v>1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1</v>
          </cell>
        </row>
        <row r="1343">
          <cell r="D1343" t="str">
            <v>22_021000000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</row>
        <row r="1344">
          <cell r="D1344" t="str">
            <v>22_022000000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</row>
        <row r="1345">
          <cell r="D1345" t="str">
            <v>22_023000000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</row>
        <row r="1346">
          <cell r="D1346" t="str">
            <v>22_024000000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</row>
        <row r="1347">
          <cell r="D1347" t="str">
            <v>22_025000000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</row>
        <row r="1348">
          <cell r="D1348" t="str">
            <v>22_026000000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</row>
        <row r="1349">
          <cell r="D1349" t="str">
            <v>22_027000000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</row>
        <row r="1350">
          <cell r="D1350" t="str">
            <v>22_028000000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1</v>
          </cell>
          <cell r="K1350">
            <v>0</v>
          </cell>
          <cell r="L1350">
            <v>0</v>
          </cell>
          <cell r="M1350">
            <v>1</v>
          </cell>
        </row>
        <row r="1351">
          <cell r="D1351" t="str">
            <v>22_029000000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</row>
        <row r="1352">
          <cell r="D1352" t="str">
            <v>22_030000000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1</v>
          </cell>
          <cell r="K1352">
            <v>0</v>
          </cell>
          <cell r="L1352">
            <v>0</v>
          </cell>
          <cell r="M1352">
            <v>1</v>
          </cell>
        </row>
        <row r="1353">
          <cell r="D1353" t="str">
            <v>22_031000000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</row>
        <row r="1354">
          <cell r="D1354" t="str">
            <v>22_032000000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</row>
        <row r="1355">
          <cell r="D1355" t="str">
            <v>22_033000000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</row>
        <row r="1356">
          <cell r="D1356" t="str">
            <v>22_034000000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</row>
        <row r="1357">
          <cell r="D1357" t="str">
            <v>22_035000000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1</v>
          </cell>
          <cell r="K1357">
            <v>0</v>
          </cell>
          <cell r="L1357">
            <v>0</v>
          </cell>
          <cell r="M1357">
            <v>1</v>
          </cell>
        </row>
        <row r="1358">
          <cell r="D1358" t="str">
            <v>22_036000000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</row>
        <row r="1359">
          <cell r="D1359" t="str">
            <v>22_037000000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</row>
        <row r="1360">
          <cell r="D1360" t="str">
            <v>22_038000000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</row>
        <row r="1361">
          <cell r="D1361" t="str">
            <v>22_039000000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</row>
        <row r="1362">
          <cell r="D1362" t="str">
            <v>22_040000000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</row>
        <row r="1363">
          <cell r="D1363" t="str">
            <v>22_041000000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</row>
        <row r="1364">
          <cell r="D1364" t="str">
            <v>22_042000000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1</v>
          </cell>
          <cell r="K1364">
            <v>0</v>
          </cell>
          <cell r="L1364">
            <v>0</v>
          </cell>
          <cell r="M1364">
            <v>1</v>
          </cell>
        </row>
        <row r="1365">
          <cell r="D1365" t="str">
            <v>22_043000000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</row>
        <row r="1366">
          <cell r="D1366" t="str">
            <v>22_044000000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1</v>
          </cell>
          <cell r="K1366">
            <v>0</v>
          </cell>
          <cell r="L1366">
            <v>0</v>
          </cell>
          <cell r="M1366">
            <v>1</v>
          </cell>
        </row>
        <row r="1367">
          <cell r="D1367" t="str">
            <v>23_000000000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</row>
        <row r="1368">
          <cell r="D1368" t="str">
            <v>23_001000000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</row>
        <row r="1369">
          <cell r="D1369" t="str">
            <v>23_002000000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</row>
        <row r="1370">
          <cell r="D1370" t="str">
            <v>23_003000000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</row>
        <row r="1371">
          <cell r="D1371" t="str">
            <v>23_004000000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</row>
        <row r="1372">
          <cell r="D1372" t="str">
            <v>23_005000000</v>
          </cell>
          <cell r="E1372">
            <v>0</v>
          </cell>
          <cell r="F1372">
            <v>0</v>
          </cell>
          <cell r="G1372">
            <v>1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1</v>
          </cell>
        </row>
        <row r="1373">
          <cell r="D1373" t="str">
            <v>23_006000000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</row>
        <row r="1374">
          <cell r="D1374" t="str">
            <v>23_007000000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</row>
        <row r="1375">
          <cell r="D1375" t="str">
            <v>23_008000000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</row>
        <row r="1376">
          <cell r="D1376" t="str">
            <v>23_009000000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</row>
        <row r="1377">
          <cell r="D1377" t="str">
            <v>23_010000000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</row>
        <row r="1378">
          <cell r="D1378" t="str">
            <v>23_011000000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</row>
        <row r="1379">
          <cell r="D1379" t="str">
            <v>23_012000000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</row>
        <row r="1380">
          <cell r="D1380" t="str">
            <v>23_013000000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</row>
        <row r="1381">
          <cell r="D1381" t="str">
            <v>23_014000000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</row>
        <row r="1382">
          <cell r="D1382" t="str">
            <v>23_015000000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</row>
        <row r="1383">
          <cell r="D1383" t="str">
            <v>23_016000000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</row>
        <row r="1384">
          <cell r="D1384" t="str">
            <v>23_017000000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</row>
        <row r="1385">
          <cell r="D1385" t="str">
            <v>23_018000000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</row>
        <row r="1386">
          <cell r="D1386" t="str">
            <v>23_019000000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</row>
        <row r="1387">
          <cell r="D1387" t="str">
            <v>23_020000000</v>
          </cell>
          <cell r="E1387">
            <v>1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1</v>
          </cell>
        </row>
        <row r="1388">
          <cell r="D1388" t="str">
            <v>23_021000000</v>
          </cell>
          <cell r="E1388">
            <v>1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1</v>
          </cell>
        </row>
        <row r="1389">
          <cell r="D1389" t="str">
            <v>23_022000000</v>
          </cell>
          <cell r="E1389">
            <v>1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1</v>
          </cell>
        </row>
        <row r="1390">
          <cell r="D1390" t="str">
            <v>23_023000000</v>
          </cell>
          <cell r="E1390">
            <v>1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1</v>
          </cell>
        </row>
        <row r="1391">
          <cell r="D1391" t="str">
            <v>23_024000000</v>
          </cell>
          <cell r="E1391">
            <v>1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1</v>
          </cell>
        </row>
        <row r="1392">
          <cell r="D1392" t="str">
            <v>23_025000000</v>
          </cell>
          <cell r="E1392">
            <v>1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1</v>
          </cell>
        </row>
        <row r="1393">
          <cell r="D1393" t="str">
            <v>23_026000000</v>
          </cell>
          <cell r="E1393">
            <v>1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1</v>
          </cell>
        </row>
        <row r="1394">
          <cell r="D1394" t="str">
            <v>23_027000000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</row>
        <row r="1395">
          <cell r="D1395" t="str">
            <v>23_028000000</v>
          </cell>
          <cell r="E1395">
            <v>1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1</v>
          </cell>
        </row>
        <row r="1396">
          <cell r="D1396" t="str">
            <v>23_029000000</v>
          </cell>
          <cell r="E1396">
            <v>1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1</v>
          </cell>
        </row>
        <row r="1397">
          <cell r="D1397" t="str">
            <v>23_030000000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</row>
        <row r="1398">
          <cell r="D1398" t="str">
            <v>23_031000000</v>
          </cell>
          <cell r="E1398">
            <v>1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1</v>
          </cell>
        </row>
        <row r="1399">
          <cell r="D1399" t="str">
            <v>23_032000000</v>
          </cell>
          <cell r="E1399">
            <v>1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1</v>
          </cell>
        </row>
        <row r="1400">
          <cell r="D1400" t="str">
            <v>23_033000000</v>
          </cell>
          <cell r="E1400">
            <v>1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1</v>
          </cell>
        </row>
        <row r="1401">
          <cell r="D1401" t="str">
            <v>24_000000000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</row>
        <row r="1402">
          <cell r="D1402" t="str">
            <v>24_001000000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</row>
        <row r="1403">
          <cell r="D1403" t="str">
            <v>24_002000000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</row>
        <row r="1404">
          <cell r="D1404" t="str">
            <v>24_003000000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</row>
        <row r="1405">
          <cell r="D1405" t="str">
            <v>24_004000000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1</v>
          </cell>
          <cell r="M1405">
            <v>1</v>
          </cell>
        </row>
        <row r="1406">
          <cell r="D1406" t="str">
            <v>24_005000000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</row>
        <row r="1407">
          <cell r="D1407" t="str">
            <v>24_006000000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</row>
        <row r="1408">
          <cell r="D1408" t="str">
            <v>24_007000000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</row>
        <row r="1409">
          <cell r="D1409" t="str">
            <v>24_008000000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1</v>
          </cell>
          <cell r="K1409">
            <v>0</v>
          </cell>
          <cell r="L1409">
            <v>0</v>
          </cell>
          <cell r="M1409">
            <v>1</v>
          </cell>
        </row>
        <row r="1410">
          <cell r="D1410" t="str">
            <v>24_009000000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</row>
        <row r="1411">
          <cell r="D1411" t="str">
            <v>24_010000000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</row>
        <row r="1412">
          <cell r="D1412" t="str">
            <v>24_011000000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</row>
        <row r="1413">
          <cell r="D1413" t="str">
            <v>24_012000000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</row>
        <row r="1414">
          <cell r="D1414" t="str">
            <v>24_013000000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</row>
        <row r="1415">
          <cell r="D1415" t="str">
            <v>24_014000000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</row>
        <row r="1416">
          <cell r="D1416" t="str">
            <v>24_015000000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</row>
        <row r="1417">
          <cell r="D1417" t="str">
            <v>24_016000000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</row>
        <row r="1418">
          <cell r="D1418" t="str">
            <v>24_017000000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1</v>
          </cell>
          <cell r="J1418">
            <v>0</v>
          </cell>
          <cell r="K1418">
            <v>0</v>
          </cell>
          <cell r="L1418">
            <v>0</v>
          </cell>
          <cell r="M1418">
            <v>1</v>
          </cell>
        </row>
        <row r="1419">
          <cell r="D1419" t="str">
            <v>24_018000000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</row>
        <row r="1420">
          <cell r="D1420" t="str">
            <v>24_019000000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</row>
        <row r="1421">
          <cell r="D1421" t="str">
            <v>24_020000000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1</v>
          </cell>
          <cell r="M1421">
            <v>1</v>
          </cell>
        </row>
        <row r="1422">
          <cell r="D1422" t="str">
            <v>24_021000000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1</v>
          </cell>
          <cell r="M1422">
            <v>1</v>
          </cell>
        </row>
        <row r="1423">
          <cell r="D1423" t="str">
            <v>24_022000000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</row>
        <row r="1424">
          <cell r="D1424" t="str">
            <v>24_023000000</v>
          </cell>
          <cell r="E1424">
            <v>0</v>
          </cell>
          <cell r="F1424">
            <v>0</v>
          </cell>
          <cell r="G1424">
            <v>1</v>
          </cell>
          <cell r="H1424">
            <v>1</v>
          </cell>
          <cell r="I1424">
            <v>0</v>
          </cell>
          <cell r="J1424">
            <v>0</v>
          </cell>
          <cell r="K1424">
            <v>0</v>
          </cell>
          <cell r="L1424">
            <v>1</v>
          </cell>
          <cell r="M1424">
            <v>3</v>
          </cell>
        </row>
        <row r="1425">
          <cell r="D1425" t="str">
            <v>25_000000000</v>
          </cell>
          <cell r="E1425">
            <v>0</v>
          </cell>
          <cell r="F1425">
            <v>0</v>
          </cell>
          <cell r="G1425">
            <v>0</v>
          </cell>
          <cell r="H1425">
            <v>1</v>
          </cell>
          <cell r="I1425">
            <v>0</v>
          </cell>
          <cell r="J1425">
            <v>1</v>
          </cell>
          <cell r="K1425">
            <v>0</v>
          </cell>
          <cell r="L1425">
            <v>0</v>
          </cell>
          <cell r="M1425">
            <v>2</v>
          </cell>
        </row>
        <row r="1426">
          <cell r="D1426" t="str">
            <v>25_001000000</v>
          </cell>
          <cell r="E1426">
            <v>1</v>
          </cell>
          <cell r="F1426">
            <v>1</v>
          </cell>
          <cell r="G1426">
            <v>0</v>
          </cell>
          <cell r="H1426">
            <v>1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3</v>
          </cell>
        </row>
        <row r="1427">
          <cell r="D1427" t="str">
            <v>25_002000000</v>
          </cell>
          <cell r="E1427">
            <v>1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1</v>
          </cell>
        </row>
        <row r="1428">
          <cell r="D1428" t="str">
            <v>25_003000000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</row>
        <row r="1429">
          <cell r="D1429" t="str">
            <v>25_004000000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</row>
        <row r="1430">
          <cell r="D1430" t="str">
            <v>25_005000000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1</v>
          </cell>
          <cell r="K1430">
            <v>0</v>
          </cell>
          <cell r="L1430">
            <v>0</v>
          </cell>
          <cell r="M1430">
            <v>1</v>
          </cell>
        </row>
        <row r="1431">
          <cell r="D1431" t="str">
            <v>25_006000000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1</v>
          </cell>
          <cell r="M1431">
            <v>1</v>
          </cell>
        </row>
        <row r="1432">
          <cell r="D1432" t="str">
            <v>25_007000000</v>
          </cell>
          <cell r="E1432">
            <v>1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1</v>
          </cell>
        </row>
        <row r="1433">
          <cell r="D1433" t="str">
            <v>25_008000000</v>
          </cell>
          <cell r="E1433">
            <v>1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1</v>
          </cell>
        </row>
        <row r="1434">
          <cell r="D1434" t="str">
            <v>25_009000000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</row>
        <row r="1435">
          <cell r="D1435" t="str">
            <v>25_010000000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</row>
        <row r="1436">
          <cell r="D1436" t="str">
            <v>25_011000000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</row>
        <row r="1437">
          <cell r="D1437" t="str">
            <v>25_012000000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</row>
        <row r="1438">
          <cell r="D1438" t="str">
            <v>25_013000000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1</v>
          </cell>
          <cell r="K1438">
            <v>0</v>
          </cell>
          <cell r="L1438">
            <v>0</v>
          </cell>
          <cell r="M1438">
            <v>1</v>
          </cell>
        </row>
        <row r="1439">
          <cell r="D1439" t="str">
            <v>25_014000000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</row>
        <row r="1440">
          <cell r="D1440" t="str">
            <v>25_015000000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</row>
        <row r="1441">
          <cell r="D1441" t="str">
            <v>25_016000000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1</v>
          </cell>
          <cell r="K1441">
            <v>0</v>
          </cell>
          <cell r="L1441">
            <v>0</v>
          </cell>
          <cell r="M1441">
            <v>1</v>
          </cell>
        </row>
        <row r="1442">
          <cell r="D1442" t="str">
            <v>25_017000000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</row>
        <row r="1443">
          <cell r="D1443" t="str">
            <v>25_018000000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1</v>
          </cell>
          <cell r="K1443">
            <v>0</v>
          </cell>
          <cell r="L1443">
            <v>0</v>
          </cell>
          <cell r="M1443">
            <v>1</v>
          </cell>
        </row>
        <row r="1444">
          <cell r="D1444" t="str">
            <v>26_000000000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</row>
        <row r="1445">
          <cell r="D1445" t="str">
            <v>26_001000000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</row>
        <row r="1446">
          <cell r="D1446" t="str">
            <v>26_002000000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1</v>
          </cell>
          <cell r="K1446">
            <v>0</v>
          </cell>
          <cell r="L1446">
            <v>1</v>
          </cell>
          <cell r="M1446">
            <v>2</v>
          </cell>
        </row>
        <row r="1447">
          <cell r="D1447" t="str">
            <v>26_003000000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</row>
        <row r="1448">
          <cell r="D1448" t="str">
            <v>26_004000000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</row>
        <row r="1449">
          <cell r="D1449" t="str">
            <v>26_005000000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</row>
        <row r="1450">
          <cell r="D1450" t="str">
            <v>26_006000000</v>
          </cell>
          <cell r="E1450">
            <v>0</v>
          </cell>
          <cell r="F1450">
            <v>0</v>
          </cell>
          <cell r="G1450">
            <v>0</v>
          </cell>
          <cell r="H1450">
            <v>1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1</v>
          </cell>
        </row>
        <row r="1451">
          <cell r="D1451" t="str">
            <v>26_007000000</v>
          </cell>
          <cell r="E1451">
            <v>0</v>
          </cell>
          <cell r="F1451">
            <v>0</v>
          </cell>
          <cell r="G1451">
            <v>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1</v>
          </cell>
        </row>
        <row r="1452">
          <cell r="D1452" t="str">
            <v>26_008000000</v>
          </cell>
          <cell r="E1452">
            <v>0</v>
          </cell>
          <cell r="F1452">
            <v>0</v>
          </cell>
          <cell r="G1452">
            <v>0</v>
          </cell>
          <cell r="H1452">
            <v>1</v>
          </cell>
          <cell r="I1452">
            <v>0</v>
          </cell>
          <cell r="J1452">
            <v>0</v>
          </cell>
          <cell r="K1452">
            <v>0</v>
          </cell>
          <cell r="L1452">
            <v>1</v>
          </cell>
          <cell r="M1452">
            <v>2</v>
          </cell>
        </row>
        <row r="1453">
          <cell r="D1453" t="str">
            <v>26_009000000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</row>
        <row r="1454">
          <cell r="D1454" t="str">
            <v>26_010000000</v>
          </cell>
          <cell r="E1454">
            <v>1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1</v>
          </cell>
        </row>
        <row r="1455">
          <cell r="D1455" t="str">
            <v>26_011000000</v>
          </cell>
          <cell r="E1455">
            <v>1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1</v>
          </cell>
        </row>
        <row r="1456">
          <cell r="D1456" t="str">
            <v>27_000000000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</row>
        <row r="1457">
          <cell r="D1457" t="str">
            <v>27_001000000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</row>
        <row r="1458">
          <cell r="D1458" t="str">
            <v>27_002000000</v>
          </cell>
          <cell r="E1458">
            <v>0</v>
          </cell>
          <cell r="F1458">
            <v>0</v>
          </cell>
          <cell r="G1458">
            <v>0</v>
          </cell>
          <cell r="H1458">
            <v>1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1</v>
          </cell>
        </row>
        <row r="1459">
          <cell r="D1459" t="str">
            <v>27_003000000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</row>
        <row r="1460">
          <cell r="D1460" t="str">
            <v>27_004000000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</row>
        <row r="1461">
          <cell r="D1461" t="str">
            <v>27_005000000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1</v>
          </cell>
          <cell r="K1461">
            <v>0</v>
          </cell>
          <cell r="L1461">
            <v>0</v>
          </cell>
          <cell r="M1461">
            <v>1</v>
          </cell>
        </row>
        <row r="1462">
          <cell r="D1462" t="str">
            <v>27_006000000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</row>
        <row r="1463">
          <cell r="D1463" t="str">
            <v>27_007000000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</row>
        <row r="1464">
          <cell r="D1464" t="str">
            <v>27_008000000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</row>
        <row r="1465">
          <cell r="D1465" t="str">
            <v>27_009000000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</row>
        <row r="1466">
          <cell r="D1466" t="str">
            <v>27_010000000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</row>
        <row r="1467">
          <cell r="D1467" t="str">
            <v>27_011000000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</row>
        <row r="1468">
          <cell r="D1468" t="str">
            <v>27_012000000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0</v>
          </cell>
        </row>
        <row r="1469">
          <cell r="D1469" t="str">
            <v>27_013000000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</row>
        <row r="1470">
          <cell r="D1470" t="str">
            <v>27_014000000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</row>
        <row r="1471">
          <cell r="D1471" t="str">
            <v>27_015000000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</row>
        <row r="1472">
          <cell r="D1472" t="str">
            <v>27_016000000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</row>
        <row r="1473">
          <cell r="D1473" t="str">
            <v>27_017000000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</row>
        <row r="1474">
          <cell r="D1474" t="str">
            <v>27_018000000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</row>
        <row r="1475">
          <cell r="D1475" t="str">
            <v>27_019000000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</row>
        <row r="1476">
          <cell r="D1476" t="str">
            <v>27_020000000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</row>
        <row r="1477">
          <cell r="D1477" t="str">
            <v>27_021000000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</row>
        <row r="1478">
          <cell r="D1478" t="str">
            <v>27_022000000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</row>
        <row r="1479">
          <cell r="D1479" t="str">
            <v>27_023000000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</row>
        <row r="1480">
          <cell r="D1480" t="str">
            <v>27_024000000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</row>
        <row r="1481">
          <cell r="D1481" t="str">
            <v>27_025000000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</row>
        <row r="1482">
          <cell r="D1482" t="str">
            <v>27_026000000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</row>
        <row r="1483">
          <cell r="D1483" t="str">
            <v>27_027000000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</row>
        <row r="1484">
          <cell r="D1484" t="str">
            <v>27_028000000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</row>
        <row r="1485">
          <cell r="D1485" t="str">
            <v>27_029000000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</row>
        <row r="1486">
          <cell r="D1486" t="str">
            <v>27_030000000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</row>
        <row r="1487">
          <cell r="D1487" t="str">
            <v>27_031000000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</row>
        <row r="1488">
          <cell r="D1488" t="str">
            <v>27_032000000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</row>
        <row r="1489">
          <cell r="D1489" t="str">
            <v>27_033000000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</row>
        <row r="1490">
          <cell r="D1490" t="str">
            <v>27_034000000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</row>
        <row r="1491">
          <cell r="D1491" t="str">
            <v>27_035000000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</row>
        <row r="1492">
          <cell r="D1492" t="str">
            <v>27_036000000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</row>
        <row r="1493">
          <cell r="D1493" t="str">
            <v>27_037000000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</row>
        <row r="1494">
          <cell r="D1494" t="str">
            <v>27_038000000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</row>
        <row r="1495">
          <cell r="D1495" t="str">
            <v>27_039000000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</row>
        <row r="1496">
          <cell r="D1496" t="str">
            <v>27_040000000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</row>
        <row r="1497">
          <cell r="D1497" t="str">
            <v>27_041000000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</row>
        <row r="1498">
          <cell r="D1498" t="str">
            <v>27_042000000</v>
          </cell>
          <cell r="E1498">
            <v>1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1</v>
          </cell>
        </row>
        <row r="1499">
          <cell r="D1499" t="str">
            <v>27_043000000</v>
          </cell>
          <cell r="E1499">
            <v>1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1</v>
          </cell>
        </row>
        <row r="1500">
          <cell r="D1500" t="str">
            <v>28_000000000</v>
          </cell>
          <cell r="E1500">
            <v>1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1</v>
          </cell>
        </row>
        <row r="1501">
          <cell r="D1501" t="str">
            <v>28_001000000</v>
          </cell>
          <cell r="E1501">
            <v>1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1</v>
          </cell>
        </row>
        <row r="1502">
          <cell r="D1502" t="str">
            <v>28_002000000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</row>
        <row r="1503">
          <cell r="D1503" t="str">
            <v>28_003000000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</row>
        <row r="1504">
          <cell r="D1504" t="str">
            <v>28_004000000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</row>
        <row r="1505">
          <cell r="D1505" t="str">
            <v>28_005000000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</row>
        <row r="1506">
          <cell r="D1506" t="str">
            <v>28_006000000</v>
          </cell>
          <cell r="E1506">
            <v>0</v>
          </cell>
          <cell r="F1506">
            <v>1</v>
          </cell>
          <cell r="G1506">
            <v>0</v>
          </cell>
          <cell r="H1506">
            <v>0</v>
          </cell>
          <cell r="I1506">
            <v>0</v>
          </cell>
          <cell r="J1506">
            <v>1</v>
          </cell>
          <cell r="K1506">
            <v>0</v>
          </cell>
          <cell r="L1506">
            <v>0</v>
          </cell>
          <cell r="M1506">
            <v>2</v>
          </cell>
        </row>
        <row r="1507">
          <cell r="D1507" t="str">
            <v>28_007000000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</row>
        <row r="1508">
          <cell r="D1508" t="str">
            <v>28_008000000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1</v>
          </cell>
          <cell r="M1508">
            <v>1</v>
          </cell>
        </row>
        <row r="1509">
          <cell r="D1509" t="str">
            <v>28_009000000</v>
          </cell>
          <cell r="E1509">
            <v>0</v>
          </cell>
          <cell r="F1509">
            <v>1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1</v>
          </cell>
        </row>
        <row r="1510">
          <cell r="D1510" t="str">
            <v>28_010000000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</row>
        <row r="1511">
          <cell r="D1511" t="str">
            <v>28_011000000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</row>
        <row r="1512">
          <cell r="D1512" t="str">
            <v>28_012000000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</row>
        <row r="1513">
          <cell r="D1513" t="str">
            <v>28_013000000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</row>
        <row r="1514">
          <cell r="D1514" t="str">
            <v>28_014000000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1</v>
          </cell>
          <cell r="K1514">
            <v>0</v>
          </cell>
          <cell r="L1514">
            <v>0</v>
          </cell>
          <cell r="M1514">
            <v>1</v>
          </cell>
        </row>
        <row r="1515">
          <cell r="D1515" t="str">
            <v>28_015000000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1</v>
          </cell>
          <cell r="K1515">
            <v>0</v>
          </cell>
          <cell r="L1515">
            <v>0</v>
          </cell>
          <cell r="M1515">
            <v>1</v>
          </cell>
        </row>
        <row r="1516">
          <cell r="D1516" t="str">
            <v>28_016000000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</row>
        <row r="1517">
          <cell r="D1517" t="str">
            <v>28_017000000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</row>
        <row r="1518">
          <cell r="D1518" t="str">
            <v>28_018000000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</row>
        <row r="1519">
          <cell r="D1519" t="str">
            <v>28_019000000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</row>
        <row r="1520">
          <cell r="D1520" t="str">
            <v>28_020000000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</row>
        <row r="1521">
          <cell r="D1521" t="str">
            <v>28_021000000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</row>
        <row r="1522">
          <cell r="D1522" t="str">
            <v>28_022000000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</row>
        <row r="1523">
          <cell r="D1523" t="str">
            <v>28_023000000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</row>
        <row r="1524">
          <cell r="D1524" t="str">
            <v>28_024000000</v>
          </cell>
          <cell r="E1524">
            <v>1</v>
          </cell>
          <cell r="F1524">
            <v>0</v>
          </cell>
          <cell r="G1524">
            <v>0</v>
          </cell>
          <cell r="H1524">
            <v>1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2</v>
          </cell>
        </row>
        <row r="1525">
          <cell r="D1525" t="str">
            <v>28_025000000</v>
          </cell>
          <cell r="E1525">
            <v>1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1</v>
          </cell>
        </row>
        <row r="1526">
          <cell r="D1526" t="str">
            <v>28_026000000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</row>
        <row r="1527">
          <cell r="D1527" t="str">
            <v>28_027000000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</row>
        <row r="1528">
          <cell r="D1528" t="str">
            <v>28_028000000</v>
          </cell>
          <cell r="E1528">
            <v>1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1</v>
          </cell>
        </row>
        <row r="1529">
          <cell r="D1529" t="str">
            <v>28_029000000</v>
          </cell>
          <cell r="E1529">
            <v>1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1</v>
          </cell>
        </row>
        <row r="1530">
          <cell r="D1530" t="str">
            <v>29_000000000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</row>
        <row r="1531">
          <cell r="D1531" t="str">
            <v>29_001000000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</row>
        <row r="1532">
          <cell r="D1532" t="str">
            <v>29_002000000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</row>
        <row r="1533">
          <cell r="D1533" t="str">
            <v>29_003000000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</row>
        <row r="1534">
          <cell r="D1534" t="str">
            <v>29_004000000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</row>
        <row r="1535">
          <cell r="D1535" t="str">
            <v>29_005000000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</row>
        <row r="1536">
          <cell r="D1536" t="str">
            <v>29_006000000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</row>
        <row r="1537">
          <cell r="D1537" t="str">
            <v>29_007000000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</row>
        <row r="1538">
          <cell r="D1538" t="str">
            <v>29_008000000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</row>
        <row r="1539">
          <cell r="D1539" t="str">
            <v>29_009000000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</row>
        <row r="1540">
          <cell r="D1540" t="str">
            <v>29_010000000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</row>
        <row r="1541">
          <cell r="D1541" t="str">
            <v>29_011000000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</row>
        <row r="1542">
          <cell r="D1542" t="str">
            <v>29_012000000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</row>
        <row r="1543">
          <cell r="D1543" t="str">
            <v>29_013000000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</row>
        <row r="1544">
          <cell r="D1544" t="str">
            <v>29_014000000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</row>
        <row r="1545">
          <cell r="D1545" t="str">
            <v>29_015000000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</row>
        <row r="1546">
          <cell r="D1546" t="str">
            <v>29_016000000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</row>
        <row r="1547">
          <cell r="D1547" t="str">
            <v>29_017000000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</row>
        <row r="1548">
          <cell r="D1548" t="str">
            <v>29_018000000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</row>
        <row r="1549">
          <cell r="D1549" t="str">
            <v>29_019000000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</row>
        <row r="1550">
          <cell r="D1550" t="str">
            <v>29_020000000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</row>
        <row r="1551">
          <cell r="D1551" t="str">
            <v>29_021000000</v>
          </cell>
          <cell r="E1551">
            <v>1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1</v>
          </cell>
        </row>
        <row r="1552">
          <cell r="D1552" t="str">
            <v>29_022000000</v>
          </cell>
          <cell r="E1552">
            <v>1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1</v>
          </cell>
        </row>
        <row r="1553">
          <cell r="D1553" t="str">
            <v>29_023000000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</row>
        <row r="1554">
          <cell r="D1554" t="str">
            <v>29_024000000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</row>
        <row r="1555">
          <cell r="D1555" t="str">
            <v>29_025000000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</row>
        <row r="1556">
          <cell r="D1556" t="str">
            <v>29_026000000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</row>
        <row r="1557">
          <cell r="D1557" t="str">
            <v>29_027000000</v>
          </cell>
          <cell r="E1557">
            <v>0</v>
          </cell>
          <cell r="F1557">
            <v>0</v>
          </cell>
          <cell r="G1557">
            <v>1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1</v>
          </cell>
        </row>
        <row r="1558">
          <cell r="D1558" t="str">
            <v>30_000000000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1</v>
          </cell>
          <cell r="J1558">
            <v>0</v>
          </cell>
          <cell r="K1558">
            <v>0</v>
          </cell>
          <cell r="L1558">
            <v>0</v>
          </cell>
          <cell r="M1558">
            <v>1</v>
          </cell>
        </row>
        <row r="1559">
          <cell r="D1559" t="str">
            <v>30_001000000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1</v>
          </cell>
          <cell r="J1559">
            <v>0</v>
          </cell>
          <cell r="K1559">
            <v>0</v>
          </cell>
          <cell r="L1559">
            <v>0</v>
          </cell>
          <cell r="M1559">
            <v>1</v>
          </cell>
        </row>
        <row r="1560">
          <cell r="D1560" t="str">
            <v>30_002000000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</row>
        <row r="1561">
          <cell r="D1561" t="str">
            <v>30_003000000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</row>
        <row r="1562">
          <cell r="D1562" t="str">
            <v>30_004000000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</row>
        <row r="1563">
          <cell r="D1563" t="str">
            <v>30_005000000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1</v>
          </cell>
          <cell r="K1563">
            <v>0</v>
          </cell>
          <cell r="L1563">
            <v>0</v>
          </cell>
          <cell r="M1563">
            <v>1</v>
          </cell>
        </row>
        <row r="1564">
          <cell r="D1564" t="str">
            <v>30_006000000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1</v>
          </cell>
          <cell r="K1564">
            <v>0</v>
          </cell>
          <cell r="L1564">
            <v>0</v>
          </cell>
          <cell r="M1564">
            <v>1</v>
          </cell>
        </row>
        <row r="1565">
          <cell r="D1565" t="str">
            <v>30_007000000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</row>
        <row r="1566">
          <cell r="D1566" t="str">
            <v>30_008000000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</row>
        <row r="1567">
          <cell r="D1567" t="str">
            <v>30_009000000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</row>
        <row r="1568">
          <cell r="D1568" t="str">
            <v>30_010000000</v>
          </cell>
          <cell r="E1568">
            <v>1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1</v>
          </cell>
        </row>
        <row r="1569">
          <cell r="D1569" t="str">
            <v>30_011000000</v>
          </cell>
          <cell r="E1569">
            <v>1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1</v>
          </cell>
        </row>
        <row r="1570">
          <cell r="D1570" t="str">
            <v>31_000000000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</row>
        <row r="1571">
          <cell r="D1571" t="str">
            <v>31_001000000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1</v>
          </cell>
          <cell r="K1571">
            <v>0</v>
          </cell>
          <cell r="L1571">
            <v>1</v>
          </cell>
          <cell r="M1571">
            <v>2</v>
          </cell>
        </row>
        <row r="1572">
          <cell r="D1572" t="str">
            <v>31_002000000</v>
          </cell>
          <cell r="E1572">
            <v>1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1</v>
          </cell>
          <cell r="M1572">
            <v>2</v>
          </cell>
        </row>
        <row r="1573">
          <cell r="D1573" t="str">
            <v>31_003000000</v>
          </cell>
          <cell r="E1573">
            <v>1</v>
          </cell>
          <cell r="F1573">
            <v>0</v>
          </cell>
          <cell r="G1573">
            <v>0</v>
          </cell>
          <cell r="H1573">
            <v>1</v>
          </cell>
          <cell r="I1573">
            <v>0</v>
          </cell>
          <cell r="J1573">
            <v>1</v>
          </cell>
          <cell r="K1573">
            <v>0</v>
          </cell>
          <cell r="L1573">
            <v>1</v>
          </cell>
          <cell r="M1573">
            <v>4</v>
          </cell>
        </row>
        <row r="1574">
          <cell r="D1574" t="str">
            <v>31_004000000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</row>
        <row r="1575">
          <cell r="D1575" t="str">
            <v>31_005000000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</row>
        <row r="1576">
          <cell r="D1576" t="str">
            <v>31_006000000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1</v>
          </cell>
          <cell r="K1576">
            <v>0</v>
          </cell>
          <cell r="L1576">
            <v>0</v>
          </cell>
          <cell r="M1576">
            <v>1</v>
          </cell>
        </row>
        <row r="1577">
          <cell r="D1577" t="str">
            <v>31_007000000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</row>
        <row r="1578">
          <cell r="D1578" t="str">
            <v>31_008000000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</row>
        <row r="1579">
          <cell r="D1579" t="str">
            <v>31_009000000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</row>
        <row r="1580">
          <cell r="D1580" t="str">
            <v>31_010000000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</row>
        <row r="1581">
          <cell r="D1581" t="str">
            <v>31_011000000</v>
          </cell>
          <cell r="E1581">
            <v>0</v>
          </cell>
          <cell r="F1581">
            <v>0</v>
          </cell>
          <cell r="G1581">
            <v>0</v>
          </cell>
          <cell r="H1581">
            <v>1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1</v>
          </cell>
        </row>
        <row r="1582">
          <cell r="D1582" t="str">
            <v>31_012000000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</row>
        <row r="1583">
          <cell r="D1583" t="str">
            <v>31_013000000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</row>
        <row r="1584">
          <cell r="D1584" t="str">
            <v>31_014000000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</row>
        <row r="1585">
          <cell r="D1585" t="str">
            <v>31_015000000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</row>
        <row r="1586">
          <cell r="D1586" t="str">
            <v>31_016000000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</row>
        <row r="1587">
          <cell r="D1587" t="str">
            <v>31_017000000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1</v>
          </cell>
          <cell r="K1587">
            <v>0</v>
          </cell>
          <cell r="L1587">
            <v>0</v>
          </cell>
          <cell r="M1587">
            <v>1</v>
          </cell>
        </row>
        <row r="1588">
          <cell r="D1588" t="str">
            <v>32_000000000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1</v>
          </cell>
          <cell r="K1588">
            <v>0</v>
          </cell>
          <cell r="L1588">
            <v>1</v>
          </cell>
          <cell r="M1588">
            <v>2</v>
          </cell>
        </row>
        <row r="1589">
          <cell r="D1589" t="str">
            <v>32_001000000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</row>
        <row r="1590">
          <cell r="D1590" t="str">
            <v>32_002000000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</row>
        <row r="1591">
          <cell r="D1591" t="str">
            <v>32_003000000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</row>
        <row r="1592">
          <cell r="D1592" t="str">
            <v>32_004000000</v>
          </cell>
          <cell r="E1592">
            <v>1</v>
          </cell>
          <cell r="F1592">
            <v>0</v>
          </cell>
          <cell r="G1592">
            <v>0</v>
          </cell>
          <cell r="H1592">
            <v>1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2</v>
          </cell>
        </row>
        <row r="1593">
          <cell r="D1593" t="str">
            <v>32_005000000</v>
          </cell>
          <cell r="E1593">
            <v>1</v>
          </cell>
          <cell r="F1593">
            <v>0</v>
          </cell>
          <cell r="G1593">
            <v>0</v>
          </cell>
          <cell r="H1593">
            <v>1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2</v>
          </cell>
        </row>
        <row r="1594">
          <cell r="D1594" t="str">
            <v>32_006000000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</row>
        <row r="1595">
          <cell r="D1595" t="str">
            <v>32_007000000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</row>
        <row r="1596">
          <cell r="D1596" t="str">
            <v>32_008000000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</row>
        <row r="1597">
          <cell r="D1597" t="str">
            <v>32_009000000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</row>
        <row r="1598">
          <cell r="D1598" t="str">
            <v>32_010000000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</row>
        <row r="1599">
          <cell r="D1599" t="str">
            <v>32_011000000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</row>
        <row r="1600">
          <cell r="D1600" t="str">
            <v>32_012000000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</row>
        <row r="1601">
          <cell r="D1601" t="str">
            <v>32_013000000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</row>
        <row r="1602">
          <cell r="D1602" t="str">
            <v>32_014000000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</row>
        <row r="1603">
          <cell r="D1603" t="str">
            <v>32_015000000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</row>
        <row r="1604">
          <cell r="D1604" t="str">
            <v>32_016000000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</row>
        <row r="1605">
          <cell r="D1605" t="str">
            <v>32_017000000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</row>
        <row r="1606">
          <cell r="D1606" t="str">
            <v>32_018000000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</row>
        <row r="1607">
          <cell r="D1607" t="str">
            <v>32_019000000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</row>
        <row r="1608">
          <cell r="D1608" t="str">
            <v>32_020000000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</row>
        <row r="1609">
          <cell r="D1609" t="str">
            <v>32_021000000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</row>
        <row r="1610">
          <cell r="D1610" t="str">
            <v>32_022000000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</row>
        <row r="1611">
          <cell r="D1611" t="str">
            <v>32_023000000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</row>
        <row r="1612">
          <cell r="D1612" t="str">
            <v>32_024000000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1</v>
          </cell>
          <cell r="K1612">
            <v>0</v>
          </cell>
          <cell r="L1612">
            <v>0</v>
          </cell>
          <cell r="M1612">
            <v>1</v>
          </cell>
        </row>
        <row r="1613">
          <cell r="D1613" t="str">
            <v>33_000000000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</row>
        <row r="1614">
          <cell r="D1614" t="str">
            <v>33_001000000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</row>
        <row r="1615">
          <cell r="D1615" t="str">
            <v>33_002000000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</row>
        <row r="1616">
          <cell r="D1616" t="str">
            <v>33_003000000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</row>
        <row r="1617">
          <cell r="D1617" t="str">
            <v>33_004000000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</row>
        <row r="1618">
          <cell r="D1618" t="str">
            <v>33_005000000</v>
          </cell>
          <cell r="E1618">
            <v>0</v>
          </cell>
          <cell r="F1618">
            <v>0</v>
          </cell>
          <cell r="G1618">
            <v>0</v>
          </cell>
          <cell r="H1618">
            <v>1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1</v>
          </cell>
        </row>
        <row r="1619">
          <cell r="D1619" t="str">
            <v>33_006000000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</row>
        <row r="1620">
          <cell r="D1620" t="str">
            <v>33_007000000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</row>
        <row r="1621">
          <cell r="D1621" t="str">
            <v>33_008000000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</row>
        <row r="1622">
          <cell r="D1622" t="str">
            <v>33_009000000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</row>
        <row r="1623">
          <cell r="D1623" t="str">
            <v>33_010000000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</row>
        <row r="1624">
          <cell r="D1624" t="str">
            <v>33_011000000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</row>
        <row r="1625">
          <cell r="D1625" t="str">
            <v>33_012000000</v>
          </cell>
          <cell r="E1625">
            <v>0</v>
          </cell>
          <cell r="F1625">
            <v>0</v>
          </cell>
          <cell r="G1625">
            <v>0</v>
          </cell>
          <cell r="H1625">
            <v>1</v>
          </cell>
          <cell r="I1625">
            <v>0</v>
          </cell>
          <cell r="J1625">
            <v>0</v>
          </cell>
          <cell r="K1625">
            <v>0</v>
          </cell>
          <cell r="L1625">
            <v>0</v>
          </cell>
          <cell r="M1625">
            <v>1</v>
          </cell>
        </row>
        <row r="1626">
          <cell r="D1626" t="str">
            <v>34_000000000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</row>
        <row r="1627">
          <cell r="D1627" t="str">
            <v>34_001000000</v>
          </cell>
          <cell r="E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</row>
        <row r="1628">
          <cell r="D1628" t="str">
            <v>34_002000000</v>
          </cell>
          <cell r="E1628">
            <v>1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1</v>
          </cell>
        </row>
        <row r="1629">
          <cell r="D1629" t="str">
            <v>34_003000000</v>
          </cell>
          <cell r="E1629">
            <v>1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1</v>
          </cell>
        </row>
        <row r="1630">
          <cell r="D1630" t="str">
            <v>34_004000000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</row>
        <row r="1631">
          <cell r="D1631" t="str">
            <v>34_005000000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</row>
        <row r="1632">
          <cell r="D1632" t="str">
            <v>34_006000000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</row>
        <row r="1633">
          <cell r="D1633" t="str">
            <v>34_007000000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</row>
        <row r="1634">
          <cell r="D1634" t="str">
            <v>34_008000000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</row>
        <row r="1635">
          <cell r="D1635" t="str">
            <v>34_009000000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</row>
        <row r="1636">
          <cell r="D1636" t="str">
            <v>34_010000000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</row>
        <row r="1637">
          <cell r="D1637" t="str">
            <v>34_011000000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</row>
        <row r="1638">
          <cell r="D1638" t="str">
            <v>34_012000000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</row>
        <row r="1639">
          <cell r="D1639" t="str">
            <v>34_013000000</v>
          </cell>
          <cell r="E1639">
            <v>0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</row>
        <row r="1640">
          <cell r="D1640" t="str">
            <v>34_014000000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1</v>
          </cell>
          <cell r="K1640">
            <v>0</v>
          </cell>
          <cell r="L1640">
            <v>1</v>
          </cell>
          <cell r="M1640">
            <v>2</v>
          </cell>
        </row>
        <row r="1641">
          <cell r="D1641" t="str">
            <v>34_015000000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</row>
        <row r="1642">
          <cell r="D1642" t="str">
            <v>34_016000000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</row>
        <row r="1643">
          <cell r="D1643" t="str">
            <v>34_017000000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</row>
        <row r="1644">
          <cell r="D1644" t="str">
            <v>34_018000000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</row>
        <row r="1645">
          <cell r="D1645" t="str">
            <v>34_019000000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</row>
        <row r="1646">
          <cell r="D1646" t="str">
            <v>34_020000000</v>
          </cell>
          <cell r="E1646">
            <v>1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  <cell r="L1646">
            <v>0</v>
          </cell>
          <cell r="M1646">
            <v>1</v>
          </cell>
        </row>
        <row r="1647">
          <cell r="D1647" t="str">
            <v>34_021000000</v>
          </cell>
          <cell r="E1647">
            <v>1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1</v>
          </cell>
        </row>
        <row r="1648">
          <cell r="D1648" t="str">
            <v>34_022000000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</row>
        <row r="1649">
          <cell r="D1649" t="str">
            <v>34_023000000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</row>
        <row r="1650">
          <cell r="D1650" t="str">
            <v>34_024000000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</row>
        <row r="1651">
          <cell r="D1651" t="str">
            <v>34_025000000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</row>
        <row r="1652">
          <cell r="D1652" t="str">
            <v>34_026000000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1</v>
          </cell>
          <cell r="M1652">
            <v>1</v>
          </cell>
        </row>
        <row r="1653">
          <cell r="D1653" t="str">
            <v>36_000000000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1</v>
          </cell>
          <cell r="M1653">
            <v>1</v>
          </cell>
        </row>
        <row r="1654">
          <cell r="D1654" t="str">
            <v>36_001000000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</row>
        <row r="1655">
          <cell r="D1655" t="str">
            <v>36_002000000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1</v>
          </cell>
          <cell r="K1655">
            <v>0</v>
          </cell>
          <cell r="L1655">
            <v>0</v>
          </cell>
          <cell r="M1655">
            <v>1</v>
          </cell>
        </row>
        <row r="1656">
          <cell r="D1656" t="str">
            <v>36_003000000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1</v>
          </cell>
          <cell r="K1656">
            <v>0</v>
          </cell>
          <cell r="L1656">
            <v>0</v>
          </cell>
          <cell r="M1656">
            <v>1</v>
          </cell>
        </row>
        <row r="1657">
          <cell r="D1657" t="str">
            <v>36_004000000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</row>
        <row r="1658">
          <cell r="D1658" t="str">
            <v>36_005000000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</row>
        <row r="1659">
          <cell r="D1659" t="str">
            <v>36_006000000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</row>
        <row r="1660">
          <cell r="D1660" t="str">
            <v>36_007000000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</row>
        <row r="1661">
          <cell r="D1661" t="str">
            <v>36_008000000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</row>
        <row r="1662">
          <cell r="D1662" t="str">
            <v>36_009000000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</row>
        <row r="1663">
          <cell r="D1663" t="str">
            <v>36_010000000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</row>
        <row r="1664">
          <cell r="D1664" t="str">
            <v>36_011000000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</row>
        <row r="1665">
          <cell r="D1665" t="str">
            <v>36_012000000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</row>
        <row r="1666">
          <cell r="D1666" t="str">
            <v>36_013000000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</row>
        <row r="1667">
          <cell r="D1667" t="str">
            <v>36_014000000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</row>
        <row r="1668">
          <cell r="D1668" t="str">
            <v>36_015000000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</row>
        <row r="1669">
          <cell r="D1669" t="str">
            <v>36_016000000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</row>
        <row r="1670">
          <cell r="D1670" t="str">
            <v>36_017000000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1</v>
          </cell>
          <cell r="J1670">
            <v>0</v>
          </cell>
          <cell r="K1670">
            <v>0</v>
          </cell>
          <cell r="L1670">
            <v>0</v>
          </cell>
          <cell r="M1670">
            <v>1</v>
          </cell>
        </row>
        <row r="1671">
          <cell r="D1671" t="str">
            <v>37_000000000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1</v>
          </cell>
          <cell r="K1671">
            <v>0</v>
          </cell>
          <cell r="L1671">
            <v>0</v>
          </cell>
          <cell r="M1671">
            <v>1</v>
          </cell>
        </row>
        <row r="1672">
          <cell r="D1672" t="str">
            <v>37_001000000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</row>
        <row r="1673">
          <cell r="D1673" t="str">
            <v>37_002000000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</row>
        <row r="1674">
          <cell r="D1674" t="str">
            <v>37_003000000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</row>
        <row r="1675">
          <cell r="D1675" t="str">
            <v>37_004000000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1</v>
          </cell>
          <cell r="K1675">
            <v>0</v>
          </cell>
          <cell r="L1675">
            <v>1</v>
          </cell>
          <cell r="M1675">
            <v>2</v>
          </cell>
        </row>
        <row r="1676">
          <cell r="D1676" t="str">
            <v>37_005000000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1</v>
          </cell>
          <cell r="K1676">
            <v>0</v>
          </cell>
          <cell r="L1676">
            <v>0</v>
          </cell>
          <cell r="M1676">
            <v>1</v>
          </cell>
        </row>
        <row r="1677">
          <cell r="D1677" t="str">
            <v>37_006000000</v>
          </cell>
          <cell r="E1677">
            <v>0</v>
          </cell>
          <cell r="F1677">
            <v>1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</v>
          </cell>
          <cell r="M1677">
            <v>2</v>
          </cell>
        </row>
        <row r="1678">
          <cell r="D1678" t="str">
            <v>37_007000000</v>
          </cell>
          <cell r="E1678">
            <v>0</v>
          </cell>
          <cell r="F1678">
            <v>1</v>
          </cell>
          <cell r="G1678">
            <v>0</v>
          </cell>
          <cell r="H1678">
            <v>0</v>
          </cell>
          <cell r="I1678">
            <v>0</v>
          </cell>
          <cell r="J1678">
            <v>1</v>
          </cell>
          <cell r="K1678">
            <v>0</v>
          </cell>
          <cell r="L1678">
            <v>0</v>
          </cell>
          <cell r="M1678">
            <v>2</v>
          </cell>
        </row>
        <row r="1679">
          <cell r="D1679" t="str">
            <v>37_008000000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</row>
        <row r="1680">
          <cell r="D1680" t="str">
            <v>37_009000000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</row>
        <row r="1681">
          <cell r="D1681" t="str">
            <v>37_010000000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1</v>
          </cell>
          <cell r="K1681">
            <v>0</v>
          </cell>
          <cell r="L1681">
            <v>0</v>
          </cell>
          <cell r="M1681">
            <v>1</v>
          </cell>
        </row>
        <row r="1682">
          <cell r="D1682" t="str">
            <v>37_011000000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</row>
        <row r="1683">
          <cell r="D1683" t="str">
            <v>37_012000000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</v>
          </cell>
          <cell r="M1683">
            <v>1</v>
          </cell>
        </row>
        <row r="1684">
          <cell r="D1684" t="str">
            <v>37_013000000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</row>
        <row r="1685">
          <cell r="D1685" t="str">
            <v>37_014000000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</row>
        <row r="1686">
          <cell r="D1686" t="str">
            <v>37_015000000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</row>
        <row r="1687">
          <cell r="D1687" t="str">
            <v>37_016000000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1</v>
          </cell>
          <cell r="M1687">
            <v>1</v>
          </cell>
        </row>
        <row r="1688">
          <cell r="D1688" t="str">
            <v>38_000000000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</row>
        <row r="1689">
          <cell r="D1689" t="str">
            <v>38_001000000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</row>
        <row r="1690">
          <cell r="D1690" t="str">
            <v>38_002000000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</row>
        <row r="1691">
          <cell r="D1691" t="str">
            <v>38_003000000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</row>
        <row r="1692">
          <cell r="D1692" t="str">
            <v>38_004000000</v>
          </cell>
          <cell r="E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</row>
        <row r="1693">
          <cell r="D1693" t="str">
            <v>38_005000000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</row>
        <row r="1694">
          <cell r="D1694" t="str">
            <v>38_006000000</v>
          </cell>
          <cell r="E1694">
            <v>0</v>
          </cell>
          <cell r="F1694">
            <v>0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</row>
        <row r="1695">
          <cell r="D1695" t="str">
            <v>38_007000000</v>
          </cell>
          <cell r="E1695">
            <v>0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</row>
        <row r="1696">
          <cell r="D1696" t="str">
            <v>38_008000000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</row>
        <row r="1697">
          <cell r="D1697" t="str">
            <v>38_009000000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</row>
        <row r="1698">
          <cell r="D1698" t="str">
            <v>38_010000000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</row>
        <row r="1699">
          <cell r="D1699" t="str">
            <v>38_011000000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</row>
        <row r="1700">
          <cell r="D1700" t="str">
            <v>38_012000000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</row>
        <row r="1701">
          <cell r="D1701" t="str">
            <v>38_013000000</v>
          </cell>
          <cell r="E1701">
            <v>0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</row>
        <row r="1702">
          <cell r="D1702" t="str">
            <v>38_014000000</v>
          </cell>
          <cell r="E1702">
            <v>0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</row>
        <row r="1703">
          <cell r="D1703" t="str">
            <v>38_015000000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</row>
        <row r="1704">
          <cell r="D1704" t="str">
            <v>38_016000000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</row>
        <row r="1705">
          <cell r="D1705" t="str">
            <v>38_017000000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</row>
        <row r="1706">
          <cell r="D1706" t="str">
            <v>38_018000000</v>
          </cell>
          <cell r="E1706">
            <v>0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</row>
        <row r="1707">
          <cell r="D1707" t="str">
            <v>38_019000000</v>
          </cell>
          <cell r="E1707">
            <v>0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</row>
        <row r="1708">
          <cell r="D1708" t="str">
            <v>38_020000000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</row>
        <row r="1709">
          <cell r="D1709" t="str">
            <v>38_021000000</v>
          </cell>
          <cell r="E1709">
            <v>1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1</v>
          </cell>
        </row>
        <row r="1710">
          <cell r="D1710" t="str">
            <v>38_022000000</v>
          </cell>
          <cell r="E1710">
            <v>1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genome.ucsc.edu/cgi-bin/hgLiftO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35"/>
  <sheetViews>
    <sheetView workbookViewId="0">
      <selection activeCell="A127" sqref="A127:XFD127"/>
    </sheetView>
  </sheetViews>
  <sheetFormatPr defaultRowHeight="14.5" x14ac:dyDescent="0.35"/>
  <cols>
    <col min="1" max="1" width="6.54296875" bestFit="1" customWidth="1"/>
    <col min="2" max="2" width="8.81640625" bestFit="1" customWidth="1"/>
    <col min="3" max="3" width="11.81640625" bestFit="1" customWidth="1"/>
    <col min="4" max="4" width="11.90625" bestFit="1" customWidth="1"/>
    <col min="5" max="5" width="11.81640625" bestFit="1" customWidth="1"/>
    <col min="6" max="6" width="14.7265625" bestFit="1" customWidth="1"/>
    <col min="7" max="7" width="11.81640625" bestFit="1" customWidth="1"/>
    <col min="8" max="8" width="13" bestFit="1" customWidth="1"/>
    <col min="9" max="10" width="5.26953125" bestFit="1" customWidth="1"/>
    <col min="11" max="11" width="7.81640625" bestFit="1" customWidth="1"/>
    <col min="12" max="12" width="62.7265625" bestFit="1" customWidth="1"/>
    <col min="13" max="14" width="39.1796875" bestFit="1" customWidth="1"/>
    <col min="15" max="15" width="22.90625" bestFit="1" customWidth="1"/>
    <col min="16" max="16" width="11.81640625" bestFit="1" customWidth="1"/>
    <col min="18" max="19" width="11.81640625" bestFit="1" customWidth="1"/>
  </cols>
  <sheetData>
    <row r="1" spans="1:16" x14ac:dyDescent="0.35">
      <c r="A1" t="s">
        <v>15</v>
      </c>
      <c r="B1" t="s">
        <v>1705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1702</v>
      </c>
      <c r="J1" t="s">
        <v>1703</v>
      </c>
      <c r="K1" t="s">
        <v>3</v>
      </c>
      <c r="L1" t="s">
        <v>1544</v>
      </c>
      <c r="M1" t="s">
        <v>1543</v>
      </c>
      <c r="N1" t="s">
        <v>737</v>
      </c>
      <c r="O1" s="7" t="s">
        <v>1704</v>
      </c>
      <c r="P1" t="s">
        <v>1567</v>
      </c>
    </row>
    <row r="2" spans="1:16" x14ac:dyDescent="0.35">
      <c r="A2">
        <v>1</v>
      </c>
      <c r="B2">
        <v>2164283</v>
      </c>
      <c r="C2">
        <v>0.59585027926233403</v>
      </c>
      <c r="D2">
        <v>0.99991560944049096</v>
      </c>
      <c r="E2">
        <v>2.5592131958311901</v>
      </c>
      <c r="F2">
        <v>0.99801682185152896</v>
      </c>
      <c r="G2">
        <v>0.84964872257145796</v>
      </c>
      <c r="H2">
        <v>0.99973979577484595</v>
      </c>
      <c r="I2" t="s">
        <v>12</v>
      </c>
      <c r="J2" t="s">
        <v>10</v>
      </c>
      <c r="K2">
        <v>7.9200000000000007E-2</v>
      </c>
      <c r="L2" t="str">
        <f>'VEP conseq'!S2</f>
        <v>downstream_gene_variant</v>
      </c>
      <c r="M2" t="str">
        <f>'VEP genes'!S2</f>
        <v>ENSCAFG00000036410</v>
      </c>
      <c r="N2" t="str">
        <f>'ChIP genes'!P2</f>
        <v>ENSCAFG00000036410</v>
      </c>
      <c r="P2" t="b">
        <f>IF(ISERROR(VLOOKUP(A2&amp;"_"&amp;B2,Cluster2!G:G,1,FALSE)),FALSE,TRUE)</f>
        <v>0</v>
      </c>
    </row>
    <row r="3" spans="1:16" x14ac:dyDescent="0.35">
      <c r="A3">
        <v>1</v>
      </c>
      <c r="B3">
        <v>20947142</v>
      </c>
      <c r="C3">
        <v>0.41781402173235499</v>
      </c>
      <c r="D3">
        <v>0.99712368843005394</v>
      </c>
      <c r="E3">
        <v>2.86252807241413</v>
      </c>
      <c r="F3">
        <v>0.99926158260429299</v>
      </c>
      <c r="G3">
        <v>0.83571216115826996</v>
      </c>
      <c r="H3">
        <v>0.99959211229570499</v>
      </c>
      <c r="I3" t="s">
        <v>12</v>
      </c>
      <c r="J3" t="s">
        <v>10</v>
      </c>
      <c r="K3">
        <v>0.16170000000000001</v>
      </c>
      <c r="L3" t="str">
        <f>'VEP conseq'!S3</f>
        <v>intron_variant,non_coding_transcript_variant</v>
      </c>
      <c r="M3" t="str">
        <f>'VEP genes'!S3</f>
        <v>ENSCAFG00000042880</v>
      </c>
      <c r="N3" t="str">
        <f>'ChIP genes'!P3</f>
        <v>ENSCAFG00000042880</v>
      </c>
      <c r="O3" t="s">
        <v>24</v>
      </c>
      <c r="P3" t="b">
        <f>IF(ISERROR(VLOOKUP(A3&amp;"_"&amp;B3,Cluster2!G:G,1,FALSE)),FALSE,TRUE)</f>
        <v>0</v>
      </c>
    </row>
    <row r="4" spans="1:16" x14ac:dyDescent="0.35">
      <c r="A4">
        <v>1</v>
      </c>
      <c r="B4">
        <v>21141240</v>
      </c>
      <c r="C4">
        <v>0.279971242188361</v>
      </c>
      <c r="D4">
        <v>0.97963374497172895</v>
      </c>
      <c r="E4">
        <v>2.8879027971496201</v>
      </c>
      <c r="F4">
        <v>0.999360038257054</v>
      </c>
      <c r="G4">
        <v>0.59880230581517002</v>
      </c>
      <c r="H4">
        <v>0.92421024501392401</v>
      </c>
      <c r="I4" t="s">
        <v>12</v>
      </c>
      <c r="J4" t="s">
        <v>10</v>
      </c>
      <c r="K4">
        <v>0.1148</v>
      </c>
      <c r="L4" t="str">
        <f>'VEP conseq'!S4</f>
        <v>intron_variant</v>
      </c>
      <c r="M4" t="str">
        <f>'VEP genes'!S4</f>
        <v>STARD6</v>
      </c>
      <c r="N4" t="str">
        <f>'ChIP genes'!P4</f>
        <v>STARD6</v>
      </c>
      <c r="O4" t="s">
        <v>24</v>
      </c>
      <c r="P4" t="b">
        <f>IF(ISERROR(VLOOKUP(A4&amp;"_"&amp;B4,Cluster2!G:G,1,FALSE)),FALSE,TRUE)</f>
        <v>0</v>
      </c>
    </row>
    <row r="5" spans="1:16" x14ac:dyDescent="0.35">
      <c r="A5">
        <v>1</v>
      </c>
      <c r="B5">
        <v>28449172</v>
      </c>
      <c r="C5">
        <v>0.445216525161506</v>
      </c>
      <c r="D5">
        <v>0.99812934259754105</v>
      </c>
      <c r="E5">
        <v>2.6972543442602399</v>
      </c>
      <c r="F5">
        <v>0.99875523924723597</v>
      </c>
      <c r="G5">
        <v>0.81214307856125401</v>
      </c>
      <c r="H5">
        <v>0.99914202931165397</v>
      </c>
      <c r="I5" t="s">
        <v>12</v>
      </c>
      <c r="J5" t="s">
        <v>10</v>
      </c>
      <c r="K5">
        <v>6.5769999999999995E-2</v>
      </c>
      <c r="L5" t="str">
        <f>'VEP conseq'!S5</f>
        <v>intergenic_variant</v>
      </c>
      <c r="M5" t="str">
        <f>'VEP genes'!S5</f>
        <v>-</v>
      </c>
      <c r="N5" t="str">
        <f>'ChIP genes'!P5</f>
        <v>PDE7B</v>
      </c>
      <c r="O5" t="s">
        <v>25</v>
      </c>
      <c r="P5" t="b">
        <f>IF(ISERROR(VLOOKUP(A5&amp;"_"&amp;B5,Cluster2!G:G,1,FALSE)),FALSE,TRUE)</f>
        <v>0</v>
      </c>
    </row>
    <row r="6" spans="1:16" x14ac:dyDescent="0.35">
      <c r="A6">
        <v>1</v>
      </c>
      <c r="B6">
        <v>43001368</v>
      </c>
      <c r="C6">
        <v>0.37974408032928297</v>
      </c>
      <c r="D6">
        <v>0.99508424990857702</v>
      </c>
      <c r="E6">
        <v>2.8509267116310699</v>
      </c>
      <c r="F6">
        <v>0.99923345241778905</v>
      </c>
      <c r="G6">
        <v>0.80690706135685897</v>
      </c>
      <c r="H6">
        <v>0.99894511800613195</v>
      </c>
      <c r="I6" t="s">
        <v>12</v>
      </c>
      <c r="J6" t="s">
        <v>11</v>
      </c>
      <c r="K6">
        <v>0.13880000000000001</v>
      </c>
      <c r="L6" t="str">
        <f>'VEP conseq'!S6</f>
        <v>intergenic_variant</v>
      </c>
      <c r="M6" t="str">
        <f>'VEP genes'!S6</f>
        <v>-</v>
      </c>
      <c r="N6" t="str">
        <f>'ChIP genes'!P6</f>
        <v>ENSCAFG00000000540</v>
      </c>
      <c r="P6" t="b">
        <f>IF(ISERROR(VLOOKUP(A6&amp;"_"&amp;B6,Cluster2!G:G,1,FALSE)),FALSE,TRUE)</f>
        <v>1</v>
      </c>
    </row>
    <row r="7" spans="1:16" x14ac:dyDescent="0.35">
      <c r="A7">
        <v>1</v>
      </c>
      <c r="B7">
        <v>60262327</v>
      </c>
      <c r="C7">
        <v>0.65914390991448502</v>
      </c>
      <c r="D7">
        <v>0.99999296745337396</v>
      </c>
      <c r="E7">
        <v>2.80754184674496</v>
      </c>
      <c r="F7">
        <v>0.99912093167177696</v>
      </c>
      <c r="G7">
        <v>0.87131813096898403</v>
      </c>
      <c r="H7">
        <v>0.99985934906748397</v>
      </c>
      <c r="I7" t="s">
        <v>10</v>
      </c>
      <c r="J7" t="s">
        <v>12</v>
      </c>
      <c r="K7">
        <v>0.23480000000000001</v>
      </c>
      <c r="L7" t="str">
        <f>'VEP conseq'!S7</f>
        <v>intergenic_variant</v>
      </c>
      <c r="M7" t="str">
        <f>'VEP genes'!S7</f>
        <v>-</v>
      </c>
      <c r="N7" t="str">
        <f>'ChIP genes'!P7</f>
        <v>U4</v>
      </c>
      <c r="P7" t="b">
        <f>IF(ISERROR(VLOOKUP(A7&amp;"_"&amp;B7,Cluster2!G:G,1,FALSE)),FALSE,TRUE)</f>
        <v>0</v>
      </c>
    </row>
    <row r="8" spans="1:16" x14ac:dyDescent="0.35">
      <c r="A8">
        <v>1</v>
      </c>
      <c r="B8">
        <v>77413224</v>
      </c>
      <c r="C8">
        <v>0.29659244048584499</v>
      </c>
      <c r="D8">
        <v>0.98429632338462403</v>
      </c>
      <c r="E8">
        <v>2.9882110967379298</v>
      </c>
      <c r="F8">
        <v>0.99952881937607196</v>
      </c>
      <c r="G8">
        <v>0.72860925373276797</v>
      </c>
      <c r="H8">
        <v>0.99388871698219405</v>
      </c>
      <c r="I8" t="s">
        <v>12</v>
      </c>
      <c r="J8" t="s">
        <v>10</v>
      </c>
      <c r="K8">
        <v>0.312</v>
      </c>
      <c r="L8" t="str">
        <f>'VEP conseq'!S8</f>
        <v>intron_variant,non_coding_transcript_variant</v>
      </c>
      <c r="M8" t="str">
        <f>'VEP genes'!S8</f>
        <v>ENSCAFG00000046035</v>
      </c>
      <c r="N8" t="str">
        <f>'ChIP genes'!P8</f>
        <v>ENSCAFG00000046035</v>
      </c>
      <c r="P8" t="b">
        <f>IF(ISERROR(VLOOKUP(A8&amp;"_"&amp;B8,Cluster2!G:G,1,FALSE)),FALSE,TRUE)</f>
        <v>0</v>
      </c>
    </row>
    <row r="9" spans="1:16" x14ac:dyDescent="0.35">
      <c r="A9">
        <v>1</v>
      </c>
      <c r="B9">
        <v>77423529</v>
      </c>
      <c r="C9">
        <v>0.31487142360098602</v>
      </c>
      <c r="D9">
        <v>0.98795324763003201</v>
      </c>
      <c r="E9">
        <v>3.1343919467298802</v>
      </c>
      <c r="F9">
        <v>0.99968353540183996</v>
      </c>
      <c r="G9">
        <v>0.73863762192985905</v>
      </c>
      <c r="H9">
        <v>0.99520380320121504</v>
      </c>
      <c r="I9" t="s">
        <v>12</v>
      </c>
      <c r="J9" t="s">
        <v>10</v>
      </c>
      <c r="K9">
        <v>0.37690000000000001</v>
      </c>
      <c r="L9" t="str">
        <f>'VEP conseq'!S9</f>
        <v>intron_variant,non_coding_transcript_variant</v>
      </c>
      <c r="M9" t="str">
        <f>'VEP genes'!S9</f>
        <v>ENSCAFG00000046035</v>
      </c>
      <c r="N9" t="str">
        <f>'ChIP genes'!P9</f>
        <v>ENSCAFG00000046035</v>
      </c>
      <c r="P9" t="b">
        <f>IF(ISERROR(VLOOKUP(A9&amp;"_"&amp;B9,Cluster2!G:G,1,FALSE)),FALSE,TRUE)</f>
        <v>0</v>
      </c>
    </row>
    <row r="10" spans="1:16" x14ac:dyDescent="0.35">
      <c r="A10">
        <v>1</v>
      </c>
      <c r="B10">
        <v>77447316</v>
      </c>
      <c r="C10">
        <v>0.39680666226822497</v>
      </c>
      <c r="D10">
        <v>0.99608287152943797</v>
      </c>
      <c r="E10">
        <v>3.8391265143544699</v>
      </c>
      <c r="F10">
        <v>0.99997186981349695</v>
      </c>
      <c r="G10">
        <v>0.76582547657826405</v>
      </c>
      <c r="H10">
        <v>0.99727840445582105</v>
      </c>
      <c r="I10" t="s">
        <v>12</v>
      </c>
      <c r="J10" t="s">
        <v>10</v>
      </c>
      <c r="K10">
        <v>0.19800000000000001</v>
      </c>
      <c r="L10" t="str">
        <f>'VEP conseq'!S10</f>
        <v>intergenic_variant</v>
      </c>
      <c r="M10" t="str">
        <f>'VEP genes'!S10</f>
        <v>-</v>
      </c>
      <c r="N10" t="str">
        <f>'ChIP genes'!P10</f>
        <v>ENSCAFG00000046035</v>
      </c>
      <c r="P10" t="b">
        <f>IF(ISERROR(VLOOKUP(A10&amp;"_"&amp;B10,Cluster2!G:G,1,FALSE)),FALSE,TRUE)</f>
        <v>0</v>
      </c>
    </row>
    <row r="11" spans="1:16" x14ac:dyDescent="0.35">
      <c r="A11">
        <v>1</v>
      </c>
      <c r="B11">
        <v>77451390</v>
      </c>
      <c r="C11">
        <v>0.35539328903280898</v>
      </c>
      <c r="D11">
        <v>0.99314326703986</v>
      </c>
      <c r="E11">
        <v>2.9377926487193502</v>
      </c>
      <c r="F11">
        <v>0.99943036372331195</v>
      </c>
      <c r="G11">
        <v>0.76933933637096796</v>
      </c>
      <c r="H11">
        <v>0.99749641340122097</v>
      </c>
      <c r="I11" t="s">
        <v>12</v>
      </c>
      <c r="J11" t="s">
        <v>10</v>
      </c>
      <c r="K11">
        <v>0.14910000000000001</v>
      </c>
      <c r="L11" t="str">
        <f>'VEP conseq'!S11</f>
        <v>intergenic_variant</v>
      </c>
      <c r="M11" t="str">
        <f>'VEP genes'!S11</f>
        <v>-</v>
      </c>
      <c r="N11" t="str">
        <f>'ChIP genes'!P11</f>
        <v>ENSCAFG00000046035</v>
      </c>
      <c r="P11" t="b">
        <f>IF(ISERROR(VLOOKUP(A11&amp;"_"&amp;B11,Cluster2!G:G,1,FALSE)),FALSE,TRUE)</f>
        <v>0</v>
      </c>
    </row>
    <row r="12" spans="1:16" x14ac:dyDescent="0.35">
      <c r="A12">
        <v>1</v>
      </c>
      <c r="B12">
        <v>77569697</v>
      </c>
      <c r="C12">
        <v>0.27047970807597299</v>
      </c>
      <c r="D12">
        <v>0.976504261723255</v>
      </c>
      <c r="E12">
        <v>2.8509419676901402</v>
      </c>
      <c r="F12">
        <v>0.99924048496441498</v>
      </c>
      <c r="G12">
        <v>0.62755549930060095</v>
      </c>
      <c r="H12">
        <v>0.95628569017412601</v>
      </c>
      <c r="I12" t="s">
        <v>11</v>
      </c>
      <c r="J12" t="s">
        <v>10</v>
      </c>
      <c r="K12">
        <v>0.27310000000000001</v>
      </c>
      <c r="L12" t="str">
        <f>'VEP conseq'!S12</f>
        <v>intron_variant</v>
      </c>
      <c r="M12" t="str">
        <f>'VEP genes'!S12</f>
        <v>TLE1</v>
      </c>
      <c r="N12" t="str">
        <f>'ChIP genes'!P12</f>
        <v>TLE1</v>
      </c>
      <c r="P12" t="b">
        <f>IF(ISERROR(VLOOKUP(A12&amp;"_"&amp;B12,Cluster2!G:G,1,FALSE)),FALSE,TRUE)</f>
        <v>0</v>
      </c>
    </row>
    <row r="13" spans="1:16" x14ac:dyDescent="0.35">
      <c r="A13">
        <v>1</v>
      </c>
      <c r="B13">
        <v>96115461</v>
      </c>
      <c r="C13">
        <v>0.329418339789323</v>
      </c>
      <c r="D13">
        <v>0.99033024838954697</v>
      </c>
      <c r="E13">
        <v>3.40415942522423</v>
      </c>
      <c r="F13">
        <v>0.99990857689386503</v>
      </c>
      <c r="G13">
        <v>0.86514225841535097</v>
      </c>
      <c r="H13">
        <v>0.99983121888098103</v>
      </c>
      <c r="I13" t="s">
        <v>12</v>
      </c>
      <c r="J13" t="s">
        <v>13</v>
      </c>
      <c r="K13">
        <v>9.8900000000000002E-2</v>
      </c>
      <c r="L13" t="str">
        <f>'VEP conseq'!S13</f>
        <v>intergenic_variant</v>
      </c>
      <c r="M13" t="str">
        <f>'VEP genes'!S13</f>
        <v>-</v>
      </c>
      <c r="N13" t="str">
        <f>'ChIP genes'!P13</f>
        <v>ENSCAFG00000047511</v>
      </c>
      <c r="P13" t="b">
        <f>IF(ISERROR(VLOOKUP(A13&amp;"_"&amp;B13,Cluster2!G:G,1,FALSE)),FALSE,TRUE)</f>
        <v>1</v>
      </c>
    </row>
    <row r="14" spans="1:16" x14ac:dyDescent="0.35">
      <c r="A14">
        <v>2</v>
      </c>
      <c r="B14">
        <v>36841014</v>
      </c>
      <c r="C14">
        <v>0.37369681521001402</v>
      </c>
      <c r="D14">
        <v>0.99469745984415903</v>
      </c>
      <c r="E14">
        <v>3.2527529636146202</v>
      </c>
      <c r="F14">
        <v>0.99978902360122601</v>
      </c>
      <c r="G14">
        <v>0.73439306573803897</v>
      </c>
      <c r="H14">
        <v>0.99466229711103005</v>
      </c>
      <c r="I14" t="s">
        <v>12</v>
      </c>
      <c r="J14" t="s">
        <v>10</v>
      </c>
      <c r="K14">
        <v>0.26269999999999999</v>
      </c>
      <c r="L14" t="str">
        <f>'VEP conseq'!S14</f>
        <v>upstream_gene_variant</v>
      </c>
      <c r="M14" t="str">
        <f>'VEP genes'!S14</f>
        <v>PCDH1</v>
      </c>
      <c r="N14" t="str">
        <f>'ChIP genes'!P14</f>
        <v>PCDH1</v>
      </c>
      <c r="P14" t="b">
        <f>IF(ISERROR(VLOOKUP(A14&amp;"_"&amp;B14,Cluster2!G:G,1,FALSE)),FALSE,TRUE)</f>
        <v>0</v>
      </c>
    </row>
    <row r="15" spans="1:16" x14ac:dyDescent="0.35">
      <c r="A15">
        <v>2</v>
      </c>
      <c r="B15">
        <v>36852293</v>
      </c>
      <c r="C15">
        <v>0.31568986515203101</v>
      </c>
      <c r="D15">
        <v>0.98812906129567601</v>
      </c>
      <c r="E15">
        <v>2.8080635504666902</v>
      </c>
      <c r="F15">
        <v>0.999127964218403</v>
      </c>
      <c r="G15">
        <v>0.72511989010460998</v>
      </c>
      <c r="H15">
        <v>0.99344566654476896</v>
      </c>
      <c r="I15" t="s">
        <v>10</v>
      </c>
      <c r="J15" t="s">
        <v>12</v>
      </c>
      <c r="K15">
        <v>0.31850000000000001</v>
      </c>
      <c r="L15" t="str">
        <f>'VEP conseq'!S15</f>
        <v>intergenic_variant</v>
      </c>
      <c r="M15" t="str">
        <f>'VEP genes'!S15</f>
        <v>-</v>
      </c>
      <c r="N15" t="str">
        <f>'ChIP genes'!P15</f>
        <v>DELE1</v>
      </c>
      <c r="P15" t="b">
        <f>IF(ISERROR(VLOOKUP(A15&amp;"_"&amp;B15,Cluster2!G:G,1,FALSE)),FALSE,TRUE)</f>
        <v>0</v>
      </c>
    </row>
    <row r="16" spans="1:16" x14ac:dyDescent="0.35">
      <c r="A16">
        <v>2</v>
      </c>
      <c r="B16">
        <v>44796266</v>
      </c>
      <c r="C16">
        <v>0.36331051563687</v>
      </c>
      <c r="D16">
        <v>0.99385355424906496</v>
      </c>
      <c r="E16">
        <v>2.4220174706972002</v>
      </c>
      <c r="F16">
        <v>0.99686348420490001</v>
      </c>
      <c r="G16">
        <v>0.81560073929127197</v>
      </c>
      <c r="H16">
        <v>0.99921938732453797</v>
      </c>
      <c r="I16" t="s">
        <v>12</v>
      </c>
      <c r="J16" t="s">
        <v>10</v>
      </c>
      <c r="K16">
        <v>9.6420000000000006E-2</v>
      </c>
      <c r="L16" t="str">
        <f>'VEP conseq'!S16</f>
        <v>intron_variant,non_coding_transcript_variant</v>
      </c>
      <c r="M16" t="str">
        <f>'VEP genes'!S16</f>
        <v>ENSCAFG00000046333</v>
      </c>
      <c r="N16" t="str">
        <f>'ChIP genes'!P16</f>
        <v>ENSCAFG00000046333</v>
      </c>
      <c r="P16" t="b">
        <f>IF(ISERROR(VLOOKUP(A16&amp;"_"&amp;B16,Cluster2!G:G,1,FALSE)),FALSE,TRUE)</f>
        <v>0</v>
      </c>
    </row>
    <row r="17" spans="1:16" x14ac:dyDescent="0.35">
      <c r="A17">
        <v>2</v>
      </c>
      <c r="B17">
        <v>44806665</v>
      </c>
      <c r="C17">
        <v>0.34385823989386699</v>
      </c>
      <c r="D17">
        <v>0.99196883175335404</v>
      </c>
      <c r="E17">
        <v>2.3850549662483602</v>
      </c>
      <c r="F17">
        <v>0.996300880474838</v>
      </c>
      <c r="G17">
        <v>0.81334015672163595</v>
      </c>
      <c r="H17">
        <v>0.99915609440490605</v>
      </c>
      <c r="I17" t="s">
        <v>11</v>
      </c>
      <c r="J17" t="s">
        <v>12</v>
      </c>
      <c r="K17">
        <v>0.24690000000000001</v>
      </c>
      <c r="L17" t="str">
        <f>'VEP conseq'!S17</f>
        <v>intron_variant,non_coding_transcript_variant</v>
      </c>
      <c r="M17" t="str">
        <f>'VEP genes'!S17</f>
        <v>ENSCAFG00000046333</v>
      </c>
      <c r="N17" t="str">
        <f>'ChIP genes'!P17</f>
        <v>ENSCAFG00000046333,ENSCAFG00000049983</v>
      </c>
      <c r="P17" t="b">
        <f>IF(ISERROR(VLOOKUP(A17&amp;"_"&amp;B17,Cluster2!G:G,1,FALSE)),FALSE,TRUE)</f>
        <v>0</v>
      </c>
    </row>
    <row r="18" spans="1:16" x14ac:dyDescent="0.35">
      <c r="A18">
        <v>2</v>
      </c>
      <c r="B18">
        <v>61876498</v>
      </c>
      <c r="C18">
        <v>0.46945699453595302</v>
      </c>
      <c r="D18">
        <v>0.99886072744662302</v>
      </c>
      <c r="E18">
        <v>2.62155168077821</v>
      </c>
      <c r="F18">
        <v>0.99836844918281797</v>
      </c>
      <c r="G18">
        <v>0.82549055783899405</v>
      </c>
      <c r="H18">
        <v>0.99943036372331195</v>
      </c>
      <c r="I18" t="s">
        <v>11</v>
      </c>
      <c r="J18" t="s">
        <v>12</v>
      </c>
      <c r="K18">
        <v>0.44800000000000001</v>
      </c>
      <c r="L18" t="str">
        <f>'VEP conseq'!S18</f>
        <v>intron_variant</v>
      </c>
      <c r="M18" t="str">
        <f>'VEP genes'!S18</f>
        <v>FTO</v>
      </c>
      <c r="N18" t="str">
        <f>'ChIP genes'!P18</f>
        <v>FTO</v>
      </c>
      <c r="O18" t="s">
        <v>24</v>
      </c>
      <c r="P18" t="b">
        <f>IF(ISERROR(VLOOKUP(A18&amp;"_"&amp;B18,Cluster2!G:G,1,FALSE)),FALSE,TRUE)</f>
        <v>1</v>
      </c>
    </row>
    <row r="19" spans="1:16" x14ac:dyDescent="0.35">
      <c r="A19">
        <v>2</v>
      </c>
      <c r="B19">
        <v>61880556</v>
      </c>
      <c r="C19">
        <v>0.48852366251062801</v>
      </c>
      <c r="D19">
        <v>0.99928268024417</v>
      </c>
      <c r="E19">
        <v>2.6499467503977598</v>
      </c>
      <c r="F19">
        <v>0.99848800247545599</v>
      </c>
      <c r="G19">
        <v>0.83598084526181704</v>
      </c>
      <c r="H19">
        <v>0.99959914484233003</v>
      </c>
      <c r="I19" t="s">
        <v>12</v>
      </c>
      <c r="J19" t="s">
        <v>10</v>
      </c>
      <c r="K19">
        <v>0.39810000000000001</v>
      </c>
      <c r="L19" t="str">
        <f>'VEP conseq'!S19</f>
        <v>intron_variant</v>
      </c>
      <c r="M19" t="str">
        <f>'VEP genes'!S19</f>
        <v>FTO</v>
      </c>
      <c r="N19" t="str">
        <f>'ChIP genes'!P19</f>
        <v>FTO</v>
      </c>
      <c r="O19" t="s">
        <v>24</v>
      </c>
      <c r="P19" t="b">
        <f>IF(ISERROR(VLOOKUP(A19&amp;"_"&amp;B19,Cluster2!G:G,1,FALSE)),FALSE,TRUE)</f>
        <v>1</v>
      </c>
    </row>
    <row r="20" spans="1:16" x14ac:dyDescent="0.35">
      <c r="A20">
        <v>2</v>
      </c>
      <c r="B20">
        <v>61897779</v>
      </c>
      <c r="C20">
        <v>0.47850910524102702</v>
      </c>
      <c r="D20">
        <v>0.99906467129877097</v>
      </c>
      <c r="E20">
        <v>2.6936217279788202</v>
      </c>
      <c r="F20">
        <v>0.998741174153985</v>
      </c>
      <c r="G20">
        <v>0.84432442132560703</v>
      </c>
      <c r="H20">
        <v>0.99967650285521403</v>
      </c>
      <c r="I20" t="s">
        <v>10</v>
      </c>
      <c r="J20" t="s">
        <v>12</v>
      </c>
      <c r="K20">
        <v>0.39839999999999998</v>
      </c>
      <c r="L20" t="str">
        <f>'VEP conseq'!S20</f>
        <v>intron_variant</v>
      </c>
      <c r="M20" t="str">
        <f>'VEP genes'!S20</f>
        <v>FTO</v>
      </c>
      <c r="N20" t="str">
        <f>'ChIP genes'!P20</f>
        <v>FTO</v>
      </c>
      <c r="O20" t="s">
        <v>24</v>
      </c>
      <c r="P20" t="b">
        <f>IF(ISERROR(VLOOKUP(A20&amp;"_"&amp;B20,Cluster2!G:G,1,FALSE)),FALSE,TRUE)</f>
        <v>1</v>
      </c>
    </row>
    <row r="21" spans="1:16" x14ac:dyDescent="0.35">
      <c r="A21">
        <v>2</v>
      </c>
      <c r="B21">
        <v>61901702</v>
      </c>
      <c r="C21">
        <v>0.52453786164028304</v>
      </c>
      <c r="D21">
        <v>0.99968353540183996</v>
      </c>
      <c r="E21">
        <v>2.8855634952109099</v>
      </c>
      <c r="F21">
        <v>0.99935300571042796</v>
      </c>
      <c r="G21">
        <v>0.86355158546911404</v>
      </c>
      <c r="H21">
        <v>0.99981715378772995</v>
      </c>
      <c r="I21" t="s">
        <v>10</v>
      </c>
      <c r="J21" t="s">
        <v>12</v>
      </c>
      <c r="K21">
        <v>0.36670000000000003</v>
      </c>
      <c r="L21" t="str">
        <f>'VEP conseq'!S21</f>
        <v>intron_variant</v>
      </c>
      <c r="M21" t="str">
        <f>'VEP genes'!S21</f>
        <v>FTO</v>
      </c>
      <c r="N21" t="str">
        <f>'ChIP genes'!P21</f>
        <v>FTO</v>
      </c>
      <c r="O21" t="s">
        <v>24</v>
      </c>
      <c r="P21" t="b">
        <f>IF(ISERROR(VLOOKUP(A21&amp;"_"&amp;B21,Cluster2!G:G,1,FALSE)),FALSE,TRUE)</f>
        <v>1</v>
      </c>
    </row>
    <row r="22" spans="1:16" x14ac:dyDescent="0.35">
      <c r="A22">
        <v>2</v>
      </c>
      <c r="B22">
        <v>71434345</v>
      </c>
      <c r="C22">
        <v>0.32998198753686597</v>
      </c>
      <c r="D22">
        <v>0.99042167149568205</v>
      </c>
      <c r="E22">
        <v>2.56542094705248</v>
      </c>
      <c r="F22">
        <v>0.99807308222453495</v>
      </c>
      <c r="G22">
        <v>0.84705056979750903</v>
      </c>
      <c r="H22">
        <v>0.99970463304171697</v>
      </c>
      <c r="I22" t="s">
        <v>12</v>
      </c>
      <c r="J22" t="s">
        <v>10</v>
      </c>
      <c r="K22">
        <v>0.24440000000000001</v>
      </c>
      <c r="L22" t="str">
        <f>'VEP conseq'!S22</f>
        <v>downstream_gene_variant,intron_variant</v>
      </c>
      <c r="M22" t="str">
        <f>'VEP genes'!S22</f>
        <v>SRSF4</v>
      </c>
      <c r="N22" t="str">
        <f>'ChIP genes'!P22</f>
        <v>SRSF4</v>
      </c>
      <c r="P22" t="b">
        <f>IF(ISERROR(VLOOKUP(A22&amp;"_"&amp;B22,Cluster2!G:G,1,FALSE)),FALSE,TRUE)</f>
        <v>1</v>
      </c>
    </row>
    <row r="23" spans="1:16" x14ac:dyDescent="0.35">
      <c r="A23">
        <v>2</v>
      </c>
      <c r="B23">
        <v>71457825</v>
      </c>
      <c r="C23">
        <v>0.45969023107315599</v>
      </c>
      <c r="D23">
        <v>0.99857239303496603</v>
      </c>
      <c r="E23">
        <v>3.15164201016534</v>
      </c>
      <c r="F23">
        <v>0.99970463304171697</v>
      </c>
      <c r="G23">
        <v>0.87880146356787103</v>
      </c>
      <c r="H23">
        <v>0.999922641987116</v>
      </c>
      <c r="I23" t="s">
        <v>10</v>
      </c>
      <c r="J23" t="s">
        <v>12</v>
      </c>
      <c r="K23">
        <v>0.16819999999999999</v>
      </c>
      <c r="L23" t="str">
        <f>'VEP conseq'!S23</f>
        <v>intron_variant</v>
      </c>
      <c r="M23" t="str">
        <f>'VEP genes'!S23</f>
        <v>SRSF4</v>
      </c>
      <c r="N23" t="str">
        <f>'ChIP genes'!P23</f>
        <v>SRSF4</v>
      </c>
      <c r="P23" t="b">
        <f>IF(ISERROR(VLOOKUP(A23&amp;"_"&amp;B23,Cluster2!G:G,1,FALSE)),FALSE,TRUE)</f>
        <v>0</v>
      </c>
    </row>
    <row r="24" spans="1:16" x14ac:dyDescent="0.35">
      <c r="A24">
        <v>2</v>
      </c>
      <c r="B24">
        <v>71471740</v>
      </c>
      <c r="C24">
        <v>0.46081779621647301</v>
      </c>
      <c r="D24">
        <v>0.99860052322146897</v>
      </c>
      <c r="E24">
        <v>3.13501724783527</v>
      </c>
      <c r="F24">
        <v>0.999690567948465</v>
      </c>
      <c r="G24">
        <v>0.87810127572959196</v>
      </c>
      <c r="H24">
        <v>0.99991560944049096</v>
      </c>
      <c r="I24" t="s">
        <v>11</v>
      </c>
      <c r="J24" t="s">
        <v>12</v>
      </c>
      <c r="K24">
        <v>0.26719999999999999</v>
      </c>
      <c r="L24" t="str">
        <f>'VEP conseq'!S24</f>
        <v>downstream_gene_variant,missense_variant</v>
      </c>
      <c r="M24" t="str">
        <f>'VEP genes'!S24</f>
        <v>EPB41,SRSF4</v>
      </c>
      <c r="N24" t="str">
        <f>'ChIP genes'!P24</f>
        <v>SRSF4</v>
      </c>
      <c r="P24" t="b">
        <f>IF(ISERROR(VLOOKUP(A24&amp;"_"&amp;B24,Cluster2!G:G,1,FALSE)),FALSE,TRUE)</f>
        <v>0</v>
      </c>
    </row>
    <row r="25" spans="1:16" x14ac:dyDescent="0.35">
      <c r="A25">
        <v>2</v>
      </c>
      <c r="B25">
        <v>71476526</v>
      </c>
      <c r="C25">
        <v>0.40505511996919702</v>
      </c>
      <c r="D25">
        <v>0.99651185687361099</v>
      </c>
      <c r="E25">
        <v>2.7751875935325399</v>
      </c>
      <c r="F25">
        <v>0.99900137837913905</v>
      </c>
      <c r="G25">
        <v>0.85176441394476199</v>
      </c>
      <c r="H25">
        <v>0.99975386086809803</v>
      </c>
      <c r="I25" t="s">
        <v>10</v>
      </c>
      <c r="J25" t="s">
        <v>12</v>
      </c>
      <c r="K25">
        <v>0.1822</v>
      </c>
      <c r="L25" t="str">
        <f>'VEP conseq'!S25</f>
        <v>downstream_gene_variant,intron_variant</v>
      </c>
      <c r="M25" t="str">
        <f>'VEP genes'!S25</f>
        <v>EPB41,SRSF4</v>
      </c>
      <c r="N25" t="str">
        <f>'ChIP genes'!P25</f>
        <v>SRSF4,EPB41</v>
      </c>
      <c r="P25" t="b">
        <f>IF(ISERROR(VLOOKUP(A25&amp;"_"&amp;B25,Cluster2!G:G,1,FALSE)),FALSE,TRUE)</f>
        <v>0</v>
      </c>
    </row>
    <row r="26" spans="1:16" x14ac:dyDescent="0.35">
      <c r="A26">
        <v>2</v>
      </c>
      <c r="B26">
        <v>71490861</v>
      </c>
      <c r="C26">
        <v>0.41463052144745899</v>
      </c>
      <c r="D26">
        <v>0.99699710259079</v>
      </c>
      <c r="E26">
        <v>2.7923899826202301</v>
      </c>
      <c r="F26">
        <v>0.99909280148527402</v>
      </c>
      <c r="G26">
        <v>0.85084095448497998</v>
      </c>
      <c r="H26">
        <v>0.99974682832147199</v>
      </c>
      <c r="I26" t="s">
        <v>10</v>
      </c>
      <c r="J26" t="s">
        <v>12</v>
      </c>
      <c r="K26">
        <v>0.23449999999999999</v>
      </c>
      <c r="L26" t="str">
        <f>'VEP conseq'!S26</f>
        <v>intron_variant,missense_variant</v>
      </c>
      <c r="M26" t="str">
        <f>'VEP genes'!S26</f>
        <v>EPB41</v>
      </c>
      <c r="N26" t="str">
        <f>'ChIP genes'!P26</f>
        <v>EPB41</v>
      </c>
      <c r="P26" t="b">
        <f>IF(ISERROR(VLOOKUP(A26&amp;"_"&amp;B26,Cluster2!G:G,1,FALSE)),FALSE,TRUE)</f>
        <v>0</v>
      </c>
    </row>
    <row r="27" spans="1:16" x14ac:dyDescent="0.35">
      <c r="A27">
        <v>2</v>
      </c>
      <c r="B27">
        <v>71528478</v>
      </c>
      <c r="C27">
        <v>0.28774875719314003</v>
      </c>
      <c r="D27">
        <v>0.98208810374412803</v>
      </c>
      <c r="E27">
        <v>2.5859394074971802</v>
      </c>
      <c r="F27">
        <v>0.99817153787729596</v>
      </c>
      <c r="G27">
        <v>0.81834150508466896</v>
      </c>
      <c r="H27">
        <v>0.99928268024417</v>
      </c>
      <c r="I27" t="s">
        <v>12</v>
      </c>
      <c r="J27" t="s">
        <v>10</v>
      </c>
      <c r="K27">
        <v>0.15770000000000001</v>
      </c>
      <c r="L27" t="str">
        <f>'VEP conseq'!S27</f>
        <v>intron_variant</v>
      </c>
      <c r="M27" t="str">
        <f>'VEP genes'!S27</f>
        <v>EPB41</v>
      </c>
      <c r="N27" t="str">
        <f>'ChIP genes'!P27</f>
        <v>EPB41</v>
      </c>
      <c r="P27" t="b">
        <f>IF(ISERROR(VLOOKUP(A27&amp;"_"&amp;B27,Cluster2!G:G,1,FALSE)),FALSE,TRUE)</f>
        <v>0</v>
      </c>
    </row>
    <row r="28" spans="1:16" x14ac:dyDescent="0.35">
      <c r="A28">
        <v>3</v>
      </c>
      <c r="B28">
        <v>13415724</v>
      </c>
      <c r="C28">
        <v>0.31628270213472598</v>
      </c>
      <c r="D28">
        <v>0.98822751694843702</v>
      </c>
      <c r="E28">
        <v>2.81454656117304</v>
      </c>
      <c r="F28">
        <v>0.99914906185828001</v>
      </c>
      <c r="G28">
        <v>0.79083852402786103</v>
      </c>
      <c r="H28">
        <v>0.99850206756870796</v>
      </c>
      <c r="I28" t="s">
        <v>10</v>
      </c>
      <c r="J28" t="s">
        <v>12</v>
      </c>
      <c r="K28">
        <v>0.1646</v>
      </c>
      <c r="L28" t="str">
        <f>'VEP conseq'!S28</f>
        <v>intergenic_variant</v>
      </c>
      <c r="M28" t="str">
        <f>'VEP genes'!S28</f>
        <v>-</v>
      </c>
      <c r="N28" t="str">
        <f>'ChIP genes'!P28</f>
        <v>U6</v>
      </c>
      <c r="P28" t="b">
        <f>IF(ISERROR(VLOOKUP(A28&amp;"_"&amp;B28,Cluster2!G:G,1,FALSE)),FALSE,TRUE)</f>
        <v>0</v>
      </c>
    </row>
    <row r="29" spans="1:16" x14ac:dyDescent="0.35">
      <c r="A29">
        <v>3</v>
      </c>
      <c r="B29">
        <v>17490492</v>
      </c>
      <c r="C29">
        <v>0.56246805648730203</v>
      </c>
      <c r="D29">
        <v>0.999845283974233</v>
      </c>
      <c r="E29">
        <v>2.4678009158192298</v>
      </c>
      <c r="F29">
        <v>0.99737686010858295</v>
      </c>
      <c r="G29">
        <v>0.84424007761637598</v>
      </c>
      <c r="H29">
        <v>0.99966947030858799</v>
      </c>
      <c r="I29" t="s">
        <v>10</v>
      </c>
      <c r="J29" t="s">
        <v>12</v>
      </c>
      <c r="K29">
        <v>0.23380000000000001</v>
      </c>
      <c r="L29" t="str">
        <f>'VEP conseq'!S29</f>
        <v>intergenic_variant</v>
      </c>
      <c r="M29" t="str">
        <f>'VEP genes'!S29</f>
        <v>-</v>
      </c>
      <c r="N29" t="str">
        <f>'ChIP genes'!P29</f>
        <v>ENSCAFG00000044202</v>
      </c>
      <c r="P29" t="b">
        <f>IF(ISERROR(VLOOKUP(A29&amp;"_"&amp;B29,Cluster2!G:G,1,FALSE)),FALSE,TRUE)</f>
        <v>1</v>
      </c>
    </row>
    <row r="30" spans="1:16" x14ac:dyDescent="0.35">
      <c r="A30">
        <v>3</v>
      </c>
      <c r="B30">
        <v>17501276</v>
      </c>
      <c r="C30">
        <v>0.55389328510749503</v>
      </c>
      <c r="D30">
        <v>0.99982418633435499</v>
      </c>
      <c r="E30">
        <v>2.46610515878782</v>
      </c>
      <c r="F30">
        <v>0.99736279501533098</v>
      </c>
      <c r="G30">
        <v>0.84505766036445096</v>
      </c>
      <c r="H30">
        <v>0.99968353540183996</v>
      </c>
      <c r="I30" t="s">
        <v>11</v>
      </c>
      <c r="J30" t="s">
        <v>12</v>
      </c>
      <c r="K30">
        <v>0.25090000000000001</v>
      </c>
      <c r="L30" t="str">
        <f>'VEP conseq'!S30</f>
        <v>downstream_gene_variant</v>
      </c>
      <c r="M30" t="str">
        <f>'VEP genes'!S30</f>
        <v>ENSCAFG00000044202</v>
      </c>
      <c r="N30" t="str">
        <f>'ChIP genes'!P30</f>
        <v>ENSCAFG00000044202</v>
      </c>
      <c r="P30" t="b">
        <f>IF(ISERROR(VLOOKUP(A30&amp;"_"&amp;B30,Cluster2!G:G,1,FALSE)),FALSE,TRUE)</f>
        <v>1</v>
      </c>
    </row>
    <row r="31" spans="1:16" x14ac:dyDescent="0.35">
      <c r="A31">
        <v>3</v>
      </c>
      <c r="B31">
        <v>17516194</v>
      </c>
      <c r="C31">
        <v>0.59834148965543399</v>
      </c>
      <c r="D31">
        <v>0.999922641987116</v>
      </c>
      <c r="E31">
        <v>2.6208216179681698</v>
      </c>
      <c r="F31">
        <v>0.99836141663619205</v>
      </c>
      <c r="G31">
        <v>0.85974731977287</v>
      </c>
      <c r="H31">
        <v>0.99979605614785205</v>
      </c>
      <c r="I31" t="s">
        <v>12</v>
      </c>
      <c r="J31" t="s">
        <v>10</v>
      </c>
      <c r="K31">
        <v>0.16389999999999999</v>
      </c>
      <c r="L31" t="str">
        <f>'VEP conseq'!S31</f>
        <v>intergenic_variant</v>
      </c>
      <c r="M31" t="str">
        <f>'VEP genes'!S31</f>
        <v>-</v>
      </c>
      <c r="N31" t="str">
        <f>'ChIP genes'!P31</f>
        <v>ENSCAFG00000044202</v>
      </c>
      <c r="P31" t="b">
        <f>IF(ISERROR(VLOOKUP(A31&amp;"_"&amp;B31,Cluster2!G:G,1,FALSE)),FALSE,TRUE)</f>
        <v>1</v>
      </c>
    </row>
    <row r="32" spans="1:16" x14ac:dyDescent="0.35">
      <c r="A32">
        <v>3</v>
      </c>
      <c r="B32">
        <v>72708942</v>
      </c>
      <c r="C32">
        <v>0.59471807643545105</v>
      </c>
      <c r="D32">
        <v>0.99990857689386503</v>
      </c>
      <c r="E32">
        <v>2.9769140765558699</v>
      </c>
      <c r="F32">
        <v>0.99950068918956902</v>
      </c>
      <c r="G32">
        <v>0.87632665794215103</v>
      </c>
      <c r="H32">
        <v>0.99989451180061295</v>
      </c>
      <c r="I32" t="s">
        <v>12</v>
      </c>
      <c r="J32" t="s">
        <v>11</v>
      </c>
      <c r="K32">
        <v>0.49619999999999997</v>
      </c>
      <c r="L32" t="str">
        <f>'VEP conseq'!S32</f>
        <v>intergenic_variant</v>
      </c>
      <c r="M32" t="str">
        <f>'VEP genes'!S32</f>
        <v>-</v>
      </c>
      <c r="N32" t="str">
        <f>'ChIP genes'!P32</f>
        <v>UBE2K</v>
      </c>
      <c r="P32" t="b">
        <f>IF(ISERROR(VLOOKUP(A32&amp;"_"&amp;B32,Cluster2!G:G,1,FALSE)),FALSE,TRUE)</f>
        <v>1</v>
      </c>
    </row>
    <row r="33" spans="1:16" x14ac:dyDescent="0.35">
      <c r="A33">
        <v>4</v>
      </c>
      <c r="B33">
        <v>14421521</v>
      </c>
      <c r="C33">
        <v>0.33076298001819499</v>
      </c>
      <c r="D33">
        <v>0.990548257334946</v>
      </c>
      <c r="E33">
        <v>3.3582221752299701</v>
      </c>
      <c r="F33">
        <v>0.99989451180061295</v>
      </c>
      <c r="G33">
        <v>0.870461527797049</v>
      </c>
      <c r="H33">
        <v>0.999845283974233</v>
      </c>
      <c r="I33" t="s">
        <v>10</v>
      </c>
      <c r="J33" t="s">
        <v>12</v>
      </c>
      <c r="K33">
        <v>0.13639999999999999</v>
      </c>
      <c r="L33" t="str">
        <f>'VEP conseq'!S33</f>
        <v>intergenic_variant</v>
      </c>
      <c r="M33" t="str">
        <f>'VEP genes'!S33</f>
        <v>-</v>
      </c>
      <c r="N33" t="str">
        <f>'ChIP genes'!P33</f>
        <v>RTKN2</v>
      </c>
      <c r="P33" t="b">
        <f>IF(ISERROR(VLOOKUP(A33&amp;"_"&amp;B33,Cluster2!G:G,1,FALSE)),FALSE,TRUE)</f>
        <v>0</v>
      </c>
    </row>
    <row r="34" spans="1:16" x14ac:dyDescent="0.35">
      <c r="A34">
        <v>4</v>
      </c>
      <c r="B34">
        <v>17518453</v>
      </c>
      <c r="C34">
        <v>0.37534387884293502</v>
      </c>
      <c r="D34">
        <v>0.99485217586992603</v>
      </c>
      <c r="E34">
        <v>2.3550941172700099</v>
      </c>
      <c r="F34">
        <v>0.995892992770542</v>
      </c>
      <c r="G34">
        <v>0.821286273107524</v>
      </c>
      <c r="H34">
        <v>0.999360038257054</v>
      </c>
      <c r="I34" t="s">
        <v>12</v>
      </c>
      <c r="J34" t="s">
        <v>10</v>
      </c>
      <c r="K34">
        <v>0.1206</v>
      </c>
      <c r="L34" t="str">
        <f>'VEP conseq'!S34</f>
        <v>intron_variant</v>
      </c>
      <c r="M34" t="str">
        <f>'VEP genes'!S34</f>
        <v>CTNNA3</v>
      </c>
      <c r="N34" t="str">
        <f>'ChIP genes'!P34</f>
        <v>ENSCAFG00000045900,CTNNA3</v>
      </c>
      <c r="P34" t="b">
        <f>IF(ISERROR(VLOOKUP(A34&amp;"_"&amp;B34,Cluster2!G:G,1,FALSE)),FALSE,TRUE)</f>
        <v>1</v>
      </c>
    </row>
    <row r="35" spans="1:16" x14ac:dyDescent="0.35">
      <c r="A35">
        <v>4</v>
      </c>
      <c r="B35">
        <v>48548524</v>
      </c>
      <c r="C35">
        <v>0.35938831015720701</v>
      </c>
      <c r="D35">
        <v>0.99355115474415601</v>
      </c>
      <c r="E35">
        <v>2.29777652560285</v>
      </c>
      <c r="F35">
        <v>0.99512644518833204</v>
      </c>
      <c r="G35">
        <v>0.81078392219968098</v>
      </c>
      <c r="H35">
        <v>0.99908576893864798</v>
      </c>
      <c r="I35" t="s">
        <v>10</v>
      </c>
      <c r="J35" t="s">
        <v>12</v>
      </c>
      <c r="K35">
        <v>0.3795</v>
      </c>
      <c r="L35" t="str">
        <f>'VEP conseq'!S35</f>
        <v>intergenic_variant</v>
      </c>
      <c r="M35" t="str">
        <f>'VEP genes'!S35</f>
        <v>-</v>
      </c>
      <c r="N35" t="str">
        <f>'ChIP genes'!P35</f>
        <v>U2</v>
      </c>
      <c r="P35" t="b">
        <f>IF(ISERROR(VLOOKUP(A35&amp;"_"&amp;B35,Cluster2!G:G,1,FALSE)),FALSE,TRUE)</f>
        <v>0</v>
      </c>
    </row>
    <row r="36" spans="1:16" x14ac:dyDescent="0.35">
      <c r="A36">
        <v>4</v>
      </c>
      <c r="B36">
        <v>48567088</v>
      </c>
      <c r="C36">
        <v>0.38707733985092302</v>
      </c>
      <c r="D36">
        <v>0.99557652817238196</v>
      </c>
      <c r="E36">
        <v>2.5952127973368802</v>
      </c>
      <c r="F36">
        <v>0.99823483079692799</v>
      </c>
      <c r="G36">
        <v>0.83409224080690303</v>
      </c>
      <c r="H36">
        <v>0.99955694956257601</v>
      </c>
      <c r="I36" t="s">
        <v>11</v>
      </c>
      <c r="J36" t="s">
        <v>10</v>
      </c>
      <c r="K36">
        <v>9.4200000000000006E-2</v>
      </c>
      <c r="L36" t="str">
        <f>'VEP conseq'!S36</f>
        <v>intergenic_variant</v>
      </c>
      <c r="M36" t="str">
        <f>'VEP genes'!S36</f>
        <v>-</v>
      </c>
      <c r="N36" t="str">
        <f>'ChIP genes'!P36</f>
        <v>U2</v>
      </c>
      <c r="P36" t="b">
        <f>IF(ISERROR(VLOOKUP(A36&amp;"_"&amp;B36,Cluster2!G:G,1,FALSE)),FALSE,TRUE)</f>
        <v>0</v>
      </c>
    </row>
    <row r="37" spans="1:16" x14ac:dyDescent="0.35">
      <c r="A37">
        <v>4</v>
      </c>
      <c r="B37">
        <v>48573221</v>
      </c>
      <c r="C37">
        <v>0.36270205106178199</v>
      </c>
      <c r="D37">
        <v>0.99382542406256202</v>
      </c>
      <c r="E37">
        <v>2.4619323423175898</v>
      </c>
      <c r="F37">
        <v>0.99729246954907302</v>
      </c>
      <c r="G37">
        <v>0.81337587719473203</v>
      </c>
      <c r="H37">
        <v>0.99916312695153198</v>
      </c>
      <c r="I37" t="s">
        <v>10</v>
      </c>
      <c r="J37" t="s">
        <v>12</v>
      </c>
      <c r="K37">
        <v>0.1605</v>
      </c>
      <c r="L37" t="str">
        <f>'VEP conseq'!S37</f>
        <v>intergenic_variant</v>
      </c>
      <c r="M37" t="str">
        <f>'VEP genes'!S37</f>
        <v>-</v>
      </c>
      <c r="N37" t="str">
        <f>'ChIP genes'!P37</f>
        <v>U2</v>
      </c>
      <c r="P37" t="b">
        <f>IF(ISERROR(VLOOKUP(A37&amp;"_"&amp;B37,Cluster2!G:G,1,FALSE)),FALSE,TRUE)</f>
        <v>0</v>
      </c>
    </row>
    <row r="38" spans="1:16" x14ac:dyDescent="0.35">
      <c r="A38">
        <v>4</v>
      </c>
      <c r="B38">
        <v>57345395</v>
      </c>
      <c r="C38">
        <v>0.320086736198894</v>
      </c>
      <c r="D38">
        <v>0.98883231595825505</v>
      </c>
      <c r="E38">
        <v>2.6546345288948801</v>
      </c>
      <c r="F38">
        <v>0.99851613266196004</v>
      </c>
      <c r="G38">
        <v>0.82403190782394198</v>
      </c>
      <c r="H38">
        <v>0.99940926608343394</v>
      </c>
      <c r="I38" t="s">
        <v>12</v>
      </c>
      <c r="J38" t="s">
        <v>11</v>
      </c>
      <c r="K38">
        <v>0.2293</v>
      </c>
      <c r="L38" t="str">
        <f>'VEP conseq'!S38</f>
        <v>intergenic_variant</v>
      </c>
      <c r="M38" t="str">
        <f>'VEP genes'!S38</f>
        <v>-</v>
      </c>
      <c r="N38" t="str">
        <f>'ChIP genes'!P38</f>
        <v>GLRA1</v>
      </c>
      <c r="P38" t="b">
        <f>IF(ISERROR(VLOOKUP(A38&amp;"_"&amp;B38,Cluster2!G:G,1,FALSE)),FALSE,TRUE)</f>
        <v>1</v>
      </c>
    </row>
    <row r="39" spans="1:16" x14ac:dyDescent="0.35">
      <c r="A39">
        <v>4</v>
      </c>
      <c r="B39">
        <v>57366377</v>
      </c>
      <c r="C39">
        <v>0.31461043542461098</v>
      </c>
      <c r="D39">
        <v>0.98790401980365095</v>
      </c>
      <c r="E39">
        <v>2.6761004784659299</v>
      </c>
      <c r="F39">
        <v>0.99862162086134598</v>
      </c>
      <c r="G39">
        <v>0.81583595747037196</v>
      </c>
      <c r="H39">
        <v>0.99922641987116401</v>
      </c>
      <c r="I39" t="s">
        <v>12</v>
      </c>
      <c r="J39" t="s">
        <v>10</v>
      </c>
      <c r="K39">
        <v>0.1842</v>
      </c>
      <c r="L39" t="str">
        <f>'VEP conseq'!S39</f>
        <v>intergenic_variant</v>
      </c>
      <c r="M39" t="str">
        <f>'VEP genes'!S39</f>
        <v>-</v>
      </c>
      <c r="N39" t="str">
        <f>'ChIP genes'!P39</f>
        <v>GLRA1</v>
      </c>
      <c r="O39" t="s">
        <v>25</v>
      </c>
      <c r="P39" t="b">
        <f>IF(ISERROR(VLOOKUP(A39&amp;"_"&amp;B39,Cluster2!G:G,1,FALSE)),FALSE,TRUE)</f>
        <v>1</v>
      </c>
    </row>
    <row r="40" spans="1:16" x14ac:dyDescent="0.35">
      <c r="A40">
        <v>5</v>
      </c>
      <c r="B40">
        <v>2932294</v>
      </c>
      <c r="C40">
        <v>0.54817372416014498</v>
      </c>
      <c r="D40">
        <v>0.99978902360122601</v>
      </c>
      <c r="E40">
        <v>2.4887333437227399</v>
      </c>
      <c r="F40">
        <v>0.99749641340122097</v>
      </c>
      <c r="G40">
        <v>0.832077873885122</v>
      </c>
      <c r="H40">
        <v>0.99954991701594997</v>
      </c>
      <c r="I40" t="s">
        <v>10</v>
      </c>
      <c r="J40" t="s">
        <v>12</v>
      </c>
      <c r="K40">
        <v>0.3523</v>
      </c>
      <c r="L40" t="str">
        <f>'VEP conseq'!S40</f>
        <v>intron_variant</v>
      </c>
      <c r="M40" t="str">
        <f>'VEP genes'!S40</f>
        <v>NTM</v>
      </c>
      <c r="N40" t="str">
        <f>'ChIP genes'!P40</f>
        <v>ENSCAFG00000039069,NTM</v>
      </c>
      <c r="P40" t="b">
        <f>IF(ISERROR(VLOOKUP(A40&amp;"_"&amp;B40,Cluster2!G:G,1,FALSE)),FALSE,TRUE)</f>
        <v>0</v>
      </c>
    </row>
    <row r="41" spans="1:16" x14ac:dyDescent="0.35">
      <c r="A41">
        <v>5</v>
      </c>
      <c r="B41">
        <v>2951769</v>
      </c>
      <c r="C41">
        <v>0.52671977888685995</v>
      </c>
      <c r="D41">
        <v>0.99969760049509104</v>
      </c>
      <c r="E41">
        <v>2.4209572103596302</v>
      </c>
      <c r="F41">
        <v>0.99683535401839696</v>
      </c>
      <c r="G41">
        <v>0.80950508975582103</v>
      </c>
      <c r="H41">
        <v>0.99904357365889296</v>
      </c>
      <c r="I41" t="s">
        <v>10</v>
      </c>
      <c r="J41" t="s">
        <v>12</v>
      </c>
      <c r="K41">
        <v>0.39219999999999999</v>
      </c>
      <c r="L41" t="str">
        <f>'VEP conseq'!S41</f>
        <v>intron_variant</v>
      </c>
      <c r="M41" t="str">
        <f>'VEP genes'!S41</f>
        <v>NTM</v>
      </c>
      <c r="N41" t="str">
        <f>'ChIP genes'!P41</f>
        <v>ENSCAFG00000039069,NTM</v>
      </c>
      <c r="P41" t="b">
        <f>IF(ISERROR(VLOOKUP(A41&amp;"_"&amp;B41,Cluster2!G:G,1,FALSE)),FALSE,TRUE)</f>
        <v>0</v>
      </c>
    </row>
    <row r="42" spans="1:16" x14ac:dyDescent="0.35">
      <c r="A42">
        <v>5</v>
      </c>
      <c r="B42">
        <v>4064061</v>
      </c>
      <c r="C42">
        <v>0.67447562471517197</v>
      </c>
      <c r="D42">
        <v>1</v>
      </c>
      <c r="E42">
        <v>3.6156293367322401</v>
      </c>
      <c r="F42">
        <v>0.99994373962699401</v>
      </c>
      <c r="G42">
        <v>0.924279220359706</v>
      </c>
      <c r="H42">
        <v>1</v>
      </c>
      <c r="I42" t="s">
        <v>12</v>
      </c>
      <c r="J42" t="s">
        <v>10</v>
      </c>
      <c r="K42">
        <v>0.2235</v>
      </c>
      <c r="L42" t="str">
        <f>'VEP conseq'!S42</f>
        <v>intron_variant</v>
      </c>
      <c r="M42" t="str">
        <f>'VEP genes'!S42</f>
        <v>SNX19</v>
      </c>
      <c r="N42" t="str">
        <f>'ChIP genes'!P42</f>
        <v>SNX19</v>
      </c>
      <c r="O42" t="s">
        <v>22</v>
      </c>
      <c r="P42" t="b">
        <f>IF(ISERROR(VLOOKUP(A42&amp;"_"&amp;B42,Cluster2!G:G,1,FALSE)),FALSE,TRUE)</f>
        <v>1</v>
      </c>
    </row>
    <row r="43" spans="1:16" x14ac:dyDescent="0.35">
      <c r="A43">
        <v>5</v>
      </c>
      <c r="B43">
        <v>4093514</v>
      </c>
      <c r="C43">
        <v>0.44607126611138898</v>
      </c>
      <c r="D43">
        <v>0.99815747278404499</v>
      </c>
      <c r="E43">
        <v>2.8790786815514098</v>
      </c>
      <c r="F43">
        <v>0.99932487552392502</v>
      </c>
      <c r="G43">
        <v>0.736684223791777</v>
      </c>
      <c r="H43">
        <v>0.99497876170918997</v>
      </c>
      <c r="I43" t="s">
        <v>10</v>
      </c>
      <c r="J43" t="s">
        <v>12</v>
      </c>
      <c r="K43">
        <v>0.1305</v>
      </c>
      <c r="L43" t="str">
        <f>'VEP conseq'!S43</f>
        <v>upstream_gene_variant</v>
      </c>
      <c r="M43" t="str">
        <f>'VEP genes'!S43</f>
        <v>ENSCAFG00000044958</v>
      </c>
      <c r="N43" t="str">
        <f>'ChIP genes'!P43</f>
        <v>ENSCAFG00000044958</v>
      </c>
      <c r="O43" t="s">
        <v>22</v>
      </c>
      <c r="P43" t="b">
        <f>IF(ISERROR(VLOOKUP(A43&amp;"_"&amp;B43,Cluster2!G:G,1,FALSE)),FALSE,TRUE)</f>
        <v>1</v>
      </c>
    </row>
    <row r="44" spans="1:16" x14ac:dyDescent="0.35">
      <c r="A44">
        <v>5</v>
      </c>
      <c r="B44">
        <v>4118722</v>
      </c>
      <c r="C44">
        <v>0.44088874495308999</v>
      </c>
      <c r="D44">
        <v>0.998023854398155</v>
      </c>
      <c r="E44">
        <v>2.8344224257875399</v>
      </c>
      <c r="F44">
        <v>0.99919125713803503</v>
      </c>
      <c r="G44">
        <v>0.72541973573785001</v>
      </c>
      <c r="H44">
        <v>0.99347379673127201</v>
      </c>
      <c r="I44" t="s">
        <v>11</v>
      </c>
      <c r="J44" t="s">
        <v>12</v>
      </c>
      <c r="K44">
        <v>0.1071</v>
      </c>
      <c r="L44" t="str">
        <f>'VEP conseq'!S44</f>
        <v>intergenic_variant</v>
      </c>
      <c r="M44" t="str">
        <f>'VEP genes'!S44</f>
        <v>-</v>
      </c>
      <c r="N44" t="str">
        <f>'ChIP genes'!P44</f>
        <v>ENSCAFG00000044958</v>
      </c>
      <c r="O44" t="s">
        <v>22</v>
      </c>
      <c r="P44" t="b">
        <f>IF(ISERROR(VLOOKUP(A44&amp;"_"&amp;B44,Cluster2!G:G,1,FALSE)),FALSE,TRUE)</f>
        <v>0</v>
      </c>
    </row>
    <row r="45" spans="1:16" x14ac:dyDescent="0.35">
      <c r="A45">
        <v>5</v>
      </c>
      <c r="B45">
        <v>4132302</v>
      </c>
      <c r="C45">
        <v>0.49102326286648801</v>
      </c>
      <c r="D45">
        <v>0.999360038257054</v>
      </c>
      <c r="E45">
        <v>3.0168883163775599</v>
      </c>
      <c r="F45">
        <v>0.99957101465582698</v>
      </c>
      <c r="G45">
        <v>0.75915363019071103</v>
      </c>
      <c r="H45">
        <v>0.99689864693802899</v>
      </c>
      <c r="I45" t="s">
        <v>10</v>
      </c>
      <c r="J45" t="s">
        <v>12</v>
      </c>
      <c r="K45">
        <v>0.15740000000000001</v>
      </c>
      <c r="L45" t="str">
        <f>'VEP conseq'!S45</f>
        <v>intergenic_variant</v>
      </c>
      <c r="M45" t="str">
        <f>'VEP genes'!S45</f>
        <v>-</v>
      </c>
      <c r="N45" t="str">
        <f>'ChIP genes'!P45</f>
        <v>ENSCAFG00000044958</v>
      </c>
      <c r="O45" t="s">
        <v>22</v>
      </c>
      <c r="P45" t="b">
        <f>IF(ISERROR(VLOOKUP(A45&amp;"_"&amp;B45,Cluster2!G:G,1,FALSE)),FALSE,TRUE)</f>
        <v>0</v>
      </c>
    </row>
    <row r="46" spans="1:16" x14ac:dyDescent="0.35">
      <c r="A46">
        <v>5</v>
      </c>
      <c r="B46">
        <v>6811533</v>
      </c>
      <c r="C46">
        <v>0.40788949713720402</v>
      </c>
      <c r="D46">
        <v>0.99671580072575905</v>
      </c>
      <c r="E46">
        <v>2.8833815746828502</v>
      </c>
      <c r="F46">
        <v>0.99933894061717599</v>
      </c>
      <c r="G46">
        <v>0.80893697106552298</v>
      </c>
      <c r="H46">
        <v>0.99902950856564199</v>
      </c>
      <c r="I46" t="s">
        <v>12</v>
      </c>
      <c r="J46" t="s">
        <v>10</v>
      </c>
      <c r="K46">
        <v>0.2984</v>
      </c>
      <c r="L46" t="str">
        <f>'VEP conseq'!S46</f>
        <v>intron_variant,non_coding_transcript_variant</v>
      </c>
      <c r="M46" t="str">
        <f>'VEP genes'!S46</f>
        <v>ENSCAFG00000045669</v>
      </c>
      <c r="N46" t="str">
        <f>'ChIP genes'!P46</f>
        <v>ENSCAFG00000045669</v>
      </c>
      <c r="P46" t="b">
        <f>IF(ISERROR(VLOOKUP(A46&amp;"_"&amp;B46,Cluster2!G:G,1,FALSE)),FALSE,TRUE)</f>
        <v>0</v>
      </c>
    </row>
    <row r="47" spans="1:16" x14ac:dyDescent="0.35">
      <c r="A47">
        <v>5</v>
      </c>
      <c r="B47">
        <v>6838932</v>
      </c>
      <c r="C47">
        <v>0.45075348260982001</v>
      </c>
      <c r="D47">
        <v>0.99833328644968899</v>
      </c>
      <c r="E47">
        <v>3.1874254584677599</v>
      </c>
      <c r="F47">
        <v>0.99975386086809803</v>
      </c>
      <c r="G47">
        <v>0.87516321298330801</v>
      </c>
      <c r="H47">
        <v>0.99988044670736198</v>
      </c>
      <c r="I47" t="s">
        <v>12</v>
      </c>
      <c r="J47" t="s">
        <v>10</v>
      </c>
      <c r="K47">
        <v>0.16769999999999999</v>
      </c>
      <c r="L47" t="str">
        <f>'VEP conseq'!S47</f>
        <v>intron_variant,non_coding_transcript_variant</v>
      </c>
      <c r="M47" t="str">
        <f>'VEP genes'!S47</f>
        <v>ENSCAFG00000045669</v>
      </c>
      <c r="N47" t="str">
        <f>'ChIP genes'!P47</f>
        <v>ENSCAFG00000045669</v>
      </c>
      <c r="P47" t="b">
        <f>IF(ISERROR(VLOOKUP(A47&amp;"_"&amp;B47,Cluster2!G:G,1,FALSE)),FALSE,TRUE)</f>
        <v>1</v>
      </c>
    </row>
    <row r="48" spans="1:16" x14ac:dyDescent="0.35">
      <c r="A48">
        <v>5</v>
      </c>
      <c r="B48">
        <v>6845530</v>
      </c>
      <c r="C48">
        <v>0.43783198001290802</v>
      </c>
      <c r="D48">
        <v>0.99784100818588395</v>
      </c>
      <c r="E48">
        <v>3.2649313719339599</v>
      </c>
      <c r="F48">
        <v>0.99980308869447798</v>
      </c>
      <c r="G48">
        <v>0.87672910523146597</v>
      </c>
      <c r="H48">
        <v>0.99990154434723899</v>
      </c>
      <c r="I48" t="s">
        <v>10</v>
      </c>
      <c r="J48" t="s">
        <v>12</v>
      </c>
      <c r="K48">
        <v>0.26450000000000001</v>
      </c>
      <c r="L48" t="str">
        <f>'VEP conseq'!S48</f>
        <v>intron_variant,non_coding_transcript_variant</v>
      </c>
      <c r="M48" t="str">
        <f>'VEP genes'!S48</f>
        <v>ENSCAFG00000045669</v>
      </c>
      <c r="N48" t="str">
        <f>'ChIP genes'!P48</f>
        <v>ENSCAFG00000045669</v>
      </c>
      <c r="P48" t="b">
        <f>IF(ISERROR(VLOOKUP(A48&amp;"_"&amp;B48,Cluster2!G:G,1,FALSE)),FALSE,TRUE)</f>
        <v>1</v>
      </c>
    </row>
    <row r="49" spans="1:16" x14ac:dyDescent="0.35">
      <c r="A49">
        <v>5</v>
      </c>
      <c r="B49">
        <v>6859691</v>
      </c>
      <c r="C49">
        <v>0.43356431897176301</v>
      </c>
      <c r="D49">
        <v>0.99772145489324604</v>
      </c>
      <c r="E49">
        <v>3.2029162140357998</v>
      </c>
      <c r="F49">
        <v>0.999767925961349</v>
      </c>
      <c r="G49">
        <v>0.87582767624491198</v>
      </c>
      <c r="H49">
        <v>0.99988747925398702</v>
      </c>
      <c r="I49" t="s">
        <v>10</v>
      </c>
      <c r="J49" t="s">
        <v>12</v>
      </c>
      <c r="K49">
        <v>8.9190000000000005E-2</v>
      </c>
      <c r="L49" t="str">
        <f>'VEP conseq'!S49</f>
        <v>intergenic_variant</v>
      </c>
      <c r="M49" t="str">
        <f>'VEP genes'!S49</f>
        <v>-</v>
      </c>
      <c r="N49" t="str">
        <f>'ChIP genes'!P49</f>
        <v>ENSCAFG00000045669</v>
      </c>
      <c r="P49" t="b">
        <f>IF(ISERROR(VLOOKUP(A49&amp;"_"&amp;B49,Cluster2!G:G,1,FALSE)),FALSE,TRUE)</f>
        <v>1</v>
      </c>
    </row>
    <row r="50" spans="1:16" x14ac:dyDescent="0.35">
      <c r="A50">
        <v>5</v>
      </c>
      <c r="B50">
        <v>6907781</v>
      </c>
      <c r="C50">
        <v>0.333246103429095</v>
      </c>
      <c r="D50">
        <v>0.990857689386481</v>
      </c>
      <c r="E50">
        <v>2.4179119964424398</v>
      </c>
      <c r="F50">
        <v>0.99677206109876504</v>
      </c>
      <c r="G50">
        <v>0.80816031761304197</v>
      </c>
      <c r="H50">
        <v>0.99900841092576398</v>
      </c>
      <c r="I50" t="s">
        <v>10</v>
      </c>
      <c r="J50" t="s">
        <v>12</v>
      </c>
      <c r="K50">
        <v>0.19769999999999999</v>
      </c>
      <c r="L50" t="str">
        <f>'VEP conseq'!S50</f>
        <v>intergenic_variant</v>
      </c>
      <c r="M50" t="str">
        <f>'VEP genes'!S50</f>
        <v>-</v>
      </c>
      <c r="N50" t="str">
        <f>'ChIP genes'!P50</f>
        <v>ENSCAFG00000045669</v>
      </c>
      <c r="P50" t="b">
        <f>IF(ISERROR(VLOOKUP(A50&amp;"_"&amp;B50,Cluster2!G:G,1,FALSE)),FALSE,TRUE)</f>
        <v>0</v>
      </c>
    </row>
    <row r="51" spans="1:16" x14ac:dyDescent="0.35">
      <c r="A51">
        <v>5</v>
      </c>
      <c r="B51">
        <v>6919588</v>
      </c>
      <c r="C51">
        <v>0.34836003431023399</v>
      </c>
      <c r="D51">
        <v>0.99246814256378502</v>
      </c>
      <c r="E51">
        <v>2.4946293366856098</v>
      </c>
      <c r="F51">
        <v>0.99758080396073001</v>
      </c>
      <c r="G51">
        <v>0.82141641689540601</v>
      </c>
      <c r="H51">
        <v>0.99937410335030497</v>
      </c>
      <c r="I51" t="s">
        <v>12</v>
      </c>
      <c r="J51" t="s">
        <v>10</v>
      </c>
      <c r="K51">
        <v>0.1186</v>
      </c>
      <c r="L51" t="str">
        <f>'VEP conseq'!S51</f>
        <v>intergenic_variant</v>
      </c>
      <c r="M51" t="str">
        <f>'VEP genes'!S51</f>
        <v>-</v>
      </c>
      <c r="N51" t="str">
        <f>'ChIP genes'!P51</f>
        <v>ENSCAFG00000045669</v>
      </c>
      <c r="P51" t="b">
        <f>IF(ISERROR(VLOOKUP(A51&amp;"_"&amp;B51,Cluster2!G:G,1,FALSE)),FALSE,TRUE)</f>
        <v>0</v>
      </c>
    </row>
    <row r="52" spans="1:16" x14ac:dyDescent="0.35">
      <c r="A52">
        <v>5</v>
      </c>
      <c r="B52">
        <v>6991724</v>
      </c>
      <c r="C52">
        <v>0.39977260954160199</v>
      </c>
      <c r="D52">
        <v>0.99623758755520597</v>
      </c>
      <c r="E52">
        <v>2.7963315801483501</v>
      </c>
      <c r="F52">
        <v>0.99910686657852499</v>
      </c>
      <c r="G52">
        <v>0.77557947521801596</v>
      </c>
      <c r="H52">
        <v>0.99785507327913603</v>
      </c>
      <c r="I52" t="s">
        <v>11</v>
      </c>
      <c r="J52" t="s">
        <v>12</v>
      </c>
      <c r="K52">
        <v>0.25069999999999998</v>
      </c>
      <c r="L52" t="str">
        <f>'VEP conseq'!S52</f>
        <v>intergenic_variant</v>
      </c>
      <c r="M52" t="str">
        <f>'VEP genes'!S52</f>
        <v>-</v>
      </c>
      <c r="N52" t="str">
        <f>'ChIP genes'!P52</f>
        <v>ENSCAFG00000045669</v>
      </c>
      <c r="P52" t="b">
        <f>IF(ISERROR(VLOOKUP(A52&amp;"_"&amp;B52,Cluster2!G:G,1,FALSE)),FALSE,TRUE)</f>
        <v>0</v>
      </c>
    </row>
    <row r="53" spans="1:16" x14ac:dyDescent="0.35">
      <c r="A53">
        <v>5</v>
      </c>
      <c r="B53">
        <v>40202215</v>
      </c>
      <c r="C53">
        <v>0.43413482457976099</v>
      </c>
      <c r="D53">
        <v>0.99774958507974898</v>
      </c>
      <c r="E53">
        <v>3.0383986157392999</v>
      </c>
      <c r="F53">
        <v>0.99959914484233003</v>
      </c>
      <c r="G53">
        <v>0.85400921786761397</v>
      </c>
      <c r="H53">
        <v>0.99978199105460097</v>
      </c>
      <c r="I53" t="s">
        <v>12</v>
      </c>
      <c r="J53" t="s">
        <v>10</v>
      </c>
      <c r="K53">
        <v>0.39979999999999999</v>
      </c>
      <c r="L53" t="str">
        <f>'VEP conseq'!S53</f>
        <v>intergenic_variant</v>
      </c>
      <c r="M53" t="str">
        <f>'VEP genes'!S53</f>
        <v>-</v>
      </c>
      <c r="N53" t="str">
        <f>'ChIP genes'!P53</f>
        <v>AKAP10</v>
      </c>
      <c r="P53" t="b">
        <f>IF(ISERROR(VLOOKUP(A53&amp;"_"&amp;B53,Cluster2!G:G,1,FALSE)),FALSE,TRUE)</f>
        <v>1</v>
      </c>
    </row>
    <row r="54" spans="1:16" x14ac:dyDescent="0.35">
      <c r="A54">
        <v>5</v>
      </c>
      <c r="B54">
        <v>47359645</v>
      </c>
      <c r="C54">
        <v>0.40633695838675898</v>
      </c>
      <c r="D54">
        <v>0.99658921488649499</v>
      </c>
      <c r="E54">
        <v>2.8375690975001802</v>
      </c>
      <c r="F54">
        <v>0.999205322231286</v>
      </c>
      <c r="G54">
        <v>0.78547052172021303</v>
      </c>
      <c r="H54">
        <v>0.99832625390306295</v>
      </c>
      <c r="I54" t="s">
        <v>11</v>
      </c>
      <c r="J54" t="s">
        <v>12</v>
      </c>
      <c r="K54">
        <v>0.31669999999999998</v>
      </c>
      <c r="L54" t="str">
        <f>'VEP conseq'!S54</f>
        <v>upstream_gene_variant</v>
      </c>
      <c r="M54" t="str">
        <f>'VEP genes'!S54</f>
        <v>ATG4C</v>
      </c>
      <c r="N54" t="str">
        <f>'ChIP genes'!P54</f>
        <v>ATG4C</v>
      </c>
      <c r="P54" t="b">
        <f>IF(ISERROR(VLOOKUP(A54&amp;"_"&amp;B54,Cluster2!G:G,1,FALSE)),FALSE,TRUE)</f>
        <v>0</v>
      </c>
    </row>
    <row r="55" spans="1:16" x14ac:dyDescent="0.35">
      <c r="A55">
        <v>6</v>
      </c>
      <c r="B55">
        <v>33510473</v>
      </c>
      <c r="C55">
        <v>0.50686280686299301</v>
      </c>
      <c r="D55">
        <v>0.99950068918956902</v>
      </c>
      <c r="E55">
        <v>2.5737602691186301</v>
      </c>
      <c r="F55">
        <v>0.99812231005091601</v>
      </c>
      <c r="G55">
        <v>0.84759636599388299</v>
      </c>
      <c r="H55">
        <v>0.99971166558834301</v>
      </c>
      <c r="I55" t="s">
        <v>10</v>
      </c>
      <c r="J55" t="s">
        <v>11</v>
      </c>
      <c r="K55">
        <v>0.48199999999999998</v>
      </c>
      <c r="L55" t="str">
        <f>'VEP conseq'!S55</f>
        <v>intron_variant</v>
      </c>
      <c r="M55" t="str">
        <f>'VEP genes'!S55</f>
        <v>METTL22</v>
      </c>
      <c r="N55" t="str">
        <f>'ChIP genes'!P55</f>
        <v>METTL22</v>
      </c>
      <c r="O55" t="s">
        <v>290</v>
      </c>
      <c r="P55" t="b">
        <f>IF(ISERROR(VLOOKUP(A55&amp;"_"&amp;B55,Cluster2!G:G,1,FALSE)),FALSE,TRUE)</f>
        <v>1</v>
      </c>
    </row>
    <row r="56" spans="1:16" x14ac:dyDescent="0.35">
      <c r="A56">
        <v>7</v>
      </c>
      <c r="B56">
        <v>11956306</v>
      </c>
      <c r="C56">
        <v>0.25412055070416001</v>
      </c>
      <c r="D56">
        <v>0.96969675658949595</v>
      </c>
      <c r="E56">
        <v>2.2189925598441498</v>
      </c>
      <c r="F56">
        <v>0.99371993586317497</v>
      </c>
      <c r="G56">
        <v>0.82725130044441397</v>
      </c>
      <c r="H56">
        <v>0.99945146136318896</v>
      </c>
      <c r="I56" t="s">
        <v>10</v>
      </c>
      <c r="J56" t="s">
        <v>12</v>
      </c>
      <c r="K56">
        <v>0.27260000000000001</v>
      </c>
      <c r="L56" t="str">
        <f>'VEP conseq'!S56</f>
        <v>intergenic_variant</v>
      </c>
      <c r="M56" t="str">
        <f>'VEP genes'!S56</f>
        <v>-</v>
      </c>
      <c r="N56" t="str">
        <f>'ChIP genes'!P56</f>
        <v>ENSCAFG00000048595</v>
      </c>
      <c r="P56" t="b">
        <f>IF(ISERROR(VLOOKUP(A56&amp;"_"&amp;B56,Cluster2!G:G,1,FALSE)),FALSE,TRUE)</f>
        <v>0</v>
      </c>
    </row>
    <row r="57" spans="1:16" x14ac:dyDescent="0.35">
      <c r="A57">
        <v>7</v>
      </c>
      <c r="B57">
        <v>11957885</v>
      </c>
      <c r="C57">
        <v>0.23101808137952001</v>
      </c>
      <c r="D57">
        <v>0.95603955104222305</v>
      </c>
      <c r="E57">
        <v>2.2082346955857299</v>
      </c>
      <c r="F57">
        <v>0.99356521983740798</v>
      </c>
      <c r="G57">
        <v>0.82801593252417205</v>
      </c>
      <c r="H57">
        <v>0.99948662409631805</v>
      </c>
      <c r="I57" t="s">
        <v>11</v>
      </c>
      <c r="J57" t="s">
        <v>12</v>
      </c>
      <c r="K57">
        <v>0.16320000000000001</v>
      </c>
      <c r="L57" t="str">
        <f>'VEP conseq'!S57</f>
        <v>intergenic_variant</v>
      </c>
      <c r="M57" t="str">
        <f>'VEP genes'!S57</f>
        <v>-</v>
      </c>
      <c r="N57" t="str">
        <f>'ChIP genes'!P57</f>
        <v>ENSCAFG00000048595</v>
      </c>
      <c r="P57" t="b">
        <f>IF(ISERROR(VLOOKUP(A57&amp;"_"&amp;B57,Cluster2!G:G,1,FALSE)),FALSE,TRUE)</f>
        <v>0</v>
      </c>
    </row>
    <row r="58" spans="1:16" x14ac:dyDescent="0.35">
      <c r="A58">
        <v>7</v>
      </c>
      <c r="B58">
        <v>13448116</v>
      </c>
      <c r="C58">
        <v>0.31494849834666799</v>
      </c>
      <c r="D58">
        <v>0.98798841036316098</v>
      </c>
      <c r="E58">
        <v>3.8565463772383799</v>
      </c>
      <c r="F58">
        <v>0.99997890236012299</v>
      </c>
      <c r="G58">
        <v>0.63500970430633497</v>
      </c>
      <c r="H58">
        <v>0.962094573687024</v>
      </c>
      <c r="I58" t="s">
        <v>12</v>
      </c>
      <c r="J58" t="s">
        <v>10</v>
      </c>
      <c r="K58">
        <v>9.7170000000000006E-2</v>
      </c>
      <c r="L58" t="str">
        <f>'VEP conseq'!S58</f>
        <v>upstream_gene_variant</v>
      </c>
      <c r="M58" t="str">
        <f>'VEP genes'!S58</f>
        <v>TOR1AIP1</v>
      </c>
      <c r="N58" t="str">
        <f>'ChIP genes'!P58</f>
        <v>TOR1AIP1</v>
      </c>
      <c r="O58" t="s">
        <v>22</v>
      </c>
      <c r="P58" t="b">
        <f>IF(ISERROR(VLOOKUP(A58&amp;"_"&amp;B58,Cluster2!G:G,1,FALSE)),FALSE,TRUE)</f>
        <v>0</v>
      </c>
    </row>
    <row r="59" spans="1:16" x14ac:dyDescent="0.35">
      <c r="A59">
        <v>7</v>
      </c>
      <c r="B59">
        <v>24652821</v>
      </c>
      <c r="C59">
        <v>0.48756347794266103</v>
      </c>
      <c r="D59">
        <v>0.99925455005766695</v>
      </c>
      <c r="E59">
        <v>2.8406341783118099</v>
      </c>
      <c r="F59">
        <v>0.99921235477791204</v>
      </c>
      <c r="G59">
        <v>0.81155492932857598</v>
      </c>
      <c r="H59">
        <v>0.99911389912515103</v>
      </c>
      <c r="I59" t="s">
        <v>10</v>
      </c>
      <c r="J59" t="s">
        <v>12</v>
      </c>
      <c r="K59">
        <v>5.3030000000000001E-2</v>
      </c>
      <c r="L59" t="str">
        <f>'VEP conseq'!S59</f>
        <v>intron_variant</v>
      </c>
      <c r="M59" t="str">
        <f>'VEP genes'!S59</f>
        <v>RABGAP1L</v>
      </c>
      <c r="N59" t="str">
        <f>'ChIP genes'!P59</f>
        <v>RABGAP1L,ENSCAFG00000047576</v>
      </c>
      <c r="O59" t="s">
        <v>18</v>
      </c>
      <c r="P59" t="b">
        <f>IF(ISERROR(VLOOKUP(A59&amp;"_"&amp;B59,Cluster2!G:G,1,FALSE)),FALSE,TRUE)</f>
        <v>1</v>
      </c>
    </row>
    <row r="60" spans="1:16" x14ac:dyDescent="0.35">
      <c r="A60">
        <v>7</v>
      </c>
      <c r="B60">
        <v>24664438</v>
      </c>
      <c r="C60">
        <v>0.49337464394320901</v>
      </c>
      <c r="D60">
        <v>0.99939520099018297</v>
      </c>
      <c r="E60">
        <v>2.8151346189977402</v>
      </c>
      <c r="F60">
        <v>0.99915609440490605</v>
      </c>
      <c r="G60">
        <v>0.76764746465170497</v>
      </c>
      <c r="H60">
        <v>0.99741905538833697</v>
      </c>
      <c r="I60" t="s">
        <v>12</v>
      </c>
      <c r="J60" t="s">
        <v>10</v>
      </c>
      <c r="K60">
        <v>8.0979999999999996E-2</v>
      </c>
      <c r="L60" t="str">
        <f>'VEP conseq'!S60</f>
        <v>intron_variant,upstream_gene_variant</v>
      </c>
      <c r="M60" t="str">
        <f>'VEP genes'!S60</f>
        <v>RABGAP1L</v>
      </c>
      <c r="N60" t="str">
        <f>'ChIP genes'!P60</f>
        <v>RABGAP1L,ENSCAFG00000047576</v>
      </c>
      <c r="O60" t="s">
        <v>18</v>
      </c>
      <c r="P60" t="b">
        <f>IF(ISERROR(VLOOKUP(A60&amp;"_"&amp;B60,Cluster2!G:G,1,FALSE)),FALSE,TRUE)</f>
        <v>1</v>
      </c>
    </row>
    <row r="61" spans="1:16" x14ac:dyDescent="0.35">
      <c r="A61">
        <v>8</v>
      </c>
      <c r="B61">
        <v>7735497</v>
      </c>
      <c r="C61">
        <v>0.35554926036109602</v>
      </c>
      <c r="D61">
        <v>0.99316436467973801</v>
      </c>
      <c r="E61">
        <v>2.3341210804566201</v>
      </c>
      <c r="F61">
        <v>0.99554136543925298</v>
      </c>
      <c r="G61">
        <v>0.81261754340579595</v>
      </c>
      <c r="H61">
        <v>0.99914906185828001</v>
      </c>
      <c r="I61" t="s">
        <v>12</v>
      </c>
      <c r="J61" t="s">
        <v>10</v>
      </c>
      <c r="K61">
        <v>0.44679999999999997</v>
      </c>
      <c r="L61" t="str">
        <f>'VEP conseq'!S61</f>
        <v>intergenic_variant</v>
      </c>
      <c r="M61" t="str">
        <f>'VEP genes'!S61</f>
        <v>-</v>
      </c>
      <c r="N61" t="str">
        <f>'ChIP genes'!P61</f>
        <v>ENSCAFG00000046540</v>
      </c>
      <c r="P61" t="b">
        <f>IF(ISERROR(VLOOKUP(A61&amp;"_"&amp;B61,Cluster2!G:G,1,FALSE)),FALSE,TRUE)</f>
        <v>1</v>
      </c>
    </row>
    <row r="62" spans="1:16" x14ac:dyDescent="0.35">
      <c r="A62">
        <v>8</v>
      </c>
      <c r="B62">
        <v>21330931</v>
      </c>
      <c r="C62">
        <v>0.28796574612463299</v>
      </c>
      <c r="D62">
        <v>0.98213733157050798</v>
      </c>
      <c r="E62">
        <v>2.87019402453523</v>
      </c>
      <c r="F62">
        <v>0.99927564769754396</v>
      </c>
      <c r="G62">
        <v>0.79259002499606201</v>
      </c>
      <c r="H62">
        <v>0.998586458128217</v>
      </c>
      <c r="I62" t="s">
        <v>12</v>
      </c>
      <c r="J62" t="s">
        <v>10</v>
      </c>
      <c r="K62">
        <v>0.28539999999999999</v>
      </c>
      <c r="L62" t="str">
        <f>'VEP conseq'!S62</f>
        <v>intron_variant,non_coding_transcript_variant</v>
      </c>
      <c r="M62" t="str">
        <f>'VEP genes'!S62</f>
        <v>ENSCAFG00000047946</v>
      </c>
      <c r="N62" t="str">
        <f>'ChIP genes'!P62</f>
        <v>ENSCAFG00000047946,U6</v>
      </c>
      <c r="O62" t="s">
        <v>22</v>
      </c>
      <c r="P62" t="b">
        <f>IF(ISERROR(VLOOKUP(A62&amp;"_"&amp;B62,Cluster2!G:G,1,FALSE)),FALSE,TRUE)</f>
        <v>0</v>
      </c>
    </row>
    <row r="63" spans="1:16" x14ac:dyDescent="0.35">
      <c r="A63">
        <v>8</v>
      </c>
      <c r="B63">
        <v>21345264</v>
      </c>
      <c r="C63">
        <v>0.31688360673111099</v>
      </c>
      <c r="D63">
        <v>0.98836816788095305</v>
      </c>
      <c r="E63">
        <v>3.1561045414958402</v>
      </c>
      <c r="F63">
        <v>0.99971166558834301</v>
      </c>
      <c r="G63">
        <v>0.80981053256018798</v>
      </c>
      <c r="H63">
        <v>0.99906467129877097</v>
      </c>
      <c r="I63" t="s">
        <v>11</v>
      </c>
      <c r="J63" t="s">
        <v>10</v>
      </c>
      <c r="K63">
        <v>0.14749999999999999</v>
      </c>
      <c r="L63" t="str">
        <f>'VEP conseq'!S63</f>
        <v>intron_variant,non_coding_transcript_variant</v>
      </c>
      <c r="M63" t="str">
        <f>'VEP genes'!S63</f>
        <v>ENSCAFG00000047946</v>
      </c>
      <c r="N63" t="str">
        <f>'ChIP genes'!P63</f>
        <v>ENSCAFG00000047946,U6</v>
      </c>
      <c r="P63" t="b">
        <f>IF(ISERROR(VLOOKUP(A63&amp;"_"&amp;B63,Cluster2!G:G,1,FALSE)),FALSE,TRUE)</f>
        <v>0</v>
      </c>
    </row>
    <row r="64" spans="1:16" x14ac:dyDescent="0.35">
      <c r="A64">
        <v>9</v>
      </c>
      <c r="B64">
        <v>29654139</v>
      </c>
      <c r="C64">
        <v>0.35558478869370203</v>
      </c>
      <c r="D64">
        <v>0.99317139722636405</v>
      </c>
      <c r="E64">
        <v>3.2856288992335401</v>
      </c>
      <c r="F64">
        <v>0.99982418633435499</v>
      </c>
      <c r="G64">
        <v>0.76400187950661902</v>
      </c>
      <c r="H64">
        <v>0.99714478606993195</v>
      </c>
      <c r="I64" t="s">
        <v>10</v>
      </c>
      <c r="J64" t="s">
        <v>12</v>
      </c>
      <c r="K64">
        <v>0.1081</v>
      </c>
      <c r="L64" t="str">
        <f>'VEP conseq'!S64</f>
        <v>intergenic_variant</v>
      </c>
      <c r="M64" t="str">
        <f>'VEP genes'!S64</f>
        <v>-</v>
      </c>
      <c r="N64" t="str">
        <f>'ChIP genes'!P64</f>
        <v>U6</v>
      </c>
      <c r="P64" t="b">
        <f>IF(ISERROR(VLOOKUP(A64&amp;"_"&amp;B64,Cluster2!G:G,1,FALSE)),FALSE,TRUE)</f>
        <v>0</v>
      </c>
    </row>
    <row r="65" spans="1:16" x14ac:dyDescent="0.35">
      <c r="A65">
        <v>9</v>
      </c>
      <c r="B65">
        <v>29669984</v>
      </c>
      <c r="C65">
        <v>0.31284462851928402</v>
      </c>
      <c r="D65">
        <v>0.98767897831162599</v>
      </c>
      <c r="E65">
        <v>3.0869212425213401</v>
      </c>
      <c r="F65">
        <v>0.99965540521533702</v>
      </c>
      <c r="G65">
        <v>0.73655628665095996</v>
      </c>
      <c r="H65">
        <v>0.994964696615939</v>
      </c>
      <c r="I65" t="s">
        <v>12</v>
      </c>
      <c r="J65" t="s">
        <v>10</v>
      </c>
      <c r="K65">
        <v>6.7489999999999994E-2</v>
      </c>
      <c r="L65" t="str">
        <f>'VEP conseq'!S65</f>
        <v>intergenic_variant</v>
      </c>
      <c r="M65" t="str">
        <f>'VEP genes'!S65</f>
        <v>-</v>
      </c>
      <c r="N65" t="str">
        <f>'ChIP genes'!P65</f>
        <v>U6</v>
      </c>
      <c r="P65" t="b">
        <f>IF(ISERROR(VLOOKUP(A65&amp;"_"&amp;B65,Cluster2!G:G,1,FALSE)),FALSE,TRUE)</f>
        <v>0</v>
      </c>
    </row>
    <row r="66" spans="1:16" x14ac:dyDescent="0.35">
      <c r="A66">
        <v>9</v>
      </c>
      <c r="B66">
        <v>29671758</v>
      </c>
      <c r="C66">
        <v>0.31889709800778399</v>
      </c>
      <c r="D66">
        <v>0.98863540465273303</v>
      </c>
      <c r="E66">
        <v>3.2205593839377098</v>
      </c>
      <c r="F66">
        <v>0.99977495850797504</v>
      </c>
      <c r="G66">
        <v>0.75152271876076704</v>
      </c>
      <c r="H66">
        <v>0.99636417339447003</v>
      </c>
      <c r="I66" t="s">
        <v>12</v>
      </c>
      <c r="J66" t="s">
        <v>10</v>
      </c>
      <c r="K66">
        <v>7.9710000000000003E-2</v>
      </c>
      <c r="L66" t="str">
        <f>'VEP conseq'!S66</f>
        <v>intergenic_variant</v>
      </c>
      <c r="M66" t="str">
        <f>'VEP genes'!S66</f>
        <v>-</v>
      </c>
      <c r="N66" t="str">
        <f>'ChIP genes'!P66</f>
        <v>U6</v>
      </c>
      <c r="P66" t="b">
        <f>IF(ISERROR(VLOOKUP(A66&amp;"_"&amp;B66,Cluster2!G:G,1,FALSE)),FALSE,TRUE)</f>
        <v>0</v>
      </c>
    </row>
    <row r="67" spans="1:16" x14ac:dyDescent="0.35">
      <c r="A67">
        <v>9</v>
      </c>
      <c r="B67">
        <v>29710986</v>
      </c>
      <c r="C67">
        <v>0.33024246133748097</v>
      </c>
      <c r="D67">
        <v>0.99045683422881103</v>
      </c>
      <c r="E67">
        <v>3.1602130600232599</v>
      </c>
      <c r="F67">
        <v>0.99971869813496905</v>
      </c>
      <c r="G67">
        <v>0.73839026763203697</v>
      </c>
      <c r="H67">
        <v>0.99514754282820905</v>
      </c>
      <c r="I67" t="s">
        <v>12</v>
      </c>
      <c r="J67" t="s">
        <v>13</v>
      </c>
      <c r="K67">
        <v>0.104</v>
      </c>
      <c r="L67" t="str">
        <f>'VEP conseq'!S67</f>
        <v>intergenic_variant</v>
      </c>
      <c r="M67" t="str">
        <f>'VEP genes'!S67</f>
        <v>-</v>
      </c>
      <c r="N67" t="str">
        <f>'ChIP genes'!P67</f>
        <v>ENSCAFG00000049515</v>
      </c>
      <c r="P67" t="b">
        <f>IF(ISERROR(VLOOKUP(A67&amp;"_"&amp;B67,Cluster2!G:G,1,FALSE)),FALSE,TRUE)</f>
        <v>0</v>
      </c>
    </row>
    <row r="68" spans="1:16" x14ac:dyDescent="0.35">
      <c r="A68">
        <v>9</v>
      </c>
      <c r="B68">
        <v>29718219</v>
      </c>
      <c r="C68">
        <v>0.36219782807886203</v>
      </c>
      <c r="D68">
        <v>0.99379729387605797</v>
      </c>
      <c r="E68">
        <v>3.2888399420384502</v>
      </c>
      <c r="F68">
        <v>0.99983121888098103</v>
      </c>
      <c r="G68">
        <v>0.74271793245375195</v>
      </c>
      <c r="H68">
        <v>0.99554839798587902</v>
      </c>
      <c r="I68" t="s">
        <v>12</v>
      </c>
      <c r="J68" t="s">
        <v>10</v>
      </c>
      <c r="K68">
        <v>8.7029999999999996E-2</v>
      </c>
      <c r="L68" t="str">
        <f>'VEP conseq'!S68</f>
        <v>intergenic_variant</v>
      </c>
      <c r="M68" t="str">
        <f>'VEP genes'!S68</f>
        <v>-</v>
      </c>
      <c r="N68" t="str">
        <f>'ChIP genes'!P68</f>
        <v>ENSCAFG00000049515</v>
      </c>
      <c r="P68" t="b">
        <f>IF(ISERROR(VLOOKUP(A68&amp;"_"&amp;B68,Cluster2!G:G,1,FALSE)),FALSE,TRUE)</f>
        <v>0</v>
      </c>
    </row>
    <row r="69" spans="1:16" x14ac:dyDescent="0.35">
      <c r="A69">
        <v>9</v>
      </c>
      <c r="B69">
        <v>29731101</v>
      </c>
      <c r="C69">
        <v>0.35739257853374201</v>
      </c>
      <c r="D69">
        <v>0.99332611325213105</v>
      </c>
      <c r="E69">
        <v>3.1623257141571299</v>
      </c>
      <c r="F69">
        <v>0.99973276322822002</v>
      </c>
      <c r="G69">
        <v>0.746855654662818</v>
      </c>
      <c r="H69">
        <v>0.99590002531716804</v>
      </c>
      <c r="I69" t="s">
        <v>12</v>
      </c>
      <c r="J69" t="s">
        <v>10</v>
      </c>
      <c r="K69">
        <v>9.1600000000000001E-2</v>
      </c>
      <c r="L69" t="str">
        <f>'VEP conseq'!S69</f>
        <v>intergenic_variant</v>
      </c>
      <c r="M69" t="str">
        <f>'VEP genes'!S69</f>
        <v>-</v>
      </c>
      <c r="N69" t="str">
        <f>'ChIP genes'!P69</f>
        <v>ENSCAFG00000049515</v>
      </c>
      <c r="P69" t="b">
        <f>IF(ISERROR(VLOOKUP(A69&amp;"_"&amp;B69,Cluster2!G:G,1,FALSE)),FALSE,TRUE)</f>
        <v>0</v>
      </c>
    </row>
    <row r="70" spans="1:16" x14ac:dyDescent="0.35">
      <c r="A70">
        <v>9</v>
      </c>
      <c r="B70">
        <v>29742489</v>
      </c>
      <c r="C70">
        <v>0.37249189583540099</v>
      </c>
      <c r="D70">
        <v>0.99462010183127503</v>
      </c>
      <c r="E70">
        <v>2.9905597370315502</v>
      </c>
      <c r="F70">
        <v>0.99954288446932404</v>
      </c>
      <c r="G70">
        <v>0.73091680516617197</v>
      </c>
      <c r="H70">
        <v>0.99419111648710201</v>
      </c>
      <c r="I70" t="s">
        <v>12</v>
      </c>
      <c r="J70" t="s">
        <v>11</v>
      </c>
      <c r="K70">
        <v>0.19869999999999999</v>
      </c>
      <c r="L70" t="str">
        <f>'VEP conseq'!S70</f>
        <v>intergenic_variant</v>
      </c>
      <c r="M70" t="str">
        <f>'VEP genes'!S70</f>
        <v>-</v>
      </c>
      <c r="N70" t="str">
        <f>'ChIP genes'!P70</f>
        <v>ENSCAFG00000049515</v>
      </c>
      <c r="P70" t="b">
        <f>IF(ISERROR(VLOOKUP(A70&amp;"_"&amp;B70,Cluster2!G:G,1,FALSE)),FALSE,TRUE)</f>
        <v>0</v>
      </c>
    </row>
    <row r="71" spans="1:16" x14ac:dyDescent="0.35">
      <c r="A71">
        <v>9</v>
      </c>
      <c r="B71">
        <v>29752455</v>
      </c>
      <c r="C71">
        <v>0.38650241154619402</v>
      </c>
      <c r="D71">
        <v>0.99554839798587902</v>
      </c>
      <c r="E71">
        <v>3.1939255646567299</v>
      </c>
      <c r="F71">
        <v>0.99976089341472296</v>
      </c>
      <c r="G71">
        <v>0.77299143299037298</v>
      </c>
      <c r="H71">
        <v>0.99771442234662</v>
      </c>
      <c r="I71" t="s">
        <v>10</v>
      </c>
      <c r="J71" t="s">
        <v>12</v>
      </c>
      <c r="K71">
        <v>0.29859999999999998</v>
      </c>
      <c r="L71" t="str">
        <f>'VEP conseq'!S71</f>
        <v>intergenic_variant</v>
      </c>
      <c r="M71" t="str">
        <f>'VEP genes'!S71</f>
        <v>-</v>
      </c>
      <c r="N71" t="str">
        <f>'ChIP genes'!P71</f>
        <v>ENSCAFG00000049515</v>
      </c>
      <c r="P71" t="b">
        <f>IF(ISERROR(VLOOKUP(A71&amp;"_"&amp;B71,Cluster2!G:G,1,FALSE)),FALSE,TRUE)</f>
        <v>1</v>
      </c>
    </row>
    <row r="72" spans="1:16" x14ac:dyDescent="0.35">
      <c r="A72">
        <v>9</v>
      </c>
      <c r="B72">
        <v>29779751</v>
      </c>
      <c r="C72">
        <v>0.31812454913094401</v>
      </c>
      <c r="D72">
        <v>0.98856507918647496</v>
      </c>
      <c r="E72">
        <v>2.87095244868634</v>
      </c>
      <c r="F72">
        <v>0.99928268024417</v>
      </c>
      <c r="G72">
        <v>0.71017579643261997</v>
      </c>
      <c r="H72">
        <v>0.99104756814537698</v>
      </c>
      <c r="I72" t="s">
        <v>10</v>
      </c>
      <c r="J72" t="s">
        <v>12</v>
      </c>
      <c r="K72">
        <v>0.15740000000000001</v>
      </c>
      <c r="L72" t="str">
        <f>'VEP conseq'!S72</f>
        <v>intergenic_variant</v>
      </c>
      <c r="M72" t="str">
        <f>'VEP genes'!S72</f>
        <v>-</v>
      </c>
      <c r="N72" t="str">
        <f>'ChIP genes'!P72</f>
        <v>ENSCAFG00000049515</v>
      </c>
      <c r="P72" t="b">
        <f>IF(ISERROR(VLOOKUP(A72&amp;"_"&amp;B72,Cluster2!G:G,1,FALSE)),FALSE,TRUE)</f>
        <v>0</v>
      </c>
    </row>
    <row r="73" spans="1:16" x14ac:dyDescent="0.35">
      <c r="A73">
        <v>9</v>
      </c>
      <c r="B73">
        <v>29799057</v>
      </c>
      <c r="C73">
        <v>0.30037316767648298</v>
      </c>
      <c r="D73">
        <v>0.98520352189935001</v>
      </c>
      <c r="E73">
        <v>2.8356971280497301</v>
      </c>
      <c r="F73">
        <v>0.99919828968466096</v>
      </c>
      <c r="G73">
        <v>0.72961628678805002</v>
      </c>
      <c r="H73">
        <v>0.99405046555458698</v>
      </c>
      <c r="I73" t="s">
        <v>12</v>
      </c>
      <c r="J73" t="s">
        <v>10</v>
      </c>
      <c r="K73">
        <v>7.2359999999999994E-2</v>
      </c>
      <c r="L73" t="str">
        <f>'VEP conseq'!S73</f>
        <v>intergenic_variant</v>
      </c>
      <c r="M73" t="str">
        <f>'VEP genes'!S73</f>
        <v>-</v>
      </c>
      <c r="N73" t="str">
        <f>'ChIP genes'!P73</f>
        <v>ENSCAFG00000049515</v>
      </c>
      <c r="P73" t="b">
        <f>IF(ISERROR(VLOOKUP(A73&amp;"_"&amp;B73,Cluster2!G:G,1,FALSE)),FALSE,TRUE)</f>
        <v>0</v>
      </c>
    </row>
    <row r="74" spans="1:16" x14ac:dyDescent="0.35">
      <c r="A74">
        <v>9</v>
      </c>
      <c r="B74">
        <v>29814161</v>
      </c>
      <c r="C74">
        <v>0.31965035098480399</v>
      </c>
      <c r="D74">
        <v>0.98879715322512596</v>
      </c>
      <c r="E74">
        <v>3.0748495391803501</v>
      </c>
      <c r="F74">
        <v>0.99964134012208505</v>
      </c>
      <c r="G74">
        <v>0.75434250740749897</v>
      </c>
      <c r="H74">
        <v>0.99660327997974596</v>
      </c>
      <c r="I74" t="s">
        <v>12</v>
      </c>
      <c r="J74" t="s">
        <v>10</v>
      </c>
      <c r="K74">
        <v>6.6299999999999998E-2</v>
      </c>
      <c r="L74" t="str">
        <f>'VEP conseq'!S74</f>
        <v>intron_variant,non_coding_transcript_variant</v>
      </c>
      <c r="M74" t="str">
        <f>'VEP genes'!S74</f>
        <v>ENSCAFG00000049515</v>
      </c>
      <c r="N74" t="str">
        <f>'ChIP genes'!P74</f>
        <v>ENSCAFG00000049515</v>
      </c>
      <c r="P74" t="b">
        <f>IF(ISERROR(VLOOKUP(A74&amp;"_"&amp;B74,Cluster2!G:G,1,FALSE)),FALSE,TRUE)</f>
        <v>0</v>
      </c>
    </row>
    <row r="75" spans="1:16" x14ac:dyDescent="0.35">
      <c r="A75">
        <v>9</v>
      </c>
      <c r="B75">
        <v>34984408</v>
      </c>
      <c r="C75">
        <v>0.46975670979433298</v>
      </c>
      <c r="D75">
        <v>0.99886775999324895</v>
      </c>
      <c r="E75">
        <v>2.4123376311393301</v>
      </c>
      <c r="F75">
        <v>0.99669470308588104</v>
      </c>
      <c r="G75">
        <v>0.81137380235186496</v>
      </c>
      <c r="H75">
        <v>0.99909983403189995</v>
      </c>
      <c r="I75" t="s">
        <v>12</v>
      </c>
      <c r="J75" t="s">
        <v>10</v>
      </c>
      <c r="K75">
        <v>9.3380000000000005E-2</v>
      </c>
      <c r="L75" t="str">
        <f>'VEP conseq'!S75</f>
        <v>downstream_gene_variant</v>
      </c>
      <c r="M75" t="str">
        <f>'VEP genes'!S75</f>
        <v>BRIP1</v>
      </c>
      <c r="N75" t="str">
        <f>'ChIP genes'!P75</f>
        <v>ENSCAFG00000017738</v>
      </c>
      <c r="P75" t="b">
        <f>IF(ISERROR(VLOOKUP(A75&amp;"_"&amp;B75,Cluster2!G:G,1,FALSE)),FALSE,TRUE)</f>
        <v>0</v>
      </c>
    </row>
    <row r="76" spans="1:16" x14ac:dyDescent="0.35">
      <c r="A76">
        <v>9</v>
      </c>
      <c r="B76">
        <v>57439074</v>
      </c>
      <c r="C76">
        <v>0.35339552092065102</v>
      </c>
      <c r="D76">
        <v>0.99297448592084203</v>
      </c>
      <c r="E76">
        <v>2.9042405675093699</v>
      </c>
      <c r="F76">
        <v>0.99938113589693101</v>
      </c>
      <c r="G76">
        <v>0.81880908235557703</v>
      </c>
      <c r="H76">
        <v>0.99931784297729898</v>
      </c>
      <c r="I76" t="s">
        <v>12</v>
      </c>
      <c r="J76" t="s">
        <v>10</v>
      </c>
      <c r="K76">
        <v>0.30099999999999999</v>
      </c>
      <c r="L76" t="str">
        <f>'VEP conseq'!S76</f>
        <v>intergenic_variant</v>
      </c>
      <c r="M76" t="str">
        <f>'VEP genes'!S76</f>
        <v>-</v>
      </c>
      <c r="N76" t="str">
        <f>'ChIP genes'!P76</f>
        <v>MAPKAP1</v>
      </c>
      <c r="P76" t="b">
        <f>IF(ISERROR(VLOOKUP(A76&amp;"_"&amp;B76,Cluster2!G:G,1,FALSE)),FALSE,TRUE)</f>
        <v>0</v>
      </c>
    </row>
    <row r="77" spans="1:16" x14ac:dyDescent="0.35">
      <c r="A77">
        <v>10</v>
      </c>
      <c r="B77">
        <v>44372549</v>
      </c>
      <c r="C77">
        <v>0.36198930071410601</v>
      </c>
      <c r="D77">
        <v>0.99376916368955504</v>
      </c>
      <c r="E77">
        <v>3.1210006447826699</v>
      </c>
      <c r="F77">
        <v>0.99966243776196195</v>
      </c>
      <c r="G77">
        <v>0.80752566110497004</v>
      </c>
      <c r="H77">
        <v>0.998973248192636</v>
      </c>
      <c r="I77" t="s">
        <v>12</v>
      </c>
      <c r="J77" t="s">
        <v>10</v>
      </c>
      <c r="K77">
        <v>0.38700000000000001</v>
      </c>
      <c r="L77" t="str">
        <f>'VEP conseq'!S77</f>
        <v>intron_variant</v>
      </c>
      <c r="M77" t="str">
        <f>'VEP genes'!S77</f>
        <v>VWA3B</v>
      </c>
      <c r="N77" t="str">
        <f>'ChIP genes'!P77</f>
        <v>CNGA3,VWA3B</v>
      </c>
      <c r="O77" t="s">
        <v>22</v>
      </c>
      <c r="P77" t="b">
        <f>IF(ISERROR(VLOOKUP(A77&amp;"_"&amp;B77,Cluster2!G:G,1,FALSE)),FALSE,TRUE)</f>
        <v>1</v>
      </c>
    </row>
    <row r="78" spans="1:16" x14ac:dyDescent="0.35">
      <c r="A78">
        <v>10</v>
      </c>
      <c r="B78">
        <v>44388924</v>
      </c>
      <c r="C78">
        <v>0.42608679478151901</v>
      </c>
      <c r="D78">
        <v>0.99738389265520799</v>
      </c>
      <c r="E78">
        <v>3.4033195307207702</v>
      </c>
      <c r="F78">
        <v>0.99990154434723899</v>
      </c>
      <c r="G78">
        <v>0.84166607452019804</v>
      </c>
      <c r="H78">
        <v>0.99964134012208505</v>
      </c>
      <c r="I78" t="s">
        <v>12</v>
      </c>
      <c r="J78" t="s">
        <v>10</v>
      </c>
      <c r="K78">
        <v>0.1215</v>
      </c>
      <c r="L78" t="str">
        <f>'VEP conseq'!S78</f>
        <v>intron_variant</v>
      </c>
      <c r="M78" t="str">
        <f>'VEP genes'!S78</f>
        <v>VWA3B</v>
      </c>
      <c r="N78" t="str">
        <f>'ChIP genes'!P78</f>
        <v>VWA3B</v>
      </c>
      <c r="O78" t="s">
        <v>22</v>
      </c>
      <c r="P78" t="b">
        <f>IF(ISERROR(VLOOKUP(A78&amp;"_"&amp;B78,Cluster2!G:G,1,FALSE)),FALSE,TRUE)</f>
        <v>1</v>
      </c>
    </row>
    <row r="79" spans="1:16" x14ac:dyDescent="0.35">
      <c r="A79">
        <v>10</v>
      </c>
      <c r="B79">
        <v>44534551</v>
      </c>
      <c r="C79">
        <v>0.29329577884136598</v>
      </c>
      <c r="D79">
        <v>0.98342428760302703</v>
      </c>
      <c r="E79">
        <v>2.77566272014408</v>
      </c>
      <c r="F79">
        <v>0.99900841092576398</v>
      </c>
      <c r="G79">
        <v>0.70442147397176402</v>
      </c>
      <c r="H79">
        <v>0.99008410925764401</v>
      </c>
      <c r="I79" t="s">
        <v>10</v>
      </c>
      <c r="J79" t="s">
        <v>12</v>
      </c>
      <c r="K79">
        <v>0.2094</v>
      </c>
      <c r="L79" t="str">
        <f>'VEP conseq'!S79</f>
        <v>intergenic_variant</v>
      </c>
      <c r="M79" t="str">
        <f>'VEP genes'!S79</f>
        <v>-</v>
      </c>
      <c r="N79" t="str">
        <f>'ChIP genes'!P79</f>
        <v>VWA3B</v>
      </c>
      <c r="O79" t="s">
        <v>22</v>
      </c>
      <c r="P79" t="b">
        <f>IF(ISERROR(VLOOKUP(A79&amp;"_"&amp;B79,Cluster2!G:G,1,FALSE)),FALSE,TRUE)</f>
        <v>0</v>
      </c>
    </row>
    <row r="80" spans="1:16" x14ac:dyDescent="0.35">
      <c r="A80">
        <v>10</v>
      </c>
      <c r="B80">
        <v>44543279</v>
      </c>
      <c r="C80">
        <v>0.34292751208683298</v>
      </c>
      <c r="D80">
        <v>0.99185631100734195</v>
      </c>
      <c r="E80">
        <v>2.9185050052205601</v>
      </c>
      <c r="F80">
        <v>0.99940223353680802</v>
      </c>
      <c r="G80">
        <v>0.73394755412909296</v>
      </c>
      <c r="H80">
        <v>0.99458493909814605</v>
      </c>
      <c r="I80" t="s">
        <v>12</v>
      </c>
      <c r="J80" t="s">
        <v>10</v>
      </c>
      <c r="K80">
        <v>6.1850000000000002E-2</v>
      </c>
      <c r="L80" t="str">
        <f>'VEP conseq'!S80</f>
        <v>intergenic_variant</v>
      </c>
      <c r="M80" t="str">
        <f>'VEP genes'!S80</f>
        <v>-</v>
      </c>
      <c r="N80" t="str">
        <f>'ChIP genes'!P80</f>
        <v>VWA3B</v>
      </c>
      <c r="O80" t="s">
        <v>22</v>
      </c>
      <c r="P80" t="b">
        <f>IF(ISERROR(VLOOKUP(A80&amp;"_"&amp;B80,Cluster2!G:G,1,FALSE)),FALSE,TRUE)</f>
        <v>0</v>
      </c>
    </row>
    <row r="81" spans="1:16" x14ac:dyDescent="0.35">
      <c r="A81">
        <v>10</v>
      </c>
      <c r="B81">
        <v>46053118</v>
      </c>
      <c r="C81">
        <v>0.49564216331636402</v>
      </c>
      <c r="D81">
        <v>0.99942333117668603</v>
      </c>
      <c r="E81">
        <v>3.29382839731809</v>
      </c>
      <c r="F81">
        <v>0.99983825142760696</v>
      </c>
      <c r="G81">
        <v>0.85317011150174205</v>
      </c>
      <c r="H81">
        <v>0.99977495850797504</v>
      </c>
      <c r="I81" t="s">
        <v>12</v>
      </c>
      <c r="J81" t="s">
        <v>11</v>
      </c>
      <c r="K81">
        <v>6.6460000000000005E-2</v>
      </c>
      <c r="L81" t="str">
        <f>'VEP conseq'!S81</f>
        <v>missense_variant</v>
      </c>
      <c r="M81" t="str">
        <f>'VEP genes'!S81</f>
        <v>THADA</v>
      </c>
      <c r="N81" t="str">
        <f>'ChIP genes'!P81</f>
        <v>THADA,ENSCAFG00000047957</v>
      </c>
      <c r="P81" t="b">
        <f>IF(ISERROR(VLOOKUP(A81&amp;"_"&amp;B81,Cluster2!G:G,1,FALSE)),FALSE,TRUE)</f>
        <v>1</v>
      </c>
    </row>
    <row r="82" spans="1:16" x14ac:dyDescent="0.35">
      <c r="A82">
        <v>11</v>
      </c>
      <c r="B82">
        <v>9844519</v>
      </c>
      <c r="C82">
        <v>0.44860944405748798</v>
      </c>
      <c r="D82">
        <v>0.99824186334355403</v>
      </c>
      <c r="E82">
        <v>2.80301648081474</v>
      </c>
      <c r="F82">
        <v>0.99911389912515103</v>
      </c>
      <c r="G82">
        <v>0.75794253971889403</v>
      </c>
      <c r="H82">
        <v>0.99682128892514599</v>
      </c>
      <c r="I82" t="s">
        <v>10</v>
      </c>
      <c r="J82" t="s">
        <v>12</v>
      </c>
      <c r="K82">
        <v>5.4059999999999997E-2</v>
      </c>
      <c r="L82" t="str">
        <f>'VEP conseq'!S82</f>
        <v>intergenic_variant</v>
      </c>
      <c r="M82" t="str">
        <f>'VEP genes'!S82</f>
        <v>-</v>
      </c>
      <c r="N82" t="str">
        <f>'ChIP genes'!P82</f>
        <v>ENSCAFG00000048218</v>
      </c>
      <c r="O82" t="s">
        <v>25</v>
      </c>
      <c r="P82" t="b">
        <f>IF(ISERROR(VLOOKUP(A82&amp;"_"&amp;B82,Cluster2!G:G,1,FALSE)),FALSE,TRUE)</f>
        <v>0</v>
      </c>
    </row>
    <row r="83" spans="1:16" x14ac:dyDescent="0.35">
      <c r="A83">
        <v>11</v>
      </c>
      <c r="B83">
        <v>54017181</v>
      </c>
      <c r="C83">
        <v>0.30457371318397902</v>
      </c>
      <c r="D83">
        <v>0.98614588314720497</v>
      </c>
      <c r="E83">
        <v>2.84456111113747</v>
      </c>
      <c r="F83">
        <v>0.99921938732453797</v>
      </c>
      <c r="G83">
        <v>0.71532673608014596</v>
      </c>
      <c r="H83">
        <v>0.99197586429997997</v>
      </c>
      <c r="I83" t="s">
        <v>12</v>
      </c>
      <c r="J83" t="s">
        <v>11</v>
      </c>
      <c r="K83">
        <v>5.8880000000000002E-2</v>
      </c>
      <c r="L83" t="str">
        <f>'VEP conseq'!S83</f>
        <v>intron_variant</v>
      </c>
      <c r="M83" t="str">
        <f>'VEP genes'!S83</f>
        <v>FRMPD1</v>
      </c>
      <c r="N83" t="str">
        <f>'ChIP genes'!P83</f>
        <v>FRMPD1,TRMT10B</v>
      </c>
      <c r="O83" t="s">
        <v>291</v>
      </c>
      <c r="P83" t="b">
        <f>IF(ISERROR(VLOOKUP(A83&amp;"_"&amp;B83,Cluster2!G:G,1,FALSE)),FALSE,TRUE)</f>
        <v>0</v>
      </c>
    </row>
    <row r="84" spans="1:16" x14ac:dyDescent="0.35">
      <c r="A84">
        <v>11</v>
      </c>
      <c r="B84">
        <v>54049858</v>
      </c>
      <c r="C84">
        <v>0.33398986120233298</v>
      </c>
      <c r="D84">
        <v>0.99092801485273896</v>
      </c>
      <c r="E84">
        <v>3.65357836798252</v>
      </c>
      <c r="F84">
        <v>0.99995780472024498</v>
      </c>
      <c r="G84">
        <v>0.77384516515553703</v>
      </c>
      <c r="H84">
        <v>0.99775661762637502</v>
      </c>
      <c r="I84" t="s">
        <v>10</v>
      </c>
      <c r="J84" t="s">
        <v>12</v>
      </c>
      <c r="K84">
        <v>5.586E-2</v>
      </c>
      <c r="L84" t="str">
        <f>'VEP conseq'!S84</f>
        <v>missense_variant</v>
      </c>
      <c r="M84" t="str">
        <f>'VEP genes'!S84</f>
        <v>FRMPD1</v>
      </c>
      <c r="N84" t="str">
        <f>'ChIP genes'!P84</f>
        <v>FRMPD1,TRMT10B</v>
      </c>
      <c r="O84" t="s">
        <v>291</v>
      </c>
      <c r="P84" t="b">
        <f>IF(ISERROR(VLOOKUP(A84&amp;"_"&amp;B84,Cluster2!G:G,1,FALSE)),FALSE,TRUE)</f>
        <v>0</v>
      </c>
    </row>
    <row r="85" spans="1:16" x14ac:dyDescent="0.35">
      <c r="A85">
        <v>11</v>
      </c>
      <c r="B85">
        <v>54049870</v>
      </c>
      <c r="C85">
        <v>0.331633588188469</v>
      </c>
      <c r="D85">
        <v>0.99063968044108097</v>
      </c>
      <c r="E85">
        <v>3.7831362918085301</v>
      </c>
      <c r="F85">
        <v>0.99996483726687102</v>
      </c>
      <c r="G85">
        <v>0.75193464106186203</v>
      </c>
      <c r="H85">
        <v>0.99642746631410195</v>
      </c>
      <c r="I85" t="s">
        <v>10</v>
      </c>
      <c r="J85" t="s">
        <v>12</v>
      </c>
      <c r="K85">
        <v>0.1038</v>
      </c>
      <c r="L85" t="str">
        <f>'VEP conseq'!S85</f>
        <v>missense_variant</v>
      </c>
      <c r="M85" t="str">
        <f>'VEP genes'!S85</f>
        <v>FRMPD1</v>
      </c>
      <c r="N85" t="str">
        <f>'ChIP genes'!P85</f>
        <v>FRMPD1,TRMT10B</v>
      </c>
      <c r="O85" t="s">
        <v>291</v>
      </c>
      <c r="P85" t="b">
        <f>IF(ISERROR(VLOOKUP(A85&amp;"_"&amp;B85,Cluster2!G:G,1,FALSE)),FALSE,TRUE)</f>
        <v>0</v>
      </c>
    </row>
    <row r="86" spans="1:16" x14ac:dyDescent="0.35">
      <c r="A86">
        <v>11</v>
      </c>
      <c r="B86">
        <v>54156304</v>
      </c>
      <c r="C86">
        <v>0.33787633777306098</v>
      </c>
      <c r="D86">
        <v>0.99135700019691098</v>
      </c>
      <c r="E86">
        <v>3.2958832986334499</v>
      </c>
      <c r="F86">
        <v>0.999845283974233</v>
      </c>
      <c r="G86">
        <v>0.72001308464271196</v>
      </c>
      <c r="H86">
        <v>0.99273537933556499</v>
      </c>
      <c r="I86" t="s">
        <v>12</v>
      </c>
      <c r="J86" t="s">
        <v>10</v>
      </c>
      <c r="K86">
        <v>9.4700000000000006E-2</v>
      </c>
      <c r="L86" t="str">
        <f>'VEP conseq'!S86</f>
        <v>downstream_gene_variant</v>
      </c>
      <c r="M86" t="str">
        <f>'VEP genes'!S86</f>
        <v>ENSCAFG00000002395</v>
      </c>
      <c r="N86" t="str">
        <f>'ChIP genes'!P86</f>
        <v>ENSCAFG00000002395</v>
      </c>
      <c r="O86" t="s">
        <v>24</v>
      </c>
      <c r="P86" t="b">
        <f>IF(ISERROR(VLOOKUP(A86&amp;"_"&amp;B86,Cluster2!G:G,1,FALSE)),FALSE,TRUE)</f>
        <v>0</v>
      </c>
    </row>
    <row r="87" spans="1:16" x14ac:dyDescent="0.35">
      <c r="A87">
        <v>11</v>
      </c>
      <c r="B87">
        <v>54324689</v>
      </c>
      <c r="C87">
        <v>0.37709385958518099</v>
      </c>
      <c r="D87">
        <v>0.99492953388281002</v>
      </c>
      <c r="E87">
        <v>3.57792071799543</v>
      </c>
      <c r="F87">
        <v>0.99993670708036797</v>
      </c>
      <c r="G87">
        <v>0.82657196066402605</v>
      </c>
      <c r="H87">
        <v>0.99944442881656304</v>
      </c>
      <c r="I87" t="s">
        <v>12</v>
      </c>
      <c r="J87" t="s">
        <v>10</v>
      </c>
      <c r="K87">
        <v>8.0229999999999996E-2</v>
      </c>
      <c r="L87" t="str">
        <f>'VEP conseq'!S87</f>
        <v>intron_variant,upstream_gene_variant</v>
      </c>
      <c r="M87" t="str">
        <f>'VEP genes'!S87</f>
        <v>ENSCAFG00000043130,SHB</v>
      </c>
      <c r="N87" t="str">
        <f>'ChIP genes'!P87</f>
        <v>SHB</v>
      </c>
      <c r="O87" t="s">
        <v>24</v>
      </c>
      <c r="P87" t="b">
        <f>IF(ISERROR(VLOOKUP(A87&amp;"_"&amp;B87,Cluster2!G:G,1,FALSE)),FALSE,TRUE)</f>
        <v>1</v>
      </c>
    </row>
    <row r="88" spans="1:16" x14ac:dyDescent="0.35">
      <c r="A88">
        <v>11</v>
      </c>
      <c r="B88">
        <v>54347903</v>
      </c>
      <c r="C88">
        <v>0.40138924318501101</v>
      </c>
      <c r="D88">
        <v>0.99628681538158603</v>
      </c>
      <c r="E88">
        <v>3.99734386980822</v>
      </c>
      <c r="F88">
        <v>0.99999296745337396</v>
      </c>
      <c r="G88">
        <v>0.89489689439790499</v>
      </c>
      <c r="H88">
        <v>0.99997186981349695</v>
      </c>
      <c r="I88" t="s">
        <v>12</v>
      </c>
      <c r="J88" t="s">
        <v>10</v>
      </c>
      <c r="K88">
        <v>9.9519999999999997E-2</v>
      </c>
      <c r="L88" t="str">
        <f>'VEP conseq'!S88</f>
        <v>intron_variant,non_coding_transcript_variant</v>
      </c>
      <c r="M88" t="str">
        <f>'VEP genes'!S88</f>
        <v>ENSCAFG00000043130</v>
      </c>
      <c r="N88" t="str">
        <f>'ChIP genes'!P88</f>
        <v>ENSCAFG00000043130</v>
      </c>
      <c r="O88" t="s">
        <v>24</v>
      </c>
      <c r="P88" t="b">
        <f>IF(ISERROR(VLOOKUP(A88&amp;"_"&amp;B88,Cluster2!G:G,1,FALSE)),FALSE,TRUE)</f>
        <v>1</v>
      </c>
    </row>
    <row r="89" spans="1:16" x14ac:dyDescent="0.35">
      <c r="A89">
        <v>11</v>
      </c>
      <c r="B89">
        <v>54368623</v>
      </c>
      <c r="C89">
        <v>0.398562659602331</v>
      </c>
      <c r="D89">
        <v>0.99616022954232197</v>
      </c>
      <c r="E89">
        <v>4.01605727184762</v>
      </c>
      <c r="F89">
        <v>1</v>
      </c>
      <c r="G89">
        <v>0.902878893518686</v>
      </c>
      <c r="H89">
        <v>0.99998593490674803</v>
      </c>
      <c r="I89" t="s">
        <v>10</v>
      </c>
      <c r="J89" t="s">
        <v>12</v>
      </c>
      <c r="K89">
        <v>0.1835</v>
      </c>
      <c r="L89" t="str">
        <f>'VEP conseq'!S89</f>
        <v>intron_variant,non_coding_transcript_variant</v>
      </c>
      <c r="M89" t="str">
        <f>'VEP genes'!S89</f>
        <v>ENSCAFG00000043130</v>
      </c>
      <c r="N89" t="str">
        <f>'ChIP genes'!P89</f>
        <v>ENSCAFG00000043130</v>
      </c>
      <c r="O89" t="s">
        <v>24</v>
      </c>
      <c r="P89" t="b">
        <f>IF(ISERROR(VLOOKUP(A89&amp;"_"&amp;B89,Cluster2!G:G,1,FALSE)),FALSE,TRUE)</f>
        <v>1</v>
      </c>
    </row>
    <row r="90" spans="1:16" x14ac:dyDescent="0.35">
      <c r="A90">
        <v>11</v>
      </c>
      <c r="B90">
        <v>54391443</v>
      </c>
      <c r="C90">
        <v>0.36827201712243801</v>
      </c>
      <c r="D90">
        <v>0.99431066977974103</v>
      </c>
      <c r="E90">
        <v>3.2823658120657502</v>
      </c>
      <c r="F90">
        <v>0.99981715378772995</v>
      </c>
      <c r="G90">
        <v>0.88738459732936703</v>
      </c>
      <c r="H90">
        <v>0.99996483726687102</v>
      </c>
      <c r="I90" t="s">
        <v>10</v>
      </c>
      <c r="J90" t="s">
        <v>12</v>
      </c>
      <c r="K90">
        <v>9.332E-2</v>
      </c>
      <c r="L90" t="str">
        <f>'VEP conseq'!S90</f>
        <v>intron_variant,non_coding_transcript_variant</v>
      </c>
      <c r="M90" t="str">
        <f>'VEP genes'!S90</f>
        <v>ENSCAFG00000043130</v>
      </c>
      <c r="N90" t="str">
        <f>'ChIP genes'!P90</f>
        <v>ENSCAFG00000043130</v>
      </c>
      <c r="O90" t="s">
        <v>24</v>
      </c>
      <c r="P90" t="b">
        <f>IF(ISERROR(VLOOKUP(A90&amp;"_"&amp;B90,Cluster2!G:G,1,FALSE)),FALSE,TRUE)</f>
        <v>1</v>
      </c>
    </row>
    <row r="91" spans="1:16" x14ac:dyDescent="0.35">
      <c r="A91">
        <v>12</v>
      </c>
      <c r="B91">
        <v>26284264</v>
      </c>
      <c r="C91">
        <v>0.33158545797934902</v>
      </c>
      <c r="D91">
        <v>0.99063264789445504</v>
      </c>
      <c r="E91">
        <v>2.6738472764760699</v>
      </c>
      <c r="F91">
        <v>0.99860052322146897</v>
      </c>
      <c r="G91">
        <v>0.84893387052204194</v>
      </c>
      <c r="H91">
        <v>0.99973276322822002</v>
      </c>
      <c r="I91" t="s">
        <v>12</v>
      </c>
      <c r="J91" t="s">
        <v>10</v>
      </c>
      <c r="K91">
        <v>7.2660000000000002E-2</v>
      </c>
      <c r="L91" t="str">
        <f>'VEP conseq'!S91</f>
        <v>intergenic_variant</v>
      </c>
      <c r="M91" t="str">
        <f>'VEP genes'!S91</f>
        <v>-</v>
      </c>
      <c r="N91" t="str">
        <f>'ChIP genes'!P91</f>
        <v>ENSCAFG00000002473</v>
      </c>
      <c r="P91" t="b">
        <f>IF(ISERROR(VLOOKUP(A91&amp;"_"&amp;B91,Cluster2!G:G,1,FALSE)),FALSE,TRUE)</f>
        <v>1</v>
      </c>
    </row>
    <row r="92" spans="1:16" x14ac:dyDescent="0.35">
      <c r="A92">
        <v>12</v>
      </c>
      <c r="B92">
        <v>30314914</v>
      </c>
      <c r="C92">
        <v>0.54777836116332301</v>
      </c>
      <c r="D92">
        <v>0.99978199105460097</v>
      </c>
      <c r="E92">
        <v>2.7095130231053601</v>
      </c>
      <c r="F92">
        <v>0.99879743452699099</v>
      </c>
      <c r="G92">
        <v>0.83507824352984905</v>
      </c>
      <c r="H92">
        <v>0.99957804720245302</v>
      </c>
      <c r="I92" t="s">
        <v>12</v>
      </c>
      <c r="J92" t="s">
        <v>10</v>
      </c>
      <c r="K92">
        <v>0.3347</v>
      </c>
      <c r="L92" t="str">
        <f>'VEP conseq'!S92</f>
        <v>intergenic_variant</v>
      </c>
      <c r="M92" t="str">
        <f>'VEP genes'!S92</f>
        <v>-</v>
      </c>
      <c r="N92" t="str">
        <f>'ChIP genes'!P92</f>
        <v>ENSCAFG00000042430</v>
      </c>
      <c r="P92" t="b">
        <f>IF(ISERROR(VLOOKUP(A92&amp;"_"&amp;B92,Cluster2!G:G,1,FALSE)),FALSE,TRUE)</f>
        <v>0</v>
      </c>
    </row>
    <row r="93" spans="1:16" x14ac:dyDescent="0.35">
      <c r="A93">
        <v>12</v>
      </c>
      <c r="B93">
        <v>31691990</v>
      </c>
      <c r="C93">
        <v>0.47495447331417601</v>
      </c>
      <c r="D93">
        <v>0.99898028073926104</v>
      </c>
      <c r="E93">
        <v>3.1732314476847301</v>
      </c>
      <c r="F93">
        <v>0.99974682832147199</v>
      </c>
      <c r="G93">
        <v>0.78733726481365895</v>
      </c>
      <c r="H93">
        <v>0.99839657936932102</v>
      </c>
      <c r="I93" t="s">
        <v>12</v>
      </c>
      <c r="J93" t="s">
        <v>10</v>
      </c>
      <c r="K93">
        <v>0.11849999999999999</v>
      </c>
      <c r="L93" t="str">
        <f>'VEP conseq'!S93</f>
        <v>intron_variant</v>
      </c>
      <c r="M93" t="str">
        <f>'VEP genes'!S93</f>
        <v>ADGRB3</v>
      </c>
      <c r="N93" t="str">
        <f>'ChIP genes'!P93</f>
        <v>ADGRB3,U6</v>
      </c>
      <c r="P93" t="b">
        <f>IF(ISERROR(VLOOKUP(A93&amp;"_"&amp;B93,Cluster2!G:G,1,FALSE)),FALSE,TRUE)</f>
        <v>1</v>
      </c>
    </row>
    <row r="94" spans="1:16" x14ac:dyDescent="0.35">
      <c r="A94">
        <v>12</v>
      </c>
      <c r="B94">
        <v>31745290</v>
      </c>
      <c r="C94">
        <v>0.513603123846609</v>
      </c>
      <c r="D94">
        <v>0.99958507974907895</v>
      </c>
      <c r="E94">
        <v>3.6266362301292401</v>
      </c>
      <c r="F94">
        <v>0.99995077217361905</v>
      </c>
      <c r="G94">
        <v>0.89637577896846399</v>
      </c>
      <c r="H94">
        <v>0.99997890236012299</v>
      </c>
      <c r="I94" t="s">
        <v>12</v>
      </c>
      <c r="J94" t="s">
        <v>10</v>
      </c>
      <c r="K94">
        <v>0.17219999999999999</v>
      </c>
      <c r="L94" t="str">
        <f>'VEP conseq'!S94</f>
        <v>intron_variant</v>
      </c>
      <c r="M94" t="str">
        <f>'VEP genes'!S94</f>
        <v>ADGRB3</v>
      </c>
      <c r="N94" t="str">
        <f>'ChIP genes'!P94</f>
        <v>ADGRB3,U6</v>
      </c>
      <c r="P94" t="b">
        <f>IF(ISERROR(VLOOKUP(A94&amp;"_"&amp;B94,Cluster2!G:G,1,FALSE)),FALSE,TRUE)</f>
        <v>1</v>
      </c>
    </row>
    <row r="95" spans="1:16" x14ac:dyDescent="0.35">
      <c r="A95">
        <v>12</v>
      </c>
      <c r="B95">
        <v>31761177</v>
      </c>
      <c r="C95">
        <v>0.38140190302568899</v>
      </c>
      <c r="D95">
        <v>0.99522490084109305</v>
      </c>
      <c r="E95">
        <v>2.73486868985783</v>
      </c>
      <c r="F95">
        <v>0.99890292272637804</v>
      </c>
      <c r="G95">
        <v>0.83532118286924295</v>
      </c>
      <c r="H95">
        <v>0.99958507974907895</v>
      </c>
      <c r="I95" t="s">
        <v>10</v>
      </c>
      <c r="J95" t="s">
        <v>12</v>
      </c>
      <c r="K95">
        <v>9.3640000000000001E-2</v>
      </c>
      <c r="L95" t="str">
        <f>'VEP conseq'!S95</f>
        <v>intron_variant</v>
      </c>
      <c r="M95" t="str">
        <f>'VEP genes'!S95</f>
        <v>ADGRB3</v>
      </c>
      <c r="N95" t="str">
        <f>'ChIP genes'!P95</f>
        <v>ADGRB3,U6</v>
      </c>
      <c r="P95" t="b">
        <f>IF(ISERROR(VLOOKUP(A95&amp;"_"&amp;B95,Cluster2!G:G,1,FALSE)),FALSE,TRUE)</f>
        <v>0</v>
      </c>
    </row>
    <row r="96" spans="1:16" x14ac:dyDescent="0.35">
      <c r="A96">
        <v>12</v>
      </c>
      <c r="B96">
        <v>31805128</v>
      </c>
      <c r="C96">
        <v>0.33285866169511402</v>
      </c>
      <c r="D96">
        <v>0.99080846156010005</v>
      </c>
      <c r="E96">
        <v>2.4956379901724599</v>
      </c>
      <c r="F96">
        <v>0.99758783650735605</v>
      </c>
      <c r="G96">
        <v>0.83644459495703605</v>
      </c>
      <c r="H96">
        <v>0.99960617738895596</v>
      </c>
      <c r="I96" t="s">
        <v>10</v>
      </c>
      <c r="J96" t="s">
        <v>11</v>
      </c>
      <c r="K96">
        <v>8.4769999999999998E-2</v>
      </c>
      <c r="L96" t="str">
        <f>'VEP conseq'!S96</f>
        <v>intron_variant</v>
      </c>
      <c r="M96" t="str">
        <f>'VEP genes'!S96</f>
        <v>ADGRB3</v>
      </c>
      <c r="N96" t="str">
        <f>'ChIP genes'!P96</f>
        <v>ADGRB3,U6</v>
      </c>
      <c r="P96" t="b">
        <f>IF(ISERROR(VLOOKUP(A96&amp;"_"&amp;B96,Cluster2!G:G,1,FALSE)),FALSE,TRUE)</f>
        <v>0</v>
      </c>
    </row>
    <row r="97" spans="1:16" x14ac:dyDescent="0.35">
      <c r="A97">
        <v>12</v>
      </c>
      <c r="B97">
        <v>31820134</v>
      </c>
      <c r="C97">
        <v>0.361435308152601</v>
      </c>
      <c r="D97">
        <v>0.99371993586317497</v>
      </c>
      <c r="E97">
        <v>2.6483748904651798</v>
      </c>
      <c r="F97">
        <v>0.99848096992883095</v>
      </c>
      <c r="G97">
        <v>0.84652205325373397</v>
      </c>
      <c r="H97">
        <v>0.99969760049509104</v>
      </c>
      <c r="I97" t="s">
        <v>12</v>
      </c>
      <c r="J97" t="s">
        <v>10</v>
      </c>
      <c r="K97">
        <v>8.5400000000000004E-2</v>
      </c>
      <c r="L97" t="str">
        <f>'VEP conseq'!S97</f>
        <v>intron_variant</v>
      </c>
      <c r="M97" t="str">
        <f>'VEP genes'!S97</f>
        <v>ADGRB3</v>
      </c>
      <c r="N97" t="str">
        <f>'ChIP genes'!P97</f>
        <v>ADGRB3,U6</v>
      </c>
      <c r="P97" t="b">
        <f>IF(ISERROR(VLOOKUP(A97&amp;"_"&amp;B97,Cluster2!G:G,1,FALSE)),FALSE,TRUE)</f>
        <v>0</v>
      </c>
    </row>
    <row r="98" spans="1:16" x14ac:dyDescent="0.35">
      <c r="A98">
        <v>12</v>
      </c>
      <c r="B98">
        <v>31835704</v>
      </c>
      <c r="C98">
        <v>0.45341896679641402</v>
      </c>
      <c r="D98">
        <v>0.99843174210245</v>
      </c>
      <c r="E98">
        <v>2.97298042633403</v>
      </c>
      <c r="F98">
        <v>0.99949365664294398</v>
      </c>
      <c r="G98">
        <v>0.87043054432044697</v>
      </c>
      <c r="H98">
        <v>0.99983825142760696</v>
      </c>
      <c r="I98" t="s">
        <v>11</v>
      </c>
      <c r="J98" t="s">
        <v>12</v>
      </c>
      <c r="K98">
        <v>7.8839999999999993E-2</v>
      </c>
      <c r="L98" t="str">
        <f>'VEP conseq'!S98</f>
        <v>intron_variant,upstream_gene_variant</v>
      </c>
      <c r="M98" t="str">
        <f>'VEP genes'!S98</f>
        <v>ADGRB3,U6</v>
      </c>
      <c r="N98" t="str">
        <f>'ChIP genes'!P98</f>
        <v>ADGRB3,U6</v>
      </c>
      <c r="P98" t="b">
        <f>IF(ISERROR(VLOOKUP(A98&amp;"_"&amp;B98,Cluster2!G:G,1,FALSE)),FALSE,TRUE)</f>
        <v>1</v>
      </c>
    </row>
    <row r="99" spans="1:16" x14ac:dyDescent="0.35">
      <c r="A99">
        <v>12</v>
      </c>
      <c r="B99">
        <v>39245810</v>
      </c>
      <c r="C99">
        <v>0.48987081262204701</v>
      </c>
      <c r="D99">
        <v>0.99931081043067305</v>
      </c>
      <c r="E99">
        <v>2.9667081505223201</v>
      </c>
      <c r="F99">
        <v>0.99947959154969201</v>
      </c>
      <c r="G99">
        <v>0.80721992343509996</v>
      </c>
      <c r="H99">
        <v>0.99896621564600996</v>
      </c>
      <c r="I99" t="s">
        <v>10</v>
      </c>
      <c r="J99" t="s">
        <v>12</v>
      </c>
      <c r="K99">
        <v>0.4143</v>
      </c>
      <c r="L99" t="str">
        <f>'VEP conseq'!S99</f>
        <v>intergenic_variant</v>
      </c>
      <c r="M99" t="str">
        <f>'VEP genes'!S99</f>
        <v>-</v>
      </c>
      <c r="N99" t="str">
        <f>'ChIP genes'!P99</f>
        <v>U6</v>
      </c>
      <c r="P99" t="b">
        <f>IF(ISERROR(VLOOKUP(A99&amp;"_"&amp;B99,Cluster2!G:G,1,FALSE)),FALSE,TRUE)</f>
        <v>0</v>
      </c>
    </row>
    <row r="100" spans="1:16" x14ac:dyDescent="0.35">
      <c r="A100">
        <v>12</v>
      </c>
      <c r="B100">
        <v>47393616</v>
      </c>
      <c r="C100">
        <v>0.26526309501350598</v>
      </c>
      <c r="D100">
        <v>0.97453514866803603</v>
      </c>
      <c r="E100">
        <v>3.0558667291473198</v>
      </c>
      <c r="F100">
        <v>0.99962727502883297</v>
      </c>
      <c r="G100">
        <v>0.59627071510552299</v>
      </c>
      <c r="H100">
        <v>0.92043376747587802</v>
      </c>
      <c r="I100" t="s">
        <v>12</v>
      </c>
      <c r="J100" t="s">
        <v>10</v>
      </c>
      <c r="K100">
        <v>9.9930000000000005E-2</v>
      </c>
      <c r="L100" t="str">
        <f>'VEP conseq'!S100</f>
        <v>intergenic_variant</v>
      </c>
      <c r="M100" t="str">
        <f>'VEP genes'!S100</f>
        <v>-</v>
      </c>
      <c r="N100" t="str">
        <f>'ChIP genes'!P100</f>
        <v>SPACA1</v>
      </c>
      <c r="P100" t="b">
        <f>IF(ISERROR(VLOOKUP(A100&amp;"_"&amp;B100,Cluster2!G:G,1,FALSE)),FALSE,TRUE)</f>
        <v>0</v>
      </c>
    </row>
    <row r="101" spans="1:16" x14ac:dyDescent="0.35">
      <c r="A101">
        <v>12</v>
      </c>
      <c r="B101">
        <v>47562731</v>
      </c>
      <c r="C101">
        <v>0.259694953919057</v>
      </c>
      <c r="D101">
        <v>0.972263636107907</v>
      </c>
      <c r="E101">
        <v>3.0338829752970899</v>
      </c>
      <c r="F101">
        <v>0.99959211229570499</v>
      </c>
      <c r="G101">
        <v>0.69250729844802905</v>
      </c>
      <c r="H101">
        <v>0.98732031843371104</v>
      </c>
      <c r="I101" t="s">
        <v>12</v>
      </c>
      <c r="J101" t="s">
        <v>10</v>
      </c>
      <c r="K101">
        <v>0.26069999999999999</v>
      </c>
      <c r="L101" t="str">
        <f>'VEP conseq'!S101</f>
        <v>upstream_gene_variant</v>
      </c>
      <c r="M101" t="str">
        <f>'VEP genes'!S101</f>
        <v>CNR1</v>
      </c>
      <c r="N101" t="str">
        <f>'ChIP genes'!P101</f>
        <v>CNR1</v>
      </c>
      <c r="P101" t="b">
        <f>IF(ISERROR(VLOOKUP(A101&amp;"_"&amp;B101,Cluster2!G:G,1,FALSE)),FALSE,TRUE)</f>
        <v>0</v>
      </c>
    </row>
    <row r="102" spans="1:16" x14ac:dyDescent="0.35">
      <c r="A102">
        <v>13</v>
      </c>
      <c r="B102">
        <v>11012218</v>
      </c>
      <c r="C102">
        <v>0.29894784454454099</v>
      </c>
      <c r="D102">
        <v>0.98486595966131296</v>
      </c>
      <c r="E102">
        <v>2.7815315888297598</v>
      </c>
      <c r="F102">
        <v>0.99902950856564199</v>
      </c>
      <c r="G102">
        <v>0.75356838758220801</v>
      </c>
      <c r="H102">
        <v>0.99655405215336601</v>
      </c>
      <c r="I102" t="s">
        <v>12</v>
      </c>
      <c r="J102" t="s">
        <v>10</v>
      </c>
      <c r="K102">
        <v>0.16669999999999999</v>
      </c>
      <c r="L102" t="str">
        <f>'VEP conseq'!S102</f>
        <v>intergenic_variant</v>
      </c>
      <c r="M102" t="str">
        <f>'VEP genes'!S102</f>
        <v>-</v>
      </c>
      <c r="N102" t="str">
        <f>'ChIP genes'!P102</f>
        <v>ENSCAFG00000043478</v>
      </c>
      <c r="P102" t="b">
        <f>IF(ISERROR(VLOOKUP(A102&amp;"_"&amp;B102,Cluster2!G:G,1,FALSE)),FALSE,TRUE)</f>
        <v>0</v>
      </c>
    </row>
    <row r="103" spans="1:16" x14ac:dyDescent="0.35">
      <c r="A103">
        <v>13</v>
      </c>
      <c r="B103">
        <v>14702870</v>
      </c>
      <c r="C103">
        <v>0.33532968269817398</v>
      </c>
      <c r="D103">
        <v>0.99106866578525399</v>
      </c>
      <c r="E103">
        <v>2.3492562847581002</v>
      </c>
      <c r="F103">
        <v>0.99579453711778099</v>
      </c>
      <c r="G103">
        <v>0.81356097441379105</v>
      </c>
      <c r="H103">
        <v>0.99917015949815702</v>
      </c>
      <c r="I103" t="s">
        <v>12</v>
      </c>
      <c r="J103" t="s">
        <v>10</v>
      </c>
      <c r="K103">
        <v>0.36470000000000002</v>
      </c>
      <c r="L103" t="str">
        <f>'VEP conseq'!S103</f>
        <v>intergenic_variant</v>
      </c>
      <c r="M103" t="str">
        <f>'VEP genes'!S103</f>
        <v>-</v>
      </c>
      <c r="N103" t="str">
        <f>'ChIP genes'!P103</f>
        <v>U6</v>
      </c>
      <c r="P103" t="b">
        <f>IF(ISERROR(VLOOKUP(A103&amp;"_"&amp;B103,Cluster2!G:G,1,FALSE)),FALSE,TRUE)</f>
        <v>0</v>
      </c>
    </row>
    <row r="104" spans="1:16" x14ac:dyDescent="0.35">
      <c r="A104">
        <v>14</v>
      </c>
      <c r="B104">
        <v>8117811</v>
      </c>
      <c r="C104">
        <v>0.38060691117836098</v>
      </c>
      <c r="D104">
        <v>0.99514051028158301</v>
      </c>
      <c r="E104">
        <v>2.7777236923152002</v>
      </c>
      <c r="F104">
        <v>0.99902247601901595</v>
      </c>
      <c r="G104">
        <v>0.86242093774214801</v>
      </c>
      <c r="H104">
        <v>0.99980308869447798</v>
      </c>
      <c r="I104" t="s">
        <v>12</v>
      </c>
      <c r="J104" t="s">
        <v>10</v>
      </c>
      <c r="K104">
        <v>5.3069999999999999E-2</v>
      </c>
      <c r="L104" t="str">
        <f>'VEP conseq'!S104</f>
        <v>3_prime_UTR_variant</v>
      </c>
      <c r="M104" t="str">
        <f>'VEP genes'!S104</f>
        <v>LEP</v>
      </c>
      <c r="N104" t="str">
        <f>'ChIP genes'!P104</f>
        <v>LEP</v>
      </c>
      <c r="P104" t="b">
        <f>IF(ISERROR(VLOOKUP(A104&amp;"_"&amp;B104,Cluster2!G:G,1,FALSE)),FALSE,TRUE)</f>
        <v>1</v>
      </c>
    </row>
    <row r="105" spans="1:16" x14ac:dyDescent="0.35">
      <c r="A105">
        <v>14</v>
      </c>
      <c r="B105">
        <v>17850921</v>
      </c>
      <c r="C105">
        <v>0.35581549411424501</v>
      </c>
      <c r="D105">
        <v>0.99318546231961502</v>
      </c>
      <c r="E105">
        <v>2.8990928660542399</v>
      </c>
      <c r="F105">
        <v>0.99937410335030497</v>
      </c>
      <c r="G105">
        <v>0.78526495454142997</v>
      </c>
      <c r="H105">
        <v>0.99831218880981198</v>
      </c>
      <c r="I105" t="s">
        <v>10</v>
      </c>
      <c r="J105" t="s">
        <v>12</v>
      </c>
      <c r="K105">
        <v>0.1711</v>
      </c>
      <c r="L105" t="str">
        <f>'VEP conseq'!S105</f>
        <v>intron_variant</v>
      </c>
      <c r="M105" t="str">
        <f>'VEP genes'!S105</f>
        <v>ANKIB1,KRIT1</v>
      </c>
      <c r="N105" t="str">
        <f>'ChIP genes'!P105</f>
        <v>KRIT1,ANKIB1</v>
      </c>
      <c r="P105" t="b">
        <f>IF(ISERROR(VLOOKUP(A105&amp;"_"&amp;B105,Cluster2!G:G,1,FALSE)),FALSE,TRUE)</f>
        <v>0</v>
      </c>
    </row>
    <row r="106" spans="1:16" x14ac:dyDescent="0.35">
      <c r="A106">
        <v>14</v>
      </c>
      <c r="B106">
        <v>32503168</v>
      </c>
      <c r="C106">
        <v>0.44278785749808502</v>
      </c>
      <c r="D106">
        <v>0.99807308222453495</v>
      </c>
      <c r="E106">
        <v>2.2364430310777599</v>
      </c>
      <c r="F106">
        <v>0.99412782356746998</v>
      </c>
      <c r="G106">
        <v>0.82497815986538903</v>
      </c>
      <c r="H106">
        <v>0.99942333117668603</v>
      </c>
      <c r="I106" t="s">
        <v>10</v>
      </c>
      <c r="J106" t="s">
        <v>12</v>
      </c>
      <c r="K106">
        <v>0.29580000000000001</v>
      </c>
      <c r="L106" t="str">
        <f>'VEP conseq'!S106</f>
        <v>intergenic_variant</v>
      </c>
      <c r="M106" t="str">
        <f>'VEP genes'!S106</f>
        <v>-</v>
      </c>
      <c r="N106" t="str">
        <f>'ChIP genes'!P106</f>
        <v>ENSCAFG00000026754</v>
      </c>
      <c r="P106" t="b">
        <f>IF(ISERROR(VLOOKUP(A106&amp;"_"&amp;B106,Cluster2!G:G,1,FALSE)),FALSE,TRUE)</f>
        <v>0</v>
      </c>
    </row>
    <row r="107" spans="1:16" x14ac:dyDescent="0.35">
      <c r="A107">
        <v>14</v>
      </c>
      <c r="B107">
        <v>32522229</v>
      </c>
      <c r="C107">
        <v>0.40604338803572798</v>
      </c>
      <c r="D107">
        <v>0.99656108469999205</v>
      </c>
      <c r="E107">
        <v>2.1428015811946501</v>
      </c>
      <c r="F107">
        <v>0.99212354777912204</v>
      </c>
      <c r="G107">
        <v>0.81088165272670099</v>
      </c>
      <c r="H107">
        <v>0.99909280148527402</v>
      </c>
      <c r="I107" t="s">
        <v>12</v>
      </c>
      <c r="J107" t="s">
        <v>11</v>
      </c>
      <c r="K107">
        <v>0.34639999999999999</v>
      </c>
      <c r="L107" t="str">
        <f>'VEP conseq'!S107</f>
        <v>intergenic_variant</v>
      </c>
      <c r="M107" t="str">
        <f>'VEP genes'!S107</f>
        <v>-</v>
      </c>
      <c r="N107" t="str">
        <f>'ChIP genes'!P107</f>
        <v>ENSCAFG00000026754</v>
      </c>
      <c r="P107" t="b">
        <f>IF(ISERROR(VLOOKUP(A107&amp;"_"&amp;B107,Cluster2!G:G,1,FALSE)),FALSE,TRUE)</f>
        <v>0</v>
      </c>
    </row>
    <row r="108" spans="1:16" x14ac:dyDescent="0.35">
      <c r="A108">
        <v>14</v>
      </c>
      <c r="B108">
        <v>32529441</v>
      </c>
      <c r="C108">
        <v>0.41112827256706402</v>
      </c>
      <c r="D108">
        <v>0.99683535401839696</v>
      </c>
      <c r="E108">
        <v>2.15319423213545</v>
      </c>
      <c r="F108">
        <v>0.992348589271147</v>
      </c>
      <c r="G108">
        <v>0.81043248162267501</v>
      </c>
      <c r="H108">
        <v>0.99907170384539601</v>
      </c>
      <c r="I108" t="s">
        <v>12</v>
      </c>
      <c r="J108" t="s">
        <v>11</v>
      </c>
      <c r="K108">
        <v>0.29409999999999997</v>
      </c>
      <c r="L108" t="str">
        <f>'VEP conseq'!S108</f>
        <v>intergenic_variant</v>
      </c>
      <c r="M108" t="str">
        <f>'VEP genes'!S108</f>
        <v>-</v>
      </c>
      <c r="N108" t="str">
        <f>'ChIP genes'!P108</f>
        <v>ENSCAFG00000026754</v>
      </c>
      <c r="P108" t="b">
        <f>IF(ISERROR(VLOOKUP(A108&amp;"_"&amp;B108,Cluster2!G:G,1,FALSE)),FALSE,TRUE)</f>
        <v>0</v>
      </c>
    </row>
    <row r="109" spans="1:16" x14ac:dyDescent="0.35">
      <c r="A109">
        <v>14</v>
      </c>
      <c r="B109">
        <v>32540148</v>
      </c>
      <c r="C109">
        <v>0.45275877780145302</v>
      </c>
      <c r="D109">
        <v>0.99838954682269498</v>
      </c>
      <c r="E109">
        <v>2.32054876223087</v>
      </c>
      <c r="F109">
        <v>0.99537258432023401</v>
      </c>
      <c r="G109">
        <v>0.83002655718733998</v>
      </c>
      <c r="H109">
        <v>0.99950772173619495</v>
      </c>
      <c r="I109" t="s">
        <v>10</v>
      </c>
      <c r="J109" t="s">
        <v>12</v>
      </c>
      <c r="K109">
        <v>0.41249999999999998</v>
      </c>
      <c r="L109" t="str">
        <f>'VEP conseq'!S109</f>
        <v>intergenic_variant</v>
      </c>
      <c r="M109" t="str">
        <f>'VEP genes'!S109</f>
        <v>-</v>
      </c>
      <c r="N109" t="str">
        <f>'ChIP genes'!P109</f>
        <v>ENSCAFG00000026754</v>
      </c>
      <c r="P109" t="b">
        <f>IF(ISERROR(VLOOKUP(A109&amp;"_"&amp;B109,Cluster2!G:G,1,FALSE)),FALSE,TRUE)</f>
        <v>0</v>
      </c>
    </row>
    <row r="110" spans="1:16" x14ac:dyDescent="0.35">
      <c r="A110">
        <v>14</v>
      </c>
      <c r="B110">
        <v>32568553</v>
      </c>
      <c r="C110">
        <v>0.41796522105684503</v>
      </c>
      <c r="D110">
        <v>0.99713072097667999</v>
      </c>
      <c r="E110">
        <v>2.2179194071378099</v>
      </c>
      <c r="F110">
        <v>0.99369883822329697</v>
      </c>
      <c r="G110">
        <v>0.80815055096119204</v>
      </c>
      <c r="H110">
        <v>0.99900137837913905</v>
      </c>
      <c r="I110" t="s">
        <v>12</v>
      </c>
      <c r="J110" t="s">
        <v>10</v>
      </c>
      <c r="K110">
        <v>0.23760000000000001</v>
      </c>
      <c r="L110" t="str">
        <f>'VEP conseq'!S110</f>
        <v>intergenic_variant</v>
      </c>
      <c r="M110" t="str">
        <f>'VEP genes'!S110</f>
        <v>-</v>
      </c>
      <c r="N110" t="str">
        <f>'ChIP genes'!P110</f>
        <v>HDAC9</v>
      </c>
      <c r="P110" t="b">
        <f>IF(ISERROR(VLOOKUP(A110&amp;"_"&amp;B110,Cluster2!G:G,1,FALSE)),FALSE,TRUE)</f>
        <v>0</v>
      </c>
    </row>
    <row r="111" spans="1:16" x14ac:dyDescent="0.35">
      <c r="A111">
        <v>15</v>
      </c>
      <c r="B111">
        <v>20317533</v>
      </c>
      <c r="C111">
        <v>0.59423869622166103</v>
      </c>
      <c r="D111">
        <v>0.99990154434723899</v>
      </c>
      <c r="E111">
        <v>2.5617165984031298</v>
      </c>
      <c r="F111">
        <v>0.99804495203803201</v>
      </c>
      <c r="G111">
        <v>0.81875140181419603</v>
      </c>
      <c r="H111">
        <v>0.99931081043067305</v>
      </c>
      <c r="I111" t="s">
        <v>12</v>
      </c>
      <c r="J111" t="s">
        <v>11</v>
      </c>
      <c r="K111">
        <v>0.27200000000000002</v>
      </c>
      <c r="L111" t="str">
        <f>'VEP conseq'!S111</f>
        <v>intergenic_variant</v>
      </c>
      <c r="M111" t="str">
        <f>'VEP genes'!S111</f>
        <v>-</v>
      </c>
      <c r="N111" t="str">
        <f>'ChIP genes'!P111</f>
        <v>ENSCAFG00000005722</v>
      </c>
      <c r="O111" t="s">
        <v>24</v>
      </c>
      <c r="P111" t="b">
        <f>IF(ISERROR(VLOOKUP(A111&amp;"_"&amp;B111,Cluster2!G:G,1,FALSE)),FALSE,TRUE)</f>
        <v>1</v>
      </c>
    </row>
    <row r="112" spans="1:16" x14ac:dyDescent="0.35">
      <c r="A112">
        <v>15</v>
      </c>
      <c r="B112">
        <v>26751372</v>
      </c>
      <c r="C112">
        <v>0.26737469197798802</v>
      </c>
      <c r="D112">
        <v>0.97532982643674904</v>
      </c>
      <c r="E112">
        <v>2.80868998812586</v>
      </c>
      <c r="F112">
        <v>0.99913499676502904</v>
      </c>
      <c r="G112">
        <v>0.72534521854346701</v>
      </c>
      <c r="H112">
        <v>0.99345973163802104</v>
      </c>
      <c r="I112" t="s">
        <v>11</v>
      </c>
      <c r="J112" t="s">
        <v>12</v>
      </c>
      <c r="K112">
        <v>8.6779999999999996E-2</v>
      </c>
      <c r="L112" t="str">
        <f>'VEP conseq'!S112</f>
        <v>intron_variant</v>
      </c>
      <c r="M112" t="str">
        <f>'VEP genes'!S112</f>
        <v>LRRIQ1</v>
      </c>
      <c r="N112" t="str">
        <f>'ChIP genes'!P112</f>
        <v>LRRIQ1,U6</v>
      </c>
      <c r="P112" t="b">
        <f>IF(ISERROR(VLOOKUP(A112&amp;"_"&amp;B112,Cluster2!G:G,1,FALSE)),FALSE,TRUE)</f>
        <v>0</v>
      </c>
    </row>
    <row r="113" spans="1:16" x14ac:dyDescent="0.35">
      <c r="A113">
        <v>15</v>
      </c>
      <c r="B113">
        <v>26965818</v>
      </c>
      <c r="C113">
        <v>0.35206247155702802</v>
      </c>
      <c r="D113">
        <v>0.99287603026808102</v>
      </c>
      <c r="E113">
        <v>2.96271595359263</v>
      </c>
      <c r="F113">
        <v>0.99947255900306597</v>
      </c>
      <c r="G113">
        <v>0.65584856089045596</v>
      </c>
      <c r="H113">
        <v>0.97442262792202305</v>
      </c>
      <c r="I113" t="s">
        <v>10</v>
      </c>
      <c r="J113" t="s">
        <v>12</v>
      </c>
      <c r="K113">
        <v>0.3664</v>
      </c>
      <c r="L113" t="str">
        <f>'VEP conseq'!S113</f>
        <v>upstream_gene_variant</v>
      </c>
      <c r="M113" t="str">
        <f>'VEP genes'!S113</f>
        <v>ENSCAFG00000042655</v>
      </c>
      <c r="N113" t="str">
        <f>'ChIP genes'!P113</f>
        <v>ENSCAFG00000042655</v>
      </c>
      <c r="P113" t="b">
        <f>IF(ISERROR(VLOOKUP(A113&amp;"_"&amp;B113,Cluster2!G:G,1,FALSE)),FALSE,TRUE)</f>
        <v>0</v>
      </c>
    </row>
    <row r="114" spans="1:16" x14ac:dyDescent="0.35">
      <c r="A114">
        <v>16</v>
      </c>
      <c r="B114">
        <v>7462818</v>
      </c>
      <c r="C114">
        <v>0.61404179357234701</v>
      </c>
      <c r="D114">
        <v>0.99997890236012299</v>
      </c>
      <c r="E114">
        <v>3.1285628625867599</v>
      </c>
      <c r="F114">
        <v>0.99966947030858799</v>
      </c>
      <c r="G114">
        <v>0.81445339718666798</v>
      </c>
      <c r="H114">
        <v>0.99917719204478295</v>
      </c>
      <c r="I114" t="s">
        <v>12</v>
      </c>
      <c r="J114" t="s">
        <v>10</v>
      </c>
      <c r="K114">
        <v>0.37469999999999998</v>
      </c>
      <c r="L114" t="str">
        <f>'VEP conseq'!S114</f>
        <v>downstream_gene_variant,upstream_gene_variant</v>
      </c>
      <c r="M114" t="str">
        <f>'VEP genes'!S114</f>
        <v>SSBP1,WEE2</v>
      </c>
      <c r="N114" t="str">
        <f>'ChIP genes'!P114</f>
        <v>SSBP1</v>
      </c>
      <c r="O114" t="s">
        <v>27</v>
      </c>
      <c r="P114" t="b">
        <f>IF(ISERROR(VLOOKUP(A114&amp;"_"&amp;B114,Cluster2!G:G,1,FALSE)),FALSE,TRUE)</f>
        <v>1</v>
      </c>
    </row>
    <row r="115" spans="1:16" x14ac:dyDescent="0.35">
      <c r="A115">
        <v>16</v>
      </c>
      <c r="B115">
        <v>13634700</v>
      </c>
      <c r="C115">
        <v>0.48035895064390199</v>
      </c>
      <c r="D115">
        <v>0.99909983403189995</v>
      </c>
      <c r="E115">
        <v>2.8126504882723902</v>
      </c>
      <c r="F115">
        <v>0.99914202931165397</v>
      </c>
      <c r="G115">
        <v>0.82747795490251097</v>
      </c>
      <c r="H115">
        <v>0.999458493909815</v>
      </c>
      <c r="I115" t="s">
        <v>13</v>
      </c>
      <c r="J115" t="s">
        <v>12</v>
      </c>
      <c r="K115">
        <v>0.40429999999999999</v>
      </c>
      <c r="L115" t="str">
        <f>'VEP conseq'!S115</f>
        <v>3_prime_UTR_variant</v>
      </c>
      <c r="M115" t="str">
        <f>'VEP genes'!S115</f>
        <v>LYPD8</v>
      </c>
      <c r="N115" t="str">
        <f>'ChIP genes'!P115</f>
        <v>LYPD8</v>
      </c>
      <c r="P115" t="b">
        <f>IF(ISERROR(VLOOKUP(A115&amp;"_"&amp;B115,Cluster2!G:G,1,FALSE)),FALSE,TRUE)</f>
        <v>0</v>
      </c>
    </row>
    <row r="116" spans="1:16" x14ac:dyDescent="0.35">
      <c r="A116">
        <v>16</v>
      </c>
      <c r="B116">
        <v>13634890</v>
      </c>
      <c r="C116">
        <v>0.42282915491268103</v>
      </c>
      <c r="D116">
        <v>0.99729246954907302</v>
      </c>
      <c r="E116">
        <v>2.6876246923557701</v>
      </c>
      <c r="F116">
        <v>0.99871304396748195</v>
      </c>
      <c r="G116">
        <v>0.83111892483082395</v>
      </c>
      <c r="H116">
        <v>0.999535851922698</v>
      </c>
      <c r="I116" t="s">
        <v>12</v>
      </c>
      <c r="J116" t="s">
        <v>11</v>
      </c>
      <c r="K116">
        <v>0.13589999999999999</v>
      </c>
      <c r="L116" t="str">
        <f>'VEP conseq'!S116</f>
        <v>missense_variant</v>
      </c>
      <c r="M116" t="str">
        <f>'VEP genes'!S116</f>
        <v>LYPD8</v>
      </c>
      <c r="N116" t="str">
        <f>'ChIP genes'!P116</f>
        <v>LYPD8</v>
      </c>
      <c r="P116" t="b">
        <f>IF(ISERROR(VLOOKUP(A116&amp;"_"&amp;B116,Cluster2!G:G,1,FALSE)),FALSE,TRUE)</f>
        <v>0</v>
      </c>
    </row>
    <row r="117" spans="1:16" x14ac:dyDescent="0.35">
      <c r="A117">
        <v>16</v>
      </c>
      <c r="B117">
        <v>13670264</v>
      </c>
      <c r="C117">
        <v>0.34334033155323102</v>
      </c>
      <c r="D117">
        <v>0.99191257138034805</v>
      </c>
      <c r="E117">
        <v>2.5122571678505898</v>
      </c>
      <c r="F117">
        <v>0.99770738979999396</v>
      </c>
      <c r="G117">
        <v>0.817618149245665</v>
      </c>
      <c r="H117">
        <v>0.99926158260429299</v>
      </c>
      <c r="I117" t="s">
        <v>10</v>
      </c>
      <c r="J117" t="s">
        <v>12</v>
      </c>
      <c r="K117">
        <v>0.1457</v>
      </c>
      <c r="L117" t="str">
        <f>'VEP conseq'!S117</f>
        <v>intergenic_variant</v>
      </c>
      <c r="M117" t="str">
        <f>'VEP genes'!S117</f>
        <v>-</v>
      </c>
      <c r="N117" t="str">
        <f>'ChIP genes'!P117</f>
        <v>LYPD8</v>
      </c>
      <c r="P117" t="b">
        <f>IF(ISERROR(VLOOKUP(A117&amp;"_"&amp;B117,Cluster2!G:G,1,FALSE)),FALSE,TRUE)</f>
        <v>0</v>
      </c>
    </row>
    <row r="118" spans="1:16" x14ac:dyDescent="0.35">
      <c r="A118">
        <v>17</v>
      </c>
      <c r="B118">
        <v>3753156</v>
      </c>
      <c r="C118">
        <v>0.465279322240084</v>
      </c>
      <c r="D118">
        <v>0.998741174153985</v>
      </c>
      <c r="E118">
        <v>2.6769456380770902</v>
      </c>
      <c r="F118">
        <v>0.99862865340797202</v>
      </c>
      <c r="G118">
        <v>0.84832861245904301</v>
      </c>
      <c r="H118">
        <v>0.99972573068159398</v>
      </c>
      <c r="I118" t="s">
        <v>12</v>
      </c>
      <c r="J118" t="s">
        <v>11</v>
      </c>
      <c r="K118">
        <v>0.14360000000000001</v>
      </c>
      <c r="L118" t="str">
        <f>'VEP conseq'!S118</f>
        <v>intergenic_variant</v>
      </c>
      <c r="M118" t="str">
        <f>'VEP genes'!S118</f>
        <v>-</v>
      </c>
      <c r="N118" t="str">
        <f>'ChIP genes'!P118</f>
        <v>ENSCAFG00000041862</v>
      </c>
      <c r="P118" t="b">
        <f>IF(ISERROR(VLOOKUP(A118&amp;"_"&amp;B118,Cluster2!G:G,1,FALSE)),FALSE,TRUE)</f>
        <v>1</v>
      </c>
    </row>
    <row r="119" spans="1:16" x14ac:dyDescent="0.35">
      <c r="A119">
        <v>18</v>
      </c>
      <c r="B119">
        <v>9493237</v>
      </c>
      <c r="C119">
        <v>0.46081144760776699</v>
      </c>
      <c r="D119">
        <v>0.99859349067484304</v>
      </c>
      <c r="E119">
        <v>3.0019351935707399</v>
      </c>
      <c r="F119">
        <v>0.99954991701594997</v>
      </c>
      <c r="G119">
        <v>0.71963646468916398</v>
      </c>
      <c r="H119">
        <v>0.99265802132268099</v>
      </c>
      <c r="I119" t="s">
        <v>12</v>
      </c>
      <c r="J119" t="s">
        <v>10</v>
      </c>
      <c r="K119">
        <v>0.16869999999999999</v>
      </c>
      <c r="L119" t="str">
        <f>'VEP conseq'!S119</f>
        <v>intron_variant</v>
      </c>
      <c r="M119" t="str">
        <f>'VEP genes'!S119</f>
        <v>SUGCT</v>
      </c>
      <c r="N119" t="str">
        <f>'ChIP genes'!P119</f>
        <v>SUGCT,ENSCAFG00000028433</v>
      </c>
      <c r="P119" t="b">
        <f>IF(ISERROR(VLOOKUP(A119&amp;"_"&amp;B119,Cluster2!G:G,1,FALSE)),FALSE,TRUE)</f>
        <v>0</v>
      </c>
    </row>
    <row r="120" spans="1:16" x14ac:dyDescent="0.35">
      <c r="A120">
        <v>18</v>
      </c>
      <c r="B120">
        <v>9655138</v>
      </c>
      <c r="C120">
        <v>0.42459713036205099</v>
      </c>
      <c r="D120">
        <v>0.99734169737545397</v>
      </c>
      <c r="E120">
        <v>2.8153578419866601</v>
      </c>
      <c r="F120">
        <v>0.99916312695153198</v>
      </c>
      <c r="G120">
        <v>0.67501523406148101</v>
      </c>
      <c r="H120">
        <v>0.98221468958339198</v>
      </c>
      <c r="I120" t="s">
        <v>12</v>
      </c>
      <c r="J120" t="s">
        <v>11</v>
      </c>
      <c r="K120">
        <v>0.15340000000000001</v>
      </c>
      <c r="L120" t="str">
        <f>'VEP conseq'!S120</f>
        <v>intron_variant</v>
      </c>
      <c r="M120" t="str">
        <f>'VEP genes'!S120</f>
        <v>SUGCT</v>
      </c>
      <c r="N120" t="str">
        <f>'ChIP genes'!P120</f>
        <v>SUGCT,ENSCAFG00000028433</v>
      </c>
      <c r="P120" t="b">
        <f>IF(ISERROR(VLOOKUP(A120&amp;"_"&amp;B120,Cluster2!G:G,1,FALSE)),FALSE,TRUE)</f>
        <v>0</v>
      </c>
    </row>
    <row r="121" spans="1:16" x14ac:dyDescent="0.35">
      <c r="A121">
        <v>18</v>
      </c>
      <c r="B121">
        <v>19746195</v>
      </c>
      <c r="C121">
        <v>0.41156444020381999</v>
      </c>
      <c r="D121">
        <v>0.99686348420490001</v>
      </c>
      <c r="E121">
        <v>3.3048194469388501</v>
      </c>
      <c r="F121">
        <v>0.99985231652085804</v>
      </c>
      <c r="G121">
        <v>0.90570067506679397</v>
      </c>
      <c r="H121">
        <v>0.99999296745337396</v>
      </c>
      <c r="I121" t="s">
        <v>12</v>
      </c>
      <c r="J121" t="s">
        <v>10</v>
      </c>
      <c r="K121">
        <v>0.1416</v>
      </c>
      <c r="L121" t="str">
        <f>'VEP conseq'!S121</f>
        <v>intergenic_variant</v>
      </c>
      <c r="M121" t="str">
        <f>'VEP genes'!S121</f>
        <v>-</v>
      </c>
      <c r="N121" t="str">
        <f>'ChIP genes'!P121</f>
        <v>ENSCAFG00000040428</v>
      </c>
      <c r="P121" t="b">
        <f>IF(ISERROR(VLOOKUP(A121&amp;"_"&amp;B121,Cluster2!G:G,1,FALSE)),FALSE,TRUE)</f>
        <v>0</v>
      </c>
    </row>
    <row r="122" spans="1:16" x14ac:dyDescent="0.35">
      <c r="A122">
        <v>18</v>
      </c>
      <c r="B122">
        <v>24164381</v>
      </c>
      <c r="C122">
        <v>0.28117914136141298</v>
      </c>
      <c r="D122">
        <v>0.98000646994289597</v>
      </c>
      <c r="E122">
        <v>3.2533498007934698</v>
      </c>
      <c r="F122">
        <v>0.99979605614785205</v>
      </c>
      <c r="G122">
        <v>0.86303736100052697</v>
      </c>
      <c r="H122">
        <v>0.99981012124110402</v>
      </c>
      <c r="I122" t="s">
        <v>10</v>
      </c>
      <c r="J122" t="s">
        <v>12</v>
      </c>
      <c r="K122">
        <v>0.25409999999999999</v>
      </c>
      <c r="L122" t="str">
        <f>'VEP conseq'!S122</f>
        <v>downstream_gene_variant</v>
      </c>
      <c r="M122" t="str">
        <f>'VEP genes'!S122</f>
        <v>ENSCAFG00000044560</v>
      </c>
      <c r="N122" t="str">
        <f>'ChIP genes'!P122</f>
        <v>ENSCAFG00000044560</v>
      </c>
      <c r="O122" t="s">
        <v>24</v>
      </c>
      <c r="P122" t="b">
        <f>IF(ISERROR(VLOOKUP(A122&amp;"_"&amp;B122,Cluster2!G:G,1,FALSE)),FALSE,TRUE)</f>
        <v>0</v>
      </c>
    </row>
    <row r="123" spans="1:16" x14ac:dyDescent="0.35">
      <c r="A123">
        <v>18</v>
      </c>
      <c r="B123">
        <v>24196399</v>
      </c>
      <c r="C123">
        <v>0.27823145878286398</v>
      </c>
      <c r="D123">
        <v>0.979120369068047</v>
      </c>
      <c r="E123">
        <v>3.4085617462386399</v>
      </c>
      <c r="F123">
        <v>0.999922641987116</v>
      </c>
      <c r="G123">
        <v>0.85680247427700995</v>
      </c>
      <c r="H123">
        <v>0.99978902360122601</v>
      </c>
      <c r="I123" t="s">
        <v>12</v>
      </c>
      <c r="J123" t="s">
        <v>10</v>
      </c>
      <c r="K123">
        <v>0.16289999999999999</v>
      </c>
      <c r="L123" t="str">
        <f>'VEP conseq'!S123</f>
        <v>intergenic_variant</v>
      </c>
      <c r="M123" t="str">
        <f>'VEP genes'!S123</f>
        <v>-</v>
      </c>
      <c r="N123" t="str">
        <f>'ChIP genes'!P123</f>
        <v>ENSCAFG00000044560</v>
      </c>
      <c r="O123" t="s">
        <v>24</v>
      </c>
      <c r="P123" t="b">
        <f>IF(ISERROR(VLOOKUP(A123&amp;"_"&amp;B123,Cluster2!G:G,1,FALSE)),FALSE,TRUE)</f>
        <v>0</v>
      </c>
    </row>
    <row r="124" spans="1:16" x14ac:dyDescent="0.35">
      <c r="A124">
        <v>18</v>
      </c>
      <c r="B124">
        <v>24209031</v>
      </c>
      <c r="C124">
        <v>0.25525980748751498</v>
      </c>
      <c r="D124">
        <v>0.97018903485330099</v>
      </c>
      <c r="E124">
        <v>2.9852656135472602</v>
      </c>
      <c r="F124">
        <v>0.99952178682944703</v>
      </c>
      <c r="G124">
        <v>0.80285959417855202</v>
      </c>
      <c r="H124">
        <v>0.99884666235337105</v>
      </c>
      <c r="I124" t="s">
        <v>12</v>
      </c>
      <c r="J124" t="s">
        <v>10</v>
      </c>
      <c r="K124">
        <v>0.1012</v>
      </c>
      <c r="L124" t="str">
        <f>'VEP conseq'!S124</f>
        <v>intergenic_variant</v>
      </c>
      <c r="M124" t="str">
        <f>'VEP genes'!S124</f>
        <v>-</v>
      </c>
      <c r="N124" t="str">
        <f>'ChIP genes'!P124</f>
        <v>ENSCAFG00000046418</v>
      </c>
      <c r="O124" t="s">
        <v>24</v>
      </c>
      <c r="P124" t="b">
        <f>IF(ISERROR(VLOOKUP(A124&amp;"_"&amp;B124,Cluster2!G:G,1,FALSE)),FALSE,TRUE)</f>
        <v>0</v>
      </c>
    </row>
    <row r="125" spans="1:16" x14ac:dyDescent="0.35">
      <c r="A125">
        <v>18</v>
      </c>
      <c r="B125">
        <v>24261759</v>
      </c>
      <c r="C125">
        <v>0.28717294411703298</v>
      </c>
      <c r="D125">
        <v>0.98191229007848302</v>
      </c>
      <c r="E125">
        <v>3.0254410397531202</v>
      </c>
      <c r="F125">
        <v>0.99958507974907895</v>
      </c>
      <c r="G125">
        <v>0.79720998831022105</v>
      </c>
      <c r="H125">
        <v>0.99868491378097801</v>
      </c>
      <c r="I125" t="s">
        <v>10</v>
      </c>
      <c r="J125" t="s">
        <v>12</v>
      </c>
      <c r="K125">
        <v>0.1343</v>
      </c>
      <c r="L125" t="str">
        <f>'VEP conseq'!S125</f>
        <v>downstream_gene_variant</v>
      </c>
      <c r="M125" t="str">
        <f>'VEP genes'!S125</f>
        <v>SEMA3D</v>
      </c>
      <c r="N125" t="str">
        <f>'ChIP genes'!P125</f>
        <v>ENSCAFG00000046418</v>
      </c>
      <c r="O125" t="s">
        <v>292</v>
      </c>
      <c r="P125" t="b">
        <f>IF(ISERROR(VLOOKUP(A125&amp;"_"&amp;B125,Cluster2!G:G,1,FALSE)),FALSE,TRUE)</f>
        <v>0</v>
      </c>
    </row>
    <row r="126" spans="1:16" x14ac:dyDescent="0.35">
      <c r="A126">
        <v>18</v>
      </c>
      <c r="B126">
        <v>24286833</v>
      </c>
      <c r="C126">
        <v>0.27429481183278498</v>
      </c>
      <c r="D126">
        <v>0.97784747812878003</v>
      </c>
      <c r="E126">
        <v>3.04389442026813</v>
      </c>
      <c r="F126">
        <v>0.999613209935582</v>
      </c>
      <c r="G126">
        <v>0.82379759659263196</v>
      </c>
      <c r="H126">
        <v>0.99940223353680802</v>
      </c>
      <c r="I126" t="s">
        <v>12</v>
      </c>
      <c r="J126" t="s">
        <v>10</v>
      </c>
      <c r="K126">
        <v>0.1744</v>
      </c>
      <c r="L126" t="str">
        <f>'VEP conseq'!S126</f>
        <v>intron_variant</v>
      </c>
      <c r="M126" t="str">
        <f>'VEP genes'!S126</f>
        <v>SEMA3D</v>
      </c>
      <c r="N126" t="str">
        <f>'ChIP genes'!P126</f>
        <v>ENSCAFG00000046418,SEMA3D</v>
      </c>
      <c r="O126" t="s">
        <v>292</v>
      </c>
      <c r="P126" t="b">
        <f>IF(ISERROR(VLOOKUP(A126&amp;"_"&amp;B126,Cluster2!G:G,1,FALSE)),FALSE,TRUE)</f>
        <v>0</v>
      </c>
    </row>
    <row r="127" spans="1:16" x14ac:dyDescent="0.35">
      <c r="A127">
        <v>18</v>
      </c>
      <c r="B127">
        <v>24292509</v>
      </c>
      <c r="C127">
        <v>0.29124112898208199</v>
      </c>
      <c r="D127">
        <v>0.98292497679259605</v>
      </c>
      <c r="E127">
        <v>3.3299210526780398</v>
      </c>
      <c r="F127">
        <v>0.99987341416073605</v>
      </c>
      <c r="G127">
        <v>0.883279884024749</v>
      </c>
      <c r="H127">
        <v>0.99995780472024498</v>
      </c>
      <c r="I127" t="s">
        <v>10</v>
      </c>
      <c r="J127" t="s">
        <v>12</v>
      </c>
      <c r="K127">
        <v>0.13300000000000001</v>
      </c>
      <c r="L127" t="str">
        <f>'VEP conseq'!S127</f>
        <v>intron_variant</v>
      </c>
      <c r="M127" t="str">
        <f>'VEP genes'!S127</f>
        <v>SEMA3D</v>
      </c>
      <c r="N127" t="str">
        <f>'ChIP genes'!P127</f>
        <v>ENSCAFG00000046418,SEMA3D</v>
      </c>
      <c r="O127" t="s">
        <v>292</v>
      </c>
      <c r="P127" t="b">
        <f>IF(ISERROR(VLOOKUP(A127&amp;"_"&amp;B127,Cluster2!G:G,1,FALSE)),FALSE,TRUE)</f>
        <v>0</v>
      </c>
    </row>
    <row r="128" spans="1:16" x14ac:dyDescent="0.35">
      <c r="A128">
        <v>18</v>
      </c>
      <c r="B128">
        <v>24303383</v>
      </c>
      <c r="C128">
        <v>0.29200035770649602</v>
      </c>
      <c r="D128">
        <v>0.98310782300486699</v>
      </c>
      <c r="E128">
        <v>3.27147207374419</v>
      </c>
      <c r="F128">
        <v>0.99981012124110402</v>
      </c>
      <c r="G128">
        <v>0.88188835135895705</v>
      </c>
      <c r="H128">
        <v>0.99995077217361905</v>
      </c>
      <c r="I128" t="s">
        <v>12</v>
      </c>
      <c r="J128" t="s">
        <v>10</v>
      </c>
      <c r="K128">
        <v>0.14119999999999999</v>
      </c>
      <c r="L128" t="str">
        <f>'VEP conseq'!S128</f>
        <v>intron_variant</v>
      </c>
      <c r="M128" t="str">
        <f>'VEP genes'!S128</f>
        <v>SEMA3D</v>
      </c>
      <c r="N128" t="str">
        <f>'ChIP genes'!P128</f>
        <v>SEMA3D,U6</v>
      </c>
      <c r="O128" t="s">
        <v>292</v>
      </c>
      <c r="P128" t="b">
        <f>IF(ISERROR(VLOOKUP(A128&amp;"_"&amp;B128,Cluster2!G:G,1,FALSE)),FALSE,TRUE)</f>
        <v>0</v>
      </c>
    </row>
    <row r="129" spans="1:16" x14ac:dyDescent="0.35">
      <c r="A129">
        <v>18</v>
      </c>
      <c r="B129">
        <v>24312302</v>
      </c>
      <c r="C129">
        <v>0.33275185722407402</v>
      </c>
      <c r="D129">
        <v>0.99078736392022304</v>
      </c>
      <c r="E129">
        <v>3.1450524185539201</v>
      </c>
      <c r="F129">
        <v>0.99969760049509104</v>
      </c>
      <c r="G129">
        <v>0.86505516890660505</v>
      </c>
      <c r="H129">
        <v>0.99982418633435499</v>
      </c>
      <c r="I129" t="s">
        <v>12</v>
      </c>
      <c r="J129" t="s">
        <v>10</v>
      </c>
      <c r="K129">
        <v>0.1343</v>
      </c>
      <c r="L129" t="str">
        <f>'VEP conseq'!S129</f>
        <v>intron_variant</v>
      </c>
      <c r="M129" t="str">
        <f>'VEP genes'!S129</f>
        <v>SEMA3D</v>
      </c>
      <c r="N129" t="str">
        <f>'ChIP genes'!P129</f>
        <v>SEMA3D,U6</v>
      </c>
      <c r="O129" t="s">
        <v>292</v>
      </c>
      <c r="P129" t="b">
        <f>IF(ISERROR(VLOOKUP(A129&amp;"_"&amp;B129,Cluster2!G:G,1,FALSE)),FALSE,TRUE)</f>
        <v>0</v>
      </c>
    </row>
    <row r="130" spans="1:16" x14ac:dyDescent="0.35">
      <c r="A130">
        <v>18</v>
      </c>
      <c r="B130">
        <v>29130730</v>
      </c>
      <c r="C130">
        <v>0.228697830082017</v>
      </c>
      <c r="D130">
        <v>0.95430251202565497</v>
      </c>
      <c r="E130">
        <v>3.13138962131434</v>
      </c>
      <c r="F130">
        <v>0.99967650285521403</v>
      </c>
      <c r="G130">
        <v>0.76040675421581105</v>
      </c>
      <c r="H130">
        <v>0.99695490731103498</v>
      </c>
      <c r="I130" t="s">
        <v>10</v>
      </c>
      <c r="J130" t="s">
        <v>12</v>
      </c>
      <c r="K130">
        <v>0.1195</v>
      </c>
      <c r="L130" t="str">
        <f>'VEP conseq'!S130</f>
        <v>intergenic_variant</v>
      </c>
      <c r="M130" t="str">
        <f>'VEP genes'!S130</f>
        <v>-</v>
      </c>
      <c r="N130" t="str">
        <f>'ChIP genes'!P130</f>
        <v>ENSCAFG00000044495</v>
      </c>
      <c r="P130" t="b">
        <f>IF(ISERROR(VLOOKUP(A130&amp;"_"&amp;B130,Cluster2!G:G,1,FALSE)),FALSE,TRUE)</f>
        <v>0</v>
      </c>
    </row>
    <row r="131" spans="1:16" x14ac:dyDescent="0.35">
      <c r="A131">
        <v>18</v>
      </c>
      <c r="B131">
        <v>29299675</v>
      </c>
      <c r="C131">
        <v>0.23388882675324599</v>
      </c>
      <c r="D131">
        <v>0.957987566457566</v>
      </c>
      <c r="E131">
        <v>2.9837021372459902</v>
      </c>
      <c r="F131">
        <v>0.99950772173619495</v>
      </c>
      <c r="G131">
        <v>0.690482769616798</v>
      </c>
      <c r="H131">
        <v>0.98677177979690001</v>
      </c>
      <c r="I131" t="s">
        <v>12</v>
      </c>
      <c r="J131" t="s">
        <v>10</v>
      </c>
      <c r="K131">
        <v>0.16009999999999999</v>
      </c>
      <c r="L131" t="str">
        <f>'VEP conseq'!S131</f>
        <v>intergenic_variant</v>
      </c>
      <c r="M131" t="str">
        <f>'VEP genes'!S131</f>
        <v>-</v>
      </c>
      <c r="N131" t="str">
        <f>'ChIP genes'!P131</f>
        <v>ENSCAFG00000046942</v>
      </c>
      <c r="P131" t="b">
        <f>IF(ISERROR(VLOOKUP(A131&amp;"_"&amp;B131,Cluster2!G:G,1,FALSE)),FALSE,TRUE)</f>
        <v>0</v>
      </c>
    </row>
    <row r="132" spans="1:16" x14ac:dyDescent="0.35">
      <c r="A132">
        <v>18</v>
      </c>
      <c r="B132">
        <v>29324878</v>
      </c>
      <c r="C132">
        <v>0.23459920481969501</v>
      </c>
      <c r="D132">
        <v>0.95843061689498998</v>
      </c>
      <c r="E132">
        <v>2.8330148679773899</v>
      </c>
      <c r="F132">
        <v>0.99918422459140899</v>
      </c>
      <c r="G132">
        <v>0.66138632485076398</v>
      </c>
      <c r="H132">
        <v>0.97708796309319501</v>
      </c>
      <c r="I132" t="s">
        <v>12</v>
      </c>
      <c r="J132" t="s">
        <v>10</v>
      </c>
      <c r="K132">
        <v>0.14460000000000001</v>
      </c>
      <c r="L132" t="str">
        <f>'VEP conseq'!S132</f>
        <v>intergenic_variant</v>
      </c>
      <c r="M132" t="str">
        <f>'VEP genes'!S132</f>
        <v>-</v>
      </c>
      <c r="N132" t="str">
        <f>'ChIP genes'!P132</f>
        <v>ENSCAFG00000046942</v>
      </c>
      <c r="P132" t="b">
        <f>IF(ISERROR(VLOOKUP(A132&amp;"_"&amp;B132,Cluster2!G:G,1,FALSE)),FALSE,TRUE)</f>
        <v>0</v>
      </c>
    </row>
    <row r="133" spans="1:16" x14ac:dyDescent="0.35">
      <c r="A133">
        <v>18</v>
      </c>
      <c r="B133">
        <v>29376574</v>
      </c>
      <c r="C133">
        <v>0.27772064405984098</v>
      </c>
      <c r="D133">
        <v>0.97895158794902803</v>
      </c>
      <c r="E133">
        <v>2.79090541713092</v>
      </c>
      <c r="F133">
        <v>0.99907873639202205</v>
      </c>
      <c r="G133">
        <v>0.69962745254347303</v>
      </c>
      <c r="H133">
        <v>0.98901516217052499</v>
      </c>
      <c r="I133" t="s">
        <v>12</v>
      </c>
      <c r="J133" t="s">
        <v>10</v>
      </c>
      <c r="K133">
        <v>0.27100000000000002</v>
      </c>
      <c r="L133" t="str">
        <f>'VEP conseq'!S133</f>
        <v>intergenic_variant</v>
      </c>
      <c r="M133" t="str">
        <f>'VEP genes'!S133</f>
        <v>-</v>
      </c>
      <c r="N133" t="str">
        <f>'ChIP genes'!P133</f>
        <v>ENSCAFG00000046942</v>
      </c>
      <c r="P133" t="b">
        <f>IF(ISERROR(VLOOKUP(A133&amp;"_"&amp;B133,Cluster2!G:G,1,FALSE)),FALSE,TRUE)</f>
        <v>0</v>
      </c>
    </row>
    <row r="134" spans="1:16" x14ac:dyDescent="0.35">
      <c r="A134">
        <v>18</v>
      </c>
      <c r="B134">
        <v>29595073</v>
      </c>
      <c r="C134">
        <v>0.26952154014935797</v>
      </c>
      <c r="D134">
        <v>0.97613153675208897</v>
      </c>
      <c r="E134">
        <v>2.7874292656376101</v>
      </c>
      <c r="F134">
        <v>0.99906467129877097</v>
      </c>
      <c r="G134">
        <v>0.80438490874624402</v>
      </c>
      <c r="H134">
        <v>0.99887479253987499</v>
      </c>
      <c r="I134" t="s">
        <v>12</v>
      </c>
      <c r="J134" t="s">
        <v>10</v>
      </c>
      <c r="K134">
        <v>0.22539999999999999</v>
      </c>
      <c r="L134" t="str">
        <f>'VEP conseq'!S134</f>
        <v>upstream_gene_variant</v>
      </c>
      <c r="M134" t="str">
        <f>'VEP genes'!S134</f>
        <v>ENSCAFG00000046942</v>
      </c>
      <c r="N134" t="str">
        <f>'ChIP genes'!P134</f>
        <v>ENSCAFG00000046942</v>
      </c>
      <c r="P134" t="b">
        <f>IF(ISERROR(VLOOKUP(A134&amp;"_"&amp;B134,Cluster2!G:G,1,FALSE)),FALSE,TRUE)</f>
        <v>1</v>
      </c>
    </row>
    <row r="135" spans="1:16" x14ac:dyDescent="0.35">
      <c r="A135">
        <v>18</v>
      </c>
      <c r="B135">
        <v>41422687</v>
      </c>
      <c r="C135">
        <v>0.38620481118030098</v>
      </c>
      <c r="D135">
        <v>0.995506202706124</v>
      </c>
      <c r="E135">
        <v>2.9075901207954602</v>
      </c>
      <c r="F135">
        <v>0.99938816844355705</v>
      </c>
      <c r="G135">
        <v>0.70849682072454101</v>
      </c>
      <c r="H135">
        <v>0.99081549410672598</v>
      </c>
      <c r="I135" t="s">
        <v>10</v>
      </c>
      <c r="J135" t="s">
        <v>12</v>
      </c>
      <c r="K135">
        <v>0.21729999999999999</v>
      </c>
      <c r="L135" t="str">
        <f>'VEP conseq'!S135</f>
        <v>upstream_gene_variant</v>
      </c>
      <c r="M135" t="str">
        <f>'VEP genes'!S135</f>
        <v>ENSCAFG00000043513</v>
      </c>
      <c r="N135" t="str">
        <f>'ChIP genes'!P135</f>
        <v>ENSCAFG00000043513</v>
      </c>
      <c r="P135" t="b">
        <f>IF(ISERROR(VLOOKUP(A135&amp;"_"&amp;B135,Cluster2!G:G,1,FALSE)),FALSE,TRUE)</f>
        <v>0</v>
      </c>
    </row>
    <row r="136" spans="1:16" x14ac:dyDescent="0.35">
      <c r="A136">
        <v>18</v>
      </c>
      <c r="B136">
        <v>41445354</v>
      </c>
      <c r="C136">
        <v>0.323611795612536</v>
      </c>
      <c r="D136">
        <v>0.98954260316745901</v>
      </c>
      <c r="E136">
        <v>2.7832822709098601</v>
      </c>
      <c r="F136">
        <v>0.999050606205519</v>
      </c>
      <c r="G136">
        <v>0.649023731493235</v>
      </c>
      <c r="H136">
        <v>0.97092041970238296</v>
      </c>
      <c r="I136" t="s">
        <v>10</v>
      </c>
      <c r="J136" t="s">
        <v>12</v>
      </c>
      <c r="K136">
        <v>0.17460000000000001</v>
      </c>
      <c r="L136" t="str">
        <f>'VEP conseq'!S136</f>
        <v>missense_variant</v>
      </c>
      <c r="M136" t="str">
        <f>'VEP genes'!S136</f>
        <v>ENSCAFG00000008258</v>
      </c>
      <c r="N136" t="str">
        <f>'ChIP genes'!P136</f>
        <v>ENSCAFG00000008258</v>
      </c>
      <c r="P136" t="b">
        <f>IF(ISERROR(VLOOKUP(A136&amp;"_"&amp;B136,Cluster2!G:G,1,FALSE)),FALSE,TRUE)</f>
        <v>0</v>
      </c>
    </row>
    <row r="137" spans="1:16" x14ac:dyDescent="0.35">
      <c r="A137">
        <v>19</v>
      </c>
      <c r="B137">
        <v>4767099</v>
      </c>
      <c r="C137">
        <v>0.50868356526179903</v>
      </c>
      <c r="D137">
        <v>0.99952881937607196</v>
      </c>
      <c r="E137">
        <v>2.5098118713207298</v>
      </c>
      <c r="F137">
        <v>0.99768629216011695</v>
      </c>
      <c r="G137">
        <v>0.81493828453077</v>
      </c>
      <c r="H137">
        <v>0.99919125713803503</v>
      </c>
      <c r="I137" t="s">
        <v>10</v>
      </c>
      <c r="J137" t="s">
        <v>12</v>
      </c>
      <c r="K137">
        <v>0.31340000000000001</v>
      </c>
      <c r="L137" t="str">
        <f>'VEP conseq'!S137</f>
        <v>intergenic_variant</v>
      </c>
      <c r="M137" t="str">
        <f>'VEP genes'!S137</f>
        <v>-</v>
      </c>
      <c r="N137" t="str">
        <f>'ChIP genes'!P137</f>
        <v>ENSCAFG00000003755</v>
      </c>
      <c r="O137" t="s">
        <v>24</v>
      </c>
      <c r="P137" t="b">
        <f>IF(ISERROR(VLOOKUP(A137&amp;"_"&amp;B137,Cluster2!G:G,1,FALSE)),FALSE,TRUE)</f>
        <v>0</v>
      </c>
    </row>
    <row r="138" spans="1:16" x14ac:dyDescent="0.35">
      <c r="A138">
        <v>19</v>
      </c>
      <c r="B138">
        <v>4771876</v>
      </c>
      <c r="C138">
        <v>0.53784843483403499</v>
      </c>
      <c r="D138">
        <v>0.99975386086809803</v>
      </c>
      <c r="E138">
        <v>2.6772722055821001</v>
      </c>
      <c r="F138">
        <v>0.99863568595459795</v>
      </c>
      <c r="G138">
        <v>0.81761865522464805</v>
      </c>
      <c r="H138">
        <v>0.99926861515091803</v>
      </c>
      <c r="I138" t="s">
        <v>12</v>
      </c>
      <c r="J138" t="s">
        <v>10</v>
      </c>
      <c r="K138">
        <v>0.32469999999999999</v>
      </c>
      <c r="L138" t="str">
        <f>'VEP conseq'!S138</f>
        <v>intergenic_variant</v>
      </c>
      <c r="M138" t="str">
        <f>'VEP genes'!S138</f>
        <v>-</v>
      </c>
      <c r="N138" t="str">
        <f>'ChIP genes'!P138</f>
        <v>ENSCAFG00000003755</v>
      </c>
      <c r="O138" t="s">
        <v>24</v>
      </c>
      <c r="P138" t="b">
        <f>IF(ISERROR(VLOOKUP(A138&amp;"_"&amp;B138,Cluster2!G:G,1,FALSE)),FALSE,TRUE)</f>
        <v>0</v>
      </c>
    </row>
    <row r="139" spans="1:16" x14ac:dyDescent="0.35">
      <c r="A139">
        <v>19</v>
      </c>
      <c r="B139">
        <v>4798748</v>
      </c>
      <c r="C139">
        <v>0.59956592346577797</v>
      </c>
      <c r="D139">
        <v>0.99993670708036797</v>
      </c>
      <c r="E139">
        <v>2.92235122595438</v>
      </c>
      <c r="F139">
        <v>0.99941629863005998</v>
      </c>
      <c r="G139">
        <v>0.84015882842261103</v>
      </c>
      <c r="H139">
        <v>0.99962024248220804</v>
      </c>
      <c r="I139" t="s">
        <v>12</v>
      </c>
      <c r="J139" t="s">
        <v>10</v>
      </c>
      <c r="K139">
        <v>0.31340000000000001</v>
      </c>
      <c r="L139" t="str">
        <f>'VEP conseq'!S139</f>
        <v>intergenic_variant</v>
      </c>
      <c r="M139" t="str">
        <f>'VEP genes'!S139</f>
        <v>-</v>
      </c>
      <c r="N139" t="str">
        <f>'ChIP genes'!P139</f>
        <v>ENSCAFG00000003755</v>
      </c>
      <c r="O139" t="s">
        <v>24</v>
      </c>
      <c r="P139" t="b">
        <f>IF(ISERROR(VLOOKUP(A139&amp;"_"&amp;B139,Cluster2!G:G,1,FALSE)),FALSE,TRUE)</f>
        <v>0</v>
      </c>
    </row>
    <row r="140" spans="1:16" x14ac:dyDescent="0.35">
      <c r="A140">
        <v>19</v>
      </c>
      <c r="B140">
        <v>4813917</v>
      </c>
      <c r="C140">
        <v>0.60363837437463896</v>
      </c>
      <c r="D140">
        <v>0.99995077217361905</v>
      </c>
      <c r="E140">
        <v>2.9391228573567401</v>
      </c>
      <c r="F140">
        <v>0.999437396269937</v>
      </c>
      <c r="G140">
        <v>0.87284099585345898</v>
      </c>
      <c r="H140">
        <v>0.99986638161411001</v>
      </c>
      <c r="I140" t="s">
        <v>12</v>
      </c>
      <c r="J140" t="s">
        <v>10</v>
      </c>
      <c r="K140">
        <v>0.1457</v>
      </c>
      <c r="L140" t="str">
        <f>'VEP conseq'!S140</f>
        <v>intergenic_variant</v>
      </c>
      <c r="M140" t="str">
        <f>'VEP genes'!S140</f>
        <v>-</v>
      </c>
      <c r="N140" t="str">
        <f>'ChIP genes'!P140</f>
        <v>ENSCAFG00000003755</v>
      </c>
      <c r="O140" t="s">
        <v>24</v>
      </c>
      <c r="P140" t="b">
        <f>IF(ISERROR(VLOOKUP(A140&amp;"_"&amp;B140,Cluster2!G:G,1,FALSE)),FALSE,TRUE)</f>
        <v>1</v>
      </c>
    </row>
    <row r="141" spans="1:16" x14ac:dyDescent="0.35">
      <c r="A141">
        <v>19</v>
      </c>
      <c r="B141">
        <v>6162402</v>
      </c>
      <c r="C141">
        <v>0.55170062336480497</v>
      </c>
      <c r="D141">
        <v>0.99981012124110402</v>
      </c>
      <c r="E141">
        <v>3.0781808059453701</v>
      </c>
      <c r="F141">
        <v>0.99964837266871098</v>
      </c>
      <c r="G141">
        <v>0.88158840078106004</v>
      </c>
      <c r="H141">
        <v>0.99994373962699401</v>
      </c>
      <c r="I141" t="s">
        <v>10</v>
      </c>
      <c r="J141" t="s">
        <v>12</v>
      </c>
      <c r="K141">
        <v>0.19259999999999999</v>
      </c>
      <c r="L141" t="str">
        <f>'VEP conseq'!S141</f>
        <v>intergenic_variant</v>
      </c>
      <c r="M141" t="str">
        <f>'VEP genes'!S141</f>
        <v>-</v>
      </c>
      <c r="N141" t="str">
        <f>'ChIP genes'!P141</f>
        <v>ENSCAFG00000038491</v>
      </c>
      <c r="O141" t="s">
        <v>24</v>
      </c>
      <c r="P141" t="b">
        <f>IF(ISERROR(VLOOKUP(A141&amp;"_"&amp;B141,Cluster2!G:G,1,FALSE)),FALSE,TRUE)</f>
        <v>0</v>
      </c>
    </row>
    <row r="142" spans="1:16" x14ac:dyDescent="0.35">
      <c r="A142">
        <v>19</v>
      </c>
      <c r="B142">
        <v>6178251</v>
      </c>
      <c r="C142">
        <v>0.53077694821286303</v>
      </c>
      <c r="D142">
        <v>0.99971166558834301</v>
      </c>
      <c r="E142">
        <v>2.7691729746407101</v>
      </c>
      <c r="F142">
        <v>0.99896621564600996</v>
      </c>
      <c r="G142">
        <v>0.83692210331348305</v>
      </c>
      <c r="H142">
        <v>0.999613209935582</v>
      </c>
      <c r="I142" t="s">
        <v>10</v>
      </c>
      <c r="J142" t="s">
        <v>12</v>
      </c>
      <c r="K142">
        <v>0.25740000000000002</v>
      </c>
      <c r="L142" t="str">
        <f>'VEP conseq'!S142</f>
        <v>intergenic_variant</v>
      </c>
      <c r="M142" t="str">
        <f>'VEP genes'!S142</f>
        <v>-</v>
      </c>
      <c r="N142" t="str">
        <f>'ChIP genes'!P142</f>
        <v>ENSCAFG00000038491</v>
      </c>
      <c r="O142" t="s">
        <v>24</v>
      </c>
      <c r="P142" t="b">
        <f>IF(ISERROR(VLOOKUP(A142&amp;"_"&amp;B142,Cluster2!G:G,1,FALSE)),FALSE,TRUE)</f>
        <v>1</v>
      </c>
    </row>
    <row r="143" spans="1:16" x14ac:dyDescent="0.35">
      <c r="A143">
        <v>19</v>
      </c>
      <c r="B143">
        <v>6201219</v>
      </c>
      <c r="C143">
        <v>0.435857697588101</v>
      </c>
      <c r="D143">
        <v>0.99777771526625203</v>
      </c>
      <c r="E143">
        <v>2.7820819322227801</v>
      </c>
      <c r="F143">
        <v>0.99903654111226803</v>
      </c>
      <c r="G143">
        <v>0.84068364710180599</v>
      </c>
      <c r="H143">
        <v>0.99963430757545901</v>
      </c>
      <c r="I143" t="s">
        <v>12</v>
      </c>
      <c r="J143" t="s">
        <v>10</v>
      </c>
      <c r="K143">
        <v>0.19500000000000001</v>
      </c>
      <c r="L143" t="str">
        <f>'VEP conseq'!S143</f>
        <v>intergenic_variant</v>
      </c>
      <c r="M143" t="str">
        <f>'VEP genes'!S143</f>
        <v>-</v>
      </c>
      <c r="N143" t="str">
        <f>'ChIP genes'!P143</f>
        <v>ENSCAFG00000038491</v>
      </c>
      <c r="O143" t="s">
        <v>24</v>
      </c>
      <c r="P143" t="b">
        <f>IF(ISERROR(VLOOKUP(A143&amp;"_"&amp;B143,Cluster2!G:G,1,FALSE)),FALSE,TRUE)</f>
        <v>0</v>
      </c>
    </row>
    <row r="144" spans="1:16" x14ac:dyDescent="0.35">
      <c r="A144">
        <v>19</v>
      </c>
      <c r="B144">
        <v>6216997</v>
      </c>
      <c r="C144">
        <v>0.41114893303983802</v>
      </c>
      <c r="D144">
        <v>0.996842386565023</v>
      </c>
      <c r="E144">
        <v>3.0243172602888402</v>
      </c>
      <c r="F144">
        <v>0.99957804720245302</v>
      </c>
      <c r="G144">
        <v>0.85206256345831999</v>
      </c>
      <c r="H144">
        <v>0.99976089341472296</v>
      </c>
      <c r="I144" t="s">
        <v>10</v>
      </c>
      <c r="J144" t="s">
        <v>12</v>
      </c>
      <c r="K144">
        <v>0.2414</v>
      </c>
      <c r="L144" t="str">
        <f>'VEP conseq'!S144</f>
        <v>intergenic_variant</v>
      </c>
      <c r="M144" t="str">
        <f>'VEP genes'!S144</f>
        <v>-</v>
      </c>
      <c r="N144" t="str">
        <f>'ChIP genes'!P144</f>
        <v>ENSCAFG00000038491</v>
      </c>
      <c r="O144" t="s">
        <v>24</v>
      </c>
      <c r="P144" t="b">
        <f>IF(ISERROR(VLOOKUP(A144&amp;"_"&amp;B144,Cluster2!G:G,1,FALSE)),FALSE,TRUE)</f>
        <v>0</v>
      </c>
    </row>
    <row r="145" spans="1:16" x14ac:dyDescent="0.35">
      <c r="A145">
        <v>19</v>
      </c>
      <c r="B145">
        <v>6553427</v>
      </c>
      <c r="C145">
        <v>0.57276454846718405</v>
      </c>
      <c r="D145">
        <v>0.99987341416073605</v>
      </c>
      <c r="E145">
        <v>2.8503034552308302</v>
      </c>
      <c r="F145">
        <v>0.99922641987116401</v>
      </c>
      <c r="G145">
        <v>0.87500225459019398</v>
      </c>
      <c r="H145">
        <v>0.99987341416073605</v>
      </c>
      <c r="I145" t="s">
        <v>10</v>
      </c>
      <c r="J145" t="s">
        <v>12</v>
      </c>
      <c r="K145">
        <v>0.44490000000000002</v>
      </c>
      <c r="L145" t="str">
        <f>'VEP conseq'!S145</f>
        <v>intergenic_variant</v>
      </c>
      <c r="M145" t="str">
        <f>'VEP genes'!S145</f>
        <v>-</v>
      </c>
      <c r="N145" t="str">
        <f>'ChIP genes'!P145</f>
        <v>ENSCAFG00000038491</v>
      </c>
      <c r="O145" t="s">
        <v>24</v>
      </c>
      <c r="P145" t="b">
        <f>IF(ISERROR(VLOOKUP(A145&amp;"_"&amp;B145,Cluster2!G:G,1,FALSE)),FALSE,TRUE)</f>
        <v>1</v>
      </c>
    </row>
    <row r="146" spans="1:16" x14ac:dyDescent="0.35">
      <c r="A146">
        <v>19</v>
      </c>
      <c r="B146">
        <v>6560183</v>
      </c>
      <c r="C146">
        <v>0.60427736861853898</v>
      </c>
      <c r="D146">
        <v>0.99995780472024498</v>
      </c>
      <c r="E146">
        <v>2.9842371668784402</v>
      </c>
      <c r="F146">
        <v>0.99951475428282099</v>
      </c>
      <c r="G146">
        <v>0.88100168846349802</v>
      </c>
      <c r="H146">
        <v>0.99993670708036797</v>
      </c>
      <c r="I146" t="s">
        <v>12</v>
      </c>
      <c r="J146" t="s">
        <v>10</v>
      </c>
      <c r="K146">
        <v>0.31919999999999998</v>
      </c>
      <c r="L146" t="str">
        <f>'VEP conseq'!S146</f>
        <v>intergenic_variant</v>
      </c>
      <c r="M146" t="str">
        <f>'VEP genes'!S146</f>
        <v>-</v>
      </c>
      <c r="N146" t="str">
        <f>'ChIP genes'!P146</f>
        <v>ENSCAFG00000038491</v>
      </c>
      <c r="O146" t="s">
        <v>24</v>
      </c>
      <c r="P146" t="b">
        <f>IF(ISERROR(VLOOKUP(A146&amp;"_"&amp;B146,Cluster2!G:G,1,FALSE)),FALSE,TRUE)</f>
        <v>1</v>
      </c>
    </row>
    <row r="147" spans="1:16" x14ac:dyDescent="0.35">
      <c r="A147">
        <v>19</v>
      </c>
      <c r="B147">
        <v>6590666</v>
      </c>
      <c r="C147">
        <v>0.61305663065790195</v>
      </c>
      <c r="D147">
        <v>0.99997186981349695</v>
      </c>
      <c r="E147">
        <v>2.9446631812442901</v>
      </c>
      <c r="F147">
        <v>0.99945146136318896</v>
      </c>
      <c r="G147">
        <v>0.87737426813610297</v>
      </c>
      <c r="H147">
        <v>0.99990857689386503</v>
      </c>
      <c r="I147" t="s">
        <v>12</v>
      </c>
      <c r="J147" t="s">
        <v>13</v>
      </c>
      <c r="K147">
        <v>0.22450000000000001</v>
      </c>
      <c r="L147" t="str">
        <f>'VEP conseq'!S147</f>
        <v>intergenic_variant</v>
      </c>
      <c r="M147" t="str">
        <f>'VEP genes'!S147</f>
        <v>-</v>
      </c>
      <c r="N147" t="str">
        <f>'ChIP genes'!P147</f>
        <v>ENSCAFG00000038491</v>
      </c>
      <c r="O147" t="s">
        <v>24</v>
      </c>
      <c r="P147" t="b">
        <f>IF(ISERROR(VLOOKUP(A147&amp;"_"&amp;B147,Cluster2!G:G,1,FALSE)),FALSE,TRUE)</f>
        <v>1</v>
      </c>
    </row>
    <row r="148" spans="1:16" x14ac:dyDescent="0.35">
      <c r="A148">
        <v>19</v>
      </c>
      <c r="B148">
        <v>6629569</v>
      </c>
      <c r="C148">
        <v>0.48110314400279203</v>
      </c>
      <c r="D148">
        <v>0.99913499676502904</v>
      </c>
      <c r="E148">
        <v>2.2749231194438</v>
      </c>
      <c r="F148">
        <v>0.99476075276379095</v>
      </c>
      <c r="G148">
        <v>0.82030591741028203</v>
      </c>
      <c r="H148">
        <v>0.99933894061717599</v>
      </c>
      <c r="I148" t="s">
        <v>12</v>
      </c>
      <c r="J148" t="s">
        <v>10</v>
      </c>
      <c r="K148">
        <v>0.40839999999999999</v>
      </c>
      <c r="L148" t="str">
        <f>'VEP conseq'!S148</f>
        <v>intergenic_variant</v>
      </c>
      <c r="M148" t="str">
        <f>'VEP genes'!S148</f>
        <v>-</v>
      </c>
      <c r="N148" t="str">
        <f>'ChIP genes'!P148</f>
        <v>ENSCAFG00000041840</v>
      </c>
      <c r="O148" t="s">
        <v>24</v>
      </c>
      <c r="P148" t="b">
        <f>IF(ISERROR(VLOOKUP(A148&amp;"_"&amp;B148,Cluster2!G:G,1,FALSE)),FALSE,TRUE)</f>
        <v>0</v>
      </c>
    </row>
    <row r="149" spans="1:16" x14ac:dyDescent="0.35">
      <c r="A149">
        <v>19</v>
      </c>
      <c r="B149">
        <v>6648984</v>
      </c>
      <c r="C149">
        <v>0.47330244397613602</v>
      </c>
      <c r="D149">
        <v>0.99894511800613195</v>
      </c>
      <c r="E149">
        <v>2.2528485263648501</v>
      </c>
      <c r="F149">
        <v>0.994402092885876</v>
      </c>
      <c r="G149">
        <v>0.82009670585092997</v>
      </c>
      <c r="H149">
        <v>0.99933190807055094</v>
      </c>
      <c r="I149" t="s">
        <v>12</v>
      </c>
      <c r="J149" t="s">
        <v>11</v>
      </c>
      <c r="K149">
        <v>0.22770000000000001</v>
      </c>
      <c r="L149" t="str">
        <f>'VEP conseq'!S149</f>
        <v>intergenic_variant</v>
      </c>
      <c r="M149" t="str">
        <f>'VEP genes'!S149</f>
        <v>-</v>
      </c>
      <c r="N149" t="str">
        <f>'ChIP genes'!P149</f>
        <v>ENSCAFG00000041840</v>
      </c>
      <c r="P149" t="b">
        <f>IF(ISERROR(VLOOKUP(A149&amp;"_"&amp;B149,Cluster2!G:G,1,FALSE)),FALSE,TRUE)</f>
        <v>0</v>
      </c>
    </row>
    <row r="150" spans="1:16" x14ac:dyDescent="0.35">
      <c r="A150">
        <v>19</v>
      </c>
      <c r="B150">
        <v>6663845</v>
      </c>
      <c r="C150">
        <v>0.45029359246733403</v>
      </c>
      <c r="D150">
        <v>0.99831922135643802</v>
      </c>
      <c r="E150">
        <v>2.1664252451213</v>
      </c>
      <c r="F150">
        <v>0.99269318405580997</v>
      </c>
      <c r="G150">
        <v>0.81054394116617801</v>
      </c>
      <c r="H150">
        <v>0.99907873639202205</v>
      </c>
      <c r="I150" t="s">
        <v>10</v>
      </c>
      <c r="J150" t="s">
        <v>12</v>
      </c>
      <c r="K150">
        <v>0.2402</v>
      </c>
      <c r="L150" t="str">
        <f>'VEP conseq'!S150</f>
        <v>intergenic_variant</v>
      </c>
      <c r="M150" t="str">
        <f>'VEP genes'!S150</f>
        <v>-</v>
      </c>
      <c r="N150" t="str">
        <f>'ChIP genes'!P150</f>
        <v>ENSCAFG00000041840</v>
      </c>
      <c r="P150" t="b">
        <f>IF(ISERROR(VLOOKUP(A150&amp;"_"&amp;B150,Cluster2!G:G,1,FALSE)),FALSE,TRUE)</f>
        <v>0</v>
      </c>
    </row>
    <row r="151" spans="1:16" x14ac:dyDescent="0.35">
      <c r="A151">
        <v>19</v>
      </c>
      <c r="B151">
        <v>6672903</v>
      </c>
      <c r="C151">
        <v>0.45018147704262101</v>
      </c>
      <c r="D151">
        <v>0.99831218880981198</v>
      </c>
      <c r="E151">
        <v>2.1574790916479301</v>
      </c>
      <c r="F151">
        <v>0.99242594728403</v>
      </c>
      <c r="G151">
        <v>0.80887823059384001</v>
      </c>
      <c r="H151">
        <v>0.99902247601901595</v>
      </c>
      <c r="I151" t="s">
        <v>12</v>
      </c>
      <c r="J151" t="s">
        <v>11</v>
      </c>
      <c r="K151">
        <v>0.45829999999999999</v>
      </c>
      <c r="L151" t="str">
        <f>'VEP conseq'!S151</f>
        <v>intergenic_variant</v>
      </c>
      <c r="M151" t="str">
        <f>'VEP genes'!S151</f>
        <v>-</v>
      </c>
      <c r="N151" t="str">
        <f>'ChIP genes'!P151</f>
        <v>ENSCAFG00000041840</v>
      </c>
      <c r="P151" t="b">
        <f>IF(ISERROR(VLOOKUP(A151&amp;"_"&amp;B151,Cluster2!G:G,1,FALSE)),FALSE,TRUE)</f>
        <v>0</v>
      </c>
    </row>
    <row r="152" spans="1:16" x14ac:dyDescent="0.35">
      <c r="A152">
        <v>19</v>
      </c>
      <c r="B152">
        <v>6689197</v>
      </c>
      <c r="C152">
        <v>0.45936602699207102</v>
      </c>
      <c r="D152">
        <v>0.99855832794171395</v>
      </c>
      <c r="E152">
        <v>2.26326958979659</v>
      </c>
      <c r="F152">
        <v>0.99457087400489497</v>
      </c>
      <c r="G152">
        <v>0.81862206146651195</v>
      </c>
      <c r="H152">
        <v>0.99929674533742197</v>
      </c>
      <c r="I152" t="s">
        <v>10</v>
      </c>
      <c r="J152" t="s">
        <v>12</v>
      </c>
      <c r="K152">
        <v>0.23089999999999999</v>
      </c>
      <c r="L152" t="str">
        <f>'VEP conseq'!S152</f>
        <v>intergenic_variant</v>
      </c>
      <c r="M152" t="str">
        <f>'VEP genes'!S152</f>
        <v>-</v>
      </c>
      <c r="N152" t="str">
        <f>'ChIP genes'!P152</f>
        <v>ENSCAFG00000041840</v>
      </c>
      <c r="P152" t="b">
        <f>IF(ISERROR(VLOOKUP(A152&amp;"_"&amp;B152,Cluster2!G:G,1,FALSE)),FALSE,TRUE)</f>
        <v>0</v>
      </c>
    </row>
    <row r="153" spans="1:16" x14ac:dyDescent="0.35">
      <c r="A153">
        <v>19</v>
      </c>
      <c r="B153">
        <v>6728854</v>
      </c>
      <c r="C153">
        <v>0.50361256583067604</v>
      </c>
      <c r="D153">
        <v>0.99947255900306597</v>
      </c>
      <c r="E153">
        <v>2.39400394501823</v>
      </c>
      <c r="F153">
        <v>0.99646262904723104</v>
      </c>
      <c r="G153">
        <v>0.83143578686441799</v>
      </c>
      <c r="H153">
        <v>0.99954288446932404</v>
      </c>
      <c r="I153" t="s">
        <v>12</v>
      </c>
      <c r="J153" t="s">
        <v>11</v>
      </c>
      <c r="K153">
        <v>0.39229999999999998</v>
      </c>
      <c r="L153" t="str">
        <f>'VEP conseq'!S153</f>
        <v>intergenic_variant</v>
      </c>
      <c r="M153" t="str">
        <f>'VEP genes'!S153</f>
        <v>-</v>
      </c>
      <c r="N153" t="str">
        <f>'ChIP genes'!P153</f>
        <v>ENSCAFG00000041840</v>
      </c>
      <c r="P153" t="b">
        <f>IF(ISERROR(VLOOKUP(A153&amp;"_"&amp;B153,Cluster2!G:G,1,FALSE)),FALSE,TRUE)</f>
        <v>0</v>
      </c>
    </row>
    <row r="154" spans="1:16" x14ac:dyDescent="0.35">
      <c r="A154">
        <v>19</v>
      </c>
      <c r="B154">
        <v>6741733</v>
      </c>
      <c r="C154">
        <v>0.49854707127576398</v>
      </c>
      <c r="D154">
        <v>0.999458493909815</v>
      </c>
      <c r="E154">
        <v>2.3536357958468499</v>
      </c>
      <c r="F154">
        <v>0.99585783003741302</v>
      </c>
      <c r="G154">
        <v>0.831051050352275</v>
      </c>
      <c r="H154">
        <v>0.99952881937607196</v>
      </c>
      <c r="I154" t="s">
        <v>12</v>
      </c>
      <c r="J154" t="s">
        <v>11</v>
      </c>
      <c r="K154">
        <v>0.27100000000000002</v>
      </c>
      <c r="L154" t="str">
        <f>'VEP conseq'!S154</f>
        <v>intergenic_variant</v>
      </c>
      <c r="M154" t="str">
        <f>'VEP genes'!S154</f>
        <v>-</v>
      </c>
      <c r="N154" t="str">
        <f>'ChIP genes'!P154</f>
        <v>ENSCAFG00000041840</v>
      </c>
      <c r="P154" t="b">
        <f>IF(ISERROR(VLOOKUP(A154&amp;"_"&amp;B154,Cluster2!G:G,1,FALSE)),FALSE,TRUE)</f>
        <v>0</v>
      </c>
    </row>
    <row r="155" spans="1:16" x14ac:dyDescent="0.35">
      <c r="A155">
        <v>19</v>
      </c>
      <c r="B155">
        <v>6926648</v>
      </c>
      <c r="C155">
        <v>0.54955579026300305</v>
      </c>
      <c r="D155">
        <v>0.99980308869447798</v>
      </c>
      <c r="E155">
        <v>2.6841836757814099</v>
      </c>
      <c r="F155">
        <v>0.99867084868772704</v>
      </c>
      <c r="G155">
        <v>0.80956399327258599</v>
      </c>
      <c r="H155">
        <v>0.999050606205519</v>
      </c>
      <c r="I155" t="s">
        <v>12</v>
      </c>
      <c r="J155" t="s">
        <v>11</v>
      </c>
      <c r="K155">
        <v>0.2641</v>
      </c>
      <c r="L155" t="str">
        <f>'VEP conseq'!S155</f>
        <v>intergenic_variant</v>
      </c>
      <c r="M155" t="str">
        <f>'VEP genes'!S155</f>
        <v>-</v>
      </c>
      <c r="N155" t="str">
        <f>'ChIP genes'!P155</f>
        <v>ENSCAFG00000041840</v>
      </c>
      <c r="P155" t="b">
        <f>IF(ISERROR(VLOOKUP(A155&amp;"_"&amp;B155,Cluster2!G:G,1,FALSE)),FALSE,TRUE)</f>
        <v>0</v>
      </c>
    </row>
    <row r="156" spans="1:16" x14ac:dyDescent="0.35">
      <c r="A156">
        <v>19</v>
      </c>
      <c r="B156">
        <v>6970430</v>
      </c>
      <c r="C156">
        <v>0.47462146195794402</v>
      </c>
      <c r="D156">
        <v>0.99896621564600996</v>
      </c>
      <c r="E156">
        <v>2.8651539491730298</v>
      </c>
      <c r="F156">
        <v>0.99926861515091803</v>
      </c>
      <c r="G156">
        <v>0.75623781864551198</v>
      </c>
      <c r="H156">
        <v>0.99673689836563595</v>
      </c>
      <c r="I156" t="s">
        <v>12</v>
      </c>
      <c r="J156" t="s">
        <v>10</v>
      </c>
      <c r="K156">
        <v>0.26119999999999999</v>
      </c>
      <c r="L156" t="str">
        <f>'VEP conseq'!S156</f>
        <v>intergenic_variant</v>
      </c>
      <c r="M156" t="str">
        <f>'VEP genes'!S156</f>
        <v>-</v>
      </c>
      <c r="N156" t="str">
        <f>'ChIP genes'!P156</f>
        <v>ENSCAFG00000041840</v>
      </c>
      <c r="P156" t="b">
        <f>IF(ISERROR(VLOOKUP(A156&amp;"_"&amp;B156,Cluster2!G:G,1,FALSE)),FALSE,TRUE)</f>
        <v>0</v>
      </c>
    </row>
    <row r="157" spans="1:16" x14ac:dyDescent="0.35">
      <c r="A157">
        <v>19</v>
      </c>
      <c r="B157">
        <v>7095253</v>
      </c>
      <c r="C157">
        <v>0.54677897538384901</v>
      </c>
      <c r="D157">
        <v>0.99977495850797504</v>
      </c>
      <c r="E157">
        <v>3.1612790776243398</v>
      </c>
      <c r="F157">
        <v>0.99972573068159398</v>
      </c>
      <c r="G157">
        <v>0.84228521856355698</v>
      </c>
      <c r="H157">
        <v>0.99964837266871098</v>
      </c>
      <c r="I157" t="s">
        <v>11</v>
      </c>
      <c r="J157" t="s">
        <v>12</v>
      </c>
      <c r="K157">
        <v>0.22650000000000001</v>
      </c>
      <c r="L157" t="str">
        <f>'VEP conseq'!S157</f>
        <v>intergenic_variant</v>
      </c>
      <c r="M157" t="str">
        <f>'VEP genes'!S157</f>
        <v>-</v>
      </c>
      <c r="N157" t="str">
        <f>'ChIP genes'!P157</f>
        <v>ENSCAFG00000041840</v>
      </c>
      <c r="P157" t="b">
        <f>IF(ISERROR(VLOOKUP(A157&amp;"_"&amp;B157,Cluster2!G:G,1,FALSE)),FALSE,TRUE)</f>
        <v>1</v>
      </c>
    </row>
    <row r="158" spans="1:16" x14ac:dyDescent="0.35">
      <c r="A158">
        <v>19</v>
      </c>
      <c r="B158">
        <v>7097389</v>
      </c>
      <c r="C158">
        <v>0.521953287584075</v>
      </c>
      <c r="D158">
        <v>0.99966243776196195</v>
      </c>
      <c r="E158">
        <v>3.3281828986007702</v>
      </c>
      <c r="F158">
        <v>0.99986638161411001</v>
      </c>
      <c r="G158">
        <v>0.84377254128846502</v>
      </c>
      <c r="H158">
        <v>0.99966243776196195</v>
      </c>
      <c r="I158" t="s">
        <v>11</v>
      </c>
      <c r="J158" t="s">
        <v>12</v>
      </c>
      <c r="K158">
        <v>0.25409999999999999</v>
      </c>
      <c r="L158" t="str">
        <f>'VEP conseq'!S158</f>
        <v>intergenic_variant</v>
      </c>
      <c r="M158" t="str">
        <f>'VEP genes'!S158</f>
        <v>-</v>
      </c>
      <c r="N158" t="str">
        <f>'ChIP genes'!P158</f>
        <v>ENSCAFG00000041840</v>
      </c>
      <c r="P158" t="b">
        <f>IF(ISERROR(VLOOKUP(A158&amp;"_"&amp;B158,Cluster2!G:G,1,FALSE)),FALSE,TRUE)</f>
        <v>1</v>
      </c>
    </row>
    <row r="159" spans="1:16" x14ac:dyDescent="0.35">
      <c r="A159">
        <v>19</v>
      </c>
      <c r="B159">
        <v>7117822</v>
      </c>
      <c r="C159">
        <v>0.50729698945355395</v>
      </c>
      <c r="D159">
        <v>0.99950772173619495</v>
      </c>
      <c r="E159">
        <v>3.3490891684209498</v>
      </c>
      <c r="F159">
        <v>0.99988044670736198</v>
      </c>
      <c r="G159">
        <v>0.82816068117790997</v>
      </c>
      <c r="H159">
        <v>0.99949365664294398</v>
      </c>
      <c r="I159" t="s">
        <v>10</v>
      </c>
      <c r="J159" t="s">
        <v>12</v>
      </c>
      <c r="K159">
        <v>0.24640000000000001</v>
      </c>
      <c r="L159" t="str">
        <f>'VEP conseq'!S159</f>
        <v>intergenic_variant</v>
      </c>
      <c r="M159" t="str">
        <f>'VEP genes'!S159</f>
        <v>-</v>
      </c>
      <c r="N159" t="str">
        <f>'ChIP genes'!P159</f>
        <v>ENSCAFG00000041840</v>
      </c>
      <c r="P159" t="b">
        <f>IF(ISERROR(VLOOKUP(A159&amp;"_"&amp;B159,Cluster2!G:G,1,FALSE)),FALSE,TRUE)</f>
        <v>1</v>
      </c>
    </row>
    <row r="160" spans="1:16" x14ac:dyDescent="0.35">
      <c r="A160">
        <v>19</v>
      </c>
      <c r="B160">
        <v>7122489</v>
      </c>
      <c r="C160">
        <v>0.49331666559917198</v>
      </c>
      <c r="D160">
        <v>0.99938816844355705</v>
      </c>
      <c r="E160">
        <v>3.2382169549666302</v>
      </c>
      <c r="F160">
        <v>0.99978199105460097</v>
      </c>
      <c r="G160">
        <v>0.81740199762086097</v>
      </c>
      <c r="H160">
        <v>0.99925455005766695</v>
      </c>
      <c r="I160" t="s">
        <v>12</v>
      </c>
      <c r="J160" t="s">
        <v>10</v>
      </c>
      <c r="K160">
        <v>0.44690000000000002</v>
      </c>
      <c r="L160" t="str">
        <f>'VEP conseq'!S160</f>
        <v>intergenic_variant</v>
      </c>
      <c r="M160" t="str">
        <f>'VEP genes'!S160</f>
        <v>-</v>
      </c>
      <c r="N160" t="str">
        <f>'ChIP genes'!P160</f>
        <v>ENSCAFG00000041840</v>
      </c>
      <c r="P160" t="b">
        <f>IF(ISERROR(VLOOKUP(A160&amp;"_"&amp;B160,Cluster2!G:G,1,FALSE)),FALSE,TRUE)</f>
        <v>1</v>
      </c>
    </row>
    <row r="161" spans="1:16" x14ac:dyDescent="0.35">
      <c r="A161">
        <v>19</v>
      </c>
      <c r="B161">
        <v>12407112</v>
      </c>
      <c r="C161">
        <v>0.40060596843488899</v>
      </c>
      <c r="D161">
        <v>0.99626571774170902</v>
      </c>
      <c r="E161">
        <v>3.0160981858753901</v>
      </c>
      <c r="F161">
        <v>0.99956398210920105</v>
      </c>
      <c r="G161">
        <v>0.76524834720786195</v>
      </c>
      <c r="H161">
        <v>0.997250274269318</v>
      </c>
      <c r="I161" t="s">
        <v>12</v>
      </c>
      <c r="J161" t="s">
        <v>10</v>
      </c>
      <c r="K161">
        <v>8.72E-2</v>
      </c>
      <c r="L161" t="str">
        <f>'VEP conseq'!S161</f>
        <v>intron_variant,non_coding_transcript_variant</v>
      </c>
      <c r="M161" t="str">
        <f>'VEP genes'!S161</f>
        <v>ENSCAFG00000046515</v>
      </c>
      <c r="N161" t="str">
        <f>'ChIP genes'!P161</f>
        <v>ENSCAFG00000046515</v>
      </c>
      <c r="P161" t="b">
        <f>IF(ISERROR(VLOOKUP(A161&amp;"_"&amp;B161,Cluster2!G:G,1,FALSE)),FALSE,TRUE)</f>
        <v>0</v>
      </c>
    </row>
    <row r="162" spans="1:16" x14ac:dyDescent="0.35">
      <c r="A162">
        <v>20</v>
      </c>
      <c r="B162">
        <v>2971861</v>
      </c>
      <c r="C162">
        <v>0.41487827494588903</v>
      </c>
      <c r="D162">
        <v>0.99700413513741604</v>
      </c>
      <c r="E162">
        <v>2.40990362412554</v>
      </c>
      <c r="F162">
        <v>0.99665954035275295</v>
      </c>
      <c r="G162">
        <v>0.809662225829479</v>
      </c>
      <c r="H162">
        <v>0.99905763875214504</v>
      </c>
      <c r="I162" t="s">
        <v>10</v>
      </c>
      <c r="J162" t="s">
        <v>12</v>
      </c>
      <c r="K162">
        <v>0.1023</v>
      </c>
      <c r="L162" t="str">
        <f>'VEP conseq'!S162</f>
        <v>3_prime_UTR_variant</v>
      </c>
      <c r="M162" t="str">
        <f>'VEP genes'!S162</f>
        <v>ISY1</v>
      </c>
      <c r="N162" t="str">
        <f>'ChIP genes'!P162</f>
        <v>ISY1,RAB43</v>
      </c>
      <c r="P162" t="b">
        <f>IF(ISERROR(VLOOKUP(A162&amp;"_"&amp;B162,Cluster2!G:G,1,FALSE)),FALSE,TRUE)</f>
        <v>0</v>
      </c>
    </row>
    <row r="163" spans="1:16" x14ac:dyDescent="0.35">
      <c r="A163">
        <v>20</v>
      </c>
      <c r="B163">
        <v>8744328</v>
      </c>
      <c r="C163">
        <v>0.36003800478699199</v>
      </c>
      <c r="D163">
        <v>0.99360038257053596</v>
      </c>
      <c r="E163">
        <v>3.0401728605849301</v>
      </c>
      <c r="F163">
        <v>0.99960617738895596</v>
      </c>
      <c r="G163">
        <v>0.77793226622466605</v>
      </c>
      <c r="H163">
        <v>0.99799572421165195</v>
      </c>
      <c r="I163" t="s">
        <v>10</v>
      </c>
      <c r="J163" t="s">
        <v>12</v>
      </c>
      <c r="K163">
        <v>0.44280000000000003</v>
      </c>
      <c r="L163" t="str">
        <f>'VEP conseq'!S163</f>
        <v>intergenic_variant</v>
      </c>
      <c r="M163" t="str">
        <f>'VEP genes'!S163</f>
        <v>-</v>
      </c>
      <c r="N163" t="str">
        <f>'ChIP genes'!P163</f>
        <v>SETD5</v>
      </c>
      <c r="P163" t="b">
        <f>IF(ISERROR(VLOOKUP(A163&amp;"_"&amp;B163,Cluster2!G:G,1,FALSE)),FALSE,TRUE)</f>
        <v>0</v>
      </c>
    </row>
    <row r="164" spans="1:16" x14ac:dyDescent="0.35">
      <c r="A164">
        <v>20</v>
      </c>
      <c r="B164">
        <v>8894743</v>
      </c>
      <c r="C164">
        <v>0.16354386912139099</v>
      </c>
      <c r="D164">
        <v>0.858448901516217</v>
      </c>
      <c r="E164">
        <v>2.9470766874931198</v>
      </c>
      <c r="F164">
        <v>0.999458493909815</v>
      </c>
      <c r="G164">
        <v>0.70776165995342599</v>
      </c>
      <c r="H164">
        <v>0.99066077808095898</v>
      </c>
      <c r="I164" t="s">
        <v>11</v>
      </c>
      <c r="J164" t="s">
        <v>12</v>
      </c>
      <c r="K164">
        <v>0.15229999999999999</v>
      </c>
      <c r="L164" t="str">
        <f>'VEP conseq'!S164</f>
        <v>5_prime_UTR_variant</v>
      </c>
      <c r="M164" t="str">
        <f>'VEP genes'!S164</f>
        <v>SRGAP3</v>
      </c>
      <c r="N164" t="str">
        <f>'ChIP genes'!P164</f>
        <v>SRGAP3</v>
      </c>
      <c r="P164" t="b">
        <f>IF(ISERROR(VLOOKUP(A164&amp;"_"&amp;B164,Cluster2!G:G,1,FALSE)),FALSE,TRUE)</f>
        <v>0</v>
      </c>
    </row>
    <row r="165" spans="1:16" x14ac:dyDescent="0.35">
      <c r="A165">
        <v>20</v>
      </c>
      <c r="B165">
        <v>12119654</v>
      </c>
      <c r="C165">
        <v>0.34594864872305597</v>
      </c>
      <c r="D165">
        <v>0.99224310107175995</v>
      </c>
      <c r="E165">
        <v>2.7858136252259098</v>
      </c>
      <c r="F165">
        <v>0.99905763875214504</v>
      </c>
      <c r="G165">
        <v>0.79785695742665497</v>
      </c>
      <c r="H165">
        <v>0.99870601142085602</v>
      </c>
      <c r="I165" t="s">
        <v>10</v>
      </c>
      <c r="J165" t="s">
        <v>12</v>
      </c>
      <c r="K165">
        <v>9.1569999999999999E-2</v>
      </c>
      <c r="L165" t="str">
        <f>'VEP conseq'!S165</f>
        <v>intergenic_variant</v>
      </c>
      <c r="M165" t="str">
        <f>'VEP genes'!S165</f>
        <v>-</v>
      </c>
      <c r="N165" t="str">
        <f>'ChIP genes'!P165</f>
        <v>ENSCAFG00000019297</v>
      </c>
      <c r="P165" t="b">
        <f>IF(ISERROR(VLOOKUP(A165&amp;"_"&amp;B165,Cluster2!G:G,1,FALSE)),FALSE,TRUE)</f>
        <v>0</v>
      </c>
    </row>
    <row r="166" spans="1:16" x14ac:dyDescent="0.35">
      <c r="A166">
        <v>20</v>
      </c>
      <c r="B166">
        <v>13387022</v>
      </c>
      <c r="C166">
        <v>0.39935535375236197</v>
      </c>
      <c r="D166">
        <v>0.99618132718219898</v>
      </c>
      <c r="E166">
        <v>2.7771965453242302</v>
      </c>
      <c r="F166">
        <v>0.99901544347239002</v>
      </c>
      <c r="G166">
        <v>0.82792869834188498</v>
      </c>
      <c r="H166">
        <v>0.99947959154969201</v>
      </c>
      <c r="I166" t="s">
        <v>12</v>
      </c>
      <c r="J166" t="s">
        <v>10</v>
      </c>
      <c r="K166">
        <v>0.1085</v>
      </c>
      <c r="L166" t="str">
        <f>'VEP conseq'!S166</f>
        <v>intergenic_variant</v>
      </c>
      <c r="M166" t="str">
        <f>'VEP genes'!S166</f>
        <v>-</v>
      </c>
      <c r="N166" t="str">
        <f>'ChIP genes'!P166</f>
        <v>ENSCAFG00000005959</v>
      </c>
      <c r="P166" t="b">
        <f>IF(ISERROR(VLOOKUP(A166&amp;"_"&amp;B166,Cluster2!G:G,1,FALSE)),FALSE,TRUE)</f>
        <v>1</v>
      </c>
    </row>
    <row r="167" spans="1:16" x14ac:dyDescent="0.35">
      <c r="A167">
        <v>20</v>
      </c>
      <c r="B167">
        <v>18037927</v>
      </c>
      <c r="C167">
        <v>0.175355374360949</v>
      </c>
      <c r="D167">
        <v>0.88588286590340104</v>
      </c>
      <c r="E167">
        <v>2.8739370195140901</v>
      </c>
      <c r="F167">
        <v>0.99929674533742197</v>
      </c>
      <c r="G167">
        <v>0.74717249313770695</v>
      </c>
      <c r="H167">
        <v>0.99594925314354799</v>
      </c>
      <c r="I167" t="s">
        <v>11</v>
      </c>
      <c r="J167" t="s">
        <v>12</v>
      </c>
      <c r="K167">
        <v>0.42980000000000002</v>
      </c>
      <c r="L167" t="str">
        <f>'VEP conseq'!S167</f>
        <v>intergenic_variant</v>
      </c>
      <c r="M167" t="str">
        <f>'VEP genes'!S167</f>
        <v>-</v>
      </c>
      <c r="N167" t="str">
        <f>'ChIP genes'!P167</f>
        <v>CNTN3</v>
      </c>
      <c r="P167" t="b">
        <f>IF(ISERROR(VLOOKUP(A167&amp;"_"&amp;B167,Cluster2!G:G,1,FALSE)),FALSE,TRUE)</f>
        <v>0</v>
      </c>
    </row>
    <row r="168" spans="1:16" x14ac:dyDescent="0.35">
      <c r="A168">
        <v>20</v>
      </c>
      <c r="B168">
        <v>18060817</v>
      </c>
      <c r="C168">
        <v>0.16774291941380301</v>
      </c>
      <c r="D168">
        <v>0.86888520070888098</v>
      </c>
      <c r="E168">
        <v>2.8724600947288099</v>
      </c>
      <c r="F168">
        <v>0.99928971279079604</v>
      </c>
      <c r="G168">
        <v>0.77585701366684001</v>
      </c>
      <c r="H168">
        <v>0.99788320346563897</v>
      </c>
      <c r="I168" t="s">
        <v>12</v>
      </c>
      <c r="J168" t="s">
        <v>10</v>
      </c>
      <c r="K168">
        <v>0.2621</v>
      </c>
      <c r="L168" t="str">
        <f>'VEP conseq'!S168</f>
        <v>intergenic_variant</v>
      </c>
      <c r="M168" t="str">
        <f>'VEP genes'!S168</f>
        <v>-</v>
      </c>
      <c r="N168" t="str">
        <f>'ChIP genes'!P168</f>
        <v>CNTN3</v>
      </c>
      <c r="P168" t="b">
        <f>IF(ISERROR(VLOOKUP(A168&amp;"_"&amp;B168,Cluster2!G:G,1,FALSE)),FALSE,TRUE)</f>
        <v>0</v>
      </c>
    </row>
    <row r="169" spans="1:16" x14ac:dyDescent="0.35">
      <c r="A169">
        <v>20</v>
      </c>
      <c r="B169">
        <v>18066749</v>
      </c>
      <c r="C169">
        <v>0.17270682678506999</v>
      </c>
      <c r="D169">
        <v>0.88056626065430799</v>
      </c>
      <c r="E169">
        <v>2.9905008840090401</v>
      </c>
      <c r="F169">
        <v>0.999535851922698</v>
      </c>
      <c r="G169">
        <v>0.81713341336274303</v>
      </c>
      <c r="H169">
        <v>0.99924751751104102</v>
      </c>
      <c r="I169" t="s">
        <v>12</v>
      </c>
      <c r="J169" t="s">
        <v>11</v>
      </c>
      <c r="K169">
        <v>0.38879999999999998</v>
      </c>
      <c r="L169" t="str">
        <f>'VEP conseq'!S169</f>
        <v>intergenic_variant</v>
      </c>
      <c r="M169" t="str">
        <f>'VEP genes'!S169</f>
        <v>-</v>
      </c>
      <c r="N169" t="str">
        <f>'ChIP genes'!P169</f>
        <v>CNTN3</v>
      </c>
      <c r="P169" t="b">
        <f>IF(ISERROR(VLOOKUP(A169&amp;"_"&amp;B169,Cluster2!G:G,1,FALSE)),FALSE,TRUE)</f>
        <v>0</v>
      </c>
    </row>
    <row r="170" spans="1:16" x14ac:dyDescent="0.35">
      <c r="A170">
        <v>20</v>
      </c>
      <c r="B170">
        <v>18076728</v>
      </c>
      <c r="C170">
        <v>0.17485115980520999</v>
      </c>
      <c r="D170">
        <v>0.88498269993530099</v>
      </c>
      <c r="E170">
        <v>3.0126561108537699</v>
      </c>
      <c r="F170">
        <v>0.99955694956257601</v>
      </c>
      <c r="G170">
        <v>0.78683730774293204</v>
      </c>
      <c r="H170">
        <v>0.99837548172944401</v>
      </c>
      <c r="I170" t="s">
        <v>12</v>
      </c>
      <c r="J170" t="s">
        <v>10</v>
      </c>
      <c r="K170">
        <v>0.34610000000000002</v>
      </c>
      <c r="L170" t="str">
        <f>'VEP conseq'!S170</f>
        <v>intergenic_variant</v>
      </c>
      <c r="M170" t="str">
        <f>'VEP genes'!S170</f>
        <v>-</v>
      </c>
      <c r="N170" t="str">
        <f>'ChIP genes'!P170</f>
        <v>CNTN3</v>
      </c>
      <c r="P170" t="b">
        <f>IF(ISERROR(VLOOKUP(A170&amp;"_"&amp;B170,Cluster2!G:G,1,FALSE)),FALSE,TRUE)</f>
        <v>0</v>
      </c>
    </row>
    <row r="171" spans="1:16" x14ac:dyDescent="0.35">
      <c r="A171">
        <v>20</v>
      </c>
      <c r="B171">
        <v>18090687</v>
      </c>
      <c r="C171">
        <v>0.16463386054120599</v>
      </c>
      <c r="D171">
        <v>0.86133224563278898</v>
      </c>
      <c r="E171">
        <v>2.8740118686128402</v>
      </c>
      <c r="F171">
        <v>0.99930377788404701</v>
      </c>
      <c r="G171">
        <v>0.78490290683697905</v>
      </c>
      <c r="H171">
        <v>0.99827702607668301</v>
      </c>
      <c r="I171" t="s">
        <v>12</v>
      </c>
      <c r="J171" t="s">
        <v>10</v>
      </c>
      <c r="K171">
        <v>0.1605</v>
      </c>
      <c r="L171" t="str">
        <f>'VEP conseq'!S171</f>
        <v>intergenic_variant</v>
      </c>
      <c r="M171" t="str">
        <f>'VEP genes'!S171</f>
        <v>-</v>
      </c>
      <c r="N171" t="str">
        <f>'ChIP genes'!P171</f>
        <v>ENSCAFG00000036778</v>
      </c>
      <c r="P171" t="b">
        <f>IF(ISERROR(VLOOKUP(A171&amp;"_"&amp;B171,Cluster2!G:G,1,FALSE)),FALSE,TRUE)</f>
        <v>0</v>
      </c>
    </row>
    <row r="172" spans="1:16" x14ac:dyDescent="0.35">
      <c r="A172">
        <v>20</v>
      </c>
      <c r="B172">
        <v>18099570</v>
      </c>
      <c r="C172">
        <v>0.163505114398663</v>
      </c>
      <c r="D172">
        <v>0.85835044586345599</v>
      </c>
      <c r="E172">
        <v>2.8757274806365398</v>
      </c>
      <c r="F172">
        <v>0.99931081043067305</v>
      </c>
      <c r="G172">
        <v>0.78507092478134299</v>
      </c>
      <c r="H172">
        <v>0.99830515626318606</v>
      </c>
      <c r="I172" t="s">
        <v>12</v>
      </c>
      <c r="J172" t="s">
        <v>10</v>
      </c>
      <c r="K172">
        <v>0.48170000000000002</v>
      </c>
      <c r="L172" t="str">
        <f>'VEP conseq'!S172</f>
        <v>intergenic_variant</v>
      </c>
      <c r="M172" t="str">
        <f>'VEP genes'!S172</f>
        <v>-</v>
      </c>
      <c r="N172" t="str">
        <f>'ChIP genes'!P172</f>
        <v>ENSCAFG00000036778</v>
      </c>
      <c r="P172" t="b">
        <f>IF(ISERROR(VLOOKUP(A172&amp;"_"&amp;B172,Cluster2!G:G,1,FALSE)),FALSE,TRUE)</f>
        <v>0</v>
      </c>
    </row>
    <row r="173" spans="1:16" x14ac:dyDescent="0.35">
      <c r="A173">
        <v>20</v>
      </c>
      <c r="B173">
        <v>23922281</v>
      </c>
      <c r="C173">
        <v>0.24377775674925301</v>
      </c>
      <c r="D173">
        <v>0.96415510984837804</v>
      </c>
      <c r="E173">
        <v>2.9293463449146802</v>
      </c>
      <c r="F173">
        <v>0.99942333117668603</v>
      </c>
      <c r="G173">
        <v>0.68921147771744695</v>
      </c>
      <c r="H173">
        <v>0.98644828265211404</v>
      </c>
      <c r="I173" t="s">
        <v>10</v>
      </c>
      <c r="J173" t="s">
        <v>12</v>
      </c>
      <c r="K173">
        <v>0.26340000000000002</v>
      </c>
      <c r="L173" t="str">
        <f>'VEP conseq'!S173</f>
        <v>intron_variant</v>
      </c>
      <c r="M173" t="str">
        <f>'VEP genes'!S173</f>
        <v>SUCLG2</v>
      </c>
      <c r="N173" t="str">
        <f>'ChIP genes'!P173</f>
        <v>SUCLG2</v>
      </c>
      <c r="P173" t="b">
        <f>IF(ISERROR(VLOOKUP(A173&amp;"_"&amp;B173,Cluster2!G:G,1,FALSE)),FALSE,TRUE)</f>
        <v>0</v>
      </c>
    </row>
    <row r="174" spans="1:16" x14ac:dyDescent="0.35">
      <c r="A174">
        <v>20</v>
      </c>
      <c r="B174">
        <v>35581314</v>
      </c>
      <c r="C174">
        <v>0.280638226225773</v>
      </c>
      <c r="D174">
        <v>0.97983065627725097</v>
      </c>
      <c r="E174">
        <v>2.8223911936999699</v>
      </c>
      <c r="F174">
        <v>0.99917015949815702</v>
      </c>
      <c r="G174">
        <v>0.78001837561359</v>
      </c>
      <c r="H174">
        <v>0.99807308222453495</v>
      </c>
      <c r="I174" t="s">
        <v>10</v>
      </c>
      <c r="J174" t="s">
        <v>12</v>
      </c>
      <c r="K174">
        <v>0.22589999999999999</v>
      </c>
      <c r="L174" t="str">
        <f>'VEP conseq'!S174</f>
        <v>intron_variant</v>
      </c>
      <c r="M174" t="str">
        <f>'VEP genes'!S174</f>
        <v>CACNA2D3</v>
      </c>
      <c r="N174" t="str">
        <f>'ChIP genes'!P174</f>
        <v>CACNA2D3,LRTM1</v>
      </c>
      <c r="P174" t="b">
        <f>IF(ISERROR(VLOOKUP(A174&amp;"_"&amp;B174,Cluster2!G:G,1,FALSE)),FALSE,TRUE)</f>
        <v>0</v>
      </c>
    </row>
    <row r="175" spans="1:16" x14ac:dyDescent="0.35">
      <c r="A175">
        <v>20</v>
      </c>
      <c r="B175">
        <v>35587808</v>
      </c>
      <c r="C175">
        <v>0.27587862070538399</v>
      </c>
      <c r="D175">
        <v>0.97844524459197202</v>
      </c>
      <c r="E175">
        <v>2.96998464876821</v>
      </c>
      <c r="F175">
        <v>0.99948662409631805</v>
      </c>
      <c r="G175">
        <v>0.78171919242420396</v>
      </c>
      <c r="H175">
        <v>0.99813637514416698</v>
      </c>
      <c r="I175" t="s">
        <v>12</v>
      </c>
      <c r="J175" t="s">
        <v>10</v>
      </c>
      <c r="K175">
        <v>0.1736</v>
      </c>
      <c r="L175" t="str">
        <f>'VEP conseq'!S175</f>
        <v>intron_variant</v>
      </c>
      <c r="M175" t="str">
        <f>'VEP genes'!S175</f>
        <v>CACNA2D3</v>
      </c>
      <c r="N175" t="str">
        <f>'ChIP genes'!P175</f>
        <v>CACNA2D3,LRTM1</v>
      </c>
      <c r="P175" t="b">
        <f>IF(ISERROR(VLOOKUP(A175&amp;"_"&amp;B175,Cluster2!G:G,1,FALSE)),FALSE,TRUE)</f>
        <v>0</v>
      </c>
    </row>
    <row r="176" spans="1:16" x14ac:dyDescent="0.35">
      <c r="A176">
        <v>20</v>
      </c>
      <c r="B176">
        <v>35732329</v>
      </c>
      <c r="C176">
        <v>0.28648503805895298</v>
      </c>
      <c r="D176">
        <v>0.98164505330670304</v>
      </c>
      <c r="E176">
        <v>3.1674902523147499</v>
      </c>
      <c r="F176">
        <v>0.99973979577484595</v>
      </c>
      <c r="G176">
        <v>0.79859215427906005</v>
      </c>
      <c r="H176">
        <v>0.99874820670061004</v>
      </c>
      <c r="I176" t="s">
        <v>12</v>
      </c>
      <c r="J176" t="s">
        <v>10</v>
      </c>
      <c r="K176">
        <v>0.39829999999999999</v>
      </c>
      <c r="L176" t="str">
        <f>'VEP conseq'!S176</f>
        <v>intron_variant</v>
      </c>
      <c r="M176" t="str">
        <f>'VEP genes'!S176</f>
        <v>CACNA2D3</v>
      </c>
      <c r="N176" t="str">
        <f>'ChIP genes'!P176</f>
        <v>CACNA2D3</v>
      </c>
      <c r="P176" t="b">
        <f>IF(ISERROR(VLOOKUP(A176&amp;"_"&amp;B176,Cluster2!G:G,1,FALSE)),FALSE,TRUE)</f>
        <v>0</v>
      </c>
    </row>
    <row r="177" spans="1:16" x14ac:dyDescent="0.35">
      <c r="A177">
        <v>20</v>
      </c>
      <c r="B177">
        <v>35738272</v>
      </c>
      <c r="C177">
        <v>0.29287039482945998</v>
      </c>
      <c r="D177">
        <v>0.98331879940363998</v>
      </c>
      <c r="E177">
        <v>3.4266418784035602</v>
      </c>
      <c r="F177">
        <v>0.99992967453374204</v>
      </c>
      <c r="G177">
        <v>0.79106377565587205</v>
      </c>
      <c r="H177">
        <v>0.998509100115334</v>
      </c>
      <c r="I177" t="s">
        <v>12</v>
      </c>
      <c r="J177" t="s">
        <v>10</v>
      </c>
      <c r="K177">
        <v>0.26</v>
      </c>
      <c r="L177" t="str">
        <f>'VEP conseq'!S177</f>
        <v>intron_variant</v>
      </c>
      <c r="M177" t="str">
        <f>'VEP genes'!S177</f>
        <v>CACNA2D3</v>
      </c>
      <c r="N177" t="str">
        <f>'ChIP genes'!P177</f>
        <v>CACNA2D3</v>
      </c>
      <c r="P177" t="b">
        <f>IF(ISERROR(VLOOKUP(A177&amp;"_"&amp;B177,Cluster2!G:G,1,FALSE)),FALSE,TRUE)</f>
        <v>0</v>
      </c>
    </row>
    <row r="178" spans="1:16" x14ac:dyDescent="0.35">
      <c r="A178">
        <v>20</v>
      </c>
      <c r="B178">
        <v>36834508</v>
      </c>
      <c r="C178">
        <v>0.22234100727909401</v>
      </c>
      <c r="D178">
        <v>0.94938676193423199</v>
      </c>
      <c r="E178">
        <v>2.8549729519064102</v>
      </c>
      <c r="F178">
        <v>0.99924751751104102</v>
      </c>
      <c r="G178">
        <v>0.50990836325437205</v>
      </c>
      <c r="H178">
        <v>0.62380095080030395</v>
      </c>
      <c r="I178" t="s">
        <v>11</v>
      </c>
      <c r="J178" t="s">
        <v>12</v>
      </c>
      <c r="K178">
        <v>0.4869</v>
      </c>
      <c r="L178" t="str">
        <f>'VEP conseq'!S178</f>
        <v>intergenic_variant</v>
      </c>
      <c r="M178" t="str">
        <f>'VEP genes'!S178</f>
        <v>-</v>
      </c>
      <c r="N178" t="str">
        <f>'ChIP genes'!P178</f>
        <v>ENSCAFG00000041071</v>
      </c>
      <c r="P178" t="b">
        <f>IF(ISERROR(VLOOKUP(A178&amp;"_"&amp;B178,Cluster2!G:G,1,FALSE)),FALSE,TRUE)</f>
        <v>0</v>
      </c>
    </row>
    <row r="179" spans="1:16" x14ac:dyDescent="0.35">
      <c r="A179">
        <v>22</v>
      </c>
      <c r="B179">
        <v>11073667</v>
      </c>
      <c r="C179">
        <v>0.29280655700490099</v>
      </c>
      <c r="D179">
        <v>0.98329066921713704</v>
      </c>
      <c r="E179">
        <v>2.7920548449411702</v>
      </c>
      <c r="F179">
        <v>0.99908576893864798</v>
      </c>
      <c r="G179">
        <v>0.82312933006522404</v>
      </c>
      <c r="H179">
        <v>0.99938816844355705</v>
      </c>
      <c r="I179" t="s">
        <v>10</v>
      </c>
      <c r="J179" t="s">
        <v>12</v>
      </c>
      <c r="K179">
        <v>0.4249</v>
      </c>
      <c r="L179" t="str">
        <f>'VEP conseq'!S179</f>
        <v>intergenic_variant</v>
      </c>
      <c r="M179" t="str">
        <f>'VEP genes'!S179</f>
        <v>-</v>
      </c>
      <c r="N179" t="str">
        <f>'ChIP genes'!P179</f>
        <v>ENSCAFG00000045070</v>
      </c>
      <c r="P179" t="b">
        <f>IF(ISERROR(VLOOKUP(A179&amp;"_"&amp;B179,Cluster2!G:G,1,FALSE)),FALSE,TRUE)</f>
        <v>1</v>
      </c>
    </row>
    <row r="180" spans="1:16" x14ac:dyDescent="0.35">
      <c r="A180">
        <v>22</v>
      </c>
      <c r="B180">
        <v>12027888</v>
      </c>
      <c r="C180">
        <v>0.58983431197470204</v>
      </c>
      <c r="D180">
        <v>0.99988044670736198</v>
      </c>
      <c r="E180">
        <v>2.5664264395419498</v>
      </c>
      <c r="F180">
        <v>0.99808011477116099</v>
      </c>
      <c r="G180">
        <v>0.80920669832889303</v>
      </c>
      <c r="H180">
        <v>0.99903654111226803</v>
      </c>
      <c r="I180" t="s">
        <v>12</v>
      </c>
      <c r="J180" t="s">
        <v>10</v>
      </c>
      <c r="K180">
        <v>0.35010000000000002</v>
      </c>
      <c r="L180" t="str">
        <f>'VEP conseq'!S180</f>
        <v>intron_variant,non_coding_transcript_variant</v>
      </c>
      <c r="M180" t="str">
        <f>'VEP genes'!S180</f>
        <v>ENSCAFG00000042444</v>
      </c>
      <c r="N180" t="str">
        <f>'ChIP genes'!P180</f>
        <v>ENSCAFG00000042444,U6</v>
      </c>
      <c r="P180" t="b">
        <f>IF(ISERROR(VLOOKUP(A180&amp;"_"&amp;B180,Cluster2!G:G,1,FALSE)),FALSE,TRUE)</f>
        <v>1</v>
      </c>
    </row>
    <row r="181" spans="1:16" x14ac:dyDescent="0.35">
      <c r="A181">
        <v>22</v>
      </c>
      <c r="B181">
        <v>12039716</v>
      </c>
      <c r="C181">
        <v>0.61161476011133498</v>
      </c>
      <c r="D181">
        <v>0.99996483726687102</v>
      </c>
      <c r="E181">
        <v>2.8836980828663301</v>
      </c>
      <c r="F181">
        <v>0.99934597316380203</v>
      </c>
      <c r="G181">
        <v>0.80844060150500396</v>
      </c>
      <c r="H181">
        <v>0.99901544347239002</v>
      </c>
      <c r="I181" t="s">
        <v>11</v>
      </c>
      <c r="J181" t="s">
        <v>12</v>
      </c>
      <c r="K181">
        <v>0.37790000000000001</v>
      </c>
      <c r="L181" t="str">
        <f>'VEP conseq'!S181</f>
        <v>intron_variant,non_coding_transcript_variant</v>
      </c>
      <c r="M181" t="str">
        <f>'VEP genes'!S181</f>
        <v>ENSCAFG00000042444</v>
      </c>
      <c r="N181" t="str">
        <f>'ChIP genes'!P181</f>
        <v>ENSCAFG00000042444,U6</v>
      </c>
      <c r="P181" t="b">
        <f>IF(ISERROR(VLOOKUP(A181&amp;"_"&amp;B181,Cluster2!G:G,1,FALSE)),FALSE,TRUE)</f>
        <v>1</v>
      </c>
    </row>
    <row r="182" spans="1:16" x14ac:dyDescent="0.35">
      <c r="A182">
        <v>22</v>
      </c>
      <c r="B182">
        <v>12064068</v>
      </c>
      <c r="C182">
        <v>0.59882775373377195</v>
      </c>
      <c r="D182">
        <v>0.99992967453374204</v>
      </c>
      <c r="E182">
        <v>2.87697829987057</v>
      </c>
      <c r="F182">
        <v>0.99931784297729898</v>
      </c>
      <c r="G182">
        <v>0.79720749380522904</v>
      </c>
      <c r="H182">
        <v>0.99867788123435297</v>
      </c>
      <c r="I182" t="s">
        <v>12</v>
      </c>
      <c r="J182" t="s">
        <v>10</v>
      </c>
      <c r="K182">
        <v>0.22689999999999999</v>
      </c>
      <c r="L182" t="str">
        <f>'VEP conseq'!S182</f>
        <v>intron_variant,non_coding_transcript_variant</v>
      </c>
      <c r="M182" t="str">
        <f>'VEP genes'!S182</f>
        <v>ENSCAFG00000042444</v>
      </c>
      <c r="N182" t="str">
        <f>'ChIP genes'!P182</f>
        <v>ENSCAFG00000042444,U6</v>
      </c>
      <c r="P182" t="b">
        <f>IF(ISERROR(VLOOKUP(A182&amp;"_"&amp;B182,Cluster2!G:G,1,FALSE)),FALSE,TRUE)</f>
        <v>0</v>
      </c>
    </row>
    <row r="183" spans="1:16" x14ac:dyDescent="0.35">
      <c r="A183">
        <v>22</v>
      </c>
      <c r="B183">
        <v>17089718</v>
      </c>
      <c r="C183">
        <v>0.43126367591163001</v>
      </c>
      <c r="D183">
        <v>0.99758783650735605</v>
      </c>
      <c r="E183">
        <v>2.14535250258559</v>
      </c>
      <c r="F183">
        <v>0.99215871051225102</v>
      </c>
      <c r="G183">
        <v>0.81557228854077801</v>
      </c>
      <c r="H183">
        <v>0.99921235477791204</v>
      </c>
      <c r="I183" t="s">
        <v>12</v>
      </c>
      <c r="J183" t="s">
        <v>10</v>
      </c>
      <c r="K183">
        <v>0.4632</v>
      </c>
      <c r="L183" t="str">
        <f>'VEP conseq'!S183</f>
        <v>intergenic_variant</v>
      </c>
      <c r="M183" t="str">
        <f>'VEP genes'!S183</f>
        <v>-</v>
      </c>
      <c r="N183" t="str">
        <f>'ChIP genes'!P183</f>
        <v>ENSCAFG00000048196</v>
      </c>
      <c r="P183" t="b">
        <f>IF(ISERROR(VLOOKUP(A183&amp;"_"&amp;B183,Cluster2!G:G,1,FALSE)),FALSE,TRUE)</f>
        <v>0</v>
      </c>
    </row>
    <row r="184" spans="1:16" x14ac:dyDescent="0.35">
      <c r="A184">
        <v>22</v>
      </c>
      <c r="B184">
        <v>17102316</v>
      </c>
      <c r="C184">
        <v>0.41393614176877203</v>
      </c>
      <c r="D184">
        <v>0.99696897240428695</v>
      </c>
      <c r="E184">
        <v>2.1498389185347802</v>
      </c>
      <c r="F184">
        <v>0.99226419871163796</v>
      </c>
      <c r="G184">
        <v>0.816036957901624</v>
      </c>
      <c r="H184">
        <v>0.99923345241778905</v>
      </c>
      <c r="I184" t="s">
        <v>12</v>
      </c>
      <c r="J184" t="s">
        <v>10</v>
      </c>
      <c r="K184">
        <v>0.499</v>
      </c>
      <c r="L184" t="str">
        <f>'VEP conseq'!S184</f>
        <v>intergenic_variant</v>
      </c>
      <c r="M184" t="str">
        <f>'VEP genes'!S184</f>
        <v>-</v>
      </c>
      <c r="N184" t="str">
        <f>'ChIP genes'!P184</f>
        <v>PCDH20</v>
      </c>
      <c r="P184" t="b">
        <f>IF(ISERROR(VLOOKUP(A184&amp;"_"&amp;B184,Cluster2!G:G,1,FALSE)),FALSE,TRUE)</f>
        <v>0</v>
      </c>
    </row>
    <row r="185" spans="1:16" x14ac:dyDescent="0.35">
      <c r="A185">
        <v>22</v>
      </c>
      <c r="B185">
        <v>17113959</v>
      </c>
      <c r="C185">
        <v>0.424619562746749</v>
      </c>
      <c r="D185">
        <v>0.99734872992207901</v>
      </c>
      <c r="E185">
        <v>2.2363098318641801</v>
      </c>
      <c r="F185">
        <v>0.99411375847421901</v>
      </c>
      <c r="G185">
        <v>0.82141196938062699</v>
      </c>
      <c r="H185">
        <v>0.99936707080367904</v>
      </c>
      <c r="I185" t="s">
        <v>11</v>
      </c>
      <c r="J185" t="s">
        <v>10</v>
      </c>
      <c r="K185">
        <v>0.31269999999999998</v>
      </c>
      <c r="L185" t="str">
        <f>'VEP conseq'!S185</f>
        <v>intergenic_variant</v>
      </c>
      <c r="M185" t="str">
        <f>'VEP genes'!S185</f>
        <v>-</v>
      </c>
      <c r="N185" t="str">
        <f>'ChIP genes'!P185</f>
        <v>PCDH20</v>
      </c>
      <c r="P185" t="b">
        <f>IF(ISERROR(VLOOKUP(A185&amp;"_"&amp;B185,Cluster2!G:G,1,FALSE)),FALSE,TRUE)</f>
        <v>0</v>
      </c>
    </row>
    <row r="186" spans="1:16" x14ac:dyDescent="0.35">
      <c r="A186">
        <v>22</v>
      </c>
      <c r="B186">
        <v>17129084</v>
      </c>
      <c r="C186">
        <v>0.42215252379321699</v>
      </c>
      <c r="D186">
        <v>0.99726433936256997</v>
      </c>
      <c r="E186">
        <v>2.2511738643502599</v>
      </c>
      <c r="F186">
        <v>0.99435989760612098</v>
      </c>
      <c r="G186">
        <v>0.82124531171933501</v>
      </c>
      <c r="H186">
        <v>0.99935300571042796</v>
      </c>
      <c r="I186" t="s">
        <v>10</v>
      </c>
      <c r="J186" t="s">
        <v>12</v>
      </c>
      <c r="K186">
        <v>0.46179999999999999</v>
      </c>
      <c r="L186" t="str">
        <f>'VEP conseq'!S186</f>
        <v>intergenic_variant</v>
      </c>
      <c r="M186" t="str">
        <f>'VEP genes'!S186</f>
        <v>-</v>
      </c>
      <c r="N186" t="str">
        <f>'ChIP genes'!P186</f>
        <v>PCDH20</v>
      </c>
      <c r="P186" t="b">
        <f>IF(ISERROR(VLOOKUP(A186&amp;"_"&amp;B186,Cluster2!G:G,1,FALSE)),FALSE,TRUE)</f>
        <v>0</v>
      </c>
    </row>
    <row r="187" spans="1:16" x14ac:dyDescent="0.35">
      <c r="A187">
        <v>22</v>
      </c>
      <c r="B187">
        <v>17133195</v>
      </c>
      <c r="C187">
        <v>0.46569367778614601</v>
      </c>
      <c r="D187">
        <v>0.99874820670061004</v>
      </c>
      <c r="E187">
        <v>2.4778184858641801</v>
      </c>
      <c r="F187">
        <v>0.99744015302821498</v>
      </c>
      <c r="G187">
        <v>0.84241001149967798</v>
      </c>
      <c r="H187">
        <v>0.99965540521533702</v>
      </c>
      <c r="I187" t="s">
        <v>10</v>
      </c>
      <c r="J187" t="s">
        <v>12</v>
      </c>
      <c r="K187">
        <v>0.49070000000000003</v>
      </c>
      <c r="L187" t="str">
        <f>'VEP conseq'!S187</f>
        <v>intergenic_variant</v>
      </c>
      <c r="M187" t="str">
        <f>'VEP genes'!S187</f>
        <v>-</v>
      </c>
      <c r="N187" t="str">
        <f>'ChIP genes'!P187</f>
        <v>PCDH20</v>
      </c>
      <c r="P187" t="b">
        <f>IF(ISERROR(VLOOKUP(A187&amp;"_"&amp;B187,Cluster2!G:G,1,FALSE)),FALSE,TRUE)</f>
        <v>0</v>
      </c>
    </row>
    <row r="188" spans="1:16" x14ac:dyDescent="0.35">
      <c r="A188">
        <v>22</v>
      </c>
      <c r="B188">
        <v>17153150</v>
      </c>
      <c r="C188">
        <v>0.53169671532941698</v>
      </c>
      <c r="D188">
        <v>0.99971869813496905</v>
      </c>
      <c r="E188">
        <v>2.6646553457600901</v>
      </c>
      <c r="F188">
        <v>0.99856536048833999</v>
      </c>
      <c r="G188">
        <v>0.852895147839145</v>
      </c>
      <c r="H188">
        <v>0.999767925961349</v>
      </c>
      <c r="I188" t="s">
        <v>13</v>
      </c>
      <c r="J188" t="s">
        <v>12</v>
      </c>
      <c r="K188">
        <v>0.1522</v>
      </c>
      <c r="L188" t="str">
        <f>'VEP conseq'!S188</f>
        <v>missense_variant,upstream_gene_variant</v>
      </c>
      <c r="M188" t="str">
        <f>'VEP genes'!S188</f>
        <v>ENSCAFG00000038721,PCDH20</v>
      </c>
      <c r="N188" t="str">
        <f>'ChIP genes'!P188</f>
        <v>PCDH20</v>
      </c>
      <c r="P188" t="b">
        <f>IF(ISERROR(VLOOKUP(A188&amp;"_"&amp;B188,Cluster2!G:G,1,FALSE)),FALSE,TRUE)</f>
        <v>0</v>
      </c>
    </row>
    <row r="189" spans="1:16" x14ac:dyDescent="0.35">
      <c r="A189">
        <v>22</v>
      </c>
      <c r="B189">
        <v>17154006</v>
      </c>
      <c r="C189">
        <v>0.601681447835274</v>
      </c>
      <c r="D189">
        <v>0.99994373962699401</v>
      </c>
      <c r="E189">
        <v>2.9404326997288401</v>
      </c>
      <c r="F189">
        <v>0.99944442881656304</v>
      </c>
      <c r="G189">
        <v>0.87920889657645995</v>
      </c>
      <c r="H189">
        <v>0.99992967453374204</v>
      </c>
      <c r="I189" t="s">
        <v>12</v>
      </c>
      <c r="J189" t="s">
        <v>10</v>
      </c>
      <c r="K189">
        <v>0.3795</v>
      </c>
      <c r="L189" t="str">
        <f>'VEP conseq'!S189</f>
        <v>synonymous_variant,upstream_gene_variant</v>
      </c>
      <c r="M189" t="str">
        <f>'VEP genes'!S189</f>
        <v>ENSCAFG00000038721,PCDH20</v>
      </c>
      <c r="N189" t="str">
        <f>'ChIP genes'!P189</f>
        <v>PCDH20</v>
      </c>
      <c r="P189" t="b">
        <f>IF(ISERROR(VLOOKUP(A189&amp;"_"&amp;B189,Cluster2!G:G,1,FALSE)),FALSE,TRUE)</f>
        <v>0</v>
      </c>
    </row>
    <row r="190" spans="1:16" x14ac:dyDescent="0.35">
      <c r="A190">
        <v>22</v>
      </c>
      <c r="B190">
        <v>17166191</v>
      </c>
      <c r="C190">
        <v>0.56479200650592698</v>
      </c>
      <c r="D190">
        <v>0.99985934906748397</v>
      </c>
      <c r="E190">
        <v>2.7885318471876701</v>
      </c>
      <c r="F190">
        <v>0.99907170384539601</v>
      </c>
      <c r="G190">
        <v>0.87081200640599998</v>
      </c>
      <c r="H190">
        <v>0.99985231652085804</v>
      </c>
      <c r="I190" t="s">
        <v>12</v>
      </c>
      <c r="J190" t="s">
        <v>11</v>
      </c>
      <c r="K190">
        <v>0.48649999999999999</v>
      </c>
      <c r="L190" t="str">
        <f>'VEP conseq'!S190</f>
        <v>intron_variant,non_coding_transcript_variant</v>
      </c>
      <c r="M190" t="str">
        <f>'VEP genes'!S190</f>
        <v>ENSCAFG00000038721</v>
      </c>
      <c r="N190" t="str">
        <f>'ChIP genes'!P190</f>
        <v>ENSCAFG00000038721</v>
      </c>
      <c r="P190" t="b">
        <f>IF(ISERROR(VLOOKUP(A190&amp;"_"&amp;B190,Cluster2!G:G,1,FALSE)),FALSE,TRUE)</f>
        <v>0</v>
      </c>
    </row>
    <row r="191" spans="1:16" x14ac:dyDescent="0.35">
      <c r="A191">
        <v>22</v>
      </c>
      <c r="B191">
        <v>18774821</v>
      </c>
      <c r="C191">
        <v>0.45398857439005003</v>
      </c>
      <c r="D191">
        <v>0.99844580719570197</v>
      </c>
      <c r="E191">
        <v>2.4916319988440798</v>
      </c>
      <c r="F191">
        <v>0.99755267377422696</v>
      </c>
      <c r="G191">
        <v>0.83463274149814803</v>
      </c>
      <c r="H191">
        <v>0.99957101465582698</v>
      </c>
      <c r="I191" t="s">
        <v>10</v>
      </c>
      <c r="J191" t="s">
        <v>12</v>
      </c>
      <c r="K191">
        <v>6.5769999999999995E-2</v>
      </c>
      <c r="L191" t="str">
        <f>'VEP conseq'!S191</f>
        <v>intron_variant,non_coding_transcript_variant</v>
      </c>
      <c r="M191" t="str">
        <f>'VEP genes'!S191</f>
        <v>ENSCAFG00000047507,ENSCAFG00000049065</v>
      </c>
      <c r="N191" t="str">
        <f>'ChIP genes'!P191</f>
        <v>ENSCAFG00000047507,ENSCAFG00000049065</v>
      </c>
      <c r="P191" t="b">
        <f>IF(ISERROR(VLOOKUP(A191&amp;"_"&amp;B191,Cluster2!G:G,1,FALSE)),FALSE,TRUE)</f>
        <v>1</v>
      </c>
    </row>
    <row r="192" spans="1:16" x14ac:dyDescent="0.35">
      <c r="A192">
        <v>22</v>
      </c>
      <c r="B192">
        <v>18960901</v>
      </c>
      <c r="C192">
        <v>0.43483266572309198</v>
      </c>
      <c r="D192">
        <v>0.99775661762637502</v>
      </c>
      <c r="E192">
        <v>2.40366237803604</v>
      </c>
      <c r="F192">
        <v>0.99658218233986895</v>
      </c>
      <c r="G192">
        <v>0.81466008034024695</v>
      </c>
      <c r="H192">
        <v>0.99918422459140899</v>
      </c>
      <c r="I192" t="s">
        <v>12</v>
      </c>
      <c r="J192" t="s">
        <v>10</v>
      </c>
      <c r="K192">
        <v>0.30409999999999998</v>
      </c>
      <c r="L192" t="str">
        <f>'VEP conseq'!S192</f>
        <v>intergenic_variant</v>
      </c>
      <c r="M192" t="str">
        <f>'VEP genes'!S192</f>
        <v>-</v>
      </c>
      <c r="N192" t="str">
        <f>'ChIP genes'!P192</f>
        <v>U6</v>
      </c>
      <c r="P192" t="b">
        <f>IF(ISERROR(VLOOKUP(A192&amp;"_"&amp;B192,Cluster2!G:G,1,FALSE)),FALSE,TRUE)</f>
        <v>1</v>
      </c>
    </row>
    <row r="193" spans="1:16" x14ac:dyDescent="0.35">
      <c r="A193">
        <v>22</v>
      </c>
      <c r="B193">
        <v>18962347</v>
      </c>
      <c r="C193">
        <v>0.427695697921603</v>
      </c>
      <c r="D193">
        <v>0.99744015302821498</v>
      </c>
      <c r="E193">
        <v>2.4500743891706098</v>
      </c>
      <c r="F193">
        <v>0.99718698134968597</v>
      </c>
      <c r="G193">
        <v>0.83460267770039498</v>
      </c>
      <c r="H193">
        <v>0.99956398210920105</v>
      </c>
      <c r="I193" t="s">
        <v>12</v>
      </c>
      <c r="J193" t="s">
        <v>10</v>
      </c>
      <c r="K193">
        <v>0.10440000000000001</v>
      </c>
      <c r="L193" t="str">
        <f>'VEP conseq'!S193</f>
        <v>intergenic_variant</v>
      </c>
      <c r="M193" t="str">
        <f>'VEP genes'!S193</f>
        <v>-</v>
      </c>
      <c r="N193" t="str">
        <f>'ChIP genes'!P193</f>
        <v>U6</v>
      </c>
      <c r="P193" t="b">
        <f>IF(ISERROR(VLOOKUP(A193&amp;"_"&amp;B193,Cluster2!G:G,1,FALSE)),FALSE,TRUE)</f>
        <v>1</v>
      </c>
    </row>
    <row r="194" spans="1:16" x14ac:dyDescent="0.35">
      <c r="A194">
        <v>22</v>
      </c>
      <c r="B194">
        <v>19870809</v>
      </c>
      <c r="C194">
        <v>0.40391712846239902</v>
      </c>
      <c r="D194">
        <v>0.99643449886072699</v>
      </c>
      <c r="E194">
        <v>2.2541572215385499</v>
      </c>
      <c r="F194">
        <v>0.99443725561900498</v>
      </c>
      <c r="G194">
        <v>0.81808364155599</v>
      </c>
      <c r="H194">
        <v>0.99927564769754396</v>
      </c>
      <c r="I194" t="s">
        <v>10</v>
      </c>
      <c r="J194" t="s">
        <v>12</v>
      </c>
      <c r="K194">
        <v>0.3795</v>
      </c>
      <c r="L194" t="str">
        <f>'VEP conseq'!S194</f>
        <v>intergenic_variant</v>
      </c>
      <c r="M194" t="str">
        <f>'VEP genes'!S194</f>
        <v>-</v>
      </c>
      <c r="N194" t="str">
        <f>'ChIP genes'!P194</f>
        <v>ENSCAFG00000046482</v>
      </c>
      <c r="P194" t="b">
        <f>IF(ISERROR(VLOOKUP(A194&amp;"_"&amp;B194,Cluster2!G:G,1,FALSE)),FALSE,TRUE)</f>
        <v>1</v>
      </c>
    </row>
    <row r="195" spans="1:16" x14ac:dyDescent="0.35">
      <c r="A195">
        <v>22</v>
      </c>
      <c r="B195">
        <v>19925395</v>
      </c>
      <c r="C195">
        <v>0.42957342389322001</v>
      </c>
      <c r="D195">
        <v>0.99752454358772402</v>
      </c>
      <c r="E195">
        <v>2.3133725071162199</v>
      </c>
      <c r="F195">
        <v>0.99530929140060198</v>
      </c>
      <c r="G195">
        <v>0.81167926499139198</v>
      </c>
      <c r="H195">
        <v>0.99912093167177696</v>
      </c>
      <c r="I195" t="s">
        <v>10</v>
      </c>
      <c r="J195" t="s">
        <v>12</v>
      </c>
      <c r="K195">
        <v>0.14330000000000001</v>
      </c>
      <c r="L195" t="str">
        <f>'VEP conseq'!S195</f>
        <v>intergenic_variant</v>
      </c>
      <c r="M195" t="str">
        <f>'VEP genes'!S195</f>
        <v>-</v>
      </c>
      <c r="N195" t="str">
        <f>'ChIP genes'!P195</f>
        <v>ENSCAFG00000046482</v>
      </c>
      <c r="P195" t="b">
        <f>IF(ISERROR(VLOOKUP(A195&amp;"_"&amp;B195,Cluster2!G:G,1,FALSE)),FALSE,TRUE)</f>
        <v>1</v>
      </c>
    </row>
    <row r="196" spans="1:16" x14ac:dyDescent="0.35">
      <c r="A196">
        <v>22</v>
      </c>
      <c r="B196">
        <v>19975468</v>
      </c>
      <c r="C196">
        <v>0.43973828568618301</v>
      </c>
      <c r="D196">
        <v>0.99798869166502602</v>
      </c>
      <c r="E196">
        <v>2.3804790861782701</v>
      </c>
      <c r="F196">
        <v>0.99627275028833395</v>
      </c>
      <c r="G196">
        <v>0.82198836852488499</v>
      </c>
      <c r="H196">
        <v>0.99938113589693101</v>
      </c>
      <c r="I196" t="s">
        <v>10</v>
      </c>
      <c r="J196" t="s">
        <v>12</v>
      </c>
      <c r="K196">
        <v>5.3100000000000001E-2</v>
      </c>
      <c r="L196" t="str">
        <f>'VEP conseq'!S196</f>
        <v>intergenic_variant</v>
      </c>
      <c r="M196" t="str">
        <f>'VEP genes'!S196</f>
        <v>-</v>
      </c>
      <c r="N196" t="str">
        <f>'ChIP genes'!P196</f>
        <v>ENSCAFG00000046482</v>
      </c>
      <c r="P196" t="b">
        <f>IF(ISERROR(VLOOKUP(A196&amp;"_"&amp;B196,Cluster2!G:G,1,FALSE)),FALSE,TRUE)</f>
        <v>0</v>
      </c>
    </row>
    <row r="197" spans="1:16" x14ac:dyDescent="0.35">
      <c r="A197">
        <v>22</v>
      </c>
      <c r="B197">
        <v>23003825</v>
      </c>
      <c r="C197">
        <v>0.46899753162218699</v>
      </c>
      <c r="D197">
        <v>0.99885369489999698</v>
      </c>
      <c r="E197">
        <v>2.3340310301065998</v>
      </c>
      <c r="F197">
        <v>0.99553433289262705</v>
      </c>
      <c r="G197">
        <v>0.82844355867345099</v>
      </c>
      <c r="H197">
        <v>0.99950068918956902</v>
      </c>
      <c r="I197" t="s">
        <v>10</v>
      </c>
      <c r="J197" t="s">
        <v>11</v>
      </c>
      <c r="K197">
        <v>0.11940000000000001</v>
      </c>
      <c r="L197" t="str">
        <f>'VEP conseq'!S197</f>
        <v>intergenic_variant</v>
      </c>
      <c r="M197" t="str">
        <f>'VEP genes'!S197</f>
        <v>-</v>
      </c>
      <c r="N197" t="str">
        <f>'ChIP genes'!P197</f>
        <v>ENSCAFG00000026838</v>
      </c>
      <c r="P197" t="b">
        <f>IF(ISERROR(VLOOKUP(A197&amp;"_"&amp;B197,Cluster2!G:G,1,FALSE)),FALSE,TRUE)</f>
        <v>0</v>
      </c>
    </row>
    <row r="198" spans="1:16" x14ac:dyDescent="0.35">
      <c r="A198">
        <v>22</v>
      </c>
      <c r="B198">
        <v>29093614</v>
      </c>
      <c r="C198">
        <v>0.381905807073048</v>
      </c>
      <c r="D198">
        <v>0.99526006357422103</v>
      </c>
      <c r="E198">
        <v>2.7704905628391701</v>
      </c>
      <c r="F198">
        <v>0.998973248192636</v>
      </c>
      <c r="G198">
        <v>0.84060189808229702</v>
      </c>
      <c r="H198">
        <v>0.99962727502883297</v>
      </c>
      <c r="I198" t="s">
        <v>12</v>
      </c>
      <c r="J198" t="s">
        <v>10</v>
      </c>
      <c r="K198">
        <v>0.46660000000000001</v>
      </c>
      <c r="L198" t="str">
        <f>'VEP conseq'!S198</f>
        <v>upstream_gene_variant</v>
      </c>
      <c r="M198" t="str">
        <f>'VEP genes'!S198</f>
        <v>U1</v>
      </c>
      <c r="N198" t="str">
        <f>'ChIP genes'!P198</f>
        <v>U1</v>
      </c>
      <c r="P198" t="b">
        <f>IF(ISERROR(VLOOKUP(A198&amp;"_"&amp;B198,Cluster2!G:G,1,FALSE)),FALSE,TRUE)</f>
        <v>0</v>
      </c>
    </row>
    <row r="199" spans="1:16" x14ac:dyDescent="0.35">
      <c r="A199">
        <v>22</v>
      </c>
      <c r="B199">
        <v>31194138</v>
      </c>
      <c r="C199">
        <v>0.31258391490269</v>
      </c>
      <c r="D199">
        <v>0.98763678303187197</v>
      </c>
      <c r="E199">
        <v>3.35502083002214</v>
      </c>
      <c r="F199">
        <v>0.99988747925398702</v>
      </c>
      <c r="G199">
        <v>0.66091635107667901</v>
      </c>
      <c r="H199">
        <v>0.97680666122816395</v>
      </c>
      <c r="I199" t="s">
        <v>10</v>
      </c>
      <c r="J199" t="s">
        <v>11</v>
      </c>
      <c r="K199">
        <v>0.37640000000000001</v>
      </c>
      <c r="L199" t="str">
        <f>'VEP conseq'!S199</f>
        <v>intergenic_variant</v>
      </c>
      <c r="M199" t="str">
        <f>'VEP genes'!S199</f>
        <v>-</v>
      </c>
      <c r="N199" t="str">
        <f>'ChIP genes'!P199</f>
        <v>SLAIN1</v>
      </c>
      <c r="P199" t="b">
        <f>IF(ISERROR(VLOOKUP(A199&amp;"_"&amp;B199,Cluster2!G:G,1,FALSE)),FALSE,TRUE)</f>
        <v>1</v>
      </c>
    </row>
    <row r="200" spans="1:16" x14ac:dyDescent="0.35">
      <c r="A200">
        <v>22</v>
      </c>
      <c r="B200">
        <v>31334345</v>
      </c>
      <c r="C200">
        <v>0.22203743487750299</v>
      </c>
      <c r="D200">
        <v>0.94907029733607096</v>
      </c>
      <c r="E200">
        <v>2.79444479044473</v>
      </c>
      <c r="F200">
        <v>0.99909983403189995</v>
      </c>
      <c r="G200">
        <v>0.69427812569045899</v>
      </c>
      <c r="H200">
        <v>0.98775633632450999</v>
      </c>
      <c r="I200" t="s">
        <v>12</v>
      </c>
      <c r="J200" t="s">
        <v>11</v>
      </c>
      <c r="K200">
        <v>6.5769999999999995E-2</v>
      </c>
      <c r="L200" t="str">
        <f>'VEP conseq'!S200</f>
        <v>intergenic_variant</v>
      </c>
      <c r="M200" t="str">
        <f>'VEP genes'!S200</f>
        <v>-</v>
      </c>
      <c r="N200" t="str">
        <f>'ChIP genes'!P200</f>
        <v>EDNRB</v>
      </c>
      <c r="P200" t="b">
        <f>IF(ISERROR(VLOOKUP(A200&amp;"_"&amp;B200,Cluster2!G:G,1,FALSE)),FALSE,TRUE)</f>
        <v>1</v>
      </c>
    </row>
    <row r="201" spans="1:16" x14ac:dyDescent="0.35">
      <c r="A201">
        <v>22</v>
      </c>
      <c r="B201">
        <v>31347124</v>
      </c>
      <c r="C201">
        <v>0.26133306413528201</v>
      </c>
      <c r="D201">
        <v>0.97298798841036305</v>
      </c>
      <c r="E201">
        <v>3.3090351445264199</v>
      </c>
      <c r="F201">
        <v>0.99985934906748397</v>
      </c>
      <c r="G201">
        <v>0.67989942783817603</v>
      </c>
      <c r="H201">
        <v>0.98374075220118695</v>
      </c>
      <c r="I201" t="s">
        <v>10</v>
      </c>
      <c r="J201" t="s">
        <v>12</v>
      </c>
      <c r="K201">
        <v>0.30299999999999999</v>
      </c>
      <c r="L201" t="str">
        <f>'VEP conseq'!S201</f>
        <v>intergenic_variant</v>
      </c>
      <c r="M201" t="str">
        <f>'VEP genes'!S201</f>
        <v>-</v>
      </c>
      <c r="N201" t="str">
        <f>'ChIP genes'!P201</f>
        <v>EDNRB</v>
      </c>
      <c r="P201" t="b">
        <f>IF(ISERROR(VLOOKUP(A201&amp;"_"&amp;B201,Cluster2!G:G,1,FALSE)),FALSE,TRUE)</f>
        <v>1</v>
      </c>
    </row>
    <row r="202" spans="1:16" x14ac:dyDescent="0.35">
      <c r="A202">
        <v>22</v>
      </c>
      <c r="B202">
        <v>35859272</v>
      </c>
      <c r="C202">
        <v>0.26056335517107099</v>
      </c>
      <c r="D202">
        <v>0.97264339362569996</v>
      </c>
      <c r="E202">
        <v>2.7828140675114499</v>
      </c>
      <c r="F202">
        <v>0.99904357365889296</v>
      </c>
      <c r="G202">
        <v>0.67693820032387497</v>
      </c>
      <c r="H202">
        <v>0.98276322822020301</v>
      </c>
      <c r="I202" t="s">
        <v>10</v>
      </c>
      <c r="J202" t="s">
        <v>12</v>
      </c>
      <c r="K202">
        <v>0.15629999999999999</v>
      </c>
      <c r="L202" t="str">
        <f>'VEP conseq'!S202</f>
        <v>intergenic_variant</v>
      </c>
      <c r="M202" t="str">
        <f>'VEP genes'!S202</f>
        <v>-</v>
      </c>
      <c r="N202" t="str">
        <f>'ChIP genes'!P202</f>
        <v>ENSCAFG00000005282</v>
      </c>
      <c r="P202" t="b">
        <f>IF(ISERROR(VLOOKUP(A202&amp;"_"&amp;B202,Cluster2!G:G,1,FALSE)),FALSE,TRUE)</f>
        <v>0</v>
      </c>
    </row>
    <row r="203" spans="1:16" x14ac:dyDescent="0.35">
      <c r="A203">
        <v>22</v>
      </c>
      <c r="B203">
        <v>35875929</v>
      </c>
      <c r="C203">
        <v>0.29882406027165598</v>
      </c>
      <c r="D203">
        <v>0.98483079692818398</v>
      </c>
      <c r="E203">
        <v>3.0443033352191602</v>
      </c>
      <c r="F203">
        <v>0.99962024248220804</v>
      </c>
      <c r="G203">
        <v>0.68823398199302799</v>
      </c>
      <c r="H203">
        <v>0.98615994824045705</v>
      </c>
      <c r="I203" t="s">
        <v>11</v>
      </c>
      <c r="J203" t="s">
        <v>12</v>
      </c>
      <c r="K203">
        <v>5.6590000000000001E-2</v>
      </c>
      <c r="L203" t="str">
        <f>'VEP conseq'!S203</f>
        <v>intergenic_variant</v>
      </c>
      <c r="M203" t="str">
        <f>'VEP genes'!S203</f>
        <v>-</v>
      </c>
      <c r="N203" t="str">
        <f>'ChIP genes'!P203</f>
        <v>ENSCAFG00000005282</v>
      </c>
      <c r="P203" t="b">
        <f>IF(ISERROR(VLOOKUP(A203&amp;"_"&amp;B203,Cluster2!G:G,1,FALSE)),FALSE,TRUE)</f>
        <v>0</v>
      </c>
    </row>
    <row r="204" spans="1:16" x14ac:dyDescent="0.35">
      <c r="A204">
        <v>22</v>
      </c>
      <c r="B204">
        <v>36027691</v>
      </c>
      <c r="C204">
        <v>0.29907938000239098</v>
      </c>
      <c r="D204">
        <v>0.98492222003431895</v>
      </c>
      <c r="E204">
        <v>2.9541564377193201</v>
      </c>
      <c r="F204">
        <v>0.99946552645644005</v>
      </c>
      <c r="G204">
        <v>0.65019138923591602</v>
      </c>
      <c r="H204">
        <v>0.97152521871219999</v>
      </c>
      <c r="I204" t="s">
        <v>10</v>
      </c>
      <c r="J204" t="s">
        <v>12</v>
      </c>
      <c r="K204">
        <v>7.2999999999999995E-2</v>
      </c>
      <c r="L204" t="str">
        <f>'VEP conseq'!S204</f>
        <v>intergenic_variant</v>
      </c>
      <c r="M204" t="str">
        <f>'VEP genes'!S204</f>
        <v>-</v>
      </c>
      <c r="N204" t="str">
        <f>'ChIP genes'!P204</f>
        <v>ENSCAFG00000005282</v>
      </c>
      <c r="P204" t="b">
        <f>IF(ISERROR(VLOOKUP(A204&amp;"_"&amp;B204,Cluster2!G:G,1,FALSE)),FALSE,TRUE)</f>
        <v>0</v>
      </c>
    </row>
    <row r="205" spans="1:16" x14ac:dyDescent="0.35">
      <c r="A205">
        <v>22</v>
      </c>
      <c r="B205">
        <v>36040150</v>
      </c>
      <c r="C205">
        <v>0.31228328834205399</v>
      </c>
      <c r="D205">
        <v>0.98755239247236204</v>
      </c>
      <c r="E205">
        <v>3.40553462870299</v>
      </c>
      <c r="F205">
        <v>0.99991560944049096</v>
      </c>
      <c r="G205">
        <v>0.65738021095481003</v>
      </c>
      <c r="H205">
        <v>0.975168077864356</v>
      </c>
      <c r="I205" t="s">
        <v>12</v>
      </c>
      <c r="J205" t="s">
        <v>11</v>
      </c>
      <c r="K205">
        <v>0.23480000000000001</v>
      </c>
      <c r="L205" t="str">
        <f>'VEP conseq'!S205</f>
        <v>intergenic_variant</v>
      </c>
      <c r="M205" t="str">
        <f>'VEP genes'!S205</f>
        <v>-</v>
      </c>
      <c r="N205" t="str">
        <f>'ChIP genes'!P205</f>
        <v>ENSCAFG00000005282</v>
      </c>
      <c r="P205" t="b">
        <f>IF(ISERROR(VLOOKUP(A205&amp;"_"&amp;B205,Cluster2!G:G,1,FALSE)),FALSE,TRUE)</f>
        <v>0</v>
      </c>
    </row>
    <row r="206" spans="1:16" x14ac:dyDescent="0.35">
      <c r="A206">
        <v>22</v>
      </c>
      <c r="B206">
        <v>42724459</v>
      </c>
      <c r="C206">
        <v>0.46324691441669702</v>
      </c>
      <c r="D206">
        <v>0.99867084868772704</v>
      </c>
      <c r="E206">
        <v>2.3362228502146398</v>
      </c>
      <c r="F206">
        <v>0.99557652817238196</v>
      </c>
      <c r="G206">
        <v>0.81926558156488505</v>
      </c>
      <c r="H206">
        <v>0.99932487552392502</v>
      </c>
      <c r="I206" t="s">
        <v>10</v>
      </c>
      <c r="J206" t="s">
        <v>12</v>
      </c>
      <c r="K206">
        <v>0.42249999999999999</v>
      </c>
      <c r="L206" t="str">
        <f>'VEP conseq'!S206</f>
        <v>intron_variant</v>
      </c>
      <c r="M206" t="str">
        <f>'VEP genes'!S206</f>
        <v>GPC5</v>
      </c>
      <c r="N206" t="str">
        <f>'ChIP genes'!P206</f>
        <v>GPC5,U4</v>
      </c>
      <c r="P206" t="b">
        <f>IF(ISERROR(VLOOKUP(A206&amp;"_"&amp;B206,Cluster2!G:G,1,FALSE)),FALSE,TRUE)</f>
        <v>0</v>
      </c>
    </row>
    <row r="207" spans="1:16" x14ac:dyDescent="0.35">
      <c r="A207">
        <v>22</v>
      </c>
      <c r="B207">
        <v>44550605</v>
      </c>
      <c r="C207">
        <v>0.35421159542700698</v>
      </c>
      <c r="D207">
        <v>0.99303074629384802</v>
      </c>
      <c r="E207">
        <v>2.8957592797731202</v>
      </c>
      <c r="F207">
        <v>0.99936707080367904</v>
      </c>
      <c r="G207">
        <v>0.6833004473098</v>
      </c>
      <c r="H207">
        <v>0.98475343891529998</v>
      </c>
      <c r="I207" t="s">
        <v>10</v>
      </c>
      <c r="J207" t="s">
        <v>12</v>
      </c>
      <c r="K207">
        <v>0.1474</v>
      </c>
      <c r="L207" t="str">
        <f>'VEP conseq'!S207</f>
        <v>intron_variant</v>
      </c>
      <c r="M207" t="str">
        <f>'VEP genes'!S207</f>
        <v>GPC6</v>
      </c>
      <c r="N207" t="str">
        <f>'ChIP genes'!P207</f>
        <v>GPC6</v>
      </c>
      <c r="P207" t="b">
        <f>IF(ISERROR(VLOOKUP(A207&amp;"_"&amp;B207,Cluster2!G:G,1,FALSE)),FALSE,TRUE)</f>
        <v>0</v>
      </c>
    </row>
    <row r="208" spans="1:16" x14ac:dyDescent="0.35">
      <c r="A208">
        <v>24</v>
      </c>
      <c r="B208">
        <v>291964</v>
      </c>
      <c r="C208">
        <v>0.481494970257833</v>
      </c>
      <c r="D208">
        <v>0.99914906185828001</v>
      </c>
      <c r="E208">
        <v>2.3126996640002702</v>
      </c>
      <c r="F208">
        <v>0.99529522630735001</v>
      </c>
      <c r="G208">
        <v>0.82756878936651002</v>
      </c>
      <c r="H208">
        <v>0.99946552645644005</v>
      </c>
      <c r="I208" t="s">
        <v>10</v>
      </c>
      <c r="J208" t="s">
        <v>12</v>
      </c>
      <c r="K208">
        <v>0.36230000000000001</v>
      </c>
      <c r="L208" t="str">
        <f>'VEP conseq'!S208</f>
        <v>downstream_gene_variant,intron_variant</v>
      </c>
      <c r="M208" t="str">
        <f>'VEP genes'!S208</f>
        <v>GZF1</v>
      </c>
      <c r="N208" t="str">
        <f>'ChIP genes'!P208</f>
        <v>GZF1</v>
      </c>
      <c r="P208" t="b">
        <f>IF(ISERROR(VLOOKUP(A208&amp;"_"&amp;B208,Cluster2!G:G,1,FALSE)),FALSE,TRUE)</f>
        <v>0</v>
      </c>
    </row>
    <row r="209" spans="1:16" x14ac:dyDescent="0.35">
      <c r="A209">
        <v>24</v>
      </c>
      <c r="B209">
        <v>454092</v>
      </c>
      <c r="C209">
        <v>0.49778741987012698</v>
      </c>
      <c r="D209">
        <v>0.99945146136318896</v>
      </c>
      <c r="E209">
        <v>2.1695157201784201</v>
      </c>
      <c r="F209">
        <v>0.99274944442881696</v>
      </c>
      <c r="G209">
        <v>0.81672293974218402</v>
      </c>
      <c r="H209">
        <v>0.99924048496441498</v>
      </c>
      <c r="I209" t="s">
        <v>10</v>
      </c>
      <c r="J209" t="s">
        <v>12</v>
      </c>
      <c r="K209">
        <v>0.28649999999999998</v>
      </c>
      <c r="L209" t="str">
        <f>'VEP conseq'!S209</f>
        <v>intergenic_variant</v>
      </c>
      <c r="M209" t="str">
        <f>'VEP genes'!S209</f>
        <v>-</v>
      </c>
      <c r="N209" t="str">
        <f>'ChIP genes'!P209</f>
        <v>ENSCAFG00000041583</v>
      </c>
      <c r="P209" t="b">
        <f>IF(ISERROR(VLOOKUP(A209&amp;"_"&amp;B209,Cluster2!G:G,1,FALSE)),FALSE,TRUE)</f>
        <v>0</v>
      </c>
    </row>
    <row r="210" spans="1:16" x14ac:dyDescent="0.35">
      <c r="A210">
        <v>26</v>
      </c>
      <c r="B210">
        <v>21573616</v>
      </c>
      <c r="C210">
        <v>0.51246154670631905</v>
      </c>
      <c r="D210">
        <v>0.99957101465582698</v>
      </c>
      <c r="E210">
        <v>2.3568639275303398</v>
      </c>
      <c r="F210">
        <v>0.99592112295704505</v>
      </c>
      <c r="G210">
        <v>0.81508020324235098</v>
      </c>
      <c r="H210">
        <v>0.99919828968466096</v>
      </c>
      <c r="I210" t="s">
        <v>12</v>
      </c>
      <c r="J210" t="s">
        <v>10</v>
      </c>
      <c r="K210">
        <v>0.40560000000000002</v>
      </c>
      <c r="L210" t="str">
        <f>'VEP conseq'!S210</f>
        <v>intron_variant</v>
      </c>
      <c r="M210" t="str">
        <f>'VEP genes'!S210</f>
        <v>TTC28</v>
      </c>
      <c r="N210" t="str">
        <f>'ChIP genes'!P210</f>
        <v>PITPNB,TTC28</v>
      </c>
      <c r="P210" t="b">
        <f>IF(ISERROR(VLOOKUP(A210&amp;"_"&amp;B210,Cluster2!G:G,1,FALSE)),FALSE,TRUE)</f>
        <v>0</v>
      </c>
    </row>
    <row r="211" spans="1:16" x14ac:dyDescent="0.35">
      <c r="A211">
        <v>26</v>
      </c>
      <c r="B211">
        <v>22151015</v>
      </c>
      <c r="C211">
        <v>0.350942005149947</v>
      </c>
      <c r="D211">
        <v>0.992756476975442</v>
      </c>
      <c r="E211">
        <v>3.9915591008960001</v>
      </c>
      <c r="F211">
        <v>0.99998593490674803</v>
      </c>
      <c r="G211">
        <v>0.68291033999727802</v>
      </c>
      <c r="H211">
        <v>0.98464795071591305</v>
      </c>
      <c r="I211" t="s">
        <v>12</v>
      </c>
      <c r="J211" t="s">
        <v>10</v>
      </c>
      <c r="K211">
        <v>0.29480000000000001</v>
      </c>
      <c r="L211" t="str">
        <f>'VEP conseq'!S211</f>
        <v>downstream_gene_variant,intron_variant</v>
      </c>
      <c r="M211" t="str">
        <f>'VEP genes'!S211</f>
        <v>CCDC117,TTC28,U6</v>
      </c>
      <c r="N211" t="str">
        <f>'ChIP genes'!P211</f>
        <v>TTC28,CCDC117,U6</v>
      </c>
      <c r="P211" t="b">
        <f>IF(ISERROR(VLOOKUP(A211&amp;"_"&amp;B211,Cluster2!G:G,1,FALSE)),FALSE,TRUE)</f>
        <v>1</v>
      </c>
    </row>
    <row r="212" spans="1:16" x14ac:dyDescent="0.35">
      <c r="A212">
        <v>26</v>
      </c>
      <c r="B212">
        <v>22156289</v>
      </c>
      <c r="C212">
        <v>0.24731441480206201</v>
      </c>
      <c r="D212">
        <v>0.96616641818335303</v>
      </c>
      <c r="E212">
        <v>2.8309493552663598</v>
      </c>
      <c r="F212">
        <v>0.99917719204478295</v>
      </c>
      <c r="G212">
        <v>0.620984364527015</v>
      </c>
      <c r="H212">
        <v>0.95063855523362095</v>
      </c>
      <c r="I212" t="s">
        <v>13</v>
      </c>
      <c r="J212" t="s">
        <v>12</v>
      </c>
      <c r="K212">
        <v>0.2868</v>
      </c>
      <c r="L212" t="str">
        <f>'VEP conseq'!S212</f>
        <v>3_prime_UTR_variant,intron_variant</v>
      </c>
      <c r="M212" t="str">
        <f>'VEP genes'!S212</f>
        <v>CCDC117,TTC28</v>
      </c>
      <c r="N212" t="str">
        <f>'ChIP genes'!P212</f>
        <v>TTC28,CCDC117,U6</v>
      </c>
      <c r="P212" t="b">
        <f>IF(ISERROR(VLOOKUP(A212&amp;"_"&amp;B212,Cluster2!G:G,1,FALSE)),FALSE,TRUE)</f>
        <v>1</v>
      </c>
    </row>
    <row r="213" spans="1:16" x14ac:dyDescent="0.35">
      <c r="A213">
        <v>27</v>
      </c>
      <c r="B213">
        <v>44328723</v>
      </c>
      <c r="C213">
        <v>0.47953014317920301</v>
      </c>
      <c r="D213">
        <v>0.99908576893864798</v>
      </c>
      <c r="E213">
        <v>2.4700758813635799</v>
      </c>
      <c r="F213">
        <v>0.99741202284171104</v>
      </c>
      <c r="G213">
        <v>0.82610892868346397</v>
      </c>
      <c r="H213">
        <v>0.999437396269937</v>
      </c>
      <c r="I213" t="s">
        <v>12</v>
      </c>
      <c r="J213" t="s">
        <v>10</v>
      </c>
      <c r="K213">
        <v>0.17630000000000001</v>
      </c>
      <c r="L213" t="str">
        <f>'VEP conseq'!S213</f>
        <v>intron_variant</v>
      </c>
      <c r="M213" t="str">
        <f>'VEP genes'!S213</f>
        <v>CACNA1C</v>
      </c>
      <c r="N213" t="str">
        <f>'ChIP genes'!P213</f>
        <v>CACNA1C,ENSCAFG00000016073</v>
      </c>
      <c r="P213" t="b">
        <f>IF(ISERROR(VLOOKUP(A213&amp;"_"&amp;B213,Cluster2!G:G,1,FALSE)),FALSE,TRUE)</f>
        <v>1</v>
      </c>
    </row>
    <row r="214" spans="1:16" x14ac:dyDescent="0.35">
      <c r="A214">
        <v>28</v>
      </c>
      <c r="B214">
        <v>8210333</v>
      </c>
      <c r="C214">
        <v>0.46504900678015498</v>
      </c>
      <c r="D214">
        <v>0.99873414160735896</v>
      </c>
      <c r="E214">
        <v>3.0643339692330702</v>
      </c>
      <c r="F214">
        <v>0.99963430757545901</v>
      </c>
      <c r="G214">
        <v>0.70243271005420205</v>
      </c>
      <c r="H214">
        <v>0.989676221553349</v>
      </c>
      <c r="I214" t="s">
        <v>12</v>
      </c>
      <c r="J214" t="s">
        <v>13</v>
      </c>
      <c r="K214">
        <v>9.4700000000000006E-2</v>
      </c>
      <c r="L214" t="str">
        <f>'VEP conseq'!S214</f>
        <v>missense_variant</v>
      </c>
      <c r="M214" t="str">
        <f>'VEP genes'!S214</f>
        <v>PLCE1</v>
      </c>
      <c r="N214" t="str">
        <f>'ChIP genes'!P214</f>
        <v>PLCE1</v>
      </c>
      <c r="O214" t="s">
        <v>25</v>
      </c>
      <c r="P214" t="b">
        <f>IF(ISERROR(VLOOKUP(A214&amp;"_"&amp;B214,Cluster2!G:G,1,FALSE)),FALSE,TRUE)</f>
        <v>0</v>
      </c>
    </row>
    <row r="215" spans="1:16" x14ac:dyDescent="0.35">
      <c r="A215">
        <v>28</v>
      </c>
      <c r="B215">
        <v>8210550</v>
      </c>
      <c r="C215">
        <v>0.45251268512739901</v>
      </c>
      <c r="D215">
        <v>0.99837548172944401</v>
      </c>
      <c r="E215">
        <v>2.9221727731096498</v>
      </c>
      <c r="F215">
        <v>0.99940926608343394</v>
      </c>
      <c r="G215">
        <v>0.66871146727258202</v>
      </c>
      <c r="H215">
        <v>0.98011899068890795</v>
      </c>
      <c r="I215" t="s">
        <v>11</v>
      </c>
      <c r="J215" t="s">
        <v>12</v>
      </c>
      <c r="K215">
        <v>0.10639999999999999</v>
      </c>
      <c r="L215" t="str">
        <f>'VEP conseq'!S215</f>
        <v>missense_variant</v>
      </c>
      <c r="M215" t="str">
        <f>'VEP genes'!S215</f>
        <v>PLCE1</v>
      </c>
      <c r="N215" t="str">
        <f>'ChIP genes'!P215</f>
        <v>PLCE1</v>
      </c>
      <c r="O215" t="s">
        <v>25</v>
      </c>
      <c r="P215" t="b">
        <f>IF(ISERROR(VLOOKUP(A215&amp;"_"&amp;B215,Cluster2!G:G,1,FALSE)),FALSE,TRUE)</f>
        <v>0</v>
      </c>
    </row>
    <row r="216" spans="1:16" x14ac:dyDescent="0.35">
      <c r="A216">
        <v>28</v>
      </c>
      <c r="B216">
        <v>8216688</v>
      </c>
      <c r="C216">
        <v>0.46664784672124499</v>
      </c>
      <c r="D216">
        <v>0.99877633688711398</v>
      </c>
      <c r="E216">
        <v>2.8827489890740901</v>
      </c>
      <c r="F216">
        <v>0.99933190807055094</v>
      </c>
      <c r="G216">
        <v>0.67740884216071995</v>
      </c>
      <c r="H216">
        <v>0.98290387915271904</v>
      </c>
      <c r="I216" t="s">
        <v>10</v>
      </c>
      <c r="J216" t="s">
        <v>12</v>
      </c>
      <c r="K216">
        <v>7.8509999999999996E-2</v>
      </c>
      <c r="L216" t="str">
        <f>'VEP conseq'!S216</f>
        <v>intron_variant</v>
      </c>
      <c r="M216" t="str">
        <f>'VEP genes'!S216</f>
        <v>PLCE1</v>
      </c>
      <c r="N216" t="str">
        <f>'ChIP genes'!P216</f>
        <v>PLCE1</v>
      </c>
      <c r="O216" t="s">
        <v>25</v>
      </c>
      <c r="P216" t="b">
        <f>IF(ISERROR(VLOOKUP(A216&amp;"_"&amp;B216,Cluster2!G:G,1,FALSE)),FALSE,TRUE)</f>
        <v>0</v>
      </c>
    </row>
    <row r="217" spans="1:16" x14ac:dyDescent="0.35">
      <c r="A217">
        <v>28</v>
      </c>
      <c r="B217">
        <v>8230318</v>
      </c>
      <c r="C217">
        <v>0.49087891609645701</v>
      </c>
      <c r="D217">
        <v>0.99935300571042796</v>
      </c>
      <c r="E217">
        <v>2.9102561941336602</v>
      </c>
      <c r="F217">
        <v>0.99939520099018297</v>
      </c>
      <c r="G217">
        <v>0.68682893044100501</v>
      </c>
      <c r="H217">
        <v>0.98577315817603905</v>
      </c>
      <c r="I217" t="s">
        <v>10</v>
      </c>
      <c r="J217" t="s">
        <v>12</v>
      </c>
      <c r="K217">
        <v>9.826E-2</v>
      </c>
      <c r="L217" t="str">
        <f>'VEP conseq'!S217</f>
        <v>intron_variant</v>
      </c>
      <c r="M217" t="str">
        <f>'VEP genes'!S217</f>
        <v>PLCE1</v>
      </c>
      <c r="N217" t="str">
        <f>'ChIP genes'!P217</f>
        <v>PLCE1</v>
      </c>
      <c r="O217" t="s">
        <v>25</v>
      </c>
      <c r="P217" t="b">
        <f>IF(ISERROR(VLOOKUP(A217&amp;"_"&amp;B217,Cluster2!G:G,1,FALSE)),FALSE,TRUE)</f>
        <v>0</v>
      </c>
    </row>
    <row r="218" spans="1:16" x14ac:dyDescent="0.35">
      <c r="A218">
        <v>28</v>
      </c>
      <c r="B218">
        <v>10677902</v>
      </c>
      <c r="C218">
        <v>0.32680416306135901</v>
      </c>
      <c r="D218">
        <v>0.98999268615150904</v>
      </c>
      <c r="E218">
        <v>2.12944501147095</v>
      </c>
      <c r="F218">
        <v>0.99170159498157495</v>
      </c>
      <c r="G218">
        <v>0.81210384939504099</v>
      </c>
      <c r="H218">
        <v>0.99913499676502904</v>
      </c>
      <c r="I218" t="s">
        <v>10</v>
      </c>
      <c r="J218" t="s">
        <v>12</v>
      </c>
      <c r="K218">
        <v>0.32200000000000001</v>
      </c>
      <c r="L218" t="str">
        <f>'VEP conseq'!S218</f>
        <v>intron_variant</v>
      </c>
      <c r="M218" t="str">
        <f>'VEP genes'!S218</f>
        <v>RRP12</v>
      </c>
      <c r="N218" t="str">
        <f>'ChIP genes'!P218</f>
        <v>FRAT2,RRP12</v>
      </c>
      <c r="P218" t="b">
        <f>IF(ISERROR(VLOOKUP(A218&amp;"_"&amp;B218,Cluster2!G:G,1,FALSE)),FALSE,TRUE)</f>
        <v>0</v>
      </c>
    </row>
    <row r="219" spans="1:16" x14ac:dyDescent="0.35">
      <c r="A219">
        <v>30</v>
      </c>
      <c r="B219">
        <v>1552291</v>
      </c>
      <c r="C219">
        <v>0.52382753433131002</v>
      </c>
      <c r="D219">
        <v>0.99967650285521403</v>
      </c>
      <c r="E219">
        <v>2.29732497564815</v>
      </c>
      <c r="F219">
        <v>0.995119412641706</v>
      </c>
      <c r="G219">
        <v>0.82334427281887101</v>
      </c>
      <c r="H219">
        <v>0.99939520099018297</v>
      </c>
      <c r="I219" t="s">
        <v>10</v>
      </c>
      <c r="J219" t="s">
        <v>12</v>
      </c>
      <c r="K219">
        <v>8.8499999999999995E-2</v>
      </c>
      <c r="L219" t="str">
        <f>'VEP conseq'!S219</f>
        <v>intergenic_variant</v>
      </c>
      <c r="M219" t="str">
        <f>'VEP genes'!S219</f>
        <v>-</v>
      </c>
      <c r="N219" t="str">
        <f>'ChIP genes'!P219</f>
        <v>RYR3</v>
      </c>
      <c r="O219" t="s">
        <v>20</v>
      </c>
      <c r="P219" t="b">
        <f>IF(ISERROR(VLOOKUP(A219&amp;"_"&amp;B219,Cluster2!G:G,1,FALSE)),FALSE,TRUE)</f>
        <v>0</v>
      </c>
    </row>
    <row r="220" spans="1:16" x14ac:dyDescent="0.35">
      <c r="A220">
        <v>30</v>
      </c>
      <c r="B220">
        <v>1558195</v>
      </c>
      <c r="C220">
        <v>0.590338683610374</v>
      </c>
      <c r="D220">
        <v>0.99988747925398702</v>
      </c>
      <c r="E220">
        <v>2.5588012119429302</v>
      </c>
      <c r="F220">
        <v>0.99800978930490303</v>
      </c>
      <c r="G220">
        <v>0.846415249851317</v>
      </c>
      <c r="H220">
        <v>0.999690567948465</v>
      </c>
      <c r="I220" t="s">
        <v>12</v>
      </c>
      <c r="J220" t="s">
        <v>10</v>
      </c>
      <c r="K220">
        <v>7.621E-2</v>
      </c>
      <c r="L220" t="str">
        <f>'VEP conseq'!S220</f>
        <v>intergenic_variant</v>
      </c>
      <c r="M220" t="str">
        <f>'VEP genes'!S220</f>
        <v>-</v>
      </c>
      <c r="N220" t="str">
        <f>'ChIP genes'!P220</f>
        <v>RYR3</v>
      </c>
      <c r="O220" t="s">
        <v>20</v>
      </c>
      <c r="P220" t="b">
        <f>IF(ISERROR(VLOOKUP(A220&amp;"_"&amp;B220,Cluster2!G:G,1,FALSE)),FALSE,TRUE)</f>
        <v>1</v>
      </c>
    </row>
    <row r="221" spans="1:16" x14ac:dyDescent="0.35">
      <c r="A221">
        <v>30</v>
      </c>
      <c r="B221">
        <v>1732646</v>
      </c>
      <c r="C221">
        <v>0.53041146045149501</v>
      </c>
      <c r="D221">
        <v>0.99970463304171697</v>
      </c>
      <c r="E221">
        <v>2.4391585009142198</v>
      </c>
      <c r="F221">
        <v>0.99708852569692497</v>
      </c>
      <c r="G221">
        <v>0.82432138857900805</v>
      </c>
      <c r="H221">
        <v>0.99941629863005998</v>
      </c>
      <c r="I221" t="s">
        <v>13</v>
      </c>
      <c r="J221" t="s">
        <v>12</v>
      </c>
      <c r="K221">
        <v>8.6779999999999996E-2</v>
      </c>
      <c r="L221" t="str">
        <f>'VEP conseq'!S221</f>
        <v>intergenic_variant</v>
      </c>
      <c r="M221" t="str">
        <f>'VEP genes'!S221</f>
        <v>-</v>
      </c>
      <c r="N221" t="str">
        <f>'ChIP genes'!P221</f>
        <v>ENSCAFG00000008172</v>
      </c>
      <c r="O221" t="s">
        <v>20</v>
      </c>
      <c r="P221" t="b">
        <f>IF(ISERROR(VLOOKUP(A221&amp;"_"&amp;B221,Cluster2!G:G,1,FALSE)),FALSE,TRUE)</f>
        <v>1</v>
      </c>
    </row>
    <row r="222" spans="1:16" x14ac:dyDescent="0.35">
      <c r="A222">
        <v>30</v>
      </c>
      <c r="B222">
        <v>1744087</v>
      </c>
      <c r="C222">
        <v>0.50764906250334796</v>
      </c>
      <c r="D222">
        <v>0.99951475428282099</v>
      </c>
      <c r="E222">
        <v>2.35997016619489</v>
      </c>
      <c r="F222">
        <v>0.995970350783426</v>
      </c>
      <c r="G222">
        <v>0.83084201842856298</v>
      </c>
      <c r="H222">
        <v>0.99952178682944703</v>
      </c>
      <c r="I222" t="s">
        <v>12</v>
      </c>
      <c r="J222" t="s">
        <v>10</v>
      </c>
      <c r="K222">
        <v>6.7150000000000001E-2</v>
      </c>
      <c r="L222" t="str">
        <f>'VEP conseq'!S222</f>
        <v>intron_variant</v>
      </c>
      <c r="M222" t="str">
        <f>'VEP genes'!S222</f>
        <v>ENSCAFG00000008172</v>
      </c>
      <c r="N222" t="str">
        <f>'ChIP genes'!P222</f>
        <v>ENSCAFG00000008172</v>
      </c>
      <c r="O222" t="s">
        <v>20</v>
      </c>
      <c r="P222" t="b">
        <f>IF(ISERROR(VLOOKUP(A222&amp;"_"&amp;B222,Cluster2!G:G,1,FALSE)),FALSE,TRUE)</f>
        <v>0</v>
      </c>
    </row>
    <row r="223" spans="1:16" x14ac:dyDescent="0.35">
      <c r="A223">
        <v>30</v>
      </c>
      <c r="B223">
        <v>4822803</v>
      </c>
      <c r="C223">
        <v>0.49160514401903899</v>
      </c>
      <c r="D223">
        <v>0.99937410335030497</v>
      </c>
      <c r="E223">
        <v>2.7249871147666598</v>
      </c>
      <c r="F223">
        <v>0.99884666235337105</v>
      </c>
      <c r="G223">
        <v>0.84812724340357404</v>
      </c>
      <c r="H223">
        <v>0.99971869813496905</v>
      </c>
      <c r="I223" t="s">
        <v>10</v>
      </c>
      <c r="J223" t="s">
        <v>12</v>
      </c>
      <c r="K223">
        <v>0.17319999999999999</v>
      </c>
      <c r="L223" t="str">
        <f>'VEP conseq'!S223</f>
        <v>intergenic_variant</v>
      </c>
      <c r="M223" t="str">
        <f>'VEP genes'!S223</f>
        <v>-</v>
      </c>
      <c r="N223" t="str">
        <f>'ChIP genes'!P223</f>
        <v>ENSCAFG00000000808</v>
      </c>
      <c r="P223" t="b">
        <f>IF(ISERROR(VLOOKUP(A223&amp;"_"&amp;B223,Cluster2!G:G,1,FALSE)),FALSE,TRUE)</f>
        <v>1</v>
      </c>
    </row>
    <row r="224" spans="1:16" x14ac:dyDescent="0.35">
      <c r="A224">
        <v>30</v>
      </c>
      <c r="B224">
        <v>4880566</v>
      </c>
      <c r="C224">
        <v>0.44879404701902098</v>
      </c>
      <c r="D224">
        <v>0.99825592843680599</v>
      </c>
      <c r="E224">
        <v>2.4567185459217802</v>
      </c>
      <c r="F224">
        <v>0.99724324172269296</v>
      </c>
      <c r="G224">
        <v>0.81541107834769</v>
      </c>
      <c r="H224">
        <v>0.999205322231286</v>
      </c>
      <c r="I224" t="s">
        <v>12</v>
      </c>
      <c r="J224" t="s">
        <v>11</v>
      </c>
      <c r="K224">
        <v>0.15359999999999999</v>
      </c>
      <c r="L224" t="str">
        <f>'VEP conseq'!S224</f>
        <v>intergenic_variant</v>
      </c>
      <c r="M224" t="str">
        <f>'VEP genes'!S224</f>
        <v>-</v>
      </c>
      <c r="N224" t="str">
        <f>'ChIP genes'!P224</f>
        <v>ENSCAFG00000000808</v>
      </c>
      <c r="P224" t="b">
        <f>IF(ISERROR(VLOOKUP(A224&amp;"_"&amp;B224,Cluster2!G:G,1,FALSE)),FALSE,TRUE)</f>
        <v>0</v>
      </c>
    </row>
    <row r="225" spans="1:16" x14ac:dyDescent="0.35">
      <c r="A225">
        <v>31</v>
      </c>
      <c r="B225">
        <v>15063496</v>
      </c>
      <c r="C225">
        <v>0.34843963239132503</v>
      </c>
      <c r="D225">
        <v>0.99247517511041095</v>
      </c>
      <c r="E225">
        <v>2.4367866096451598</v>
      </c>
      <c r="F225">
        <v>0.99703226532391898</v>
      </c>
      <c r="G225">
        <v>0.81839472457714701</v>
      </c>
      <c r="H225">
        <v>0.99928971279079604</v>
      </c>
      <c r="I225" t="s">
        <v>12</v>
      </c>
      <c r="J225" t="s">
        <v>10</v>
      </c>
      <c r="K225">
        <v>0.30430000000000001</v>
      </c>
      <c r="L225" t="str">
        <f>'VEP conseq'!S225</f>
        <v>intergenic_variant</v>
      </c>
      <c r="M225" t="str">
        <f>'VEP genes'!S225</f>
        <v>-</v>
      </c>
      <c r="N225" t="str">
        <f>'ChIP genes'!P225</f>
        <v>U6</v>
      </c>
      <c r="P225" t="b">
        <f>IF(ISERROR(VLOOKUP(A225&amp;"_"&amp;B225,Cluster2!G:G,1,FALSE)),FALSE,TRUE)</f>
        <v>0</v>
      </c>
    </row>
    <row r="226" spans="1:16" x14ac:dyDescent="0.35">
      <c r="A226">
        <v>31</v>
      </c>
      <c r="B226">
        <v>15074189</v>
      </c>
      <c r="C226">
        <v>0.35518896048736498</v>
      </c>
      <c r="D226">
        <v>0.99311513685335695</v>
      </c>
      <c r="E226">
        <v>2.4236701237489502</v>
      </c>
      <c r="F226">
        <v>0.99687754929815198</v>
      </c>
      <c r="G226">
        <v>0.82034603996286504</v>
      </c>
      <c r="H226">
        <v>0.99934597316380203</v>
      </c>
      <c r="I226" t="s">
        <v>12</v>
      </c>
      <c r="J226" t="s">
        <v>10</v>
      </c>
      <c r="K226">
        <v>0.11360000000000001</v>
      </c>
      <c r="L226" t="str">
        <f>'VEP conseq'!S226</f>
        <v>intergenic_variant</v>
      </c>
      <c r="M226" t="str">
        <f>'VEP genes'!S226</f>
        <v>-</v>
      </c>
      <c r="N226" t="str">
        <f>'ChIP genes'!P226</f>
        <v>U6</v>
      </c>
      <c r="P226" t="b">
        <f>IF(ISERROR(VLOOKUP(A226&amp;"_"&amp;B226,Cluster2!G:G,1,FALSE)),FALSE,TRUE)</f>
        <v>0</v>
      </c>
    </row>
    <row r="227" spans="1:16" x14ac:dyDescent="0.35">
      <c r="A227">
        <v>32</v>
      </c>
      <c r="B227">
        <v>24657487</v>
      </c>
      <c r="C227">
        <v>0.34638574542887901</v>
      </c>
      <c r="D227">
        <v>0.99229232889814101</v>
      </c>
      <c r="E227">
        <v>2.43806379529993</v>
      </c>
      <c r="F227">
        <v>0.99705336296379599</v>
      </c>
      <c r="G227">
        <v>0.81152186645417101</v>
      </c>
      <c r="H227">
        <v>0.99910686657852499</v>
      </c>
      <c r="I227" t="s">
        <v>12</v>
      </c>
      <c r="J227" t="s">
        <v>11</v>
      </c>
      <c r="K227">
        <v>0.4587</v>
      </c>
      <c r="L227" t="str">
        <f>'VEP conseq'!S227</f>
        <v>intergenic_variant</v>
      </c>
      <c r="M227" t="str">
        <f>'VEP genes'!S227</f>
        <v>-</v>
      </c>
      <c r="N227" t="str">
        <f>'ChIP genes'!P227</f>
        <v>ENSCAFG00000045443</v>
      </c>
      <c r="P227" t="b">
        <f>IF(ISERROR(VLOOKUP(A227&amp;"_"&amp;B227,Cluster2!G:G,1,FALSE)),FALSE,TRUE)</f>
        <v>1</v>
      </c>
    </row>
    <row r="228" spans="1:16" x14ac:dyDescent="0.35">
      <c r="A228">
        <v>32</v>
      </c>
      <c r="B228">
        <v>25070561</v>
      </c>
      <c r="C228">
        <v>0.293869089642322</v>
      </c>
      <c r="D228">
        <v>0.98355790598891701</v>
      </c>
      <c r="E228">
        <v>2.4662365356595601</v>
      </c>
      <c r="F228">
        <v>0.99736982756195702</v>
      </c>
      <c r="G228">
        <v>0.81180068584241405</v>
      </c>
      <c r="H228">
        <v>0.999127964218403</v>
      </c>
      <c r="I228" t="s">
        <v>12</v>
      </c>
      <c r="J228" t="s">
        <v>10</v>
      </c>
      <c r="K228">
        <v>0.45490000000000003</v>
      </c>
      <c r="L228" t="str">
        <f>'VEP conseq'!S228</f>
        <v>downstream_gene_variant</v>
      </c>
      <c r="M228" t="str">
        <f>'VEP genes'!S228</f>
        <v>ENSCAFG00000010861</v>
      </c>
      <c r="N228" t="str">
        <f>'ChIP genes'!P228</f>
        <v>ENSCAFG00000010861</v>
      </c>
      <c r="P228" t="b">
        <f>IF(ISERROR(VLOOKUP(A228&amp;"_"&amp;B228,Cluster2!G:G,1,FALSE)),FALSE,TRUE)</f>
        <v>1</v>
      </c>
    </row>
    <row r="229" spans="1:16" x14ac:dyDescent="0.35">
      <c r="A229">
        <v>34</v>
      </c>
      <c r="B229">
        <v>1427518</v>
      </c>
      <c r="C229">
        <v>0.55454193341626701</v>
      </c>
      <c r="D229">
        <v>0.99983121888098103</v>
      </c>
      <c r="E229">
        <v>2.4251678219420398</v>
      </c>
      <c r="F229">
        <v>0.99690567948465503</v>
      </c>
      <c r="G229">
        <v>0.83073175901316298</v>
      </c>
      <c r="H229">
        <v>0.99951475428282099</v>
      </c>
      <c r="I229" t="s">
        <v>10</v>
      </c>
      <c r="J229" t="s">
        <v>12</v>
      </c>
      <c r="K229">
        <v>0.24790000000000001</v>
      </c>
      <c r="L229" t="str">
        <f>'VEP conseq'!S229</f>
        <v>upstream_gene_variant</v>
      </c>
      <c r="M229" t="str">
        <f>'VEP genes'!S229</f>
        <v>ENSCAFG00000048743</v>
      </c>
      <c r="N229" t="str">
        <f>'ChIP genes'!P229</f>
        <v>ENSCAFG00000048743</v>
      </c>
      <c r="P229" t="b">
        <f>IF(ISERROR(VLOOKUP(A229&amp;"_"&amp;B229,Cluster2!G:G,1,FALSE)),FALSE,TRUE)</f>
        <v>0</v>
      </c>
    </row>
    <row r="230" spans="1:16" x14ac:dyDescent="0.35">
      <c r="A230">
        <v>37</v>
      </c>
      <c r="B230">
        <v>4766480</v>
      </c>
      <c r="C230">
        <v>0.36093794779796701</v>
      </c>
      <c r="D230">
        <v>0.99364257785029098</v>
      </c>
      <c r="E230">
        <v>2.28758910737873</v>
      </c>
      <c r="F230">
        <v>0.99497876170918997</v>
      </c>
      <c r="G230">
        <v>0.82769079252932798</v>
      </c>
      <c r="H230">
        <v>0.99947255900306597</v>
      </c>
      <c r="I230" t="s">
        <v>10</v>
      </c>
      <c r="J230" t="s">
        <v>12</v>
      </c>
      <c r="K230">
        <v>0.1103</v>
      </c>
      <c r="L230" t="str">
        <f>'VEP conseq'!S230</f>
        <v>downstream_gene_variant,intron_variant,non_coding_transcript_variant</v>
      </c>
      <c r="M230" t="str">
        <f>'VEP genes'!S230</f>
        <v>ENSCAFG00000044056,ENSCAFG00000050002</v>
      </c>
      <c r="N230" t="str">
        <f>'ChIP genes'!P230</f>
        <v>ENSCAFG00000050002</v>
      </c>
      <c r="P230" t="b">
        <f>IF(ISERROR(VLOOKUP(A230&amp;"_"&amp;B230,Cluster2!G:G,1,FALSE)),FALSE,TRUE)</f>
        <v>0</v>
      </c>
    </row>
    <row r="231" spans="1:16" x14ac:dyDescent="0.35">
      <c r="A231">
        <v>37</v>
      </c>
      <c r="B231">
        <v>14949623</v>
      </c>
      <c r="C231">
        <v>0.372419114946761</v>
      </c>
      <c r="D231">
        <v>0.99459900419139802</v>
      </c>
      <c r="E231">
        <v>2.8565895135196402</v>
      </c>
      <c r="F231">
        <v>0.99925455005766695</v>
      </c>
      <c r="G231">
        <v>0.81871452107355602</v>
      </c>
      <c r="H231">
        <v>0.99930377788404701</v>
      </c>
      <c r="I231" t="s">
        <v>10</v>
      </c>
      <c r="J231" t="s">
        <v>12</v>
      </c>
      <c r="K231">
        <v>0.1183</v>
      </c>
      <c r="L231" t="str">
        <f>'VEP conseq'!S231</f>
        <v>intron_variant,non_coding_transcript_variant</v>
      </c>
      <c r="M231" t="str">
        <f>'VEP genes'!S231</f>
        <v>ENSCAFG00000049414</v>
      </c>
      <c r="N231" t="str">
        <f>'ChIP genes'!P231</f>
        <v>ENSCAFG00000049414</v>
      </c>
      <c r="P231" t="b">
        <f>IF(ISERROR(VLOOKUP(A231&amp;"_"&amp;B231,Cluster2!G:G,1,FALSE)),FALSE,TRUE)</f>
        <v>0</v>
      </c>
    </row>
    <row r="234" spans="1:16" x14ac:dyDescent="0.35">
      <c r="F234" s="11"/>
    </row>
    <row r="235" spans="1:16" x14ac:dyDescent="0.35">
      <c r="F235" s="11"/>
    </row>
  </sheetData>
  <autoFilter ref="A1:P231" xr:uid="{8FB83D1D-8B73-4E6E-8044-996A17D0F1EB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C798-F40F-40F4-A666-1FA1D550F02B}">
  <sheetPr codeName="Sheet5"/>
  <dimension ref="A1:F231"/>
  <sheetViews>
    <sheetView workbookViewId="0">
      <selection activeCell="I18" sqref="I18"/>
    </sheetView>
  </sheetViews>
  <sheetFormatPr defaultRowHeight="14.5" x14ac:dyDescent="0.35"/>
  <cols>
    <col min="1" max="2" width="22.90625" bestFit="1" customWidth="1"/>
  </cols>
  <sheetData>
    <row r="1" spans="1:6" x14ac:dyDescent="0.35">
      <c r="A1" t="s">
        <v>29</v>
      </c>
      <c r="B1" t="s">
        <v>30</v>
      </c>
      <c r="F1" s="4" t="s">
        <v>167</v>
      </c>
    </row>
    <row r="2" spans="1:6" x14ac:dyDescent="0.35">
      <c r="A2" t="str">
        <f>"chr"&amp;Table!A2&amp;":"&amp;Table!B2&amp;"-"&amp;Table!B2</f>
        <v>chr1:2164283-2164283</v>
      </c>
      <c r="B2" t="s">
        <v>31</v>
      </c>
    </row>
    <row r="3" spans="1:6" x14ac:dyDescent="0.35">
      <c r="A3" t="str">
        <f>"chr"&amp;Table!A3&amp;":"&amp;Table!B3&amp;"-"&amp;Table!B3</f>
        <v>chr1:20947142-20947142</v>
      </c>
      <c r="B3" t="s">
        <v>32</v>
      </c>
    </row>
    <row r="4" spans="1:6" x14ac:dyDescent="0.35">
      <c r="A4" t="str">
        <f>"chr"&amp;Table!A4&amp;":"&amp;Table!B4&amp;"-"&amp;Table!B4</f>
        <v>chr1:21141240-21141240</v>
      </c>
      <c r="B4" t="s">
        <v>33</v>
      </c>
    </row>
    <row r="5" spans="1:6" x14ac:dyDescent="0.35">
      <c r="A5" t="str">
        <f>"chr"&amp;Table!A5&amp;":"&amp;Table!B5&amp;"-"&amp;Table!B5</f>
        <v>chr1:28449172-28449172</v>
      </c>
      <c r="B5" t="s">
        <v>34</v>
      </c>
    </row>
    <row r="6" spans="1:6" x14ac:dyDescent="0.35">
      <c r="A6" t="str">
        <f>"chr"&amp;Table!A6&amp;":"&amp;Table!B6&amp;"-"&amp;Table!B6</f>
        <v>chr1:43001368-43001368</v>
      </c>
      <c r="B6" t="s">
        <v>168</v>
      </c>
    </row>
    <row r="7" spans="1:6" x14ac:dyDescent="0.35">
      <c r="A7" t="str">
        <f>"chr"&amp;Table!A7&amp;":"&amp;Table!B7&amp;"-"&amp;Table!B7</f>
        <v>chr1:60262327-60262327</v>
      </c>
      <c r="B7" t="s">
        <v>35</v>
      </c>
    </row>
    <row r="8" spans="1:6" x14ac:dyDescent="0.35">
      <c r="A8" t="str">
        <f>"chr"&amp;Table!A8&amp;":"&amp;Table!B8&amp;"-"&amp;Table!B8</f>
        <v>chr1:77413224-77413224</v>
      </c>
      <c r="B8" t="s">
        <v>169</v>
      </c>
    </row>
    <row r="9" spans="1:6" x14ac:dyDescent="0.35">
      <c r="A9" t="str">
        <f>"chr"&amp;Table!A9&amp;":"&amp;Table!B9&amp;"-"&amp;Table!B9</f>
        <v>chr1:77423529-77423529</v>
      </c>
      <c r="B9" t="s">
        <v>170</v>
      </c>
    </row>
    <row r="10" spans="1:6" x14ac:dyDescent="0.35">
      <c r="A10" t="str">
        <f>"chr"&amp;Table!A10&amp;":"&amp;Table!B10&amp;"-"&amp;Table!B10</f>
        <v>chr1:77447316-77447316</v>
      </c>
      <c r="B10" t="s">
        <v>36</v>
      </c>
    </row>
    <row r="11" spans="1:6" x14ac:dyDescent="0.35">
      <c r="A11" t="str">
        <f>"chr"&amp;Table!A11&amp;":"&amp;Table!B11&amp;"-"&amp;Table!B11</f>
        <v>chr1:77451390-77451390</v>
      </c>
      <c r="B11" t="s">
        <v>171</v>
      </c>
    </row>
    <row r="12" spans="1:6" x14ac:dyDescent="0.35">
      <c r="A12" t="str">
        <f>"chr"&amp;Table!A12&amp;":"&amp;Table!B12&amp;"-"&amp;Table!B12</f>
        <v>chr1:77569697-77569697</v>
      </c>
      <c r="B12" t="s">
        <v>172</v>
      </c>
    </row>
    <row r="13" spans="1:6" x14ac:dyDescent="0.35">
      <c r="A13" t="str">
        <f>"chr"&amp;Table!A13&amp;":"&amp;Table!B13&amp;"-"&amp;Table!B13</f>
        <v>chr1:96115461-96115461</v>
      </c>
      <c r="B13" t="s">
        <v>173</v>
      </c>
    </row>
    <row r="14" spans="1:6" x14ac:dyDescent="0.35">
      <c r="A14" t="str">
        <f>"chr"&amp;Table!A14&amp;":"&amp;Table!B14&amp;"-"&amp;Table!B14</f>
        <v>chr2:36841014-36841014</v>
      </c>
      <c r="B14" t="s">
        <v>174</v>
      </c>
    </row>
    <row r="15" spans="1:6" x14ac:dyDescent="0.35">
      <c r="A15" t="str">
        <f>"chr"&amp;Table!A15&amp;":"&amp;Table!B15&amp;"-"&amp;Table!B15</f>
        <v>chr2:36852293-36852293</v>
      </c>
      <c r="B15" t="s">
        <v>175</v>
      </c>
    </row>
    <row r="16" spans="1:6" x14ac:dyDescent="0.35">
      <c r="A16" t="str">
        <f>"chr"&amp;Table!A16&amp;":"&amp;Table!B16&amp;"-"&amp;Table!B16</f>
        <v>chr2:44796266-44796266</v>
      </c>
      <c r="B16" t="s">
        <v>176</v>
      </c>
    </row>
    <row r="17" spans="1:2" x14ac:dyDescent="0.35">
      <c r="A17" t="str">
        <f>"chr"&amp;Table!A17&amp;":"&amp;Table!B17&amp;"-"&amp;Table!B17</f>
        <v>chr2:44806665-44806665</v>
      </c>
      <c r="B17" t="s">
        <v>177</v>
      </c>
    </row>
    <row r="18" spans="1:2" x14ac:dyDescent="0.35">
      <c r="A18" t="str">
        <f>"chr"&amp;Table!A18&amp;":"&amp;Table!B18&amp;"-"&amp;Table!B18</f>
        <v>chr2:61876498-61876498</v>
      </c>
      <c r="B18" t="s">
        <v>37</v>
      </c>
    </row>
    <row r="19" spans="1:2" x14ac:dyDescent="0.35">
      <c r="A19" t="str">
        <f>"chr"&amp;Table!A19&amp;":"&amp;Table!B19&amp;"-"&amp;Table!B19</f>
        <v>chr2:61880556-61880556</v>
      </c>
      <c r="B19" t="s">
        <v>38</v>
      </c>
    </row>
    <row r="20" spans="1:2" x14ac:dyDescent="0.35">
      <c r="A20" t="str">
        <f>"chr"&amp;Table!A20&amp;":"&amp;Table!B20&amp;"-"&amp;Table!B20</f>
        <v>chr2:61897779-61897779</v>
      </c>
      <c r="B20" t="s">
        <v>39</v>
      </c>
    </row>
    <row r="21" spans="1:2" x14ac:dyDescent="0.35">
      <c r="A21" t="str">
        <f>"chr"&amp;Table!A21&amp;":"&amp;Table!B21&amp;"-"&amp;Table!B21</f>
        <v>chr2:61901702-61901702</v>
      </c>
      <c r="B21" t="s">
        <v>40</v>
      </c>
    </row>
    <row r="22" spans="1:2" x14ac:dyDescent="0.35">
      <c r="A22" t="str">
        <f>"chr"&amp;Table!A22&amp;":"&amp;Table!B22&amp;"-"&amp;Table!B22</f>
        <v>chr2:71434345-71434345</v>
      </c>
      <c r="B22" t="s">
        <v>178</v>
      </c>
    </row>
    <row r="23" spans="1:2" x14ac:dyDescent="0.35">
      <c r="A23" t="str">
        <f>"chr"&amp;Table!A23&amp;":"&amp;Table!B23&amp;"-"&amp;Table!B23</f>
        <v>chr2:71457825-71457825</v>
      </c>
      <c r="B23" t="s">
        <v>41</v>
      </c>
    </row>
    <row r="24" spans="1:2" x14ac:dyDescent="0.35">
      <c r="A24" t="str">
        <f>"chr"&amp;Table!A24&amp;":"&amp;Table!B24&amp;"-"&amp;Table!B24</f>
        <v>chr2:71471740-71471740</v>
      </c>
      <c r="B24" t="s">
        <v>42</v>
      </c>
    </row>
    <row r="25" spans="1:2" x14ac:dyDescent="0.35">
      <c r="A25" t="str">
        <f>"chr"&amp;Table!A25&amp;":"&amp;Table!B25&amp;"-"&amp;Table!B25</f>
        <v>chr2:71476526-71476526</v>
      </c>
      <c r="B25" t="s">
        <v>43</v>
      </c>
    </row>
    <row r="26" spans="1:2" x14ac:dyDescent="0.35">
      <c r="A26" t="str">
        <f>"chr"&amp;Table!A26&amp;":"&amp;Table!B26&amp;"-"&amp;Table!B26</f>
        <v>chr2:71490861-71490861</v>
      </c>
      <c r="B26" t="s">
        <v>44</v>
      </c>
    </row>
    <row r="27" spans="1:2" x14ac:dyDescent="0.35">
      <c r="A27" t="str">
        <f>"chr"&amp;Table!A27&amp;":"&amp;Table!B27&amp;"-"&amp;Table!B27</f>
        <v>chr2:71528478-71528478</v>
      </c>
      <c r="B27" t="s">
        <v>179</v>
      </c>
    </row>
    <row r="28" spans="1:2" x14ac:dyDescent="0.35">
      <c r="A28" t="str">
        <f>"chr"&amp;Table!A28&amp;":"&amp;Table!B28&amp;"-"&amp;Table!B28</f>
        <v>chr3:13415724-13415724</v>
      </c>
      <c r="B28" t="s">
        <v>45</v>
      </c>
    </row>
    <row r="29" spans="1:2" x14ac:dyDescent="0.35">
      <c r="A29" t="str">
        <f>"chr"&amp;Table!A29&amp;":"&amp;Table!B29&amp;"-"&amp;Table!B29</f>
        <v>chr3:17490492-17490492</v>
      </c>
      <c r="B29" t="s">
        <v>46</v>
      </c>
    </row>
    <row r="30" spans="1:2" x14ac:dyDescent="0.35">
      <c r="A30" t="str">
        <f>"chr"&amp;Table!A30&amp;":"&amp;Table!B30&amp;"-"&amp;Table!B30</f>
        <v>chr3:17501276-17501276</v>
      </c>
      <c r="B30" t="s">
        <v>47</v>
      </c>
    </row>
    <row r="31" spans="1:2" x14ac:dyDescent="0.35">
      <c r="A31" t="str">
        <f>"chr"&amp;Table!A31&amp;":"&amp;Table!B31&amp;"-"&amp;Table!B31</f>
        <v>chr3:17516194-17516194</v>
      </c>
      <c r="B31" t="s">
        <v>48</v>
      </c>
    </row>
    <row r="32" spans="1:2" x14ac:dyDescent="0.35">
      <c r="A32" t="str">
        <f>"chr"&amp;Table!A32&amp;":"&amp;Table!B32&amp;"-"&amp;Table!B32</f>
        <v>chr3:72708942-72708942</v>
      </c>
      <c r="B32" t="s">
        <v>49</v>
      </c>
    </row>
    <row r="33" spans="1:2" x14ac:dyDescent="0.35">
      <c r="A33" t="str">
        <f>"chr"&amp;Table!A33&amp;":"&amp;Table!B33&amp;"-"&amp;Table!B33</f>
        <v>chr4:14421521-14421521</v>
      </c>
      <c r="B33" t="s">
        <v>50</v>
      </c>
    </row>
    <row r="34" spans="1:2" x14ac:dyDescent="0.35">
      <c r="A34" t="str">
        <f>"chr"&amp;Table!A34&amp;":"&amp;Table!B34&amp;"-"&amp;Table!B34</f>
        <v>chr4:17518453-17518453</v>
      </c>
      <c r="B34" t="s">
        <v>51</v>
      </c>
    </row>
    <row r="35" spans="1:2" x14ac:dyDescent="0.35">
      <c r="A35" t="str">
        <f>"chr"&amp;Table!A35&amp;":"&amp;Table!B35&amp;"-"&amp;Table!B35</f>
        <v>chr4:48548524-48548524</v>
      </c>
      <c r="B35" t="s">
        <v>52</v>
      </c>
    </row>
    <row r="36" spans="1:2" x14ac:dyDescent="0.35">
      <c r="A36" t="str">
        <f>"chr"&amp;Table!A36&amp;":"&amp;Table!B36&amp;"-"&amp;Table!B36</f>
        <v>chr4:48567088-48567088</v>
      </c>
      <c r="B36" t="s">
        <v>53</v>
      </c>
    </row>
    <row r="37" spans="1:2" x14ac:dyDescent="0.35">
      <c r="A37" t="str">
        <f>"chr"&amp;Table!A37&amp;":"&amp;Table!B37&amp;"-"&amp;Table!B37</f>
        <v>chr4:48573221-48573221</v>
      </c>
      <c r="B37" t="s">
        <v>54</v>
      </c>
    </row>
    <row r="38" spans="1:2" x14ac:dyDescent="0.35">
      <c r="A38" t="str">
        <f>"chr"&amp;Table!A38&amp;":"&amp;Table!B38&amp;"-"&amp;Table!B38</f>
        <v>chr4:57345395-57345395</v>
      </c>
      <c r="B38" t="s">
        <v>55</v>
      </c>
    </row>
    <row r="39" spans="1:2" x14ac:dyDescent="0.35">
      <c r="A39" t="str">
        <f>"chr"&amp;Table!A39&amp;":"&amp;Table!B39&amp;"-"&amp;Table!B39</f>
        <v>chr4:57366377-57366377</v>
      </c>
      <c r="B39" t="s">
        <v>56</v>
      </c>
    </row>
    <row r="40" spans="1:2" x14ac:dyDescent="0.35">
      <c r="A40" t="str">
        <f>"chr"&amp;Table!A40&amp;":"&amp;Table!B40&amp;"-"&amp;Table!B40</f>
        <v>chr5:2932294-2932294</v>
      </c>
      <c r="B40" t="s">
        <v>57</v>
      </c>
    </row>
    <row r="41" spans="1:2" x14ac:dyDescent="0.35">
      <c r="A41" t="str">
        <f>"chr"&amp;Table!A41&amp;":"&amp;Table!B41&amp;"-"&amp;Table!B41</f>
        <v>chr5:2951769-2951769</v>
      </c>
      <c r="B41" t="s">
        <v>58</v>
      </c>
    </row>
    <row r="42" spans="1:2" x14ac:dyDescent="0.35">
      <c r="A42" t="str">
        <f>"chr"&amp;Table!A42&amp;":"&amp;Table!B42&amp;"-"&amp;Table!B42</f>
        <v>chr5:4064061-4064061</v>
      </c>
      <c r="B42" t="s">
        <v>59</v>
      </c>
    </row>
    <row r="43" spans="1:2" x14ac:dyDescent="0.35">
      <c r="A43" t="str">
        <f>"chr"&amp;Table!A43&amp;":"&amp;Table!B43&amp;"-"&amp;Table!B43</f>
        <v>chr5:4093514-4093514</v>
      </c>
      <c r="B43" t="s">
        <v>180</v>
      </c>
    </row>
    <row r="44" spans="1:2" x14ac:dyDescent="0.35">
      <c r="A44" t="str">
        <f>"chr"&amp;Table!A44&amp;":"&amp;Table!B44&amp;"-"&amp;Table!B44</f>
        <v>chr5:4118722-4118722</v>
      </c>
      <c r="B44" t="s">
        <v>181</v>
      </c>
    </row>
    <row r="45" spans="1:2" x14ac:dyDescent="0.35">
      <c r="A45" t="str">
        <f>"chr"&amp;Table!A45&amp;":"&amp;Table!B45&amp;"-"&amp;Table!B45</f>
        <v>chr5:4132302-4132302</v>
      </c>
      <c r="B45" t="s">
        <v>60</v>
      </c>
    </row>
    <row r="46" spans="1:2" x14ac:dyDescent="0.35">
      <c r="A46" t="str">
        <f>"chr"&amp;Table!A46&amp;":"&amp;Table!B46&amp;"-"&amp;Table!B46</f>
        <v>chr5:6811533-6811533</v>
      </c>
      <c r="B46" t="s">
        <v>182</v>
      </c>
    </row>
    <row r="47" spans="1:2" x14ac:dyDescent="0.35">
      <c r="A47" t="str">
        <f>"chr"&amp;Table!A47&amp;":"&amp;Table!B47&amp;"-"&amp;Table!B47</f>
        <v>chr5:6838932-6838932</v>
      </c>
      <c r="B47" t="s">
        <v>61</v>
      </c>
    </row>
    <row r="48" spans="1:2" x14ac:dyDescent="0.35">
      <c r="A48" t="str">
        <f>"chr"&amp;Table!A48&amp;":"&amp;Table!B48&amp;"-"&amp;Table!B48</f>
        <v>chr5:6845530-6845530</v>
      </c>
      <c r="B48" t="s">
        <v>62</v>
      </c>
    </row>
    <row r="49" spans="1:2" x14ac:dyDescent="0.35">
      <c r="A49" t="str">
        <f>"chr"&amp;Table!A49&amp;":"&amp;Table!B49&amp;"-"&amp;Table!B49</f>
        <v>chr5:6859691-6859691</v>
      </c>
      <c r="B49" t="s">
        <v>63</v>
      </c>
    </row>
    <row r="50" spans="1:2" x14ac:dyDescent="0.35">
      <c r="A50" t="str">
        <f>"chr"&amp;Table!A50&amp;":"&amp;Table!B50&amp;"-"&amp;Table!B50</f>
        <v>chr5:6907781-6907781</v>
      </c>
      <c r="B50" t="s">
        <v>183</v>
      </c>
    </row>
    <row r="51" spans="1:2" x14ac:dyDescent="0.35">
      <c r="A51" t="str">
        <f>"chr"&amp;Table!A51&amp;":"&amp;Table!B51&amp;"-"&amp;Table!B51</f>
        <v>chr5:6919588-6919588</v>
      </c>
      <c r="B51" t="s">
        <v>184</v>
      </c>
    </row>
    <row r="52" spans="1:2" x14ac:dyDescent="0.35">
      <c r="A52" t="str">
        <f>"chr"&amp;Table!A52&amp;":"&amp;Table!B52&amp;"-"&amp;Table!B52</f>
        <v>chr5:6991724-6991724</v>
      </c>
      <c r="B52" t="s">
        <v>185</v>
      </c>
    </row>
    <row r="53" spans="1:2" x14ac:dyDescent="0.35">
      <c r="A53" t="str">
        <f>"chr"&amp;Table!A53&amp;":"&amp;Table!B53&amp;"-"&amp;Table!B53</f>
        <v>chr5:40202215-40202215</v>
      </c>
      <c r="B53" t="s">
        <v>64</v>
      </c>
    </row>
    <row r="54" spans="1:2" x14ac:dyDescent="0.35">
      <c r="A54" t="str">
        <f>"chr"&amp;Table!A54&amp;":"&amp;Table!B54&amp;"-"&amp;Table!B54</f>
        <v>chr5:47359645-47359645</v>
      </c>
      <c r="B54" t="s">
        <v>186</v>
      </c>
    </row>
    <row r="55" spans="1:2" x14ac:dyDescent="0.35">
      <c r="A55" t="str">
        <f>"chr"&amp;Table!A55&amp;":"&amp;Table!B55&amp;"-"&amp;Table!B55</f>
        <v>chr6:33510473-33510473</v>
      </c>
      <c r="B55" t="s">
        <v>65</v>
      </c>
    </row>
    <row r="56" spans="1:2" x14ac:dyDescent="0.35">
      <c r="A56" t="str">
        <f>"chr"&amp;Table!A56&amp;":"&amp;Table!B56&amp;"-"&amp;Table!B56</f>
        <v>chr7:11956306-11956306</v>
      </c>
      <c r="B56" t="s">
        <v>66</v>
      </c>
    </row>
    <row r="57" spans="1:2" x14ac:dyDescent="0.35">
      <c r="A57" t="str">
        <f>"chr"&amp;Table!A57&amp;":"&amp;Table!B57&amp;"-"&amp;Table!B57</f>
        <v>chr7:11957885-11957885</v>
      </c>
      <c r="B57" t="s">
        <v>67</v>
      </c>
    </row>
    <row r="58" spans="1:2" x14ac:dyDescent="0.35">
      <c r="A58" t="str">
        <f>"chr"&amp;Table!A58&amp;":"&amp;Table!B58&amp;"-"&amp;Table!B58</f>
        <v>chr7:13448116-13448116</v>
      </c>
      <c r="B58" t="s">
        <v>187</v>
      </c>
    </row>
    <row r="59" spans="1:2" x14ac:dyDescent="0.35">
      <c r="A59" t="str">
        <f>"chr"&amp;Table!A59&amp;":"&amp;Table!B59&amp;"-"&amp;Table!B59</f>
        <v>chr7:24652821-24652821</v>
      </c>
      <c r="B59" t="s">
        <v>68</v>
      </c>
    </row>
    <row r="60" spans="1:2" x14ac:dyDescent="0.35">
      <c r="A60" t="str">
        <f>"chr"&amp;Table!A60&amp;":"&amp;Table!B60&amp;"-"&amp;Table!B60</f>
        <v>chr7:24664438-24664438</v>
      </c>
      <c r="B60" t="s">
        <v>69</v>
      </c>
    </row>
    <row r="61" spans="1:2" x14ac:dyDescent="0.35">
      <c r="A61" t="str">
        <f>"chr"&amp;Table!A61&amp;":"&amp;Table!B61&amp;"-"&amp;Table!B61</f>
        <v>chr8:7735497-7735497</v>
      </c>
      <c r="B61" t="s">
        <v>70</v>
      </c>
    </row>
    <row r="62" spans="1:2" x14ac:dyDescent="0.35">
      <c r="A62" t="str">
        <f>"chr"&amp;Table!A62&amp;":"&amp;Table!B62&amp;"-"&amp;Table!B62</f>
        <v>chr8:21330931-21330931</v>
      </c>
      <c r="B62" t="s">
        <v>188</v>
      </c>
    </row>
    <row r="63" spans="1:2" x14ac:dyDescent="0.35">
      <c r="A63" t="str">
        <f>"chr"&amp;Table!A63&amp;":"&amp;Table!B63&amp;"-"&amp;Table!B63</f>
        <v>chr8:21345264-21345264</v>
      </c>
      <c r="B63" t="s">
        <v>189</v>
      </c>
    </row>
    <row r="64" spans="1:2" x14ac:dyDescent="0.35">
      <c r="A64" t="str">
        <f>"chr"&amp;Table!A64&amp;":"&amp;Table!B64&amp;"-"&amp;Table!B64</f>
        <v>chr9:29654139-29654139</v>
      </c>
      <c r="B64" t="s">
        <v>190</v>
      </c>
    </row>
    <row r="65" spans="1:2" x14ac:dyDescent="0.35">
      <c r="A65" t="str">
        <f>"chr"&amp;Table!A65&amp;":"&amp;Table!B65&amp;"-"&amp;Table!B65</f>
        <v>chr9:29669984-29669984</v>
      </c>
      <c r="B65" t="s">
        <v>191</v>
      </c>
    </row>
    <row r="66" spans="1:2" x14ac:dyDescent="0.35">
      <c r="A66" t="str">
        <f>"chr"&amp;Table!A66&amp;":"&amp;Table!B66&amp;"-"&amp;Table!B66</f>
        <v>chr9:29671758-29671758</v>
      </c>
      <c r="B66" t="s">
        <v>192</v>
      </c>
    </row>
    <row r="67" spans="1:2" x14ac:dyDescent="0.35">
      <c r="A67" t="str">
        <f>"chr"&amp;Table!A67&amp;":"&amp;Table!B67&amp;"-"&amp;Table!B67</f>
        <v>chr9:29710986-29710986</v>
      </c>
      <c r="B67" t="s">
        <v>193</v>
      </c>
    </row>
    <row r="68" spans="1:2" x14ac:dyDescent="0.35">
      <c r="A68" t="str">
        <f>"chr"&amp;Table!A68&amp;":"&amp;Table!B68&amp;"-"&amp;Table!B68</f>
        <v>chr9:29718219-29718219</v>
      </c>
      <c r="B68" t="s">
        <v>194</v>
      </c>
    </row>
    <row r="69" spans="1:2" x14ac:dyDescent="0.35">
      <c r="A69" t="str">
        <f>"chr"&amp;Table!A69&amp;":"&amp;Table!B69&amp;"-"&amp;Table!B69</f>
        <v>chr9:29731101-29731101</v>
      </c>
      <c r="B69" t="s">
        <v>195</v>
      </c>
    </row>
    <row r="70" spans="1:2" x14ac:dyDescent="0.35">
      <c r="A70" t="str">
        <f>"chr"&amp;Table!A70&amp;":"&amp;Table!B70&amp;"-"&amp;Table!B70</f>
        <v>chr9:29742489-29742489</v>
      </c>
      <c r="B70" t="s">
        <v>196</v>
      </c>
    </row>
    <row r="71" spans="1:2" x14ac:dyDescent="0.35">
      <c r="A71" t="str">
        <f>"chr"&amp;Table!A71&amp;":"&amp;Table!B71&amp;"-"&amp;Table!B71</f>
        <v>chr9:29752455-29752455</v>
      </c>
      <c r="B71" t="s">
        <v>197</v>
      </c>
    </row>
    <row r="72" spans="1:2" x14ac:dyDescent="0.35">
      <c r="A72" t="str">
        <f>"chr"&amp;Table!A72&amp;":"&amp;Table!B72&amp;"-"&amp;Table!B72</f>
        <v>chr9:29779751-29779751</v>
      </c>
      <c r="B72" t="s">
        <v>198</v>
      </c>
    </row>
    <row r="73" spans="1:2" x14ac:dyDescent="0.35">
      <c r="A73" t="str">
        <f>"chr"&amp;Table!A73&amp;":"&amp;Table!B73&amp;"-"&amp;Table!B73</f>
        <v>chr9:29799057-29799057</v>
      </c>
      <c r="B73" t="s">
        <v>199</v>
      </c>
    </row>
    <row r="74" spans="1:2" x14ac:dyDescent="0.35">
      <c r="A74" t="str">
        <f>"chr"&amp;Table!A74&amp;":"&amp;Table!B74&amp;"-"&amp;Table!B74</f>
        <v>chr9:29814161-29814161</v>
      </c>
      <c r="B74" t="s">
        <v>200</v>
      </c>
    </row>
    <row r="75" spans="1:2" x14ac:dyDescent="0.35">
      <c r="A75" t="str">
        <f>"chr"&amp;Table!A75&amp;":"&amp;Table!B75&amp;"-"&amp;Table!B75</f>
        <v>chr9:34984408-34984408</v>
      </c>
      <c r="B75" t="s">
        <v>201</v>
      </c>
    </row>
    <row r="76" spans="1:2" x14ac:dyDescent="0.35">
      <c r="A76" t="str">
        <f>"chr"&amp;Table!A76&amp;":"&amp;Table!B76&amp;"-"&amp;Table!B76</f>
        <v>chr9:57439074-57439074</v>
      </c>
      <c r="B76" t="s">
        <v>202</v>
      </c>
    </row>
    <row r="77" spans="1:2" x14ac:dyDescent="0.35">
      <c r="A77" t="str">
        <f>"chr"&amp;Table!A77&amp;":"&amp;Table!B77&amp;"-"&amp;Table!B77</f>
        <v>chr10:44372549-44372549</v>
      </c>
      <c r="B77" t="s">
        <v>203</v>
      </c>
    </row>
    <row r="78" spans="1:2" x14ac:dyDescent="0.35">
      <c r="A78" t="str">
        <f>"chr"&amp;Table!A78&amp;":"&amp;Table!B78&amp;"-"&amp;Table!B78</f>
        <v>chr10:44388924-44388924</v>
      </c>
      <c r="B78" t="s">
        <v>71</v>
      </c>
    </row>
    <row r="79" spans="1:2" x14ac:dyDescent="0.35">
      <c r="A79" t="str">
        <f>"chr"&amp;Table!A79&amp;":"&amp;Table!B79&amp;"-"&amp;Table!B79</f>
        <v>chr10:44534551-44534551</v>
      </c>
      <c r="B79" t="s">
        <v>204</v>
      </c>
    </row>
    <row r="80" spans="1:2" x14ac:dyDescent="0.35">
      <c r="A80" t="str">
        <f>"chr"&amp;Table!A80&amp;":"&amp;Table!B80&amp;"-"&amp;Table!B80</f>
        <v>chr10:44543279-44543279</v>
      </c>
      <c r="B80" t="s">
        <v>205</v>
      </c>
    </row>
    <row r="81" spans="1:2" x14ac:dyDescent="0.35">
      <c r="A81" t="str">
        <f>"chr"&amp;Table!A81&amp;":"&amp;Table!B81&amp;"-"&amp;Table!B81</f>
        <v>chr10:46053118-46053118</v>
      </c>
      <c r="B81" t="s">
        <v>206</v>
      </c>
    </row>
    <row r="82" spans="1:2" x14ac:dyDescent="0.35">
      <c r="A82" t="str">
        <f>"chr"&amp;Table!A82&amp;":"&amp;Table!B82&amp;"-"&amp;Table!B82</f>
        <v>chr11:9844519-9844519</v>
      </c>
      <c r="B82" t="s">
        <v>72</v>
      </c>
    </row>
    <row r="83" spans="1:2" x14ac:dyDescent="0.35">
      <c r="A83" t="str">
        <f>"chr"&amp;Table!A83&amp;":"&amp;Table!B83&amp;"-"&amp;Table!B83</f>
        <v>chr11:54017181-54017181</v>
      </c>
      <c r="B83" t="s">
        <v>207</v>
      </c>
    </row>
    <row r="84" spans="1:2" x14ac:dyDescent="0.35">
      <c r="A84" t="str">
        <f>"chr"&amp;Table!A84&amp;":"&amp;Table!B84&amp;"-"&amp;Table!B84</f>
        <v>chr11:54049858-54049858</v>
      </c>
      <c r="B84" t="s">
        <v>73</v>
      </c>
    </row>
    <row r="85" spans="1:2" x14ac:dyDescent="0.35">
      <c r="A85" t="str">
        <f>"chr"&amp;Table!A85&amp;":"&amp;Table!B85&amp;"-"&amp;Table!B85</f>
        <v>chr11:54049870-54049870</v>
      </c>
      <c r="B85" t="s">
        <v>74</v>
      </c>
    </row>
    <row r="86" spans="1:2" x14ac:dyDescent="0.35">
      <c r="A86" t="str">
        <f>"chr"&amp;Table!A86&amp;":"&amp;Table!B86&amp;"-"&amp;Table!B86</f>
        <v>chr11:54156304-54156304</v>
      </c>
      <c r="B86" t="s">
        <v>75</v>
      </c>
    </row>
    <row r="87" spans="1:2" x14ac:dyDescent="0.35">
      <c r="A87" t="str">
        <f>"chr"&amp;Table!A87&amp;":"&amp;Table!B87&amp;"-"&amp;Table!B87</f>
        <v>chr11:54324689-54324689</v>
      </c>
      <c r="B87" t="s">
        <v>76</v>
      </c>
    </row>
    <row r="88" spans="1:2" x14ac:dyDescent="0.35">
      <c r="A88" t="str">
        <f>"chr"&amp;Table!A88&amp;":"&amp;Table!B88&amp;"-"&amp;Table!B88</f>
        <v>chr11:54347903-54347903</v>
      </c>
      <c r="B88" t="s">
        <v>77</v>
      </c>
    </row>
    <row r="89" spans="1:2" x14ac:dyDescent="0.35">
      <c r="A89" t="str">
        <f>"chr"&amp;Table!A89&amp;":"&amp;Table!B89&amp;"-"&amp;Table!B89</f>
        <v>chr11:54368623-54368623</v>
      </c>
      <c r="B89" t="s">
        <v>78</v>
      </c>
    </row>
    <row r="90" spans="1:2" x14ac:dyDescent="0.35">
      <c r="A90" t="str">
        <f>"chr"&amp;Table!A90&amp;":"&amp;Table!B90&amp;"-"&amp;Table!B90</f>
        <v>chr11:54391443-54391443</v>
      </c>
      <c r="B90" t="s">
        <v>79</v>
      </c>
    </row>
    <row r="91" spans="1:2" x14ac:dyDescent="0.35">
      <c r="A91" t="str">
        <f>"chr"&amp;Table!A91&amp;":"&amp;Table!B91&amp;"-"&amp;Table!B91</f>
        <v>chr12:26284264-26284264</v>
      </c>
      <c r="B91" t="s">
        <v>80</v>
      </c>
    </row>
    <row r="92" spans="1:2" x14ac:dyDescent="0.35">
      <c r="A92" t="str">
        <f>"chr"&amp;Table!A92&amp;":"&amp;Table!B92&amp;"-"&amp;Table!B92</f>
        <v>chr12:30314914-30314914</v>
      </c>
      <c r="B92" t="s">
        <v>208</v>
      </c>
    </row>
    <row r="93" spans="1:2" x14ac:dyDescent="0.35">
      <c r="A93" t="str">
        <f>"chr"&amp;Table!A93&amp;":"&amp;Table!B93&amp;"-"&amp;Table!B93</f>
        <v>chr12:31691990-31691990</v>
      </c>
      <c r="B93" t="s">
        <v>81</v>
      </c>
    </row>
    <row r="94" spans="1:2" x14ac:dyDescent="0.35">
      <c r="A94" t="str">
        <f>"chr"&amp;Table!A94&amp;":"&amp;Table!B94&amp;"-"&amp;Table!B94</f>
        <v>chr12:31745290-31745290</v>
      </c>
      <c r="B94" t="s">
        <v>82</v>
      </c>
    </row>
    <row r="95" spans="1:2" x14ac:dyDescent="0.35">
      <c r="A95" t="str">
        <f>"chr"&amp;Table!A95&amp;":"&amp;Table!B95&amp;"-"&amp;Table!B95</f>
        <v>chr12:31761177-31761177</v>
      </c>
      <c r="B95" t="s">
        <v>83</v>
      </c>
    </row>
    <row r="96" spans="1:2" x14ac:dyDescent="0.35">
      <c r="A96" t="str">
        <f>"chr"&amp;Table!A96&amp;":"&amp;Table!B96&amp;"-"&amp;Table!B96</f>
        <v>chr12:31805128-31805128</v>
      </c>
      <c r="B96" t="s">
        <v>84</v>
      </c>
    </row>
    <row r="97" spans="1:2" x14ac:dyDescent="0.35">
      <c r="A97" t="str">
        <f>"chr"&amp;Table!A97&amp;":"&amp;Table!B97&amp;"-"&amp;Table!B97</f>
        <v>chr12:31820134-31820134</v>
      </c>
      <c r="B97" t="s">
        <v>85</v>
      </c>
    </row>
    <row r="98" spans="1:2" x14ac:dyDescent="0.35">
      <c r="A98" t="str">
        <f>"chr"&amp;Table!A98&amp;":"&amp;Table!B98&amp;"-"&amp;Table!B98</f>
        <v>chr12:31835704-31835704</v>
      </c>
      <c r="B98" t="s">
        <v>86</v>
      </c>
    </row>
    <row r="99" spans="1:2" x14ac:dyDescent="0.35">
      <c r="A99" t="str">
        <f>"chr"&amp;Table!A99&amp;":"&amp;Table!B99&amp;"-"&amp;Table!B99</f>
        <v>chr12:39245810-39245810</v>
      </c>
      <c r="B99" t="s">
        <v>87</v>
      </c>
    </row>
    <row r="100" spans="1:2" x14ac:dyDescent="0.35">
      <c r="A100" t="str">
        <f>"chr"&amp;Table!A100&amp;":"&amp;Table!B100&amp;"-"&amp;Table!B100</f>
        <v>chr12:47393616-47393616</v>
      </c>
      <c r="B100" t="s">
        <v>209</v>
      </c>
    </row>
    <row r="101" spans="1:2" x14ac:dyDescent="0.35">
      <c r="A101" t="str">
        <f>"chr"&amp;Table!A101&amp;":"&amp;Table!B101&amp;"-"&amp;Table!B101</f>
        <v>chr12:47562731-47562731</v>
      </c>
      <c r="B101" t="s">
        <v>210</v>
      </c>
    </row>
    <row r="102" spans="1:2" x14ac:dyDescent="0.35">
      <c r="A102" t="str">
        <f>"chr"&amp;Table!A102&amp;":"&amp;Table!B102&amp;"-"&amp;Table!B102</f>
        <v>chr13:11012218-11012218</v>
      </c>
      <c r="B102" t="s">
        <v>211</v>
      </c>
    </row>
    <row r="103" spans="1:2" x14ac:dyDescent="0.35">
      <c r="A103" t="str">
        <f>"chr"&amp;Table!A103&amp;":"&amp;Table!B103&amp;"-"&amp;Table!B103</f>
        <v>chr13:14702870-14702870</v>
      </c>
      <c r="B103" t="s">
        <v>212</v>
      </c>
    </row>
    <row r="104" spans="1:2" x14ac:dyDescent="0.35">
      <c r="A104" t="str">
        <f>"chr"&amp;Table!A104&amp;":"&amp;Table!B104&amp;"-"&amp;Table!B104</f>
        <v>chr14:8117811-8117811</v>
      </c>
      <c r="B104" t="s">
        <v>88</v>
      </c>
    </row>
    <row r="105" spans="1:2" x14ac:dyDescent="0.35">
      <c r="A105" t="str">
        <f>"chr"&amp;Table!A105&amp;":"&amp;Table!B105&amp;"-"&amp;Table!B105</f>
        <v>chr14:17850921-17850921</v>
      </c>
      <c r="B105" t="s">
        <v>213</v>
      </c>
    </row>
    <row r="106" spans="1:2" x14ac:dyDescent="0.35">
      <c r="A106" t="str">
        <f>"chr"&amp;Table!A106&amp;":"&amp;Table!B106&amp;"-"&amp;Table!B106</f>
        <v>chr14:32503168-32503168</v>
      </c>
      <c r="B106" t="s">
        <v>89</v>
      </c>
    </row>
    <row r="107" spans="1:2" x14ac:dyDescent="0.35">
      <c r="A107" t="str">
        <f>"chr"&amp;Table!A107&amp;":"&amp;Table!B107&amp;"-"&amp;Table!B107</f>
        <v>chr14:32522229-32522229</v>
      </c>
      <c r="B107" t="s">
        <v>90</v>
      </c>
    </row>
    <row r="108" spans="1:2" x14ac:dyDescent="0.35">
      <c r="A108" t="str">
        <f>"chr"&amp;Table!A108&amp;":"&amp;Table!B108&amp;"-"&amp;Table!B108</f>
        <v>chr14:32529441-32529441</v>
      </c>
      <c r="B108" t="s">
        <v>91</v>
      </c>
    </row>
    <row r="109" spans="1:2" x14ac:dyDescent="0.35">
      <c r="A109" t="str">
        <f>"chr"&amp;Table!A109&amp;":"&amp;Table!B109&amp;"-"&amp;Table!B109</f>
        <v>chr14:32540148-32540148</v>
      </c>
      <c r="B109" t="s">
        <v>92</v>
      </c>
    </row>
    <row r="110" spans="1:2" x14ac:dyDescent="0.35">
      <c r="A110" t="str">
        <f>"chr"&amp;Table!A110&amp;":"&amp;Table!B110&amp;"-"&amp;Table!B110</f>
        <v>chr14:32568553-32568553</v>
      </c>
      <c r="B110" t="s">
        <v>93</v>
      </c>
    </row>
    <row r="111" spans="1:2" x14ac:dyDescent="0.35">
      <c r="A111" t="str">
        <f>"chr"&amp;Table!A111&amp;":"&amp;Table!B111&amp;"-"&amp;Table!B111</f>
        <v>chr15:20317533-20317533</v>
      </c>
      <c r="B111" t="s">
        <v>94</v>
      </c>
    </row>
    <row r="112" spans="1:2" x14ac:dyDescent="0.35">
      <c r="A112" t="str">
        <f>"chr"&amp;Table!A112&amp;":"&amp;Table!B112&amp;"-"&amp;Table!B112</f>
        <v>chr15:26751372-26751372</v>
      </c>
      <c r="B112" t="s">
        <v>214</v>
      </c>
    </row>
    <row r="113" spans="1:2" x14ac:dyDescent="0.35">
      <c r="A113" t="str">
        <f>"chr"&amp;Table!A113&amp;":"&amp;Table!B113&amp;"-"&amp;Table!B113</f>
        <v>chr15:26965818-26965818</v>
      </c>
      <c r="B113" t="s">
        <v>215</v>
      </c>
    </row>
    <row r="114" spans="1:2" x14ac:dyDescent="0.35">
      <c r="A114" t="str">
        <f>"chr"&amp;Table!A114&amp;":"&amp;Table!B114&amp;"-"&amp;Table!B114</f>
        <v>chr16:7462818-7462818</v>
      </c>
      <c r="B114" t="s">
        <v>95</v>
      </c>
    </row>
    <row r="115" spans="1:2" x14ac:dyDescent="0.35">
      <c r="A115" t="str">
        <f>"chr"&amp;Table!A115&amp;":"&amp;Table!B115&amp;"-"&amp;Table!B115</f>
        <v>chr16:13634700-13634700</v>
      </c>
      <c r="B115" t="s">
        <v>216</v>
      </c>
    </row>
    <row r="116" spans="1:2" x14ac:dyDescent="0.35">
      <c r="A116" t="str">
        <f>"chr"&amp;Table!A116&amp;":"&amp;Table!B116&amp;"-"&amp;Table!B116</f>
        <v>chr16:13634890-13634890</v>
      </c>
      <c r="B116" t="s">
        <v>217</v>
      </c>
    </row>
    <row r="117" spans="1:2" x14ac:dyDescent="0.35">
      <c r="A117" t="str">
        <f>"chr"&amp;Table!A117&amp;":"&amp;Table!B117&amp;"-"&amp;Table!B117</f>
        <v>chr16:13670264-13670264</v>
      </c>
      <c r="B117" t="s">
        <v>218</v>
      </c>
    </row>
    <row r="118" spans="1:2" x14ac:dyDescent="0.35">
      <c r="A118" t="str">
        <f>"chr"&amp;Table!A118&amp;":"&amp;Table!B118&amp;"-"&amp;Table!B118</f>
        <v>chr17:3753156-3753156</v>
      </c>
      <c r="B118" t="s">
        <v>96</v>
      </c>
    </row>
    <row r="119" spans="1:2" x14ac:dyDescent="0.35">
      <c r="A119" t="str">
        <f>"chr"&amp;Table!A119&amp;":"&amp;Table!B119&amp;"-"&amp;Table!B119</f>
        <v>chr18:9493237-9493237</v>
      </c>
      <c r="B119" t="s">
        <v>219</v>
      </c>
    </row>
    <row r="120" spans="1:2" x14ac:dyDescent="0.35">
      <c r="A120" t="str">
        <f>"chr"&amp;Table!A120&amp;":"&amp;Table!B120&amp;"-"&amp;Table!B120</f>
        <v>chr18:9655138-9655138</v>
      </c>
      <c r="B120" t="s">
        <v>220</v>
      </c>
    </row>
    <row r="121" spans="1:2" x14ac:dyDescent="0.35">
      <c r="A121" t="str">
        <f>"chr"&amp;Table!A121&amp;":"&amp;Table!B121&amp;"-"&amp;Table!B121</f>
        <v>chr18:19746195-19746195</v>
      </c>
      <c r="B121" t="s">
        <v>97</v>
      </c>
    </row>
    <row r="122" spans="1:2" x14ac:dyDescent="0.35">
      <c r="A122" t="str">
        <f>"chr"&amp;Table!A122&amp;":"&amp;Table!B122&amp;"-"&amp;Table!B122</f>
        <v>chr18:24164381-24164381</v>
      </c>
      <c r="B122" t="s">
        <v>221</v>
      </c>
    </row>
    <row r="123" spans="1:2" x14ac:dyDescent="0.35">
      <c r="A123" t="str">
        <f>"chr"&amp;Table!A123&amp;":"&amp;Table!B123&amp;"-"&amp;Table!B123</f>
        <v>chr18:24196399-24196399</v>
      </c>
      <c r="B123" t="s">
        <v>222</v>
      </c>
    </row>
    <row r="124" spans="1:2" x14ac:dyDescent="0.35">
      <c r="A124" t="str">
        <f>"chr"&amp;Table!A124&amp;":"&amp;Table!B124&amp;"-"&amp;Table!B124</f>
        <v>chr18:24209031-24209031</v>
      </c>
      <c r="B124" t="s">
        <v>223</v>
      </c>
    </row>
    <row r="125" spans="1:2" x14ac:dyDescent="0.35">
      <c r="A125" t="str">
        <f>"chr"&amp;Table!A125&amp;":"&amp;Table!B125&amp;"-"&amp;Table!B125</f>
        <v>chr18:24261759-24261759</v>
      </c>
      <c r="B125" t="s">
        <v>224</v>
      </c>
    </row>
    <row r="126" spans="1:2" x14ac:dyDescent="0.35">
      <c r="A126" t="str">
        <f>"chr"&amp;Table!A126&amp;":"&amp;Table!B126&amp;"-"&amp;Table!B126</f>
        <v>chr18:24286833-24286833</v>
      </c>
      <c r="B126" t="s">
        <v>225</v>
      </c>
    </row>
    <row r="127" spans="1:2" x14ac:dyDescent="0.35">
      <c r="A127" t="str">
        <f>"chr"&amp;Table!A127&amp;":"&amp;Table!B127&amp;"-"&amp;Table!B127</f>
        <v>chr18:24292509-24292509</v>
      </c>
      <c r="B127" t="s">
        <v>98</v>
      </c>
    </row>
    <row r="128" spans="1:2" x14ac:dyDescent="0.35">
      <c r="A128" t="str">
        <f>"chr"&amp;Table!A128&amp;":"&amp;Table!B128&amp;"-"&amp;Table!B128</f>
        <v>chr18:24303383-24303383</v>
      </c>
      <c r="B128" t="s">
        <v>99</v>
      </c>
    </row>
    <row r="129" spans="1:2" x14ac:dyDescent="0.35">
      <c r="A129" t="str">
        <f>"chr"&amp;Table!A129&amp;":"&amp;Table!B129&amp;"-"&amp;Table!B129</f>
        <v>chr18:24312302-24312302</v>
      </c>
      <c r="B129" t="s">
        <v>100</v>
      </c>
    </row>
    <row r="130" spans="1:2" x14ac:dyDescent="0.35">
      <c r="A130" t="str">
        <f>"chr"&amp;Table!A130&amp;":"&amp;Table!B130&amp;"-"&amp;Table!B130</f>
        <v>chr18:29130730-29130730</v>
      </c>
      <c r="B130" t="s">
        <v>226</v>
      </c>
    </row>
    <row r="131" spans="1:2" x14ac:dyDescent="0.35">
      <c r="A131" t="str">
        <f>"chr"&amp;Table!A131&amp;":"&amp;Table!B131&amp;"-"&amp;Table!B131</f>
        <v>chr18:29299675-29299675</v>
      </c>
      <c r="B131" t="s">
        <v>227</v>
      </c>
    </row>
    <row r="132" spans="1:2" x14ac:dyDescent="0.35">
      <c r="A132" t="str">
        <f>"chr"&amp;Table!A132&amp;":"&amp;Table!B132&amp;"-"&amp;Table!B132</f>
        <v>chr18:29324878-29324878</v>
      </c>
      <c r="B132" t="s">
        <v>228</v>
      </c>
    </row>
    <row r="133" spans="1:2" x14ac:dyDescent="0.35">
      <c r="A133" t="str">
        <f>"chr"&amp;Table!A133&amp;":"&amp;Table!B133&amp;"-"&amp;Table!B133</f>
        <v>chr18:29376574-29376574</v>
      </c>
      <c r="B133" t="s">
        <v>101</v>
      </c>
    </row>
    <row r="134" spans="1:2" x14ac:dyDescent="0.35">
      <c r="A134" t="str">
        <f>"chr"&amp;Table!A134&amp;":"&amp;Table!B134&amp;"-"&amp;Table!B134</f>
        <v>chr18:29595073-29595073</v>
      </c>
      <c r="B134" t="s">
        <v>102</v>
      </c>
    </row>
    <row r="135" spans="1:2" x14ac:dyDescent="0.35">
      <c r="A135" t="str">
        <f>"chr"&amp;Table!A135&amp;":"&amp;Table!B135&amp;"-"&amp;Table!B135</f>
        <v>chr18:41422687-41422687</v>
      </c>
      <c r="B135" t="s">
        <v>229</v>
      </c>
    </row>
    <row r="136" spans="1:2" x14ac:dyDescent="0.35">
      <c r="A136" t="str">
        <f>"chr"&amp;Table!A136&amp;":"&amp;Table!B136&amp;"-"&amp;Table!B136</f>
        <v>chr18:41445354-41445354</v>
      </c>
      <c r="B136" t="s">
        <v>230</v>
      </c>
    </row>
    <row r="137" spans="1:2" x14ac:dyDescent="0.35">
      <c r="A137" t="str">
        <f>"chr"&amp;Table!A137&amp;":"&amp;Table!B137&amp;"-"&amp;Table!B137</f>
        <v>chr19:4767099-4767099</v>
      </c>
      <c r="B137" t="s">
        <v>103</v>
      </c>
    </row>
    <row r="138" spans="1:2" x14ac:dyDescent="0.35">
      <c r="A138" t="str">
        <f>"chr"&amp;Table!A138&amp;":"&amp;Table!B138&amp;"-"&amp;Table!B138</f>
        <v>chr19:4771876-4771876</v>
      </c>
      <c r="B138" t="s">
        <v>104</v>
      </c>
    </row>
    <row r="139" spans="1:2" x14ac:dyDescent="0.35">
      <c r="A139" t="str">
        <f>"chr"&amp;Table!A139&amp;":"&amp;Table!B139&amp;"-"&amp;Table!B139</f>
        <v>chr19:4798748-4798748</v>
      </c>
      <c r="B139" t="s">
        <v>105</v>
      </c>
    </row>
    <row r="140" spans="1:2" x14ac:dyDescent="0.35">
      <c r="A140" t="str">
        <f>"chr"&amp;Table!A140&amp;":"&amp;Table!B140&amp;"-"&amp;Table!B140</f>
        <v>chr19:4813917-4813917</v>
      </c>
      <c r="B140" t="s">
        <v>106</v>
      </c>
    </row>
    <row r="141" spans="1:2" x14ac:dyDescent="0.35">
      <c r="A141" t="str">
        <f>"chr"&amp;Table!A141&amp;":"&amp;Table!B141&amp;"-"&amp;Table!B141</f>
        <v>chr19:6162402-6162402</v>
      </c>
      <c r="B141" t="s">
        <v>107</v>
      </c>
    </row>
    <row r="142" spans="1:2" x14ac:dyDescent="0.35">
      <c r="A142" t="str">
        <f>"chr"&amp;Table!A142&amp;":"&amp;Table!B142&amp;"-"&amp;Table!B142</f>
        <v>chr19:6178251-6178251</v>
      </c>
      <c r="B142" t="s">
        <v>108</v>
      </c>
    </row>
    <row r="143" spans="1:2" x14ac:dyDescent="0.35">
      <c r="A143" t="str">
        <f>"chr"&amp;Table!A143&amp;":"&amp;Table!B143&amp;"-"&amp;Table!B143</f>
        <v>chr19:6201219-6201219</v>
      </c>
      <c r="B143" t="s">
        <v>231</v>
      </c>
    </row>
    <row r="144" spans="1:2" x14ac:dyDescent="0.35">
      <c r="A144" t="str">
        <f>"chr"&amp;Table!A144&amp;":"&amp;Table!B144&amp;"-"&amp;Table!B144</f>
        <v>chr19:6216997-6216997</v>
      </c>
      <c r="B144" t="s">
        <v>232</v>
      </c>
    </row>
    <row r="145" spans="1:2" x14ac:dyDescent="0.35">
      <c r="A145" t="str">
        <f>"chr"&amp;Table!A145&amp;":"&amp;Table!B145&amp;"-"&amp;Table!B145</f>
        <v>chr19:6553427-6553427</v>
      </c>
      <c r="B145" t="s">
        <v>109</v>
      </c>
    </row>
    <row r="146" spans="1:2" x14ac:dyDescent="0.35">
      <c r="A146" t="str">
        <f>"chr"&amp;Table!A146&amp;":"&amp;Table!B146&amp;"-"&amp;Table!B146</f>
        <v>chr19:6560183-6560183</v>
      </c>
      <c r="B146" t="s">
        <v>110</v>
      </c>
    </row>
    <row r="147" spans="1:2" x14ac:dyDescent="0.35">
      <c r="A147" t="str">
        <f>"chr"&amp;Table!A147&amp;":"&amp;Table!B147&amp;"-"&amp;Table!B147</f>
        <v>chr19:6590666-6590666</v>
      </c>
      <c r="B147" t="s">
        <v>111</v>
      </c>
    </row>
    <row r="148" spans="1:2" x14ac:dyDescent="0.35">
      <c r="A148" t="str">
        <f>"chr"&amp;Table!A148&amp;":"&amp;Table!B148&amp;"-"&amp;Table!B148</f>
        <v>chr19:6629569-6629569</v>
      </c>
      <c r="B148" t="s">
        <v>112</v>
      </c>
    </row>
    <row r="149" spans="1:2" x14ac:dyDescent="0.35">
      <c r="A149" t="str">
        <f>"chr"&amp;Table!A149&amp;":"&amp;Table!B149&amp;"-"&amp;Table!B149</f>
        <v>chr19:6648984-6648984</v>
      </c>
      <c r="B149" t="s">
        <v>113</v>
      </c>
    </row>
    <row r="150" spans="1:2" x14ac:dyDescent="0.35">
      <c r="A150" t="str">
        <f>"chr"&amp;Table!A150&amp;":"&amp;Table!B150&amp;"-"&amp;Table!B150</f>
        <v>chr19:6663845-6663845</v>
      </c>
      <c r="B150" t="s">
        <v>233</v>
      </c>
    </row>
    <row r="151" spans="1:2" x14ac:dyDescent="0.35">
      <c r="A151" t="str">
        <f>"chr"&amp;Table!A151&amp;":"&amp;Table!B151&amp;"-"&amp;Table!B151</f>
        <v>chr19:6672903-6672903</v>
      </c>
      <c r="B151" t="s">
        <v>234</v>
      </c>
    </row>
    <row r="152" spans="1:2" x14ac:dyDescent="0.35">
      <c r="A152" t="str">
        <f>"chr"&amp;Table!A152&amp;":"&amp;Table!B152&amp;"-"&amp;Table!B152</f>
        <v>chr19:6689197-6689197</v>
      </c>
      <c r="B152" t="s">
        <v>114</v>
      </c>
    </row>
    <row r="153" spans="1:2" x14ac:dyDescent="0.35">
      <c r="A153" t="str">
        <f>"chr"&amp;Table!A153&amp;":"&amp;Table!B153&amp;"-"&amp;Table!B153</f>
        <v>chr19:6728854-6728854</v>
      </c>
      <c r="B153" t="s">
        <v>115</v>
      </c>
    </row>
    <row r="154" spans="1:2" x14ac:dyDescent="0.35">
      <c r="A154" t="str">
        <f>"chr"&amp;Table!A154&amp;":"&amp;Table!B154&amp;"-"&amp;Table!B154</f>
        <v>chr19:6741733-6741733</v>
      </c>
      <c r="B154" t="s">
        <v>116</v>
      </c>
    </row>
    <row r="155" spans="1:2" x14ac:dyDescent="0.35">
      <c r="A155" t="str">
        <f>"chr"&amp;Table!A155&amp;":"&amp;Table!B155&amp;"-"&amp;Table!B155</f>
        <v>chr19:6926648-6926648</v>
      </c>
      <c r="B155" t="s">
        <v>117</v>
      </c>
    </row>
    <row r="156" spans="1:2" x14ac:dyDescent="0.35">
      <c r="A156" t="str">
        <f>"chr"&amp;Table!A156&amp;":"&amp;Table!B156&amp;"-"&amp;Table!B156</f>
        <v>chr19:6970430-6970430</v>
      </c>
      <c r="B156" t="s">
        <v>118</v>
      </c>
    </row>
    <row r="157" spans="1:2" x14ac:dyDescent="0.35">
      <c r="A157" t="str">
        <f>"chr"&amp;Table!A157&amp;":"&amp;Table!B157&amp;"-"&amp;Table!B157</f>
        <v>chr19:7095253-7095253</v>
      </c>
      <c r="B157" t="s">
        <v>119</v>
      </c>
    </row>
    <row r="158" spans="1:2" x14ac:dyDescent="0.35">
      <c r="A158" t="str">
        <f>"chr"&amp;Table!A158&amp;":"&amp;Table!B158&amp;"-"&amp;Table!B158</f>
        <v>chr19:7097389-7097389</v>
      </c>
      <c r="B158" t="s">
        <v>120</v>
      </c>
    </row>
    <row r="159" spans="1:2" x14ac:dyDescent="0.35">
      <c r="A159" t="str">
        <f>"chr"&amp;Table!A159&amp;":"&amp;Table!B159&amp;"-"&amp;Table!B159</f>
        <v>chr19:7117822-7117822</v>
      </c>
      <c r="B159" t="s">
        <v>121</v>
      </c>
    </row>
    <row r="160" spans="1:2" x14ac:dyDescent="0.35">
      <c r="A160" t="str">
        <f>"chr"&amp;Table!A160&amp;":"&amp;Table!B160&amp;"-"&amp;Table!B160</f>
        <v>chr19:7122489-7122489</v>
      </c>
      <c r="B160" t="s">
        <v>122</v>
      </c>
    </row>
    <row r="161" spans="1:2" x14ac:dyDescent="0.35">
      <c r="A161" t="str">
        <f>"chr"&amp;Table!A161&amp;":"&amp;Table!B161&amp;"-"&amp;Table!B161</f>
        <v>chr19:12407112-12407112</v>
      </c>
      <c r="B161" t="s">
        <v>123</v>
      </c>
    </row>
    <row r="162" spans="1:2" x14ac:dyDescent="0.35">
      <c r="A162" t="str">
        <f>"chr"&amp;Table!A162&amp;":"&amp;Table!B162&amp;"-"&amp;Table!B162</f>
        <v>chr20:2971861-2971861</v>
      </c>
      <c r="B162" t="s">
        <v>235</v>
      </c>
    </row>
    <row r="163" spans="1:2" x14ac:dyDescent="0.35">
      <c r="A163" t="str">
        <f>"chr"&amp;Table!A163&amp;":"&amp;Table!B163&amp;"-"&amp;Table!B163</f>
        <v>chr20:8744328-8744328</v>
      </c>
      <c r="B163" t="s">
        <v>124</v>
      </c>
    </row>
    <row r="164" spans="1:2" x14ac:dyDescent="0.35">
      <c r="A164" t="str">
        <f>"chr"&amp;Table!A164&amp;":"&amp;Table!B164&amp;"-"&amp;Table!B164</f>
        <v>chr20:8894743-8894743</v>
      </c>
      <c r="B164" t="s">
        <v>236</v>
      </c>
    </row>
    <row r="165" spans="1:2" x14ac:dyDescent="0.35">
      <c r="A165" t="str">
        <f>"chr"&amp;Table!A165&amp;":"&amp;Table!B165&amp;"-"&amp;Table!B165</f>
        <v>chr20:12119654-12119654</v>
      </c>
      <c r="B165" t="s">
        <v>237</v>
      </c>
    </row>
    <row r="166" spans="1:2" x14ac:dyDescent="0.35">
      <c r="A166" t="str">
        <f>"chr"&amp;Table!A166&amp;":"&amp;Table!B166&amp;"-"&amp;Table!B166</f>
        <v>chr20:13387022-13387022</v>
      </c>
      <c r="B166" t="s">
        <v>125</v>
      </c>
    </row>
    <row r="167" spans="1:2" x14ac:dyDescent="0.35">
      <c r="A167" t="str">
        <f>"chr"&amp;Table!A167&amp;":"&amp;Table!B167&amp;"-"&amp;Table!B167</f>
        <v>chr20:18037927-18037927</v>
      </c>
      <c r="B167" t="s">
        <v>238</v>
      </c>
    </row>
    <row r="168" spans="1:2" x14ac:dyDescent="0.35">
      <c r="A168" t="str">
        <f>"chr"&amp;Table!A168&amp;":"&amp;Table!B168&amp;"-"&amp;Table!B168</f>
        <v>chr20:18060817-18060817</v>
      </c>
      <c r="B168" t="s">
        <v>239</v>
      </c>
    </row>
    <row r="169" spans="1:2" x14ac:dyDescent="0.35">
      <c r="A169" t="str">
        <f>"chr"&amp;Table!A169&amp;":"&amp;Table!B169&amp;"-"&amp;Table!B169</f>
        <v>chr20:18066749-18066749</v>
      </c>
      <c r="B169" t="s">
        <v>240</v>
      </c>
    </row>
    <row r="170" spans="1:2" x14ac:dyDescent="0.35">
      <c r="A170" t="str">
        <f>"chr"&amp;Table!A170&amp;":"&amp;Table!B170&amp;"-"&amp;Table!B170</f>
        <v>chr20:18076728-18076728</v>
      </c>
      <c r="B170" t="s">
        <v>241</v>
      </c>
    </row>
    <row r="171" spans="1:2" x14ac:dyDescent="0.35">
      <c r="A171" t="str">
        <f>"chr"&amp;Table!A171&amp;":"&amp;Table!B171&amp;"-"&amp;Table!B171</f>
        <v>chr20:18090687-18090687</v>
      </c>
      <c r="B171" t="s">
        <v>242</v>
      </c>
    </row>
    <row r="172" spans="1:2" x14ac:dyDescent="0.35">
      <c r="A172" t="str">
        <f>"chr"&amp;Table!A172&amp;":"&amp;Table!B172&amp;"-"&amp;Table!B172</f>
        <v>chr20:18099570-18099570</v>
      </c>
      <c r="B172" t="s">
        <v>243</v>
      </c>
    </row>
    <row r="173" spans="1:2" x14ac:dyDescent="0.35">
      <c r="A173" t="str">
        <f>"chr"&amp;Table!A173&amp;":"&amp;Table!B173&amp;"-"&amp;Table!B173</f>
        <v>chr20:23922281-23922281</v>
      </c>
      <c r="B173" t="s">
        <v>244</v>
      </c>
    </row>
    <row r="174" spans="1:2" x14ac:dyDescent="0.35">
      <c r="A174" t="str">
        <f>"chr"&amp;Table!A174&amp;":"&amp;Table!B174&amp;"-"&amp;Table!B174</f>
        <v>chr20:35581314-35581314</v>
      </c>
      <c r="B174" t="s">
        <v>245</v>
      </c>
    </row>
    <row r="175" spans="1:2" x14ac:dyDescent="0.35">
      <c r="A175" t="str">
        <f>"chr"&amp;Table!A175&amp;":"&amp;Table!B175&amp;"-"&amp;Table!B175</f>
        <v>chr20:35587808-35587808</v>
      </c>
      <c r="B175" t="s">
        <v>246</v>
      </c>
    </row>
    <row r="176" spans="1:2" x14ac:dyDescent="0.35">
      <c r="A176" t="str">
        <f>"chr"&amp;Table!A176&amp;":"&amp;Table!B176&amp;"-"&amp;Table!B176</f>
        <v>chr20:35732329-35732329</v>
      </c>
      <c r="B176" t="s">
        <v>126</v>
      </c>
    </row>
    <row r="177" spans="1:2" x14ac:dyDescent="0.35">
      <c r="A177" t="str">
        <f>"chr"&amp;Table!A177&amp;":"&amp;Table!B177&amp;"-"&amp;Table!B177</f>
        <v>chr20:35738272-35738272</v>
      </c>
      <c r="B177" t="s">
        <v>127</v>
      </c>
    </row>
    <row r="178" spans="1:2" x14ac:dyDescent="0.35">
      <c r="A178" t="str">
        <f>"chr"&amp;Table!A178&amp;":"&amp;Table!B178&amp;"-"&amp;Table!B178</f>
        <v>chr20:36834508-36834508</v>
      </c>
      <c r="B178" t="s">
        <v>247</v>
      </c>
    </row>
    <row r="179" spans="1:2" x14ac:dyDescent="0.35">
      <c r="A179" t="str">
        <f>"chr"&amp;Table!A179&amp;":"&amp;Table!B179&amp;"-"&amp;Table!B179</f>
        <v>chr22:11073667-11073667</v>
      </c>
      <c r="B179" t="s">
        <v>248</v>
      </c>
    </row>
    <row r="180" spans="1:2" x14ac:dyDescent="0.35">
      <c r="A180" t="str">
        <f>"chr"&amp;Table!A180&amp;":"&amp;Table!B180&amp;"-"&amp;Table!B180</f>
        <v>chr22:12027888-12027888</v>
      </c>
      <c r="B180" t="s">
        <v>249</v>
      </c>
    </row>
    <row r="181" spans="1:2" x14ac:dyDescent="0.35">
      <c r="A181" t="str">
        <f>"chr"&amp;Table!A181&amp;":"&amp;Table!B181&amp;"-"&amp;Table!B181</f>
        <v>chr22:12039716-12039716</v>
      </c>
      <c r="B181" t="s">
        <v>128</v>
      </c>
    </row>
    <row r="182" spans="1:2" x14ac:dyDescent="0.35">
      <c r="A182" t="str">
        <f>"chr"&amp;Table!A182&amp;":"&amp;Table!B182&amp;"-"&amp;Table!B182</f>
        <v>chr22:12064068-12064068</v>
      </c>
      <c r="B182" t="s">
        <v>129</v>
      </c>
    </row>
    <row r="183" spans="1:2" x14ac:dyDescent="0.35">
      <c r="A183" t="str">
        <f>"chr"&amp;Table!A183&amp;":"&amp;Table!B183&amp;"-"&amp;Table!B183</f>
        <v>chr22:17089718-17089718</v>
      </c>
      <c r="B183" t="s">
        <v>130</v>
      </c>
    </row>
    <row r="184" spans="1:2" x14ac:dyDescent="0.35">
      <c r="A184" t="str">
        <f>"chr"&amp;Table!A184&amp;":"&amp;Table!B184&amp;"-"&amp;Table!B184</f>
        <v>chr22:17102316-17102316</v>
      </c>
      <c r="B184" t="s">
        <v>131</v>
      </c>
    </row>
    <row r="185" spans="1:2" x14ac:dyDescent="0.35">
      <c r="A185" t="str">
        <f>"chr"&amp;Table!A185&amp;":"&amp;Table!B185&amp;"-"&amp;Table!B185</f>
        <v>chr22:17113959-17113959</v>
      </c>
      <c r="B185" t="s">
        <v>132</v>
      </c>
    </row>
    <row r="186" spans="1:2" x14ac:dyDescent="0.35">
      <c r="A186" t="str">
        <f>"chr"&amp;Table!A186&amp;":"&amp;Table!B186&amp;"-"&amp;Table!B186</f>
        <v>chr22:17129084-17129084</v>
      </c>
      <c r="B186" t="s">
        <v>133</v>
      </c>
    </row>
    <row r="187" spans="1:2" x14ac:dyDescent="0.35">
      <c r="A187" t="str">
        <f>"chr"&amp;Table!A187&amp;":"&amp;Table!B187&amp;"-"&amp;Table!B187</f>
        <v>chr22:17133195-17133195</v>
      </c>
      <c r="B187" t="s">
        <v>134</v>
      </c>
    </row>
    <row r="188" spans="1:2" x14ac:dyDescent="0.35">
      <c r="A188" t="str">
        <f>"chr"&amp;Table!A188&amp;":"&amp;Table!B188&amp;"-"&amp;Table!B188</f>
        <v>chr22:17153150-17153150</v>
      </c>
      <c r="B188" t="s">
        <v>135</v>
      </c>
    </row>
    <row r="189" spans="1:2" x14ac:dyDescent="0.35">
      <c r="A189" t="str">
        <f>"chr"&amp;Table!A189&amp;":"&amp;Table!B189&amp;"-"&amp;Table!B189</f>
        <v>chr22:17154006-17154006</v>
      </c>
      <c r="B189" t="s">
        <v>136</v>
      </c>
    </row>
    <row r="190" spans="1:2" x14ac:dyDescent="0.35">
      <c r="A190" t="str">
        <f>"chr"&amp;Table!A190&amp;":"&amp;Table!B190&amp;"-"&amp;Table!B190</f>
        <v>chr22:17166191-17166191</v>
      </c>
      <c r="B190" t="s">
        <v>137</v>
      </c>
    </row>
    <row r="191" spans="1:2" x14ac:dyDescent="0.35">
      <c r="A191" t="str">
        <f>"chr"&amp;Table!A191&amp;":"&amp;Table!B191&amp;"-"&amp;Table!B191</f>
        <v>chr22:18774821-18774821</v>
      </c>
      <c r="B191" t="s">
        <v>138</v>
      </c>
    </row>
    <row r="192" spans="1:2" x14ac:dyDescent="0.35">
      <c r="A192" t="str">
        <f>"chr"&amp;Table!A192&amp;":"&amp;Table!B192&amp;"-"&amp;Table!B192</f>
        <v>chr22:18960901-18960901</v>
      </c>
      <c r="B192" t="s">
        <v>139</v>
      </c>
    </row>
    <row r="193" spans="1:2" x14ac:dyDescent="0.35">
      <c r="A193" t="str">
        <f>"chr"&amp;Table!A193&amp;":"&amp;Table!B193&amp;"-"&amp;Table!B193</f>
        <v>chr22:18962347-18962347</v>
      </c>
      <c r="B193" t="s">
        <v>140</v>
      </c>
    </row>
    <row r="194" spans="1:2" x14ac:dyDescent="0.35">
      <c r="A194" t="str">
        <f>"chr"&amp;Table!A194&amp;":"&amp;Table!B194&amp;"-"&amp;Table!B194</f>
        <v>chr22:19870809-19870809</v>
      </c>
      <c r="B194" t="s">
        <v>141</v>
      </c>
    </row>
    <row r="195" spans="1:2" x14ac:dyDescent="0.35">
      <c r="A195" t="str">
        <f>"chr"&amp;Table!A195&amp;":"&amp;Table!B195&amp;"-"&amp;Table!B195</f>
        <v>chr22:19925395-19925395</v>
      </c>
      <c r="B195" t="s">
        <v>142</v>
      </c>
    </row>
    <row r="196" spans="1:2" x14ac:dyDescent="0.35">
      <c r="A196" t="str">
        <f>"chr"&amp;Table!A196&amp;":"&amp;Table!B196&amp;"-"&amp;Table!B196</f>
        <v>chr22:19975468-19975468</v>
      </c>
      <c r="B196" t="s">
        <v>143</v>
      </c>
    </row>
    <row r="197" spans="1:2" x14ac:dyDescent="0.35">
      <c r="A197" t="str">
        <f>"chr"&amp;Table!A197&amp;":"&amp;Table!B197&amp;"-"&amp;Table!B197</f>
        <v>chr22:23003825-23003825</v>
      </c>
      <c r="B197" t="s">
        <v>144</v>
      </c>
    </row>
    <row r="198" spans="1:2" x14ac:dyDescent="0.35">
      <c r="A198" t="str">
        <f>"chr"&amp;Table!A198&amp;":"&amp;Table!B198&amp;"-"&amp;Table!B198</f>
        <v>chr22:29093614-29093614</v>
      </c>
      <c r="B198" t="s">
        <v>145</v>
      </c>
    </row>
    <row r="199" spans="1:2" x14ac:dyDescent="0.35">
      <c r="A199" t="str">
        <f>"chr"&amp;Table!A199&amp;":"&amp;Table!B199&amp;"-"&amp;Table!B199</f>
        <v>chr22:31194138-31194138</v>
      </c>
      <c r="B199" t="s">
        <v>146</v>
      </c>
    </row>
    <row r="200" spans="1:2" x14ac:dyDescent="0.35">
      <c r="A200" t="str">
        <f>"chr"&amp;Table!A200&amp;":"&amp;Table!B200&amp;"-"&amp;Table!B200</f>
        <v>chr22:31334345-31334345</v>
      </c>
      <c r="B200" t="s">
        <v>147</v>
      </c>
    </row>
    <row r="201" spans="1:2" x14ac:dyDescent="0.35">
      <c r="A201" t="str">
        <f>"chr"&amp;Table!A201&amp;":"&amp;Table!B201&amp;"-"&amp;Table!B201</f>
        <v>chr22:31347124-31347124</v>
      </c>
      <c r="B201" t="s">
        <v>148</v>
      </c>
    </row>
    <row r="202" spans="1:2" x14ac:dyDescent="0.35">
      <c r="A202" t="str">
        <f>"chr"&amp;Table!A202&amp;":"&amp;Table!B202&amp;"-"&amp;Table!B202</f>
        <v>chr22:35859272-35859272</v>
      </c>
      <c r="B202" t="s">
        <v>250</v>
      </c>
    </row>
    <row r="203" spans="1:2" x14ac:dyDescent="0.35">
      <c r="A203" t="str">
        <f>"chr"&amp;Table!A203&amp;":"&amp;Table!B203&amp;"-"&amp;Table!B203</f>
        <v>chr22:35875929-35875929</v>
      </c>
      <c r="B203" t="s">
        <v>149</v>
      </c>
    </row>
    <row r="204" spans="1:2" x14ac:dyDescent="0.35">
      <c r="A204" t="str">
        <f>"chr"&amp;Table!A204&amp;":"&amp;Table!B204&amp;"-"&amp;Table!B204</f>
        <v>chr22:36027691-36027691</v>
      </c>
      <c r="B204" t="s">
        <v>150</v>
      </c>
    </row>
    <row r="205" spans="1:2" x14ac:dyDescent="0.35">
      <c r="A205" t="str">
        <f>"chr"&amp;Table!A205&amp;":"&amp;Table!B205&amp;"-"&amp;Table!B205</f>
        <v>chr22:36040150-36040150</v>
      </c>
      <c r="B205" t="s">
        <v>151</v>
      </c>
    </row>
    <row r="206" spans="1:2" x14ac:dyDescent="0.35">
      <c r="A206" t="str">
        <f>"chr"&amp;Table!A206&amp;":"&amp;Table!B206&amp;"-"&amp;Table!B206</f>
        <v>chr22:42724459-42724459</v>
      </c>
      <c r="B206" t="s">
        <v>152</v>
      </c>
    </row>
    <row r="207" spans="1:2" x14ac:dyDescent="0.35">
      <c r="A207" t="str">
        <f>"chr"&amp;Table!A207&amp;":"&amp;Table!B207&amp;"-"&amp;Table!B207</f>
        <v>chr22:44550605-44550605</v>
      </c>
      <c r="B207" t="s">
        <v>153</v>
      </c>
    </row>
    <row r="208" spans="1:2" x14ac:dyDescent="0.35">
      <c r="A208" t="str">
        <f>"chr"&amp;Table!A208&amp;":"&amp;Table!B208&amp;"-"&amp;Table!B208</f>
        <v>chr24:291964-291964</v>
      </c>
      <c r="B208" t="s">
        <v>154</v>
      </c>
    </row>
    <row r="209" spans="1:2" x14ac:dyDescent="0.35">
      <c r="A209" t="str">
        <f>"chr"&amp;Table!A209&amp;":"&amp;Table!B209&amp;"-"&amp;Table!B209</f>
        <v>chr24:454092-454092</v>
      </c>
      <c r="B209" t="s">
        <v>251</v>
      </c>
    </row>
    <row r="210" spans="1:2" x14ac:dyDescent="0.35">
      <c r="A210" t="str">
        <f>"chr"&amp;Table!A210&amp;":"&amp;Table!B210&amp;"-"&amp;Table!B210</f>
        <v>chr26:21573616-21573616</v>
      </c>
      <c r="B210" t="s">
        <v>155</v>
      </c>
    </row>
    <row r="211" spans="1:2" x14ac:dyDescent="0.35">
      <c r="A211" t="str">
        <f>"chr"&amp;Table!A211&amp;":"&amp;Table!B211&amp;"-"&amp;Table!B211</f>
        <v>chr26:22151015-22151015</v>
      </c>
      <c r="B211" t="s">
        <v>252</v>
      </c>
    </row>
    <row r="212" spans="1:2" x14ac:dyDescent="0.35">
      <c r="A212" t="str">
        <f>"chr"&amp;Table!A212&amp;":"&amp;Table!B212&amp;"-"&amp;Table!B212</f>
        <v>chr26:22156289-22156289</v>
      </c>
      <c r="B212" t="s">
        <v>253</v>
      </c>
    </row>
    <row r="213" spans="1:2" x14ac:dyDescent="0.35">
      <c r="A213" t="str">
        <f>"chr"&amp;Table!A213&amp;":"&amp;Table!B213&amp;"-"&amp;Table!B213</f>
        <v>chr27:44328723-44328723</v>
      </c>
      <c r="B213" t="s">
        <v>156</v>
      </c>
    </row>
    <row r="214" spans="1:2" x14ac:dyDescent="0.35">
      <c r="A214" t="str">
        <f>"chr"&amp;Table!A214&amp;":"&amp;Table!B214&amp;"-"&amp;Table!B214</f>
        <v>chr28:8210333-8210333</v>
      </c>
      <c r="B214" t="s">
        <v>254</v>
      </c>
    </row>
    <row r="215" spans="1:2" x14ac:dyDescent="0.35">
      <c r="A215" t="str">
        <f>"chr"&amp;Table!A215&amp;":"&amp;Table!B215&amp;"-"&amp;Table!B215</f>
        <v>chr28:8210550-8210550</v>
      </c>
      <c r="B215" t="s">
        <v>255</v>
      </c>
    </row>
    <row r="216" spans="1:2" x14ac:dyDescent="0.35">
      <c r="A216" t="str">
        <f>"chr"&amp;Table!A216&amp;":"&amp;Table!B216&amp;"-"&amp;Table!B216</f>
        <v>chr28:8216688-8216688</v>
      </c>
      <c r="B216" t="s">
        <v>256</v>
      </c>
    </row>
    <row r="217" spans="1:2" x14ac:dyDescent="0.35">
      <c r="A217" t="str">
        <f>"chr"&amp;Table!A217&amp;":"&amp;Table!B217&amp;"-"&amp;Table!B217</f>
        <v>chr28:8230318-8230318</v>
      </c>
      <c r="B217" t="s">
        <v>157</v>
      </c>
    </row>
    <row r="218" spans="1:2" x14ac:dyDescent="0.35">
      <c r="A218" t="str">
        <f>"chr"&amp;Table!A218&amp;":"&amp;Table!B218&amp;"-"&amp;Table!B218</f>
        <v>chr28:10677902-10677902</v>
      </c>
      <c r="B218" t="s">
        <v>158</v>
      </c>
    </row>
    <row r="219" spans="1:2" x14ac:dyDescent="0.35">
      <c r="A219" t="str">
        <f>"chr"&amp;Table!A219&amp;":"&amp;Table!B219&amp;"-"&amp;Table!B219</f>
        <v>chr30:1552291-1552291</v>
      </c>
      <c r="B219" t="s">
        <v>159</v>
      </c>
    </row>
    <row r="220" spans="1:2" x14ac:dyDescent="0.35">
      <c r="A220" t="str">
        <f>"chr"&amp;Table!A220&amp;":"&amp;Table!B220&amp;"-"&amp;Table!B220</f>
        <v>chr30:1558195-1558195</v>
      </c>
      <c r="B220" t="s">
        <v>160</v>
      </c>
    </row>
    <row r="221" spans="1:2" x14ac:dyDescent="0.35">
      <c r="A221" t="str">
        <f>"chr"&amp;Table!A221&amp;":"&amp;Table!B221&amp;"-"&amp;Table!B221</f>
        <v>chr30:1732646-1732646</v>
      </c>
      <c r="B221" t="s">
        <v>161</v>
      </c>
    </row>
    <row r="222" spans="1:2" x14ac:dyDescent="0.35">
      <c r="A222" t="str">
        <f>"chr"&amp;Table!A222&amp;":"&amp;Table!B222&amp;"-"&amp;Table!B222</f>
        <v>chr30:1744087-1744087</v>
      </c>
      <c r="B222" t="s">
        <v>162</v>
      </c>
    </row>
    <row r="223" spans="1:2" x14ac:dyDescent="0.35">
      <c r="A223" t="str">
        <f>"chr"&amp;Table!A223&amp;":"&amp;Table!B223&amp;"-"&amp;Table!B223</f>
        <v>chr30:4822803-4822803</v>
      </c>
      <c r="B223" t="s">
        <v>163</v>
      </c>
    </row>
    <row r="224" spans="1:2" x14ac:dyDescent="0.35">
      <c r="A224" t="str">
        <f>"chr"&amp;Table!A224&amp;":"&amp;Table!B224&amp;"-"&amp;Table!B224</f>
        <v>chr30:4880566-4880566</v>
      </c>
      <c r="B224" t="s">
        <v>257</v>
      </c>
    </row>
    <row r="225" spans="1:2" x14ac:dyDescent="0.35">
      <c r="A225" t="str">
        <f>"chr"&amp;Table!A225&amp;":"&amp;Table!B225&amp;"-"&amp;Table!B225</f>
        <v>chr31:15063496-15063496</v>
      </c>
      <c r="B225" t="s">
        <v>258</v>
      </c>
    </row>
    <row r="226" spans="1:2" x14ac:dyDescent="0.35">
      <c r="A226" t="str">
        <f>"chr"&amp;Table!A226&amp;":"&amp;Table!B226&amp;"-"&amp;Table!B226</f>
        <v>chr31:15074189-15074189</v>
      </c>
      <c r="B226" t="s">
        <v>259</v>
      </c>
    </row>
    <row r="227" spans="1:2" x14ac:dyDescent="0.35">
      <c r="A227" t="str">
        <f>"chr"&amp;Table!A227&amp;":"&amp;Table!B227&amp;"-"&amp;Table!B227</f>
        <v>chr32:24657487-24657487</v>
      </c>
      <c r="B227" t="s">
        <v>164</v>
      </c>
    </row>
    <row r="228" spans="1:2" x14ac:dyDescent="0.35">
      <c r="A228" t="str">
        <f>"chr"&amp;Table!A228&amp;":"&amp;Table!B228&amp;"-"&amp;Table!B228</f>
        <v>chr32:25070561-25070561</v>
      </c>
      <c r="B228" t="s">
        <v>260</v>
      </c>
    </row>
    <row r="229" spans="1:2" x14ac:dyDescent="0.35">
      <c r="A229" t="str">
        <f>"chr"&amp;Table!A229&amp;":"&amp;Table!B229&amp;"-"&amp;Table!B229</f>
        <v>chr34:1427518-1427518</v>
      </c>
      <c r="B229" t="s">
        <v>165</v>
      </c>
    </row>
    <row r="230" spans="1:2" x14ac:dyDescent="0.35">
      <c r="A230" t="str">
        <f>"chr"&amp;Table!A230&amp;":"&amp;Table!B230&amp;"-"&amp;Table!B230</f>
        <v>chr37:4766480-4766480</v>
      </c>
      <c r="B230" t="s">
        <v>166</v>
      </c>
    </row>
    <row r="231" spans="1:2" x14ac:dyDescent="0.35">
      <c r="A231" t="str">
        <f>"chr"&amp;Table!A231&amp;":"&amp;Table!B231&amp;"-"&amp;Table!B231</f>
        <v>chr37:14949623-14949623</v>
      </c>
      <c r="B231" t="s">
        <v>261</v>
      </c>
    </row>
  </sheetData>
  <hyperlinks>
    <hyperlink ref="F1" r:id="rId1" xr:uid="{320A8D9B-9827-487C-A53E-EF153FD6BA9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CE8A-1371-45A9-87A1-EC29B7FBA0DB}">
  <dimension ref="A1:U274"/>
  <sheetViews>
    <sheetView topLeftCell="C41" workbookViewId="0">
      <selection activeCell="H47" sqref="H47"/>
    </sheetView>
  </sheetViews>
  <sheetFormatPr defaultRowHeight="14.5" x14ac:dyDescent="0.35"/>
  <sheetData>
    <row r="1" spans="1:21" x14ac:dyDescent="0.35"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308</v>
      </c>
      <c r="Q1" t="s">
        <v>309</v>
      </c>
      <c r="R1" t="s">
        <v>310</v>
      </c>
      <c r="S1" t="s">
        <v>311</v>
      </c>
    </row>
    <row r="2" spans="1:21" x14ac:dyDescent="0.35">
      <c r="A2">
        <v>1</v>
      </c>
      <c r="B2" t="s">
        <v>312</v>
      </c>
      <c r="C2">
        <v>2164283</v>
      </c>
      <c r="D2">
        <v>2164283</v>
      </c>
      <c r="E2">
        <v>1</v>
      </c>
      <c r="F2" t="s">
        <v>313</v>
      </c>
      <c r="G2">
        <v>1</v>
      </c>
      <c r="H2" t="s">
        <v>321</v>
      </c>
      <c r="I2">
        <v>2167438</v>
      </c>
      <c r="J2">
        <v>2172988</v>
      </c>
      <c r="K2" t="s">
        <v>314</v>
      </c>
      <c r="L2" t="s">
        <v>322</v>
      </c>
      <c r="M2">
        <v>8705</v>
      </c>
      <c r="N2">
        <v>3155</v>
      </c>
      <c r="O2" t="s">
        <v>316</v>
      </c>
    </row>
    <row r="3" spans="1:21" x14ac:dyDescent="0.35">
      <c r="A3">
        <v>2</v>
      </c>
      <c r="B3" t="s">
        <v>312</v>
      </c>
      <c r="C3">
        <v>20947142</v>
      </c>
      <c r="D3">
        <v>20947142</v>
      </c>
      <c r="E3">
        <v>1</v>
      </c>
      <c r="F3" t="s">
        <v>313</v>
      </c>
      <c r="G3">
        <v>2</v>
      </c>
      <c r="H3" t="s">
        <v>323</v>
      </c>
      <c r="I3">
        <v>20941173</v>
      </c>
      <c r="J3">
        <v>20948707</v>
      </c>
      <c r="K3" t="s">
        <v>314</v>
      </c>
      <c r="L3" t="s">
        <v>315</v>
      </c>
      <c r="M3">
        <v>1565</v>
      </c>
      <c r="N3">
        <v>1565</v>
      </c>
      <c r="O3" t="s">
        <v>316</v>
      </c>
    </row>
    <row r="4" spans="1:21" x14ac:dyDescent="0.35">
      <c r="A4">
        <v>3</v>
      </c>
      <c r="B4" t="s">
        <v>312</v>
      </c>
      <c r="C4">
        <v>21141240</v>
      </c>
      <c r="D4">
        <v>21141240</v>
      </c>
      <c r="E4">
        <v>1</v>
      </c>
      <c r="F4" t="s">
        <v>313</v>
      </c>
      <c r="G4">
        <v>3</v>
      </c>
      <c r="H4" t="s">
        <v>324</v>
      </c>
      <c r="I4">
        <v>21126302</v>
      </c>
      <c r="J4">
        <v>21142190</v>
      </c>
      <c r="K4" t="s">
        <v>325</v>
      </c>
      <c r="L4" t="s">
        <v>315</v>
      </c>
      <c r="M4">
        <v>14938</v>
      </c>
      <c r="N4">
        <v>950</v>
      </c>
      <c r="O4" t="s">
        <v>316</v>
      </c>
      <c r="P4" t="s">
        <v>326</v>
      </c>
      <c r="Q4" t="s">
        <v>327</v>
      </c>
      <c r="R4" t="s">
        <v>328</v>
      </c>
      <c r="S4" t="s">
        <v>329</v>
      </c>
    </row>
    <row r="5" spans="1:21" x14ac:dyDescent="0.35">
      <c r="A5">
        <v>4</v>
      </c>
      <c r="B5" t="s">
        <v>312</v>
      </c>
      <c r="C5">
        <v>28449172</v>
      </c>
      <c r="D5">
        <v>28449172</v>
      </c>
      <c r="E5">
        <v>1</v>
      </c>
      <c r="F5" t="s">
        <v>313</v>
      </c>
      <c r="G5">
        <v>4</v>
      </c>
      <c r="H5" t="s">
        <v>330</v>
      </c>
      <c r="I5">
        <v>28479968</v>
      </c>
      <c r="J5">
        <v>28792008</v>
      </c>
      <c r="K5" t="s">
        <v>325</v>
      </c>
      <c r="L5" t="s">
        <v>318</v>
      </c>
      <c r="M5">
        <v>-30796</v>
      </c>
      <c r="N5">
        <v>30796</v>
      </c>
      <c r="O5" t="s">
        <v>316</v>
      </c>
      <c r="P5" t="s">
        <v>331</v>
      </c>
      <c r="Q5" t="s">
        <v>332</v>
      </c>
      <c r="R5" t="s">
        <v>333</v>
      </c>
      <c r="S5" t="s">
        <v>334</v>
      </c>
      <c r="T5" t="s">
        <v>335</v>
      </c>
    </row>
    <row r="6" spans="1:21" x14ac:dyDescent="0.35">
      <c r="A6">
        <v>5</v>
      </c>
      <c r="B6" t="s">
        <v>312</v>
      </c>
      <c r="C6">
        <v>43001368</v>
      </c>
      <c r="D6">
        <v>43001368</v>
      </c>
      <c r="E6">
        <v>1</v>
      </c>
      <c r="F6" t="s">
        <v>313</v>
      </c>
      <c r="G6">
        <v>5</v>
      </c>
      <c r="H6" t="s">
        <v>337</v>
      </c>
      <c r="I6">
        <v>42968548</v>
      </c>
      <c r="J6">
        <v>42969974</v>
      </c>
      <c r="K6" t="s">
        <v>314</v>
      </c>
      <c r="L6" t="s">
        <v>318</v>
      </c>
      <c r="M6">
        <v>-31394</v>
      </c>
      <c r="N6">
        <v>31394</v>
      </c>
      <c r="O6" t="s">
        <v>316</v>
      </c>
      <c r="Q6" t="s">
        <v>338</v>
      </c>
      <c r="R6" t="s">
        <v>339</v>
      </c>
      <c r="S6" t="s">
        <v>335</v>
      </c>
    </row>
    <row r="7" spans="1:21" x14ac:dyDescent="0.35">
      <c r="A7">
        <v>6</v>
      </c>
      <c r="B7" t="s">
        <v>312</v>
      </c>
      <c r="C7">
        <v>60262327</v>
      </c>
      <c r="D7">
        <v>60262327</v>
      </c>
      <c r="E7">
        <v>1</v>
      </c>
      <c r="F7" t="s">
        <v>313</v>
      </c>
      <c r="G7">
        <v>6</v>
      </c>
      <c r="H7" t="s">
        <v>341</v>
      </c>
      <c r="I7">
        <v>60199888</v>
      </c>
      <c r="J7">
        <v>60200036</v>
      </c>
      <c r="K7" t="s">
        <v>325</v>
      </c>
      <c r="L7" t="s">
        <v>322</v>
      </c>
      <c r="M7">
        <v>62439</v>
      </c>
      <c r="N7">
        <v>62291</v>
      </c>
      <c r="O7" t="s">
        <v>316</v>
      </c>
      <c r="P7" t="s">
        <v>342</v>
      </c>
    </row>
    <row r="8" spans="1:21" x14ac:dyDescent="0.35">
      <c r="A8">
        <v>7</v>
      </c>
      <c r="B8" t="s">
        <v>312</v>
      </c>
      <c r="C8">
        <v>77413224</v>
      </c>
      <c r="D8">
        <v>77413224</v>
      </c>
      <c r="E8">
        <v>1</v>
      </c>
      <c r="F8" t="s">
        <v>313</v>
      </c>
      <c r="G8">
        <v>7</v>
      </c>
      <c r="H8" t="s">
        <v>343</v>
      </c>
      <c r="I8">
        <v>77397265</v>
      </c>
      <c r="J8">
        <v>77428008</v>
      </c>
      <c r="K8" t="s">
        <v>325</v>
      </c>
      <c r="L8" t="s">
        <v>315</v>
      </c>
      <c r="M8">
        <v>15959</v>
      </c>
      <c r="N8">
        <v>14784</v>
      </c>
      <c r="O8" t="s">
        <v>316</v>
      </c>
    </row>
    <row r="9" spans="1:21" x14ac:dyDescent="0.35">
      <c r="A9">
        <v>8</v>
      </c>
      <c r="B9" t="s">
        <v>312</v>
      </c>
      <c r="C9">
        <v>77423529</v>
      </c>
      <c r="D9">
        <v>77423529</v>
      </c>
      <c r="E9">
        <v>1</v>
      </c>
      <c r="F9" t="s">
        <v>313</v>
      </c>
      <c r="G9">
        <v>8</v>
      </c>
      <c r="H9" t="s">
        <v>343</v>
      </c>
      <c r="I9">
        <v>77397265</v>
      </c>
      <c r="J9">
        <v>77428008</v>
      </c>
      <c r="K9" t="s">
        <v>325</v>
      </c>
      <c r="L9" t="s">
        <v>315</v>
      </c>
      <c r="M9">
        <v>26264</v>
      </c>
      <c r="N9">
        <v>4479</v>
      </c>
      <c r="O9" t="s">
        <v>316</v>
      </c>
    </row>
    <row r="10" spans="1:21" x14ac:dyDescent="0.35">
      <c r="A10">
        <v>9</v>
      </c>
      <c r="B10" t="s">
        <v>312</v>
      </c>
      <c r="C10">
        <v>77447316</v>
      </c>
      <c r="D10">
        <v>77447316</v>
      </c>
      <c r="E10">
        <v>1</v>
      </c>
      <c r="F10" t="s">
        <v>313</v>
      </c>
      <c r="G10">
        <v>9</v>
      </c>
      <c r="H10" t="s">
        <v>343</v>
      </c>
      <c r="I10">
        <v>77397265</v>
      </c>
      <c r="J10">
        <v>77428008</v>
      </c>
      <c r="K10" t="s">
        <v>325</v>
      </c>
      <c r="L10" t="s">
        <v>322</v>
      </c>
      <c r="M10">
        <v>50051</v>
      </c>
      <c r="N10">
        <v>19308</v>
      </c>
      <c r="O10" t="s">
        <v>316</v>
      </c>
    </row>
    <row r="11" spans="1:21" x14ac:dyDescent="0.35">
      <c r="A11">
        <v>10</v>
      </c>
      <c r="B11" t="s">
        <v>312</v>
      </c>
      <c r="C11">
        <v>77451390</v>
      </c>
      <c r="D11">
        <v>77451390</v>
      </c>
      <c r="E11">
        <v>1</v>
      </c>
      <c r="F11" t="s">
        <v>313</v>
      </c>
      <c r="G11">
        <v>10</v>
      </c>
      <c r="H11" t="s">
        <v>343</v>
      </c>
      <c r="I11">
        <v>77397265</v>
      </c>
      <c r="J11">
        <v>77428008</v>
      </c>
      <c r="K11" t="s">
        <v>325</v>
      </c>
      <c r="L11" t="s">
        <v>322</v>
      </c>
      <c r="M11">
        <v>54125</v>
      </c>
      <c r="N11">
        <v>23382</v>
      </c>
      <c r="O11" t="s">
        <v>316</v>
      </c>
    </row>
    <row r="12" spans="1:21" x14ac:dyDescent="0.35">
      <c r="A12">
        <v>11</v>
      </c>
      <c r="B12" t="s">
        <v>312</v>
      </c>
      <c r="C12">
        <v>77569697</v>
      </c>
      <c r="D12">
        <v>77569697</v>
      </c>
      <c r="E12">
        <v>1</v>
      </c>
      <c r="F12" t="s">
        <v>313</v>
      </c>
      <c r="G12">
        <v>11</v>
      </c>
      <c r="H12" t="s">
        <v>344</v>
      </c>
      <c r="I12">
        <v>77554717</v>
      </c>
      <c r="J12">
        <v>77639219</v>
      </c>
      <c r="K12" t="s">
        <v>325</v>
      </c>
      <c r="L12" t="s">
        <v>315</v>
      </c>
      <c r="M12">
        <v>14980</v>
      </c>
      <c r="N12">
        <v>14980</v>
      </c>
      <c r="O12" t="s">
        <v>316</v>
      </c>
      <c r="P12" t="s">
        <v>345</v>
      </c>
      <c r="Q12" t="s">
        <v>346</v>
      </c>
      <c r="R12" t="s">
        <v>347</v>
      </c>
      <c r="S12" t="s">
        <v>348</v>
      </c>
      <c r="T12" t="s">
        <v>349</v>
      </c>
      <c r="U12" t="s">
        <v>336</v>
      </c>
    </row>
    <row r="13" spans="1:21" x14ac:dyDescent="0.35">
      <c r="A13">
        <v>12</v>
      </c>
      <c r="B13" t="s">
        <v>312</v>
      </c>
      <c r="C13">
        <v>96115461</v>
      </c>
      <c r="D13">
        <v>96115461</v>
      </c>
      <c r="E13">
        <v>1</v>
      </c>
      <c r="F13" t="s">
        <v>313</v>
      </c>
      <c r="G13">
        <v>12</v>
      </c>
      <c r="H13" t="s">
        <v>350</v>
      </c>
      <c r="I13">
        <v>96124311</v>
      </c>
      <c r="J13">
        <v>96126661</v>
      </c>
      <c r="K13" t="s">
        <v>325</v>
      </c>
      <c r="L13" t="s">
        <v>318</v>
      </c>
      <c r="M13">
        <v>-8850</v>
      </c>
      <c r="N13">
        <v>8850</v>
      </c>
      <c r="O13" t="s">
        <v>316</v>
      </c>
    </row>
    <row r="14" spans="1:21" x14ac:dyDescent="0.35">
      <c r="A14">
        <v>13</v>
      </c>
      <c r="B14" t="s">
        <v>351</v>
      </c>
      <c r="C14">
        <v>36841014</v>
      </c>
      <c r="D14">
        <v>36841014</v>
      </c>
      <c r="E14">
        <v>1</v>
      </c>
      <c r="F14" t="s">
        <v>313</v>
      </c>
      <c r="G14">
        <v>13</v>
      </c>
      <c r="H14" t="s">
        <v>352</v>
      </c>
      <c r="I14">
        <v>36813657</v>
      </c>
      <c r="J14">
        <v>36836497</v>
      </c>
      <c r="K14" t="s">
        <v>314</v>
      </c>
      <c r="L14" t="s">
        <v>318</v>
      </c>
      <c r="M14">
        <v>-4517</v>
      </c>
      <c r="N14">
        <v>4517</v>
      </c>
      <c r="O14" t="s">
        <v>316</v>
      </c>
      <c r="P14" t="s">
        <v>353</v>
      </c>
      <c r="Q14" t="s">
        <v>354</v>
      </c>
      <c r="R14" t="s">
        <v>355</v>
      </c>
      <c r="S14" t="s">
        <v>317</v>
      </c>
    </row>
    <row r="15" spans="1:21" x14ac:dyDescent="0.35">
      <c r="A15">
        <v>14</v>
      </c>
      <c r="B15" t="s">
        <v>351</v>
      </c>
      <c r="C15">
        <v>36852293</v>
      </c>
      <c r="D15">
        <v>36852293</v>
      </c>
      <c r="E15">
        <v>1</v>
      </c>
      <c r="F15" t="s">
        <v>313</v>
      </c>
      <c r="G15">
        <v>14</v>
      </c>
      <c r="H15" t="s">
        <v>356</v>
      </c>
      <c r="I15">
        <v>36865289</v>
      </c>
      <c r="J15">
        <v>36879840</v>
      </c>
      <c r="K15" t="s">
        <v>325</v>
      </c>
      <c r="L15" t="s">
        <v>318</v>
      </c>
      <c r="M15">
        <v>-12996</v>
      </c>
      <c r="N15">
        <v>12996</v>
      </c>
      <c r="O15" t="s">
        <v>316</v>
      </c>
      <c r="P15" t="s">
        <v>357</v>
      </c>
      <c r="Q15" t="s">
        <v>358</v>
      </c>
      <c r="R15" t="s">
        <v>359</v>
      </c>
      <c r="S15" t="s">
        <v>320</v>
      </c>
    </row>
    <row r="16" spans="1:21" x14ac:dyDescent="0.35">
      <c r="A16">
        <v>15</v>
      </c>
      <c r="B16" t="s">
        <v>351</v>
      </c>
      <c r="C16">
        <v>44796266</v>
      </c>
      <c r="D16">
        <v>44796266</v>
      </c>
      <c r="E16">
        <v>1</v>
      </c>
      <c r="F16" t="s">
        <v>313</v>
      </c>
      <c r="G16">
        <v>15</v>
      </c>
      <c r="H16" t="s">
        <v>360</v>
      </c>
      <c r="I16">
        <v>44713449</v>
      </c>
      <c r="J16">
        <v>44892384</v>
      </c>
      <c r="K16" t="s">
        <v>325</v>
      </c>
      <c r="L16" t="s">
        <v>315</v>
      </c>
      <c r="M16">
        <v>82817</v>
      </c>
      <c r="N16">
        <v>82817</v>
      </c>
      <c r="O16" t="s">
        <v>316</v>
      </c>
    </row>
    <row r="17" spans="1:20" x14ac:dyDescent="0.35">
      <c r="A17">
        <v>16</v>
      </c>
      <c r="B17" t="s">
        <v>351</v>
      </c>
      <c r="C17">
        <v>44806665</v>
      </c>
      <c r="D17">
        <v>44806665</v>
      </c>
      <c r="E17">
        <v>1</v>
      </c>
      <c r="F17" t="s">
        <v>313</v>
      </c>
      <c r="G17">
        <v>16</v>
      </c>
      <c r="H17" t="s">
        <v>360</v>
      </c>
      <c r="I17">
        <v>44713449</v>
      </c>
      <c r="J17">
        <v>44892384</v>
      </c>
      <c r="K17" t="s">
        <v>325</v>
      </c>
      <c r="L17" t="s">
        <v>315</v>
      </c>
      <c r="M17">
        <v>93216</v>
      </c>
      <c r="N17">
        <v>85719</v>
      </c>
      <c r="O17" t="s">
        <v>319</v>
      </c>
    </row>
    <row r="18" spans="1:20" x14ac:dyDescent="0.35">
      <c r="A18">
        <v>17</v>
      </c>
      <c r="B18" t="s">
        <v>351</v>
      </c>
      <c r="C18">
        <v>44806665</v>
      </c>
      <c r="D18">
        <v>44806665</v>
      </c>
      <c r="E18">
        <v>1</v>
      </c>
      <c r="F18" t="s">
        <v>313</v>
      </c>
      <c r="G18">
        <v>16</v>
      </c>
      <c r="H18" t="s">
        <v>361</v>
      </c>
      <c r="I18">
        <v>44893153</v>
      </c>
      <c r="J18">
        <v>44898144</v>
      </c>
      <c r="K18" t="s">
        <v>325</v>
      </c>
      <c r="L18" t="s">
        <v>318</v>
      </c>
      <c r="M18">
        <v>-86488</v>
      </c>
      <c r="N18">
        <v>86488</v>
      </c>
      <c r="O18" t="s">
        <v>316</v>
      </c>
    </row>
    <row r="19" spans="1:20" x14ac:dyDescent="0.35">
      <c r="A19">
        <v>18</v>
      </c>
      <c r="B19" t="s">
        <v>351</v>
      </c>
      <c r="C19">
        <v>61876498</v>
      </c>
      <c r="D19">
        <v>61876498</v>
      </c>
      <c r="E19">
        <v>1</v>
      </c>
      <c r="F19" t="s">
        <v>313</v>
      </c>
      <c r="G19">
        <v>17</v>
      </c>
      <c r="H19" t="s">
        <v>362</v>
      </c>
      <c r="I19">
        <v>61652236</v>
      </c>
      <c r="J19">
        <v>62080059</v>
      </c>
      <c r="K19" t="s">
        <v>314</v>
      </c>
      <c r="L19" t="s">
        <v>315</v>
      </c>
      <c r="M19">
        <v>203561</v>
      </c>
      <c r="N19">
        <v>203561</v>
      </c>
      <c r="O19" t="s">
        <v>316</v>
      </c>
      <c r="P19" t="s">
        <v>363</v>
      </c>
      <c r="Q19" t="s">
        <v>364</v>
      </c>
      <c r="R19" t="s">
        <v>365</v>
      </c>
      <c r="S19" t="s">
        <v>335</v>
      </c>
    </row>
    <row r="20" spans="1:20" x14ac:dyDescent="0.35">
      <c r="A20">
        <v>19</v>
      </c>
      <c r="B20" t="s">
        <v>351</v>
      </c>
      <c r="C20">
        <v>61880556</v>
      </c>
      <c r="D20">
        <v>61880556</v>
      </c>
      <c r="E20">
        <v>1</v>
      </c>
      <c r="F20" t="s">
        <v>313</v>
      </c>
      <c r="G20">
        <v>18</v>
      </c>
      <c r="H20" t="s">
        <v>362</v>
      </c>
      <c r="I20">
        <v>61652236</v>
      </c>
      <c r="J20">
        <v>62080059</v>
      </c>
      <c r="K20" t="s">
        <v>314</v>
      </c>
      <c r="L20" t="s">
        <v>315</v>
      </c>
      <c r="M20">
        <v>199503</v>
      </c>
      <c r="N20">
        <v>199503</v>
      </c>
      <c r="O20" t="s">
        <v>316</v>
      </c>
      <c r="P20" t="s">
        <v>363</v>
      </c>
      <c r="Q20" t="s">
        <v>364</v>
      </c>
      <c r="R20" t="s">
        <v>365</v>
      </c>
      <c r="S20" t="s">
        <v>335</v>
      </c>
    </row>
    <row r="21" spans="1:20" x14ac:dyDescent="0.35">
      <c r="A21">
        <v>20</v>
      </c>
      <c r="B21" t="s">
        <v>351</v>
      </c>
      <c r="C21">
        <v>61897779</v>
      </c>
      <c r="D21">
        <v>61897779</v>
      </c>
      <c r="E21">
        <v>1</v>
      </c>
      <c r="F21" t="s">
        <v>313</v>
      </c>
      <c r="G21">
        <v>19</v>
      </c>
      <c r="H21" t="s">
        <v>362</v>
      </c>
      <c r="I21">
        <v>61652236</v>
      </c>
      <c r="J21">
        <v>62080059</v>
      </c>
      <c r="K21" t="s">
        <v>314</v>
      </c>
      <c r="L21" t="s">
        <v>315</v>
      </c>
      <c r="M21">
        <v>182280</v>
      </c>
      <c r="N21">
        <v>182280</v>
      </c>
      <c r="O21" t="s">
        <v>316</v>
      </c>
      <c r="P21" t="s">
        <v>363</v>
      </c>
      <c r="Q21" t="s">
        <v>364</v>
      </c>
      <c r="R21" t="s">
        <v>365</v>
      </c>
      <c r="S21" t="s">
        <v>335</v>
      </c>
    </row>
    <row r="22" spans="1:20" x14ac:dyDescent="0.35">
      <c r="A22">
        <v>21</v>
      </c>
      <c r="B22" t="s">
        <v>351</v>
      </c>
      <c r="C22">
        <v>61901702</v>
      </c>
      <c r="D22">
        <v>61901702</v>
      </c>
      <c r="E22">
        <v>1</v>
      </c>
      <c r="F22" t="s">
        <v>313</v>
      </c>
      <c r="G22">
        <v>20</v>
      </c>
      <c r="H22" t="s">
        <v>362</v>
      </c>
      <c r="I22">
        <v>61652236</v>
      </c>
      <c r="J22">
        <v>62080059</v>
      </c>
      <c r="K22" t="s">
        <v>314</v>
      </c>
      <c r="L22" t="s">
        <v>315</v>
      </c>
      <c r="M22">
        <v>178357</v>
      </c>
      <c r="N22">
        <v>178357</v>
      </c>
      <c r="O22" t="s">
        <v>316</v>
      </c>
      <c r="P22" t="s">
        <v>363</v>
      </c>
      <c r="Q22" t="s">
        <v>364</v>
      </c>
      <c r="R22" t="s">
        <v>365</v>
      </c>
      <c r="S22" t="s">
        <v>335</v>
      </c>
    </row>
    <row r="23" spans="1:20" x14ac:dyDescent="0.35">
      <c r="A23">
        <v>22</v>
      </c>
      <c r="B23" t="s">
        <v>351</v>
      </c>
      <c r="C23">
        <v>71434345</v>
      </c>
      <c r="D23">
        <v>71434345</v>
      </c>
      <c r="E23">
        <v>1</v>
      </c>
      <c r="F23" t="s">
        <v>313</v>
      </c>
      <c r="G23">
        <v>21</v>
      </c>
      <c r="H23" t="s">
        <v>366</v>
      </c>
      <c r="I23">
        <v>71394037</v>
      </c>
      <c r="J23">
        <v>71471997</v>
      </c>
      <c r="K23" t="s">
        <v>325</v>
      </c>
      <c r="L23" t="s">
        <v>315</v>
      </c>
      <c r="M23">
        <v>40308</v>
      </c>
      <c r="N23">
        <v>37652</v>
      </c>
      <c r="O23" t="s">
        <v>316</v>
      </c>
      <c r="P23" t="s">
        <v>367</v>
      </c>
      <c r="Q23" t="s">
        <v>368</v>
      </c>
      <c r="R23" t="s">
        <v>369</v>
      </c>
      <c r="S23" t="s">
        <v>370</v>
      </c>
      <c r="T23" t="s">
        <v>320</v>
      </c>
    </row>
    <row r="24" spans="1:20" x14ac:dyDescent="0.35">
      <c r="A24">
        <v>23</v>
      </c>
      <c r="B24" t="s">
        <v>351</v>
      </c>
      <c r="C24">
        <v>71457825</v>
      </c>
      <c r="D24">
        <v>71457825</v>
      </c>
      <c r="E24">
        <v>1</v>
      </c>
      <c r="F24" t="s">
        <v>313</v>
      </c>
      <c r="G24">
        <v>22</v>
      </c>
      <c r="H24" t="s">
        <v>366</v>
      </c>
      <c r="I24">
        <v>71394037</v>
      </c>
      <c r="J24">
        <v>71471997</v>
      </c>
      <c r="K24" t="s">
        <v>325</v>
      </c>
      <c r="L24" t="s">
        <v>315</v>
      </c>
      <c r="M24">
        <v>63788</v>
      </c>
      <c r="N24">
        <v>14172</v>
      </c>
      <c r="O24" t="s">
        <v>316</v>
      </c>
      <c r="P24" t="s">
        <v>367</v>
      </c>
      <c r="Q24" t="s">
        <v>368</v>
      </c>
      <c r="R24" t="s">
        <v>369</v>
      </c>
      <c r="S24" t="s">
        <v>370</v>
      </c>
      <c r="T24" t="s">
        <v>320</v>
      </c>
    </row>
    <row r="25" spans="1:20" x14ac:dyDescent="0.35">
      <c r="A25">
        <v>24</v>
      </c>
      <c r="B25" t="s">
        <v>351</v>
      </c>
      <c r="C25">
        <v>71471740</v>
      </c>
      <c r="D25">
        <v>71471740</v>
      </c>
      <c r="E25">
        <v>1</v>
      </c>
      <c r="F25" t="s">
        <v>313</v>
      </c>
      <c r="G25">
        <v>23</v>
      </c>
      <c r="H25" t="s">
        <v>366</v>
      </c>
      <c r="I25">
        <v>71394037</v>
      </c>
      <c r="J25">
        <v>71471997</v>
      </c>
      <c r="K25" t="s">
        <v>325</v>
      </c>
      <c r="L25" t="s">
        <v>315</v>
      </c>
      <c r="M25">
        <v>77703</v>
      </c>
      <c r="N25">
        <v>257</v>
      </c>
      <c r="O25" t="s">
        <v>316</v>
      </c>
      <c r="P25" t="s">
        <v>367</v>
      </c>
      <c r="Q25" t="s">
        <v>368</v>
      </c>
      <c r="R25" t="s">
        <v>369</v>
      </c>
      <c r="S25" t="s">
        <v>370</v>
      </c>
      <c r="T25" t="s">
        <v>320</v>
      </c>
    </row>
    <row r="26" spans="1:20" x14ac:dyDescent="0.35">
      <c r="A26">
        <v>25</v>
      </c>
      <c r="B26" t="s">
        <v>351</v>
      </c>
      <c r="C26">
        <v>71476526</v>
      </c>
      <c r="D26">
        <v>71476526</v>
      </c>
      <c r="E26">
        <v>1</v>
      </c>
      <c r="F26" t="s">
        <v>313</v>
      </c>
      <c r="G26">
        <v>24</v>
      </c>
      <c r="H26" t="s">
        <v>366</v>
      </c>
      <c r="I26">
        <v>71394037</v>
      </c>
      <c r="J26">
        <v>71471997</v>
      </c>
      <c r="K26" t="s">
        <v>325</v>
      </c>
      <c r="L26" t="s">
        <v>322</v>
      </c>
      <c r="M26">
        <v>82489</v>
      </c>
      <c r="N26">
        <v>4529</v>
      </c>
      <c r="O26" t="s">
        <v>316</v>
      </c>
      <c r="P26" t="s">
        <v>367</v>
      </c>
      <c r="Q26" t="s">
        <v>368</v>
      </c>
      <c r="R26" t="s">
        <v>369</v>
      </c>
      <c r="S26" t="s">
        <v>370</v>
      </c>
      <c r="T26" t="s">
        <v>320</v>
      </c>
    </row>
    <row r="27" spans="1:20" x14ac:dyDescent="0.35">
      <c r="A27">
        <v>26</v>
      </c>
      <c r="B27" t="s">
        <v>351</v>
      </c>
      <c r="C27">
        <v>71476526</v>
      </c>
      <c r="D27">
        <v>71476526</v>
      </c>
      <c r="E27">
        <v>1</v>
      </c>
      <c r="F27" t="s">
        <v>313</v>
      </c>
      <c r="G27">
        <v>24</v>
      </c>
      <c r="H27" t="s">
        <v>371</v>
      </c>
      <c r="I27">
        <v>71474954</v>
      </c>
      <c r="J27">
        <v>71584266</v>
      </c>
      <c r="K27" t="s">
        <v>314</v>
      </c>
      <c r="L27" t="s">
        <v>315</v>
      </c>
      <c r="M27">
        <v>107740</v>
      </c>
      <c r="N27">
        <v>1572</v>
      </c>
      <c r="O27" t="s">
        <v>319</v>
      </c>
      <c r="P27" t="s">
        <v>372</v>
      </c>
      <c r="Q27" t="s">
        <v>373</v>
      </c>
      <c r="R27" t="s">
        <v>374</v>
      </c>
      <c r="S27" t="s">
        <v>336</v>
      </c>
    </row>
    <row r="28" spans="1:20" x14ac:dyDescent="0.35">
      <c r="A28">
        <v>27</v>
      </c>
      <c r="B28" t="s">
        <v>351</v>
      </c>
      <c r="C28">
        <v>71490861</v>
      </c>
      <c r="D28">
        <v>71490861</v>
      </c>
      <c r="E28">
        <v>1</v>
      </c>
      <c r="F28" t="s">
        <v>313</v>
      </c>
      <c r="G28">
        <v>25</v>
      </c>
      <c r="H28" t="s">
        <v>371</v>
      </c>
      <c r="I28">
        <v>71474954</v>
      </c>
      <c r="J28">
        <v>71584266</v>
      </c>
      <c r="K28" t="s">
        <v>314</v>
      </c>
      <c r="L28" t="s">
        <v>315</v>
      </c>
      <c r="M28">
        <v>93405</v>
      </c>
      <c r="N28">
        <v>15907</v>
      </c>
      <c r="O28" t="s">
        <v>316</v>
      </c>
      <c r="P28" t="s">
        <v>372</v>
      </c>
      <c r="Q28" t="s">
        <v>373</v>
      </c>
      <c r="R28" t="s">
        <v>374</v>
      </c>
      <c r="S28" t="s">
        <v>336</v>
      </c>
    </row>
    <row r="29" spans="1:20" x14ac:dyDescent="0.35">
      <c r="A29">
        <v>28</v>
      </c>
      <c r="B29" t="s">
        <v>351</v>
      </c>
      <c r="C29">
        <v>71528478</v>
      </c>
      <c r="D29">
        <v>71528478</v>
      </c>
      <c r="E29">
        <v>1</v>
      </c>
      <c r="F29" t="s">
        <v>313</v>
      </c>
      <c r="G29">
        <v>26</v>
      </c>
      <c r="H29" t="s">
        <v>371</v>
      </c>
      <c r="I29">
        <v>71474954</v>
      </c>
      <c r="J29">
        <v>71584266</v>
      </c>
      <c r="K29" t="s">
        <v>314</v>
      </c>
      <c r="L29" t="s">
        <v>315</v>
      </c>
      <c r="M29">
        <v>55788</v>
      </c>
      <c r="N29">
        <v>53524</v>
      </c>
      <c r="O29" t="s">
        <v>316</v>
      </c>
      <c r="P29" t="s">
        <v>372</v>
      </c>
      <c r="Q29" t="s">
        <v>373</v>
      </c>
      <c r="R29" t="s">
        <v>374</v>
      </c>
      <c r="S29" t="s">
        <v>336</v>
      </c>
    </row>
    <row r="30" spans="1:20" x14ac:dyDescent="0.35">
      <c r="A30">
        <v>29</v>
      </c>
      <c r="B30" t="s">
        <v>375</v>
      </c>
      <c r="C30">
        <v>13415724</v>
      </c>
      <c r="D30">
        <v>13415724</v>
      </c>
      <c r="E30">
        <v>1</v>
      </c>
      <c r="F30" t="s">
        <v>313</v>
      </c>
      <c r="G30">
        <v>27</v>
      </c>
      <c r="H30" t="s">
        <v>376</v>
      </c>
      <c r="I30">
        <v>13354981</v>
      </c>
      <c r="J30">
        <v>13355089</v>
      </c>
      <c r="K30" t="s">
        <v>314</v>
      </c>
      <c r="L30" t="s">
        <v>318</v>
      </c>
      <c r="M30">
        <v>-60635</v>
      </c>
      <c r="N30">
        <v>60635</v>
      </c>
      <c r="O30" t="s">
        <v>316</v>
      </c>
      <c r="P30" t="s">
        <v>377</v>
      </c>
    </row>
    <row r="31" spans="1:20" x14ac:dyDescent="0.35">
      <c r="A31">
        <v>30</v>
      </c>
      <c r="B31" t="s">
        <v>375</v>
      </c>
      <c r="C31">
        <v>17490492</v>
      </c>
      <c r="D31">
        <v>17490492</v>
      </c>
      <c r="E31">
        <v>1</v>
      </c>
      <c r="F31" t="s">
        <v>313</v>
      </c>
      <c r="G31">
        <v>28</v>
      </c>
      <c r="H31" t="s">
        <v>378</v>
      </c>
      <c r="I31">
        <v>17500938</v>
      </c>
      <c r="J31">
        <v>17501210</v>
      </c>
      <c r="K31" t="s">
        <v>325</v>
      </c>
      <c r="L31" t="s">
        <v>318</v>
      </c>
      <c r="M31">
        <v>-10446</v>
      </c>
      <c r="N31">
        <v>10446</v>
      </c>
      <c r="O31" t="s">
        <v>316</v>
      </c>
    </row>
    <row r="32" spans="1:20" x14ac:dyDescent="0.35">
      <c r="A32">
        <v>31</v>
      </c>
      <c r="B32" t="s">
        <v>375</v>
      </c>
      <c r="C32">
        <v>17501276</v>
      </c>
      <c r="D32">
        <v>17501276</v>
      </c>
      <c r="E32">
        <v>1</v>
      </c>
      <c r="F32" t="s">
        <v>313</v>
      </c>
      <c r="G32">
        <v>29</v>
      </c>
      <c r="H32" t="s">
        <v>378</v>
      </c>
      <c r="I32">
        <v>17500938</v>
      </c>
      <c r="J32">
        <v>17501210</v>
      </c>
      <c r="K32" t="s">
        <v>325</v>
      </c>
      <c r="L32" t="s">
        <v>322</v>
      </c>
      <c r="M32">
        <v>338</v>
      </c>
      <c r="N32">
        <v>66</v>
      </c>
      <c r="O32" t="s">
        <v>316</v>
      </c>
    </row>
    <row r="33" spans="1:20" x14ac:dyDescent="0.35">
      <c r="A33">
        <v>32</v>
      </c>
      <c r="B33" t="s">
        <v>375</v>
      </c>
      <c r="C33">
        <v>17516194</v>
      </c>
      <c r="D33">
        <v>17516194</v>
      </c>
      <c r="E33">
        <v>1</v>
      </c>
      <c r="F33" t="s">
        <v>313</v>
      </c>
      <c r="G33">
        <v>30</v>
      </c>
      <c r="H33" t="s">
        <v>378</v>
      </c>
      <c r="I33">
        <v>17500938</v>
      </c>
      <c r="J33">
        <v>17501210</v>
      </c>
      <c r="K33" t="s">
        <v>325</v>
      </c>
      <c r="L33" t="s">
        <v>322</v>
      </c>
      <c r="M33">
        <v>15256</v>
      </c>
      <c r="N33">
        <v>14984</v>
      </c>
      <c r="O33" t="s">
        <v>316</v>
      </c>
    </row>
    <row r="34" spans="1:20" x14ac:dyDescent="0.35">
      <c r="A34">
        <v>33</v>
      </c>
      <c r="B34" t="s">
        <v>375</v>
      </c>
      <c r="C34">
        <v>72708942</v>
      </c>
      <c r="D34">
        <v>72708942</v>
      </c>
      <c r="E34">
        <v>1</v>
      </c>
      <c r="F34" t="s">
        <v>313</v>
      </c>
      <c r="G34">
        <v>31</v>
      </c>
      <c r="H34" t="s">
        <v>379</v>
      </c>
      <c r="I34">
        <v>72717236</v>
      </c>
      <c r="J34">
        <v>72780210</v>
      </c>
      <c r="K34" t="s">
        <v>314</v>
      </c>
      <c r="L34" t="s">
        <v>322</v>
      </c>
      <c r="M34">
        <v>71268</v>
      </c>
      <c r="N34">
        <v>8294</v>
      </c>
      <c r="O34" t="s">
        <v>316</v>
      </c>
      <c r="P34" t="s">
        <v>380</v>
      </c>
      <c r="Q34" t="s">
        <v>381</v>
      </c>
      <c r="R34" t="s">
        <v>382</v>
      </c>
      <c r="S34" t="s">
        <v>320</v>
      </c>
    </row>
    <row r="35" spans="1:20" x14ac:dyDescent="0.35">
      <c r="A35">
        <v>34</v>
      </c>
      <c r="B35" t="s">
        <v>383</v>
      </c>
      <c r="C35">
        <v>14421521</v>
      </c>
      <c r="D35">
        <v>14421521</v>
      </c>
      <c r="E35">
        <v>1</v>
      </c>
      <c r="F35" t="s">
        <v>313</v>
      </c>
      <c r="G35">
        <v>32</v>
      </c>
      <c r="H35" t="s">
        <v>384</v>
      </c>
      <c r="I35">
        <v>14176134</v>
      </c>
      <c r="J35">
        <v>14312414</v>
      </c>
      <c r="K35" t="s">
        <v>314</v>
      </c>
      <c r="L35" t="s">
        <v>318</v>
      </c>
      <c r="M35">
        <v>-109107</v>
      </c>
      <c r="N35">
        <v>109107</v>
      </c>
      <c r="O35" t="s">
        <v>316</v>
      </c>
      <c r="P35" t="s">
        <v>385</v>
      </c>
      <c r="Q35" t="s">
        <v>386</v>
      </c>
      <c r="R35" t="s">
        <v>387</v>
      </c>
      <c r="S35" t="s">
        <v>388</v>
      </c>
    </row>
    <row r="36" spans="1:20" x14ac:dyDescent="0.35">
      <c r="A36">
        <v>35</v>
      </c>
      <c r="B36" t="s">
        <v>383</v>
      </c>
      <c r="C36">
        <v>17518453</v>
      </c>
      <c r="D36">
        <v>17518453</v>
      </c>
      <c r="E36">
        <v>1</v>
      </c>
      <c r="F36" t="s">
        <v>313</v>
      </c>
      <c r="G36">
        <v>33</v>
      </c>
      <c r="H36" t="s">
        <v>389</v>
      </c>
      <c r="I36">
        <v>17146039</v>
      </c>
      <c r="J36">
        <v>17146589</v>
      </c>
      <c r="K36" t="s">
        <v>314</v>
      </c>
      <c r="L36" t="s">
        <v>318</v>
      </c>
      <c r="M36">
        <v>-371864</v>
      </c>
      <c r="N36">
        <v>371864</v>
      </c>
      <c r="O36" t="s">
        <v>316</v>
      </c>
      <c r="Q36" t="s">
        <v>390</v>
      </c>
      <c r="R36" t="s">
        <v>391</v>
      </c>
      <c r="S36" t="s">
        <v>329</v>
      </c>
    </row>
    <row r="37" spans="1:20" x14ac:dyDescent="0.35">
      <c r="A37">
        <v>36</v>
      </c>
      <c r="B37" t="s">
        <v>383</v>
      </c>
      <c r="C37">
        <v>17518453</v>
      </c>
      <c r="D37">
        <v>17518453</v>
      </c>
      <c r="E37">
        <v>1</v>
      </c>
      <c r="F37" t="s">
        <v>313</v>
      </c>
      <c r="G37">
        <v>33</v>
      </c>
      <c r="H37" t="s">
        <v>392</v>
      </c>
      <c r="I37">
        <v>17372245</v>
      </c>
      <c r="J37">
        <v>19017093</v>
      </c>
      <c r="K37" t="s">
        <v>314</v>
      </c>
      <c r="L37" t="s">
        <v>315</v>
      </c>
      <c r="M37">
        <v>1498640</v>
      </c>
      <c r="N37">
        <v>146208</v>
      </c>
      <c r="O37" t="s">
        <v>319</v>
      </c>
      <c r="P37" t="s">
        <v>393</v>
      </c>
      <c r="Q37" t="s">
        <v>394</v>
      </c>
      <c r="R37" t="s">
        <v>395</v>
      </c>
      <c r="S37" t="s">
        <v>396</v>
      </c>
    </row>
    <row r="38" spans="1:20" x14ac:dyDescent="0.35">
      <c r="A38">
        <v>37</v>
      </c>
      <c r="B38" t="s">
        <v>383</v>
      </c>
      <c r="C38">
        <v>48548524</v>
      </c>
      <c r="D38">
        <v>48548524</v>
      </c>
      <c r="E38">
        <v>1</v>
      </c>
      <c r="F38" t="s">
        <v>313</v>
      </c>
      <c r="G38">
        <v>34</v>
      </c>
      <c r="H38" t="s">
        <v>397</v>
      </c>
      <c r="I38">
        <v>48660315</v>
      </c>
      <c r="J38">
        <v>48660404</v>
      </c>
      <c r="K38" t="s">
        <v>325</v>
      </c>
      <c r="L38" t="s">
        <v>318</v>
      </c>
      <c r="M38">
        <v>-111791</v>
      </c>
      <c r="N38">
        <v>111791</v>
      </c>
      <c r="O38" t="s">
        <v>316</v>
      </c>
      <c r="P38" t="s">
        <v>398</v>
      </c>
    </row>
    <row r="39" spans="1:20" x14ac:dyDescent="0.35">
      <c r="A39">
        <v>38</v>
      </c>
      <c r="B39" t="s">
        <v>383</v>
      </c>
      <c r="C39">
        <v>48567088</v>
      </c>
      <c r="D39">
        <v>48567088</v>
      </c>
      <c r="E39">
        <v>1</v>
      </c>
      <c r="F39" t="s">
        <v>313</v>
      </c>
      <c r="G39">
        <v>35</v>
      </c>
      <c r="H39" t="s">
        <v>397</v>
      </c>
      <c r="I39">
        <v>48660315</v>
      </c>
      <c r="J39">
        <v>48660404</v>
      </c>
      <c r="K39" t="s">
        <v>325</v>
      </c>
      <c r="L39" t="s">
        <v>318</v>
      </c>
      <c r="M39">
        <v>-93227</v>
      </c>
      <c r="N39">
        <v>93227</v>
      </c>
      <c r="O39" t="s">
        <v>316</v>
      </c>
      <c r="P39" t="s">
        <v>398</v>
      </c>
    </row>
    <row r="40" spans="1:20" x14ac:dyDescent="0.35">
      <c r="A40">
        <v>39</v>
      </c>
      <c r="B40" t="s">
        <v>383</v>
      </c>
      <c r="C40">
        <v>48573221</v>
      </c>
      <c r="D40">
        <v>48573221</v>
      </c>
      <c r="E40">
        <v>1</v>
      </c>
      <c r="F40" t="s">
        <v>313</v>
      </c>
      <c r="G40">
        <v>36</v>
      </c>
      <c r="H40" t="s">
        <v>397</v>
      </c>
      <c r="I40">
        <v>48660315</v>
      </c>
      <c r="J40">
        <v>48660404</v>
      </c>
      <c r="K40" t="s">
        <v>325</v>
      </c>
      <c r="L40" t="s">
        <v>318</v>
      </c>
      <c r="M40">
        <v>-87094</v>
      </c>
      <c r="N40">
        <v>87094</v>
      </c>
      <c r="O40" t="s">
        <v>316</v>
      </c>
      <c r="P40" t="s">
        <v>398</v>
      </c>
    </row>
    <row r="41" spans="1:20" x14ac:dyDescent="0.35">
      <c r="A41">
        <v>40</v>
      </c>
      <c r="B41" t="s">
        <v>383</v>
      </c>
      <c r="C41">
        <v>57345395</v>
      </c>
      <c r="D41">
        <v>57345395</v>
      </c>
      <c r="E41">
        <v>1</v>
      </c>
      <c r="F41" t="s">
        <v>313</v>
      </c>
      <c r="G41">
        <v>37</v>
      </c>
      <c r="H41" t="s">
        <v>399</v>
      </c>
      <c r="I41">
        <v>57443999</v>
      </c>
      <c r="J41">
        <v>57528376</v>
      </c>
      <c r="K41" t="s">
        <v>325</v>
      </c>
      <c r="L41" t="s">
        <v>318</v>
      </c>
      <c r="M41">
        <v>-98604</v>
      </c>
      <c r="N41">
        <v>98604</v>
      </c>
      <c r="O41" t="s">
        <v>316</v>
      </c>
      <c r="P41" t="s">
        <v>400</v>
      </c>
      <c r="Q41" t="s">
        <v>401</v>
      </c>
      <c r="R41" t="s">
        <v>402</v>
      </c>
      <c r="S41" t="s">
        <v>403</v>
      </c>
      <c r="T41" t="s">
        <v>317</v>
      </c>
    </row>
    <row r="42" spans="1:20" x14ac:dyDescent="0.35">
      <c r="A42">
        <v>41</v>
      </c>
      <c r="B42" t="s">
        <v>383</v>
      </c>
      <c r="C42">
        <v>57366377</v>
      </c>
      <c r="D42">
        <v>57366377</v>
      </c>
      <c r="E42">
        <v>1</v>
      </c>
      <c r="F42" t="s">
        <v>313</v>
      </c>
      <c r="G42">
        <v>38</v>
      </c>
      <c r="H42" t="s">
        <v>399</v>
      </c>
      <c r="I42">
        <v>57443999</v>
      </c>
      <c r="J42">
        <v>57528376</v>
      </c>
      <c r="K42" t="s">
        <v>325</v>
      </c>
      <c r="L42" t="s">
        <v>318</v>
      </c>
      <c r="M42">
        <v>-77622</v>
      </c>
      <c r="N42">
        <v>77622</v>
      </c>
      <c r="O42" t="s">
        <v>316</v>
      </c>
      <c r="P42" t="s">
        <v>400</v>
      </c>
      <c r="Q42" t="s">
        <v>401</v>
      </c>
      <c r="R42" t="s">
        <v>402</v>
      </c>
      <c r="S42" t="s">
        <v>403</v>
      </c>
      <c r="T42" t="s">
        <v>317</v>
      </c>
    </row>
    <row r="43" spans="1:20" x14ac:dyDescent="0.35">
      <c r="A43">
        <v>42</v>
      </c>
      <c r="B43" t="s">
        <v>404</v>
      </c>
      <c r="C43">
        <v>2932294</v>
      </c>
      <c r="D43">
        <v>2932294</v>
      </c>
      <c r="E43">
        <v>1</v>
      </c>
      <c r="F43" t="s">
        <v>313</v>
      </c>
      <c r="G43">
        <v>39</v>
      </c>
      <c r="H43" t="s">
        <v>405</v>
      </c>
      <c r="I43">
        <v>2695909</v>
      </c>
      <c r="J43">
        <v>2698632</v>
      </c>
      <c r="K43" t="s">
        <v>325</v>
      </c>
      <c r="L43" t="s">
        <v>322</v>
      </c>
      <c r="M43">
        <v>236385</v>
      </c>
      <c r="N43">
        <v>233662</v>
      </c>
      <c r="O43" t="s">
        <v>316</v>
      </c>
    </row>
    <row r="44" spans="1:20" x14ac:dyDescent="0.35">
      <c r="A44">
        <v>43</v>
      </c>
      <c r="B44" t="s">
        <v>404</v>
      </c>
      <c r="C44">
        <v>2932294</v>
      </c>
      <c r="D44">
        <v>2932294</v>
      </c>
      <c r="E44">
        <v>1</v>
      </c>
      <c r="F44" t="s">
        <v>313</v>
      </c>
      <c r="G44">
        <v>39</v>
      </c>
      <c r="H44" t="s">
        <v>406</v>
      </c>
      <c r="I44">
        <v>2725943</v>
      </c>
      <c r="J44">
        <v>3658311</v>
      </c>
      <c r="K44" t="s">
        <v>314</v>
      </c>
      <c r="L44" t="s">
        <v>315</v>
      </c>
      <c r="M44">
        <v>726017</v>
      </c>
      <c r="N44">
        <v>206351</v>
      </c>
      <c r="O44" t="s">
        <v>319</v>
      </c>
      <c r="P44" t="s">
        <v>407</v>
      </c>
    </row>
    <row r="45" spans="1:20" x14ac:dyDescent="0.35">
      <c r="A45">
        <v>44</v>
      </c>
      <c r="B45" t="s">
        <v>404</v>
      </c>
      <c r="C45">
        <v>2951769</v>
      </c>
      <c r="D45">
        <v>2951769</v>
      </c>
      <c r="E45">
        <v>1</v>
      </c>
      <c r="F45" t="s">
        <v>313</v>
      </c>
      <c r="G45">
        <v>40</v>
      </c>
      <c r="H45" t="s">
        <v>405</v>
      </c>
      <c r="I45">
        <v>2695909</v>
      </c>
      <c r="J45">
        <v>2698632</v>
      </c>
      <c r="K45" t="s">
        <v>325</v>
      </c>
      <c r="L45" t="s">
        <v>322</v>
      </c>
      <c r="M45">
        <v>255860</v>
      </c>
      <c r="N45">
        <v>253137</v>
      </c>
      <c r="O45" t="s">
        <v>316</v>
      </c>
    </row>
    <row r="46" spans="1:20" x14ac:dyDescent="0.35">
      <c r="A46">
        <v>45</v>
      </c>
      <c r="B46" t="s">
        <v>404</v>
      </c>
      <c r="C46">
        <v>2951769</v>
      </c>
      <c r="D46">
        <v>2951769</v>
      </c>
      <c r="E46">
        <v>1</v>
      </c>
      <c r="F46" t="s">
        <v>313</v>
      </c>
      <c r="G46">
        <v>40</v>
      </c>
      <c r="H46" t="s">
        <v>406</v>
      </c>
      <c r="I46">
        <v>2725943</v>
      </c>
      <c r="J46">
        <v>3658311</v>
      </c>
      <c r="K46" t="s">
        <v>314</v>
      </c>
      <c r="L46" t="s">
        <v>315</v>
      </c>
      <c r="M46">
        <v>706542</v>
      </c>
      <c r="N46">
        <v>225826</v>
      </c>
      <c r="O46" t="s">
        <v>319</v>
      </c>
      <c r="P46" t="s">
        <v>407</v>
      </c>
    </row>
    <row r="47" spans="1:20" x14ac:dyDescent="0.35">
      <c r="A47">
        <v>46</v>
      </c>
      <c r="B47" t="s">
        <v>404</v>
      </c>
      <c r="C47">
        <v>4064061</v>
      </c>
      <c r="D47">
        <v>4064061</v>
      </c>
      <c r="E47">
        <v>1</v>
      </c>
      <c r="F47" t="s">
        <v>313</v>
      </c>
      <c r="G47">
        <v>41</v>
      </c>
      <c r="H47" t="s">
        <v>408</v>
      </c>
      <c r="I47">
        <v>4045097</v>
      </c>
      <c r="J47">
        <v>4084363</v>
      </c>
      <c r="K47" t="s">
        <v>325</v>
      </c>
      <c r="L47" t="s">
        <v>315</v>
      </c>
      <c r="M47">
        <v>18964</v>
      </c>
      <c r="N47">
        <v>18964</v>
      </c>
      <c r="O47" t="s">
        <v>316</v>
      </c>
      <c r="P47" t="s">
        <v>409</v>
      </c>
      <c r="Q47" t="s">
        <v>410</v>
      </c>
      <c r="R47" t="s">
        <v>411</v>
      </c>
      <c r="S47" t="s">
        <v>320</v>
      </c>
    </row>
    <row r="48" spans="1:20" x14ac:dyDescent="0.35">
      <c r="A48">
        <v>47</v>
      </c>
      <c r="B48" t="s">
        <v>404</v>
      </c>
      <c r="C48">
        <v>4093514</v>
      </c>
      <c r="D48">
        <v>4093514</v>
      </c>
      <c r="E48">
        <v>1</v>
      </c>
      <c r="F48" t="s">
        <v>313</v>
      </c>
      <c r="G48">
        <v>42</v>
      </c>
      <c r="H48" t="s">
        <v>412</v>
      </c>
      <c r="I48">
        <v>4095050</v>
      </c>
      <c r="J48">
        <v>4100521</v>
      </c>
      <c r="K48" t="s">
        <v>325</v>
      </c>
      <c r="L48" t="s">
        <v>318</v>
      </c>
      <c r="M48">
        <v>-1536</v>
      </c>
      <c r="N48">
        <v>1536</v>
      </c>
      <c r="O48" t="s">
        <v>316</v>
      </c>
    </row>
    <row r="49" spans="1:19" x14ac:dyDescent="0.35">
      <c r="A49">
        <v>48</v>
      </c>
      <c r="B49" t="s">
        <v>404</v>
      </c>
      <c r="C49">
        <v>4118722</v>
      </c>
      <c r="D49">
        <v>4118722</v>
      </c>
      <c r="E49">
        <v>1</v>
      </c>
      <c r="F49" t="s">
        <v>313</v>
      </c>
      <c r="G49">
        <v>43</v>
      </c>
      <c r="H49" t="s">
        <v>412</v>
      </c>
      <c r="I49">
        <v>4095050</v>
      </c>
      <c r="J49">
        <v>4100521</v>
      </c>
      <c r="K49" t="s">
        <v>325</v>
      </c>
      <c r="L49" t="s">
        <v>322</v>
      </c>
      <c r="M49">
        <v>23672</v>
      </c>
      <c r="N49">
        <v>18201</v>
      </c>
      <c r="O49" t="s">
        <v>316</v>
      </c>
    </row>
    <row r="50" spans="1:19" x14ac:dyDescent="0.35">
      <c r="A50">
        <v>49</v>
      </c>
      <c r="B50" t="s">
        <v>404</v>
      </c>
      <c r="C50">
        <v>4132302</v>
      </c>
      <c r="D50">
        <v>4132302</v>
      </c>
      <c r="E50">
        <v>1</v>
      </c>
      <c r="F50" t="s">
        <v>313</v>
      </c>
      <c r="G50">
        <v>44</v>
      </c>
      <c r="H50" t="s">
        <v>412</v>
      </c>
      <c r="I50">
        <v>4095050</v>
      </c>
      <c r="J50">
        <v>4100521</v>
      </c>
      <c r="K50" t="s">
        <v>325</v>
      </c>
      <c r="L50" t="s">
        <v>322</v>
      </c>
      <c r="M50">
        <v>37252</v>
      </c>
      <c r="N50">
        <v>31781</v>
      </c>
      <c r="O50" t="s">
        <v>316</v>
      </c>
    </row>
    <row r="51" spans="1:19" x14ac:dyDescent="0.35">
      <c r="A51">
        <v>50</v>
      </c>
      <c r="B51" t="s">
        <v>404</v>
      </c>
      <c r="C51">
        <v>6811533</v>
      </c>
      <c r="D51">
        <v>6811533</v>
      </c>
      <c r="E51">
        <v>1</v>
      </c>
      <c r="F51" t="s">
        <v>313</v>
      </c>
      <c r="G51">
        <v>45</v>
      </c>
      <c r="H51" t="s">
        <v>413</v>
      </c>
      <c r="I51">
        <v>6785897</v>
      </c>
      <c r="J51">
        <v>6851448</v>
      </c>
      <c r="K51" t="s">
        <v>314</v>
      </c>
      <c r="L51" t="s">
        <v>315</v>
      </c>
      <c r="M51">
        <v>39915</v>
      </c>
      <c r="N51">
        <v>25636</v>
      </c>
      <c r="O51" t="s">
        <v>316</v>
      </c>
    </row>
    <row r="52" spans="1:19" x14ac:dyDescent="0.35">
      <c r="A52">
        <v>51</v>
      </c>
      <c r="B52" t="s">
        <v>404</v>
      </c>
      <c r="C52">
        <v>6838932</v>
      </c>
      <c r="D52">
        <v>6838932</v>
      </c>
      <c r="E52">
        <v>1</v>
      </c>
      <c r="F52" t="s">
        <v>313</v>
      </c>
      <c r="G52">
        <v>46</v>
      </c>
      <c r="H52" t="s">
        <v>413</v>
      </c>
      <c r="I52">
        <v>6785897</v>
      </c>
      <c r="J52">
        <v>6851448</v>
      </c>
      <c r="K52" t="s">
        <v>314</v>
      </c>
      <c r="L52" t="s">
        <v>315</v>
      </c>
      <c r="M52">
        <v>12516</v>
      </c>
      <c r="N52">
        <v>12516</v>
      </c>
      <c r="O52" t="s">
        <v>316</v>
      </c>
    </row>
    <row r="53" spans="1:19" x14ac:dyDescent="0.35">
      <c r="A53">
        <v>52</v>
      </c>
      <c r="B53" t="s">
        <v>404</v>
      </c>
      <c r="C53">
        <v>6845530</v>
      </c>
      <c r="D53">
        <v>6845530</v>
      </c>
      <c r="E53">
        <v>1</v>
      </c>
      <c r="F53" t="s">
        <v>313</v>
      </c>
      <c r="G53">
        <v>47</v>
      </c>
      <c r="H53" t="s">
        <v>413</v>
      </c>
      <c r="I53">
        <v>6785897</v>
      </c>
      <c r="J53">
        <v>6851448</v>
      </c>
      <c r="K53" t="s">
        <v>314</v>
      </c>
      <c r="L53" t="s">
        <v>315</v>
      </c>
      <c r="M53">
        <v>5918</v>
      </c>
      <c r="N53">
        <v>5918</v>
      </c>
      <c r="O53" t="s">
        <v>316</v>
      </c>
    </row>
    <row r="54" spans="1:19" x14ac:dyDescent="0.35">
      <c r="A54">
        <v>53</v>
      </c>
      <c r="B54" t="s">
        <v>404</v>
      </c>
      <c r="C54">
        <v>6859691</v>
      </c>
      <c r="D54">
        <v>6859691</v>
      </c>
      <c r="E54">
        <v>1</v>
      </c>
      <c r="F54" t="s">
        <v>313</v>
      </c>
      <c r="G54">
        <v>48</v>
      </c>
      <c r="H54" t="s">
        <v>413</v>
      </c>
      <c r="I54">
        <v>6785897</v>
      </c>
      <c r="J54">
        <v>6851448</v>
      </c>
      <c r="K54" t="s">
        <v>314</v>
      </c>
      <c r="L54" t="s">
        <v>318</v>
      </c>
      <c r="M54">
        <v>-8243</v>
      </c>
      <c r="N54">
        <v>8243</v>
      </c>
      <c r="O54" t="s">
        <v>316</v>
      </c>
    </row>
    <row r="55" spans="1:19" x14ac:dyDescent="0.35">
      <c r="A55">
        <v>54</v>
      </c>
      <c r="B55" t="s">
        <v>404</v>
      </c>
      <c r="C55">
        <v>6907781</v>
      </c>
      <c r="D55">
        <v>6907781</v>
      </c>
      <c r="E55">
        <v>1</v>
      </c>
      <c r="F55" t="s">
        <v>313</v>
      </c>
      <c r="G55">
        <v>49</v>
      </c>
      <c r="H55" t="s">
        <v>413</v>
      </c>
      <c r="I55">
        <v>6785897</v>
      </c>
      <c r="J55">
        <v>6851448</v>
      </c>
      <c r="K55" t="s">
        <v>314</v>
      </c>
      <c r="L55" t="s">
        <v>318</v>
      </c>
      <c r="M55">
        <v>-56333</v>
      </c>
      <c r="N55">
        <v>56333</v>
      </c>
      <c r="O55" t="s">
        <v>316</v>
      </c>
    </row>
    <row r="56" spans="1:19" x14ac:dyDescent="0.35">
      <c r="A56">
        <v>55</v>
      </c>
      <c r="B56" t="s">
        <v>404</v>
      </c>
      <c r="C56">
        <v>6919588</v>
      </c>
      <c r="D56">
        <v>6919588</v>
      </c>
      <c r="E56">
        <v>1</v>
      </c>
      <c r="F56" t="s">
        <v>313</v>
      </c>
      <c r="G56">
        <v>50</v>
      </c>
      <c r="H56" t="s">
        <v>413</v>
      </c>
      <c r="I56">
        <v>6785897</v>
      </c>
      <c r="J56">
        <v>6851448</v>
      </c>
      <c r="K56" t="s">
        <v>314</v>
      </c>
      <c r="L56" t="s">
        <v>318</v>
      </c>
      <c r="M56">
        <v>-68140</v>
      </c>
      <c r="N56">
        <v>68140</v>
      </c>
      <c r="O56" t="s">
        <v>316</v>
      </c>
    </row>
    <row r="57" spans="1:19" x14ac:dyDescent="0.35">
      <c r="A57">
        <v>56</v>
      </c>
      <c r="B57" t="s">
        <v>404</v>
      </c>
      <c r="C57">
        <v>6991724</v>
      </c>
      <c r="D57">
        <v>6991724</v>
      </c>
      <c r="E57">
        <v>1</v>
      </c>
      <c r="F57" t="s">
        <v>313</v>
      </c>
      <c r="G57">
        <v>51</v>
      </c>
      <c r="H57" t="s">
        <v>413</v>
      </c>
      <c r="I57">
        <v>6785897</v>
      </c>
      <c r="J57">
        <v>6851448</v>
      </c>
      <c r="K57" t="s">
        <v>314</v>
      </c>
      <c r="L57" t="s">
        <v>318</v>
      </c>
      <c r="M57">
        <v>-140276</v>
      </c>
      <c r="N57">
        <v>140276</v>
      </c>
      <c r="O57" t="s">
        <v>316</v>
      </c>
    </row>
    <row r="58" spans="1:19" x14ac:dyDescent="0.35">
      <c r="A58">
        <v>57</v>
      </c>
      <c r="B58" t="s">
        <v>404</v>
      </c>
      <c r="C58">
        <v>40202215</v>
      </c>
      <c r="D58">
        <v>40202215</v>
      </c>
      <c r="E58">
        <v>1</v>
      </c>
      <c r="F58" t="s">
        <v>313</v>
      </c>
      <c r="G58">
        <v>52</v>
      </c>
      <c r="H58" t="s">
        <v>414</v>
      </c>
      <c r="I58">
        <v>40245770</v>
      </c>
      <c r="J58">
        <v>40329982</v>
      </c>
      <c r="K58" t="s">
        <v>325</v>
      </c>
      <c r="L58" t="s">
        <v>318</v>
      </c>
      <c r="M58">
        <v>-43555</v>
      </c>
      <c r="N58">
        <v>43555</v>
      </c>
      <c r="O58" t="s">
        <v>316</v>
      </c>
      <c r="P58" t="s">
        <v>415</v>
      </c>
      <c r="Q58" t="s">
        <v>416</v>
      </c>
      <c r="R58" t="s">
        <v>417</v>
      </c>
      <c r="S58" t="s">
        <v>320</v>
      </c>
    </row>
    <row r="59" spans="1:19" x14ac:dyDescent="0.35">
      <c r="A59">
        <v>58</v>
      </c>
      <c r="B59" t="s">
        <v>404</v>
      </c>
      <c r="C59">
        <v>47359645</v>
      </c>
      <c r="D59">
        <v>47359645</v>
      </c>
      <c r="E59">
        <v>1</v>
      </c>
      <c r="F59" t="s">
        <v>313</v>
      </c>
      <c r="G59">
        <v>53</v>
      </c>
      <c r="H59" t="s">
        <v>418</v>
      </c>
      <c r="I59">
        <v>47188816</v>
      </c>
      <c r="J59">
        <v>47359402</v>
      </c>
      <c r="K59" t="s">
        <v>314</v>
      </c>
      <c r="L59" t="s">
        <v>318</v>
      </c>
      <c r="M59">
        <v>-243</v>
      </c>
      <c r="N59">
        <v>243</v>
      </c>
      <c r="O59" t="s">
        <v>316</v>
      </c>
      <c r="P59" t="s">
        <v>419</v>
      </c>
      <c r="Q59" t="s">
        <v>420</v>
      </c>
      <c r="R59" t="s">
        <v>421</v>
      </c>
      <c r="S59" t="s">
        <v>335</v>
      </c>
    </row>
    <row r="60" spans="1:19" x14ac:dyDescent="0.35">
      <c r="A60">
        <v>59</v>
      </c>
      <c r="B60" t="s">
        <v>422</v>
      </c>
      <c r="C60">
        <v>33510473</v>
      </c>
      <c r="D60">
        <v>33510473</v>
      </c>
      <c r="E60">
        <v>1</v>
      </c>
      <c r="F60" t="s">
        <v>313</v>
      </c>
      <c r="G60">
        <v>54</v>
      </c>
      <c r="H60" t="s">
        <v>423</v>
      </c>
      <c r="I60">
        <v>33492202</v>
      </c>
      <c r="J60">
        <v>33511079</v>
      </c>
      <c r="K60" t="s">
        <v>314</v>
      </c>
      <c r="L60" t="s">
        <v>315</v>
      </c>
      <c r="M60">
        <v>606</v>
      </c>
      <c r="N60">
        <v>606</v>
      </c>
      <c r="O60" t="s">
        <v>316</v>
      </c>
      <c r="P60" t="s">
        <v>424</v>
      </c>
      <c r="Q60" t="s">
        <v>425</v>
      </c>
      <c r="R60" t="s">
        <v>426</v>
      </c>
      <c r="S60" t="s">
        <v>396</v>
      </c>
    </row>
    <row r="61" spans="1:19" x14ac:dyDescent="0.35">
      <c r="A61">
        <v>60</v>
      </c>
      <c r="B61" t="s">
        <v>427</v>
      </c>
      <c r="C61">
        <v>11956306</v>
      </c>
      <c r="D61">
        <v>11956306</v>
      </c>
      <c r="E61">
        <v>1</v>
      </c>
      <c r="F61" t="s">
        <v>313</v>
      </c>
      <c r="G61">
        <v>55</v>
      </c>
      <c r="H61" t="s">
        <v>428</v>
      </c>
      <c r="I61">
        <v>11991184</v>
      </c>
      <c r="J61">
        <v>11994974</v>
      </c>
      <c r="K61" t="s">
        <v>325</v>
      </c>
      <c r="L61" t="s">
        <v>318</v>
      </c>
      <c r="M61">
        <v>-34878</v>
      </c>
      <c r="N61">
        <v>34878</v>
      </c>
      <c r="O61" t="s">
        <v>316</v>
      </c>
    </row>
    <row r="62" spans="1:19" x14ac:dyDescent="0.35">
      <c r="A62">
        <v>61</v>
      </c>
      <c r="B62" t="s">
        <v>427</v>
      </c>
      <c r="C62">
        <v>11957885</v>
      </c>
      <c r="D62">
        <v>11957885</v>
      </c>
      <c r="E62">
        <v>1</v>
      </c>
      <c r="F62" t="s">
        <v>313</v>
      </c>
      <c r="G62">
        <v>56</v>
      </c>
      <c r="H62" t="s">
        <v>428</v>
      </c>
      <c r="I62">
        <v>11991184</v>
      </c>
      <c r="J62">
        <v>11994974</v>
      </c>
      <c r="K62" t="s">
        <v>325</v>
      </c>
      <c r="L62" t="s">
        <v>318</v>
      </c>
      <c r="M62">
        <v>-33299</v>
      </c>
      <c r="N62">
        <v>33299</v>
      </c>
      <c r="O62" t="s">
        <v>316</v>
      </c>
    </row>
    <row r="63" spans="1:19" x14ac:dyDescent="0.35">
      <c r="A63">
        <v>62</v>
      </c>
      <c r="B63" t="s">
        <v>427</v>
      </c>
      <c r="C63">
        <v>13448116</v>
      </c>
      <c r="D63">
        <v>13448116</v>
      </c>
      <c r="E63">
        <v>1</v>
      </c>
      <c r="F63" t="s">
        <v>313</v>
      </c>
      <c r="G63">
        <v>57</v>
      </c>
      <c r="H63" t="s">
        <v>429</v>
      </c>
      <c r="I63">
        <v>13452949</v>
      </c>
      <c r="J63">
        <v>13501307</v>
      </c>
      <c r="K63" t="s">
        <v>325</v>
      </c>
      <c r="L63" t="s">
        <v>318</v>
      </c>
      <c r="M63">
        <v>-4833</v>
      </c>
      <c r="N63">
        <v>4833</v>
      </c>
      <c r="O63" t="s">
        <v>316</v>
      </c>
      <c r="P63" t="s">
        <v>430</v>
      </c>
      <c r="Q63" t="s">
        <v>431</v>
      </c>
      <c r="R63" t="s">
        <v>432</v>
      </c>
      <c r="S63" t="s">
        <v>320</v>
      </c>
    </row>
    <row r="64" spans="1:19" x14ac:dyDescent="0.35">
      <c r="A64">
        <v>63</v>
      </c>
      <c r="B64" t="s">
        <v>427</v>
      </c>
      <c r="C64">
        <v>24652821</v>
      </c>
      <c r="D64">
        <v>24652821</v>
      </c>
      <c r="E64">
        <v>1</v>
      </c>
      <c r="F64" t="s">
        <v>313</v>
      </c>
      <c r="G64">
        <v>58</v>
      </c>
      <c r="H64" t="s">
        <v>433</v>
      </c>
      <c r="I64">
        <v>24394861</v>
      </c>
      <c r="J64">
        <v>25132932</v>
      </c>
      <c r="K64" t="s">
        <v>314</v>
      </c>
      <c r="L64" t="s">
        <v>315</v>
      </c>
      <c r="M64">
        <v>480111</v>
      </c>
      <c r="N64">
        <v>257960</v>
      </c>
      <c r="O64" t="s">
        <v>319</v>
      </c>
      <c r="P64" t="s">
        <v>434</v>
      </c>
      <c r="Q64" t="s">
        <v>435</v>
      </c>
      <c r="R64" t="s">
        <v>436</v>
      </c>
      <c r="S64" t="s">
        <v>320</v>
      </c>
    </row>
    <row r="65" spans="1:19" x14ac:dyDescent="0.35">
      <c r="A65">
        <v>64</v>
      </c>
      <c r="B65" t="s">
        <v>427</v>
      </c>
      <c r="C65">
        <v>24652821</v>
      </c>
      <c r="D65">
        <v>24652821</v>
      </c>
      <c r="E65">
        <v>1</v>
      </c>
      <c r="F65" t="s">
        <v>313</v>
      </c>
      <c r="G65">
        <v>58</v>
      </c>
      <c r="H65" t="s">
        <v>437</v>
      </c>
      <c r="I65">
        <v>24555727</v>
      </c>
      <c r="J65">
        <v>24559554</v>
      </c>
      <c r="K65" t="s">
        <v>325</v>
      </c>
      <c r="L65" t="s">
        <v>322</v>
      </c>
      <c r="M65">
        <v>97094</v>
      </c>
      <c r="N65">
        <v>93267</v>
      </c>
      <c r="O65" t="s">
        <v>316</v>
      </c>
    </row>
    <row r="66" spans="1:19" x14ac:dyDescent="0.35">
      <c r="A66">
        <v>65</v>
      </c>
      <c r="B66" t="s">
        <v>427</v>
      </c>
      <c r="C66">
        <v>24664438</v>
      </c>
      <c r="D66">
        <v>24664438</v>
      </c>
      <c r="E66">
        <v>1</v>
      </c>
      <c r="F66" t="s">
        <v>313</v>
      </c>
      <c r="G66">
        <v>59</v>
      </c>
      <c r="H66" t="s">
        <v>433</v>
      </c>
      <c r="I66">
        <v>24394861</v>
      </c>
      <c r="J66">
        <v>25132932</v>
      </c>
      <c r="K66" t="s">
        <v>314</v>
      </c>
      <c r="L66" t="s">
        <v>315</v>
      </c>
      <c r="M66">
        <v>468494</v>
      </c>
      <c r="N66">
        <v>269577</v>
      </c>
      <c r="O66" t="s">
        <v>319</v>
      </c>
      <c r="P66" t="s">
        <v>434</v>
      </c>
      <c r="Q66" t="s">
        <v>435</v>
      </c>
      <c r="R66" t="s">
        <v>436</v>
      </c>
      <c r="S66" t="s">
        <v>320</v>
      </c>
    </row>
    <row r="67" spans="1:19" x14ac:dyDescent="0.35">
      <c r="A67">
        <v>66</v>
      </c>
      <c r="B67" t="s">
        <v>427</v>
      </c>
      <c r="C67">
        <v>24664438</v>
      </c>
      <c r="D67">
        <v>24664438</v>
      </c>
      <c r="E67">
        <v>1</v>
      </c>
      <c r="F67" t="s">
        <v>313</v>
      </c>
      <c r="G67">
        <v>59</v>
      </c>
      <c r="H67" t="s">
        <v>437</v>
      </c>
      <c r="I67">
        <v>24555727</v>
      </c>
      <c r="J67">
        <v>24559554</v>
      </c>
      <c r="K67" t="s">
        <v>325</v>
      </c>
      <c r="L67" t="s">
        <v>322</v>
      </c>
      <c r="M67">
        <v>108711</v>
      </c>
      <c r="N67">
        <v>104884</v>
      </c>
      <c r="O67" t="s">
        <v>316</v>
      </c>
    </row>
    <row r="68" spans="1:19" x14ac:dyDescent="0.35">
      <c r="A68">
        <v>67</v>
      </c>
      <c r="B68" t="s">
        <v>438</v>
      </c>
      <c r="C68">
        <v>7735497</v>
      </c>
      <c r="D68">
        <v>7735497</v>
      </c>
      <c r="E68">
        <v>1</v>
      </c>
      <c r="F68" t="s">
        <v>313</v>
      </c>
      <c r="G68">
        <v>60</v>
      </c>
      <c r="H68" t="s">
        <v>440</v>
      </c>
      <c r="I68">
        <v>7817697</v>
      </c>
      <c r="J68">
        <v>7882912</v>
      </c>
      <c r="K68" t="s">
        <v>314</v>
      </c>
      <c r="L68" t="s">
        <v>322</v>
      </c>
      <c r="M68">
        <v>147415</v>
      </c>
      <c r="N68">
        <v>82200</v>
      </c>
      <c r="O68" t="s">
        <v>316</v>
      </c>
    </row>
    <row r="69" spans="1:19" x14ac:dyDescent="0.35">
      <c r="A69">
        <v>68</v>
      </c>
      <c r="B69" t="s">
        <v>438</v>
      </c>
      <c r="C69">
        <v>21330931</v>
      </c>
      <c r="D69">
        <v>21330931</v>
      </c>
      <c r="E69">
        <v>1</v>
      </c>
      <c r="F69" t="s">
        <v>313</v>
      </c>
      <c r="G69">
        <v>61</v>
      </c>
      <c r="H69" t="s">
        <v>441</v>
      </c>
      <c r="I69">
        <v>21304951</v>
      </c>
      <c r="J69">
        <v>21668074</v>
      </c>
      <c r="K69" t="s">
        <v>314</v>
      </c>
      <c r="L69" t="s">
        <v>315</v>
      </c>
      <c r="M69">
        <v>337143</v>
      </c>
      <c r="N69">
        <v>25980</v>
      </c>
      <c r="O69" t="s">
        <v>319</v>
      </c>
    </row>
    <row r="70" spans="1:19" x14ac:dyDescent="0.35">
      <c r="A70">
        <v>69</v>
      </c>
      <c r="B70" t="s">
        <v>438</v>
      </c>
      <c r="C70">
        <v>21330931</v>
      </c>
      <c r="D70">
        <v>21330931</v>
      </c>
      <c r="E70">
        <v>1</v>
      </c>
      <c r="F70" t="s">
        <v>313</v>
      </c>
      <c r="G70">
        <v>61</v>
      </c>
      <c r="H70" t="s">
        <v>442</v>
      </c>
      <c r="I70">
        <v>21622308</v>
      </c>
      <c r="J70">
        <v>21622409</v>
      </c>
      <c r="K70" t="s">
        <v>314</v>
      </c>
      <c r="L70" t="s">
        <v>322</v>
      </c>
      <c r="M70">
        <v>291478</v>
      </c>
      <c r="N70">
        <v>291377</v>
      </c>
      <c r="O70" t="s">
        <v>316</v>
      </c>
      <c r="P70" t="s">
        <v>377</v>
      </c>
    </row>
    <row r="71" spans="1:19" x14ac:dyDescent="0.35">
      <c r="A71">
        <v>70</v>
      </c>
      <c r="B71" t="s">
        <v>438</v>
      </c>
      <c r="C71">
        <v>21345264</v>
      </c>
      <c r="D71">
        <v>21345264</v>
      </c>
      <c r="E71">
        <v>1</v>
      </c>
      <c r="F71" t="s">
        <v>313</v>
      </c>
      <c r="G71">
        <v>62</v>
      </c>
      <c r="H71" t="s">
        <v>441</v>
      </c>
      <c r="I71">
        <v>21304951</v>
      </c>
      <c r="J71">
        <v>21668074</v>
      </c>
      <c r="K71" t="s">
        <v>314</v>
      </c>
      <c r="L71" t="s">
        <v>315</v>
      </c>
      <c r="M71">
        <v>322810</v>
      </c>
      <c r="N71">
        <v>40313</v>
      </c>
      <c r="O71" t="s">
        <v>319</v>
      </c>
    </row>
    <row r="72" spans="1:19" x14ac:dyDescent="0.35">
      <c r="A72">
        <v>71</v>
      </c>
      <c r="B72" t="s">
        <v>438</v>
      </c>
      <c r="C72">
        <v>21345264</v>
      </c>
      <c r="D72">
        <v>21345264</v>
      </c>
      <c r="E72">
        <v>1</v>
      </c>
      <c r="F72" t="s">
        <v>313</v>
      </c>
      <c r="G72">
        <v>62</v>
      </c>
      <c r="H72" t="s">
        <v>442</v>
      </c>
      <c r="I72">
        <v>21622308</v>
      </c>
      <c r="J72">
        <v>21622409</v>
      </c>
      <c r="K72" t="s">
        <v>314</v>
      </c>
      <c r="L72" t="s">
        <v>322</v>
      </c>
      <c r="M72">
        <v>277145</v>
      </c>
      <c r="N72">
        <v>277044</v>
      </c>
      <c r="O72" t="s">
        <v>316</v>
      </c>
      <c r="P72" t="s">
        <v>377</v>
      </c>
    </row>
    <row r="73" spans="1:19" x14ac:dyDescent="0.35">
      <c r="A73">
        <v>72</v>
      </c>
      <c r="B73" t="s">
        <v>443</v>
      </c>
      <c r="C73">
        <v>29654139</v>
      </c>
      <c r="D73">
        <v>29654139</v>
      </c>
      <c r="E73">
        <v>1</v>
      </c>
      <c r="F73" t="s">
        <v>313</v>
      </c>
      <c r="G73">
        <v>63</v>
      </c>
      <c r="H73" t="s">
        <v>444</v>
      </c>
      <c r="I73">
        <v>29583440</v>
      </c>
      <c r="J73">
        <v>29583546</v>
      </c>
      <c r="K73" t="s">
        <v>325</v>
      </c>
      <c r="L73" t="s">
        <v>322</v>
      </c>
      <c r="M73">
        <v>70699</v>
      </c>
      <c r="N73">
        <v>70593</v>
      </c>
      <c r="O73" t="s">
        <v>316</v>
      </c>
      <c r="P73" t="s">
        <v>377</v>
      </c>
    </row>
    <row r="74" spans="1:19" x14ac:dyDescent="0.35">
      <c r="A74">
        <v>73</v>
      </c>
      <c r="B74" t="s">
        <v>443</v>
      </c>
      <c r="C74">
        <v>29669984</v>
      </c>
      <c r="D74">
        <v>29669984</v>
      </c>
      <c r="E74">
        <v>1</v>
      </c>
      <c r="F74" t="s">
        <v>313</v>
      </c>
      <c r="G74">
        <v>64</v>
      </c>
      <c r="H74" t="s">
        <v>444</v>
      </c>
      <c r="I74">
        <v>29583440</v>
      </c>
      <c r="J74">
        <v>29583546</v>
      </c>
      <c r="K74" t="s">
        <v>325</v>
      </c>
      <c r="L74" t="s">
        <v>322</v>
      </c>
      <c r="M74">
        <v>86544</v>
      </c>
      <c r="N74">
        <v>86438</v>
      </c>
      <c r="O74" t="s">
        <v>316</v>
      </c>
      <c r="P74" t="s">
        <v>377</v>
      </c>
    </row>
    <row r="75" spans="1:19" x14ac:dyDescent="0.35">
      <c r="A75">
        <v>74</v>
      </c>
      <c r="B75" t="s">
        <v>443</v>
      </c>
      <c r="C75">
        <v>29671758</v>
      </c>
      <c r="D75">
        <v>29671758</v>
      </c>
      <c r="E75">
        <v>1</v>
      </c>
      <c r="F75" t="s">
        <v>313</v>
      </c>
      <c r="G75">
        <v>65</v>
      </c>
      <c r="H75" t="s">
        <v>444</v>
      </c>
      <c r="I75">
        <v>29583440</v>
      </c>
      <c r="J75">
        <v>29583546</v>
      </c>
      <c r="K75" t="s">
        <v>325</v>
      </c>
      <c r="L75" t="s">
        <v>322</v>
      </c>
      <c r="M75">
        <v>88318</v>
      </c>
      <c r="N75">
        <v>88212</v>
      </c>
      <c r="O75" t="s">
        <v>316</v>
      </c>
      <c r="P75" t="s">
        <v>377</v>
      </c>
    </row>
    <row r="76" spans="1:19" x14ac:dyDescent="0.35">
      <c r="A76">
        <v>75</v>
      </c>
      <c r="B76" t="s">
        <v>443</v>
      </c>
      <c r="C76">
        <v>29710986</v>
      </c>
      <c r="D76">
        <v>29710986</v>
      </c>
      <c r="E76">
        <v>1</v>
      </c>
      <c r="F76" t="s">
        <v>313</v>
      </c>
      <c r="G76">
        <v>66</v>
      </c>
      <c r="H76" t="s">
        <v>445</v>
      </c>
      <c r="I76">
        <v>29810084</v>
      </c>
      <c r="J76">
        <v>29844655</v>
      </c>
      <c r="K76" t="s">
        <v>325</v>
      </c>
      <c r="L76" t="s">
        <v>318</v>
      </c>
      <c r="M76">
        <v>-99098</v>
      </c>
      <c r="N76">
        <v>99098</v>
      </c>
      <c r="O76" t="s">
        <v>316</v>
      </c>
    </row>
    <row r="77" spans="1:19" x14ac:dyDescent="0.35">
      <c r="A77">
        <v>76</v>
      </c>
      <c r="B77" t="s">
        <v>443</v>
      </c>
      <c r="C77">
        <v>29718219</v>
      </c>
      <c r="D77">
        <v>29718219</v>
      </c>
      <c r="E77">
        <v>1</v>
      </c>
      <c r="F77" t="s">
        <v>313</v>
      </c>
      <c r="G77">
        <v>67</v>
      </c>
      <c r="H77" t="s">
        <v>445</v>
      </c>
      <c r="I77">
        <v>29810084</v>
      </c>
      <c r="J77">
        <v>29844655</v>
      </c>
      <c r="K77" t="s">
        <v>325</v>
      </c>
      <c r="L77" t="s">
        <v>318</v>
      </c>
      <c r="M77">
        <v>-91865</v>
      </c>
      <c r="N77">
        <v>91865</v>
      </c>
      <c r="O77" t="s">
        <v>316</v>
      </c>
    </row>
    <row r="78" spans="1:19" x14ac:dyDescent="0.35">
      <c r="A78">
        <v>77</v>
      </c>
      <c r="B78" t="s">
        <v>443</v>
      </c>
      <c r="C78">
        <v>29731101</v>
      </c>
      <c r="D78">
        <v>29731101</v>
      </c>
      <c r="E78">
        <v>1</v>
      </c>
      <c r="F78" t="s">
        <v>313</v>
      </c>
      <c r="G78">
        <v>68</v>
      </c>
      <c r="H78" t="s">
        <v>445</v>
      </c>
      <c r="I78">
        <v>29810084</v>
      </c>
      <c r="J78">
        <v>29844655</v>
      </c>
      <c r="K78" t="s">
        <v>325</v>
      </c>
      <c r="L78" t="s">
        <v>318</v>
      </c>
      <c r="M78">
        <v>-78983</v>
      </c>
      <c r="N78">
        <v>78983</v>
      </c>
      <c r="O78" t="s">
        <v>316</v>
      </c>
    </row>
    <row r="79" spans="1:19" x14ac:dyDescent="0.35">
      <c r="A79">
        <v>78</v>
      </c>
      <c r="B79" t="s">
        <v>443</v>
      </c>
      <c r="C79">
        <v>29742489</v>
      </c>
      <c r="D79">
        <v>29742489</v>
      </c>
      <c r="E79">
        <v>1</v>
      </c>
      <c r="F79" t="s">
        <v>313</v>
      </c>
      <c r="G79">
        <v>69</v>
      </c>
      <c r="H79" t="s">
        <v>445</v>
      </c>
      <c r="I79">
        <v>29810084</v>
      </c>
      <c r="J79">
        <v>29844655</v>
      </c>
      <c r="K79" t="s">
        <v>325</v>
      </c>
      <c r="L79" t="s">
        <v>318</v>
      </c>
      <c r="M79">
        <v>-67595</v>
      </c>
      <c r="N79">
        <v>67595</v>
      </c>
      <c r="O79" t="s">
        <v>316</v>
      </c>
    </row>
    <row r="80" spans="1:19" x14ac:dyDescent="0.35">
      <c r="A80">
        <v>79</v>
      </c>
      <c r="B80" t="s">
        <v>443</v>
      </c>
      <c r="C80">
        <v>29752455</v>
      </c>
      <c r="D80">
        <v>29752455</v>
      </c>
      <c r="E80">
        <v>1</v>
      </c>
      <c r="F80" t="s">
        <v>313</v>
      </c>
      <c r="G80">
        <v>70</v>
      </c>
      <c r="H80" t="s">
        <v>445</v>
      </c>
      <c r="I80">
        <v>29810084</v>
      </c>
      <c r="J80">
        <v>29844655</v>
      </c>
      <c r="K80" t="s">
        <v>325</v>
      </c>
      <c r="L80" t="s">
        <v>318</v>
      </c>
      <c r="M80">
        <v>-57629</v>
      </c>
      <c r="N80">
        <v>57629</v>
      </c>
      <c r="O80" t="s">
        <v>316</v>
      </c>
    </row>
    <row r="81" spans="1:19" x14ac:dyDescent="0.35">
      <c r="A81">
        <v>80</v>
      </c>
      <c r="B81" t="s">
        <v>443</v>
      </c>
      <c r="C81">
        <v>29779751</v>
      </c>
      <c r="D81">
        <v>29779751</v>
      </c>
      <c r="E81">
        <v>1</v>
      </c>
      <c r="F81" t="s">
        <v>313</v>
      </c>
      <c r="G81">
        <v>71</v>
      </c>
      <c r="H81" t="s">
        <v>445</v>
      </c>
      <c r="I81">
        <v>29810084</v>
      </c>
      <c r="J81">
        <v>29844655</v>
      </c>
      <c r="K81" t="s">
        <v>325</v>
      </c>
      <c r="L81" t="s">
        <v>318</v>
      </c>
      <c r="M81">
        <v>-30333</v>
      </c>
      <c r="N81">
        <v>30333</v>
      </c>
      <c r="O81" t="s">
        <v>316</v>
      </c>
    </row>
    <row r="82" spans="1:19" x14ac:dyDescent="0.35">
      <c r="A82">
        <v>81</v>
      </c>
      <c r="B82" t="s">
        <v>443</v>
      </c>
      <c r="C82">
        <v>29799057</v>
      </c>
      <c r="D82">
        <v>29799057</v>
      </c>
      <c r="E82">
        <v>1</v>
      </c>
      <c r="F82" t="s">
        <v>313</v>
      </c>
      <c r="G82">
        <v>72</v>
      </c>
      <c r="H82" t="s">
        <v>445</v>
      </c>
      <c r="I82">
        <v>29810084</v>
      </c>
      <c r="J82">
        <v>29844655</v>
      </c>
      <c r="K82" t="s">
        <v>325</v>
      </c>
      <c r="L82" t="s">
        <v>318</v>
      </c>
      <c r="M82">
        <v>-11027</v>
      </c>
      <c r="N82">
        <v>11027</v>
      </c>
      <c r="O82" t="s">
        <v>316</v>
      </c>
    </row>
    <row r="83" spans="1:19" x14ac:dyDescent="0.35">
      <c r="A83">
        <v>82</v>
      </c>
      <c r="B83" t="s">
        <v>443</v>
      </c>
      <c r="C83">
        <v>29814161</v>
      </c>
      <c r="D83">
        <v>29814161</v>
      </c>
      <c r="E83">
        <v>1</v>
      </c>
      <c r="F83" t="s">
        <v>313</v>
      </c>
      <c r="G83">
        <v>73</v>
      </c>
      <c r="H83" t="s">
        <v>445</v>
      </c>
      <c r="I83">
        <v>29810084</v>
      </c>
      <c r="J83">
        <v>29844655</v>
      </c>
      <c r="K83" t="s">
        <v>325</v>
      </c>
      <c r="L83" t="s">
        <v>315</v>
      </c>
      <c r="M83">
        <v>4077</v>
      </c>
      <c r="N83">
        <v>4077</v>
      </c>
      <c r="O83" t="s">
        <v>316</v>
      </c>
    </row>
    <row r="84" spans="1:19" x14ac:dyDescent="0.35">
      <c r="A84">
        <v>83</v>
      </c>
      <c r="B84" t="s">
        <v>443</v>
      </c>
      <c r="C84">
        <v>34984408</v>
      </c>
      <c r="D84">
        <v>34984408</v>
      </c>
      <c r="E84">
        <v>1</v>
      </c>
      <c r="F84" t="s">
        <v>313</v>
      </c>
      <c r="G84">
        <v>74</v>
      </c>
      <c r="H84" t="s">
        <v>446</v>
      </c>
      <c r="I84">
        <v>35056882</v>
      </c>
      <c r="J84">
        <v>35057304</v>
      </c>
      <c r="K84" t="s">
        <v>314</v>
      </c>
      <c r="L84" t="s">
        <v>322</v>
      </c>
      <c r="M84">
        <v>72896</v>
      </c>
      <c r="N84">
        <v>72474</v>
      </c>
      <c r="O84" t="s">
        <v>316</v>
      </c>
      <c r="Q84" t="s">
        <v>447</v>
      </c>
      <c r="R84" t="s">
        <v>448</v>
      </c>
      <c r="S84" t="s">
        <v>388</v>
      </c>
    </row>
    <row r="85" spans="1:19" x14ac:dyDescent="0.35">
      <c r="A85">
        <v>84</v>
      </c>
      <c r="B85" t="s">
        <v>443</v>
      </c>
      <c r="C85">
        <v>57439074</v>
      </c>
      <c r="D85">
        <v>57439074</v>
      </c>
      <c r="E85">
        <v>1</v>
      </c>
      <c r="F85" t="s">
        <v>313</v>
      </c>
      <c r="G85">
        <v>75</v>
      </c>
      <c r="H85" t="s">
        <v>449</v>
      </c>
      <c r="I85">
        <v>57446832</v>
      </c>
      <c r="J85">
        <v>57699950</v>
      </c>
      <c r="K85" t="s">
        <v>325</v>
      </c>
      <c r="L85" t="s">
        <v>318</v>
      </c>
      <c r="M85">
        <v>-7758</v>
      </c>
      <c r="N85">
        <v>7758</v>
      </c>
      <c r="O85" t="s">
        <v>316</v>
      </c>
      <c r="P85" t="s">
        <v>450</v>
      </c>
    </row>
    <row r="86" spans="1:19" x14ac:dyDescent="0.35">
      <c r="A86">
        <v>85</v>
      </c>
      <c r="B86" t="s">
        <v>451</v>
      </c>
      <c r="C86">
        <v>44372549</v>
      </c>
      <c r="D86">
        <v>44372549</v>
      </c>
      <c r="E86">
        <v>1</v>
      </c>
      <c r="F86" t="s">
        <v>313</v>
      </c>
      <c r="G86">
        <v>76</v>
      </c>
      <c r="H86" t="s">
        <v>452</v>
      </c>
      <c r="I86">
        <v>44234004</v>
      </c>
      <c r="J86">
        <v>44260746</v>
      </c>
      <c r="K86" t="s">
        <v>314</v>
      </c>
      <c r="L86" t="s">
        <v>318</v>
      </c>
      <c r="M86">
        <v>-111803</v>
      </c>
      <c r="N86">
        <v>111803</v>
      </c>
      <c r="O86" t="s">
        <v>316</v>
      </c>
      <c r="P86" t="s">
        <v>453</v>
      </c>
      <c r="Q86" t="s">
        <v>454</v>
      </c>
      <c r="R86" t="s">
        <v>455</v>
      </c>
      <c r="S86" t="s">
        <v>456</v>
      </c>
    </row>
    <row r="87" spans="1:19" x14ac:dyDescent="0.35">
      <c r="A87">
        <v>86</v>
      </c>
      <c r="B87" t="s">
        <v>451</v>
      </c>
      <c r="C87">
        <v>44372549</v>
      </c>
      <c r="D87">
        <v>44372549</v>
      </c>
      <c r="E87">
        <v>1</v>
      </c>
      <c r="F87" t="s">
        <v>313</v>
      </c>
      <c r="G87">
        <v>76</v>
      </c>
      <c r="H87" t="s">
        <v>457</v>
      </c>
      <c r="I87">
        <v>44305262</v>
      </c>
      <c r="J87">
        <v>44508139</v>
      </c>
      <c r="K87" t="s">
        <v>314</v>
      </c>
      <c r="L87" t="s">
        <v>315</v>
      </c>
      <c r="M87">
        <v>135590</v>
      </c>
      <c r="N87">
        <v>67287</v>
      </c>
      <c r="O87" t="s">
        <v>319</v>
      </c>
      <c r="P87" t="s">
        <v>458</v>
      </c>
      <c r="Q87" t="s">
        <v>459</v>
      </c>
      <c r="R87" t="s">
        <v>460</v>
      </c>
      <c r="S87" t="s">
        <v>461</v>
      </c>
    </row>
    <row r="88" spans="1:19" x14ac:dyDescent="0.35">
      <c r="A88">
        <v>87</v>
      </c>
      <c r="B88" t="s">
        <v>451</v>
      </c>
      <c r="C88">
        <v>44388924</v>
      </c>
      <c r="D88">
        <v>44388924</v>
      </c>
      <c r="E88">
        <v>1</v>
      </c>
      <c r="F88" t="s">
        <v>313</v>
      </c>
      <c r="G88">
        <v>77</v>
      </c>
      <c r="H88" t="s">
        <v>457</v>
      </c>
      <c r="I88">
        <v>44305262</v>
      </c>
      <c r="J88">
        <v>44508139</v>
      </c>
      <c r="K88" t="s">
        <v>314</v>
      </c>
      <c r="L88" t="s">
        <v>315</v>
      </c>
      <c r="M88">
        <v>119215</v>
      </c>
      <c r="N88">
        <v>83662</v>
      </c>
      <c r="O88" t="s">
        <v>316</v>
      </c>
      <c r="P88" t="s">
        <v>458</v>
      </c>
      <c r="Q88" t="s">
        <v>459</v>
      </c>
      <c r="R88" t="s">
        <v>460</v>
      </c>
      <c r="S88" t="s">
        <v>461</v>
      </c>
    </row>
    <row r="89" spans="1:19" x14ac:dyDescent="0.35">
      <c r="A89">
        <v>88</v>
      </c>
      <c r="B89" t="s">
        <v>451</v>
      </c>
      <c r="C89">
        <v>44534551</v>
      </c>
      <c r="D89">
        <v>44534551</v>
      </c>
      <c r="E89">
        <v>1</v>
      </c>
      <c r="F89" t="s">
        <v>313</v>
      </c>
      <c r="G89">
        <v>78</v>
      </c>
      <c r="H89" t="s">
        <v>457</v>
      </c>
      <c r="I89">
        <v>44305262</v>
      </c>
      <c r="J89">
        <v>44508139</v>
      </c>
      <c r="K89" t="s">
        <v>314</v>
      </c>
      <c r="L89" t="s">
        <v>318</v>
      </c>
      <c r="M89">
        <v>-26412</v>
      </c>
      <c r="N89">
        <v>26412</v>
      </c>
      <c r="O89" t="s">
        <v>316</v>
      </c>
      <c r="P89" t="s">
        <v>458</v>
      </c>
      <c r="Q89" t="s">
        <v>459</v>
      </c>
      <c r="R89" t="s">
        <v>460</v>
      </c>
      <c r="S89" t="s">
        <v>461</v>
      </c>
    </row>
    <row r="90" spans="1:19" x14ac:dyDescent="0.35">
      <c r="A90">
        <v>89</v>
      </c>
      <c r="B90" t="s">
        <v>451</v>
      </c>
      <c r="C90">
        <v>44543279</v>
      </c>
      <c r="D90">
        <v>44543279</v>
      </c>
      <c r="E90">
        <v>1</v>
      </c>
      <c r="F90" t="s">
        <v>313</v>
      </c>
      <c r="G90">
        <v>79</v>
      </c>
      <c r="H90" t="s">
        <v>457</v>
      </c>
      <c r="I90">
        <v>44305262</v>
      </c>
      <c r="J90">
        <v>44508139</v>
      </c>
      <c r="K90" t="s">
        <v>314</v>
      </c>
      <c r="L90" t="s">
        <v>318</v>
      </c>
      <c r="M90">
        <v>-35140</v>
      </c>
      <c r="N90">
        <v>35140</v>
      </c>
      <c r="O90" t="s">
        <v>316</v>
      </c>
      <c r="P90" t="s">
        <v>458</v>
      </c>
      <c r="Q90" t="s">
        <v>459</v>
      </c>
      <c r="R90" t="s">
        <v>460</v>
      </c>
      <c r="S90" t="s">
        <v>461</v>
      </c>
    </row>
    <row r="91" spans="1:19" x14ac:dyDescent="0.35">
      <c r="A91">
        <v>90</v>
      </c>
      <c r="B91" t="s">
        <v>451</v>
      </c>
      <c r="C91">
        <v>46053118</v>
      </c>
      <c r="D91">
        <v>46053118</v>
      </c>
      <c r="E91">
        <v>1</v>
      </c>
      <c r="F91" t="s">
        <v>313</v>
      </c>
      <c r="G91">
        <v>80</v>
      </c>
      <c r="H91" t="s">
        <v>462</v>
      </c>
      <c r="I91">
        <v>45755985</v>
      </c>
      <c r="J91">
        <v>46081896</v>
      </c>
      <c r="K91" t="s">
        <v>314</v>
      </c>
      <c r="L91" t="s">
        <v>315</v>
      </c>
      <c r="M91">
        <v>28778</v>
      </c>
      <c r="N91">
        <v>28778</v>
      </c>
      <c r="O91" t="s">
        <v>319</v>
      </c>
      <c r="P91" t="s">
        <v>463</v>
      </c>
    </row>
    <row r="92" spans="1:19" x14ac:dyDescent="0.35">
      <c r="A92">
        <v>91</v>
      </c>
      <c r="B92" t="s">
        <v>451</v>
      </c>
      <c r="C92">
        <v>46053118</v>
      </c>
      <c r="D92">
        <v>46053118</v>
      </c>
      <c r="E92">
        <v>1</v>
      </c>
      <c r="F92" t="s">
        <v>313</v>
      </c>
      <c r="G92">
        <v>80</v>
      </c>
      <c r="H92" t="s">
        <v>464</v>
      </c>
      <c r="I92">
        <v>46034499</v>
      </c>
      <c r="J92">
        <v>46034947</v>
      </c>
      <c r="K92" t="s">
        <v>314</v>
      </c>
      <c r="L92" t="s">
        <v>318</v>
      </c>
      <c r="M92">
        <v>-18171</v>
      </c>
      <c r="N92">
        <v>18171</v>
      </c>
      <c r="O92" t="s">
        <v>316</v>
      </c>
    </row>
    <row r="93" spans="1:19" x14ac:dyDescent="0.35">
      <c r="A93">
        <v>92</v>
      </c>
      <c r="B93" t="s">
        <v>465</v>
      </c>
      <c r="C93">
        <v>9844519</v>
      </c>
      <c r="D93">
        <v>9844519</v>
      </c>
      <c r="E93">
        <v>1</v>
      </c>
      <c r="F93" t="s">
        <v>313</v>
      </c>
      <c r="G93">
        <v>81</v>
      </c>
      <c r="H93" t="s">
        <v>467</v>
      </c>
      <c r="I93">
        <v>9753136</v>
      </c>
      <c r="J93">
        <v>9782804</v>
      </c>
      <c r="K93" t="s">
        <v>314</v>
      </c>
      <c r="L93" t="s">
        <v>318</v>
      </c>
      <c r="M93">
        <v>-61715</v>
      </c>
      <c r="N93">
        <v>61715</v>
      </c>
      <c r="O93" t="s">
        <v>316</v>
      </c>
    </row>
    <row r="94" spans="1:19" x14ac:dyDescent="0.35">
      <c r="A94">
        <v>93</v>
      </c>
      <c r="B94" t="s">
        <v>465</v>
      </c>
      <c r="C94">
        <v>54017181</v>
      </c>
      <c r="D94">
        <v>54017181</v>
      </c>
      <c r="E94">
        <v>1</v>
      </c>
      <c r="F94" t="s">
        <v>313</v>
      </c>
      <c r="G94">
        <v>82</v>
      </c>
      <c r="H94" t="s">
        <v>468</v>
      </c>
      <c r="I94">
        <v>53939807</v>
      </c>
      <c r="J94">
        <v>54051756</v>
      </c>
      <c r="K94" t="s">
        <v>325</v>
      </c>
      <c r="L94" t="s">
        <v>315</v>
      </c>
      <c r="M94">
        <v>77374</v>
      </c>
      <c r="N94">
        <v>34575</v>
      </c>
      <c r="O94" t="s">
        <v>319</v>
      </c>
      <c r="P94" t="s">
        <v>469</v>
      </c>
      <c r="Q94" t="s">
        <v>470</v>
      </c>
      <c r="R94" t="s">
        <v>471</v>
      </c>
      <c r="S94" t="s">
        <v>336</v>
      </c>
    </row>
    <row r="95" spans="1:19" x14ac:dyDescent="0.35">
      <c r="A95">
        <v>94</v>
      </c>
      <c r="B95" t="s">
        <v>465</v>
      </c>
      <c r="C95">
        <v>54017181</v>
      </c>
      <c r="D95">
        <v>54017181</v>
      </c>
      <c r="E95">
        <v>1</v>
      </c>
      <c r="F95" t="s">
        <v>313</v>
      </c>
      <c r="G95">
        <v>82</v>
      </c>
      <c r="H95" t="s">
        <v>472</v>
      </c>
      <c r="I95">
        <v>54056312</v>
      </c>
      <c r="J95">
        <v>54071692</v>
      </c>
      <c r="K95" t="s">
        <v>325</v>
      </c>
      <c r="L95" t="s">
        <v>318</v>
      </c>
      <c r="M95">
        <v>-39131</v>
      </c>
      <c r="N95">
        <v>39131</v>
      </c>
      <c r="O95" t="s">
        <v>316</v>
      </c>
      <c r="P95" t="s">
        <v>473</v>
      </c>
      <c r="Q95" t="s">
        <v>474</v>
      </c>
      <c r="R95" t="s">
        <v>475</v>
      </c>
      <c r="S95" t="s">
        <v>439</v>
      </c>
    </row>
    <row r="96" spans="1:19" x14ac:dyDescent="0.35">
      <c r="A96">
        <v>95</v>
      </c>
      <c r="B96" t="s">
        <v>465</v>
      </c>
      <c r="C96">
        <v>54049858</v>
      </c>
      <c r="D96">
        <v>54049858</v>
      </c>
      <c r="E96">
        <v>1</v>
      </c>
      <c r="F96" t="s">
        <v>313</v>
      </c>
      <c r="G96">
        <v>83</v>
      </c>
      <c r="H96" t="s">
        <v>468</v>
      </c>
      <c r="I96">
        <v>53939807</v>
      </c>
      <c r="J96">
        <v>54051756</v>
      </c>
      <c r="K96" t="s">
        <v>325</v>
      </c>
      <c r="L96" t="s">
        <v>315</v>
      </c>
      <c r="M96">
        <v>110051</v>
      </c>
      <c r="N96">
        <v>1898</v>
      </c>
      <c r="O96" t="s">
        <v>319</v>
      </c>
      <c r="P96" t="s">
        <v>469</v>
      </c>
      <c r="Q96" t="s">
        <v>470</v>
      </c>
      <c r="R96" t="s">
        <v>471</v>
      </c>
      <c r="S96" t="s">
        <v>336</v>
      </c>
    </row>
    <row r="97" spans="1:19" x14ac:dyDescent="0.35">
      <c r="A97">
        <v>96</v>
      </c>
      <c r="B97" t="s">
        <v>465</v>
      </c>
      <c r="C97">
        <v>54049858</v>
      </c>
      <c r="D97">
        <v>54049858</v>
      </c>
      <c r="E97">
        <v>1</v>
      </c>
      <c r="F97" t="s">
        <v>313</v>
      </c>
      <c r="G97">
        <v>83</v>
      </c>
      <c r="H97" t="s">
        <v>472</v>
      </c>
      <c r="I97">
        <v>54056312</v>
      </c>
      <c r="J97">
        <v>54071692</v>
      </c>
      <c r="K97" t="s">
        <v>325</v>
      </c>
      <c r="L97" t="s">
        <v>318</v>
      </c>
      <c r="M97">
        <v>-6454</v>
      </c>
      <c r="N97">
        <v>6454</v>
      </c>
      <c r="O97" t="s">
        <v>316</v>
      </c>
      <c r="P97" t="s">
        <v>473</v>
      </c>
      <c r="Q97" t="s">
        <v>474</v>
      </c>
      <c r="R97" t="s">
        <v>475</v>
      </c>
      <c r="S97" t="s">
        <v>439</v>
      </c>
    </row>
    <row r="98" spans="1:19" x14ac:dyDescent="0.35">
      <c r="A98">
        <v>97</v>
      </c>
      <c r="B98" t="s">
        <v>465</v>
      </c>
      <c r="C98">
        <v>54049870</v>
      </c>
      <c r="D98">
        <v>54049870</v>
      </c>
      <c r="E98">
        <v>1</v>
      </c>
      <c r="F98" t="s">
        <v>313</v>
      </c>
      <c r="G98">
        <v>84</v>
      </c>
      <c r="H98" t="s">
        <v>468</v>
      </c>
      <c r="I98">
        <v>53939807</v>
      </c>
      <c r="J98">
        <v>54051756</v>
      </c>
      <c r="K98" t="s">
        <v>325</v>
      </c>
      <c r="L98" t="s">
        <v>315</v>
      </c>
      <c r="M98">
        <v>110063</v>
      </c>
      <c r="N98">
        <v>1886</v>
      </c>
      <c r="O98" t="s">
        <v>319</v>
      </c>
      <c r="P98" t="s">
        <v>469</v>
      </c>
      <c r="Q98" t="s">
        <v>470</v>
      </c>
      <c r="R98" t="s">
        <v>471</v>
      </c>
      <c r="S98" t="s">
        <v>336</v>
      </c>
    </row>
    <row r="99" spans="1:19" x14ac:dyDescent="0.35">
      <c r="A99">
        <v>98</v>
      </c>
      <c r="B99" t="s">
        <v>465</v>
      </c>
      <c r="C99">
        <v>54049870</v>
      </c>
      <c r="D99">
        <v>54049870</v>
      </c>
      <c r="E99">
        <v>1</v>
      </c>
      <c r="F99" t="s">
        <v>313</v>
      </c>
      <c r="G99">
        <v>84</v>
      </c>
      <c r="H99" t="s">
        <v>472</v>
      </c>
      <c r="I99">
        <v>54056312</v>
      </c>
      <c r="J99">
        <v>54071692</v>
      </c>
      <c r="K99" t="s">
        <v>325</v>
      </c>
      <c r="L99" t="s">
        <v>318</v>
      </c>
      <c r="M99">
        <v>-6442</v>
      </c>
      <c r="N99">
        <v>6442</v>
      </c>
      <c r="O99" t="s">
        <v>316</v>
      </c>
      <c r="P99" t="s">
        <v>473</v>
      </c>
      <c r="Q99" t="s">
        <v>474</v>
      </c>
      <c r="R99" t="s">
        <v>475</v>
      </c>
      <c r="S99" t="s">
        <v>439</v>
      </c>
    </row>
    <row r="100" spans="1:19" x14ac:dyDescent="0.35">
      <c r="A100">
        <v>99</v>
      </c>
      <c r="B100" t="s">
        <v>465</v>
      </c>
      <c r="C100">
        <v>54156304</v>
      </c>
      <c r="D100">
        <v>54156304</v>
      </c>
      <c r="E100">
        <v>1</v>
      </c>
      <c r="F100" t="s">
        <v>313</v>
      </c>
      <c r="G100">
        <v>85</v>
      </c>
      <c r="H100" t="s">
        <v>476</v>
      </c>
      <c r="I100">
        <v>54161043</v>
      </c>
      <c r="J100">
        <v>54161936</v>
      </c>
      <c r="K100" t="s">
        <v>314</v>
      </c>
      <c r="L100" t="s">
        <v>322</v>
      </c>
      <c r="M100">
        <v>5632</v>
      </c>
      <c r="N100">
        <v>4739</v>
      </c>
      <c r="O100" t="s">
        <v>316</v>
      </c>
    </row>
    <row r="101" spans="1:19" x14ac:dyDescent="0.35">
      <c r="A101">
        <v>100</v>
      </c>
      <c r="B101" t="s">
        <v>465</v>
      </c>
      <c r="C101">
        <v>54324689</v>
      </c>
      <c r="D101">
        <v>54324689</v>
      </c>
      <c r="E101">
        <v>1</v>
      </c>
      <c r="F101" t="s">
        <v>313</v>
      </c>
      <c r="G101">
        <v>86</v>
      </c>
      <c r="H101" t="s">
        <v>477</v>
      </c>
      <c r="I101">
        <v>54189843</v>
      </c>
      <c r="J101">
        <v>54329325</v>
      </c>
      <c r="K101" t="s">
        <v>314</v>
      </c>
      <c r="L101" t="s">
        <v>315</v>
      </c>
      <c r="M101">
        <v>4636</v>
      </c>
      <c r="N101">
        <v>4636</v>
      </c>
      <c r="O101" t="s">
        <v>316</v>
      </c>
      <c r="P101" t="s">
        <v>478</v>
      </c>
      <c r="Q101" t="s">
        <v>479</v>
      </c>
      <c r="R101" t="s">
        <v>480</v>
      </c>
      <c r="S101" t="s">
        <v>335</v>
      </c>
    </row>
    <row r="102" spans="1:19" x14ac:dyDescent="0.35">
      <c r="A102">
        <v>101</v>
      </c>
      <c r="B102" t="s">
        <v>465</v>
      </c>
      <c r="C102">
        <v>54347903</v>
      </c>
      <c r="D102">
        <v>54347903</v>
      </c>
      <c r="E102">
        <v>1</v>
      </c>
      <c r="F102" t="s">
        <v>313</v>
      </c>
      <c r="G102">
        <v>87</v>
      </c>
      <c r="H102" t="s">
        <v>481</v>
      </c>
      <c r="I102">
        <v>54329677</v>
      </c>
      <c r="J102">
        <v>54435396</v>
      </c>
      <c r="K102" t="s">
        <v>325</v>
      </c>
      <c r="L102" t="s">
        <v>315</v>
      </c>
      <c r="M102">
        <v>18226</v>
      </c>
      <c r="N102">
        <v>18226</v>
      </c>
      <c r="O102" t="s">
        <v>316</v>
      </c>
    </row>
    <row r="103" spans="1:19" x14ac:dyDescent="0.35">
      <c r="A103">
        <v>102</v>
      </c>
      <c r="B103" t="s">
        <v>465</v>
      </c>
      <c r="C103">
        <v>54368623</v>
      </c>
      <c r="D103">
        <v>54368623</v>
      </c>
      <c r="E103">
        <v>1</v>
      </c>
      <c r="F103" t="s">
        <v>313</v>
      </c>
      <c r="G103">
        <v>88</v>
      </c>
      <c r="H103" t="s">
        <v>481</v>
      </c>
      <c r="I103">
        <v>54329677</v>
      </c>
      <c r="J103">
        <v>54435396</v>
      </c>
      <c r="K103" t="s">
        <v>325</v>
      </c>
      <c r="L103" t="s">
        <v>315</v>
      </c>
      <c r="M103">
        <v>38946</v>
      </c>
      <c r="N103">
        <v>38946</v>
      </c>
      <c r="O103" t="s">
        <v>316</v>
      </c>
    </row>
    <row r="104" spans="1:19" x14ac:dyDescent="0.35">
      <c r="A104">
        <v>103</v>
      </c>
      <c r="B104" t="s">
        <v>465</v>
      </c>
      <c r="C104">
        <v>54391443</v>
      </c>
      <c r="D104">
        <v>54391443</v>
      </c>
      <c r="E104">
        <v>1</v>
      </c>
      <c r="F104" t="s">
        <v>313</v>
      </c>
      <c r="G104">
        <v>89</v>
      </c>
      <c r="H104" t="s">
        <v>481</v>
      </c>
      <c r="I104">
        <v>54329677</v>
      </c>
      <c r="J104">
        <v>54435396</v>
      </c>
      <c r="K104" t="s">
        <v>325</v>
      </c>
      <c r="L104" t="s">
        <v>315</v>
      </c>
      <c r="M104">
        <v>61766</v>
      </c>
      <c r="N104">
        <v>43953</v>
      </c>
      <c r="O104" t="s">
        <v>316</v>
      </c>
    </row>
    <row r="105" spans="1:19" x14ac:dyDescent="0.35">
      <c r="A105">
        <v>104</v>
      </c>
      <c r="B105" t="s">
        <v>482</v>
      </c>
      <c r="C105">
        <v>26284264</v>
      </c>
      <c r="D105">
        <v>26284264</v>
      </c>
      <c r="E105">
        <v>1</v>
      </c>
      <c r="F105" t="s">
        <v>313</v>
      </c>
      <c r="G105">
        <v>90</v>
      </c>
      <c r="H105" t="s">
        <v>483</v>
      </c>
      <c r="I105">
        <v>26294123</v>
      </c>
      <c r="J105">
        <v>26295792</v>
      </c>
      <c r="K105" t="s">
        <v>314</v>
      </c>
      <c r="L105" t="s">
        <v>322</v>
      </c>
      <c r="M105">
        <v>11528</v>
      </c>
      <c r="N105">
        <v>9859</v>
      </c>
      <c r="O105" t="s">
        <v>316</v>
      </c>
      <c r="Q105" t="s">
        <v>484</v>
      </c>
      <c r="R105" t="s">
        <v>485</v>
      </c>
      <c r="S105" t="s">
        <v>320</v>
      </c>
    </row>
    <row r="106" spans="1:19" x14ac:dyDescent="0.35">
      <c r="A106">
        <v>105</v>
      </c>
      <c r="B106" t="s">
        <v>482</v>
      </c>
      <c r="C106">
        <v>30314914</v>
      </c>
      <c r="D106">
        <v>30314914</v>
      </c>
      <c r="E106">
        <v>1</v>
      </c>
      <c r="F106" t="s">
        <v>313</v>
      </c>
      <c r="G106">
        <v>91</v>
      </c>
      <c r="H106" t="s">
        <v>486</v>
      </c>
      <c r="I106">
        <v>30405207</v>
      </c>
      <c r="J106">
        <v>30512023</v>
      </c>
      <c r="K106" t="s">
        <v>325</v>
      </c>
      <c r="L106" t="s">
        <v>318</v>
      </c>
      <c r="M106">
        <v>-90293</v>
      </c>
      <c r="N106">
        <v>90293</v>
      </c>
      <c r="O106" t="s">
        <v>316</v>
      </c>
    </row>
    <row r="107" spans="1:19" x14ac:dyDescent="0.35">
      <c r="A107">
        <v>106</v>
      </c>
      <c r="B107" t="s">
        <v>482</v>
      </c>
      <c r="C107">
        <v>31691990</v>
      </c>
      <c r="D107">
        <v>31691990</v>
      </c>
      <c r="E107">
        <v>1</v>
      </c>
      <c r="F107" t="s">
        <v>313</v>
      </c>
      <c r="G107">
        <v>92</v>
      </c>
      <c r="H107" t="s">
        <v>487</v>
      </c>
      <c r="I107">
        <v>31340176</v>
      </c>
      <c r="J107">
        <v>32054228</v>
      </c>
      <c r="K107" t="s">
        <v>325</v>
      </c>
      <c r="L107" t="s">
        <v>315</v>
      </c>
      <c r="M107">
        <v>351814</v>
      </c>
      <c r="N107">
        <v>351814</v>
      </c>
      <c r="O107" t="s">
        <v>319</v>
      </c>
      <c r="P107" t="s">
        <v>488</v>
      </c>
      <c r="Q107" t="s">
        <v>489</v>
      </c>
      <c r="R107" t="s">
        <v>490</v>
      </c>
      <c r="S107" t="s">
        <v>320</v>
      </c>
    </row>
    <row r="108" spans="1:19" x14ac:dyDescent="0.35">
      <c r="A108">
        <v>107</v>
      </c>
      <c r="B108" t="s">
        <v>482</v>
      </c>
      <c r="C108">
        <v>31691990</v>
      </c>
      <c r="D108">
        <v>31691990</v>
      </c>
      <c r="E108">
        <v>1</v>
      </c>
      <c r="F108" t="s">
        <v>313</v>
      </c>
      <c r="G108">
        <v>92</v>
      </c>
      <c r="H108" t="s">
        <v>491</v>
      </c>
      <c r="I108">
        <v>31834706</v>
      </c>
      <c r="J108">
        <v>31834814</v>
      </c>
      <c r="K108" t="s">
        <v>314</v>
      </c>
      <c r="L108" t="s">
        <v>322</v>
      </c>
      <c r="M108">
        <v>142824</v>
      </c>
      <c r="N108">
        <v>142716</v>
      </c>
      <c r="O108" t="s">
        <v>316</v>
      </c>
      <c r="P108" t="s">
        <v>377</v>
      </c>
    </row>
    <row r="109" spans="1:19" x14ac:dyDescent="0.35">
      <c r="A109">
        <v>108</v>
      </c>
      <c r="B109" t="s">
        <v>482</v>
      </c>
      <c r="C109">
        <v>31745290</v>
      </c>
      <c r="D109">
        <v>31745290</v>
      </c>
      <c r="E109">
        <v>1</v>
      </c>
      <c r="F109" t="s">
        <v>313</v>
      </c>
      <c r="G109">
        <v>93</v>
      </c>
      <c r="H109" t="s">
        <v>487</v>
      </c>
      <c r="I109">
        <v>31340176</v>
      </c>
      <c r="J109">
        <v>32054228</v>
      </c>
      <c r="K109" t="s">
        <v>325</v>
      </c>
      <c r="L109" t="s">
        <v>315</v>
      </c>
      <c r="M109">
        <v>405114</v>
      </c>
      <c r="N109">
        <v>308938</v>
      </c>
      <c r="O109" t="s">
        <v>319</v>
      </c>
      <c r="P109" t="s">
        <v>488</v>
      </c>
      <c r="Q109" t="s">
        <v>489</v>
      </c>
      <c r="R109" t="s">
        <v>490</v>
      </c>
      <c r="S109" t="s">
        <v>320</v>
      </c>
    </row>
    <row r="110" spans="1:19" x14ac:dyDescent="0.35">
      <c r="A110">
        <v>109</v>
      </c>
      <c r="B110" t="s">
        <v>482</v>
      </c>
      <c r="C110">
        <v>31745290</v>
      </c>
      <c r="D110">
        <v>31745290</v>
      </c>
      <c r="E110">
        <v>1</v>
      </c>
      <c r="F110" t="s">
        <v>313</v>
      </c>
      <c r="G110">
        <v>93</v>
      </c>
      <c r="H110" t="s">
        <v>491</v>
      </c>
      <c r="I110">
        <v>31834706</v>
      </c>
      <c r="J110">
        <v>31834814</v>
      </c>
      <c r="K110" t="s">
        <v>314</v>
      </c>
      <c r="L110" t="s">
        <v>322</v>
      </c>
      <c r="M110">
        <v>89524</v>
      </c>
      <c r="N110">
        <v>89416</v>
      </c>
      <c r="O110" t="s">
        <v>316</v>
      </c>
      <c r="P110" t="s">
        <v>377</v>
      </c>
    </row>
    <row r="111" spans="1:19" x14ac:dyDescent="0.35">
      <c r="A111">
        <v>110</v>
      </c>
      <c r="B111" t="s">
        <v>482</v>
      </c>
      <c r="C111">
        <v>31761177</v>
      </c>
      <c r="D111">
        <v>31761177</v>
      </c>
      <c r="E111">
        <v>1</v>
      </c>
      <c r="F111" t="s">
        <v>313</v>
      </c>
      <c r="G111">
        <v>94</v>
      </c>
      <c r="H111" t="s">
        <v>487</v>
      </c>
      <c r="I111">
        <v>31340176</v>
      </c>
      <c r="J111">
        <v>32054228</v>
      </c>
      <c r="K111" t="s">
        <v>325</v>
      </c>
      <c r="L111" t="s">
        <v>315</v>
      </c>
      <c r="M111">
        <v>421001</v>
      </c>
      <c r="N111">
        <v>293051</v>
      </c>
      <c r="O111" t="s">
        <v>319</v>
      </c>
      <c r="P111" t="s">
        <v>488</v>
      </c>
      <c r="Q111" t="s">
        <v>489</v>
      </c>
      <c r="R111" t="s">
        <v>490</v>
      </c>
      <c r="S111" t="s">
        <v>320</v>
      </c>
    </row>
    <row r="112" spans="1:19" x14ac:dyDescent="0.35">
      <c r="A112">
        <v>111</v>
      </c>
      <c r="B112" t="s">
        <v>482</v>
      </c>
      <c r="C112">
        <v>31761177</v>
      </c>
      <c r="D112">
        <v>31761177</v>
      </c>
      <c r="E112">
        <v>1</v>
      </c>
      <c r="F112" t="s">
        <v>313</v>
      </c>
      <c r="G112">
        <v>94</v>
      </c>
      <c r="H112" t="s">
        <v>491</v>
      </c>
      <c r="I112">
        <v>31834706</v>
      </c>
      <c r="J112">
        <v>31834814</v>
      </c>
      <c r="K112" t="s">
        <v>314</v>
      </c>
      <c r="L112" t="s">
        <v>322</v>
      </c>
      <c r="M112">
        <v>73637</v>
      </c>
      <c r="N112">
        <v>73529</v>
      </c>
      <c r="O112" t="s">
        <v>316</v>
      </c>
      <c r="P112" t="s">
        <v>377</v>
      </c>
    </row>
    <row r="113" spans="1:20" x14ac:dyDescent="0.35">
      <c r="A113">
        <v>112</v>
      </c>
      <c r="B113" t="s">
        <v>482</v>
      </c>
      <c r="C113">
        <v>31805128</v>
      </c>
      <c r="D113">
        <v>31805128</v>
      </c>
      <c r="E113">
        <v>1</v>
      </c>
      <c r="F113" t="s">
        <v>313</v>
      </c>
      <c r="G113">
        <v>95</v>
      </c>
      <c r="H113" t="s">
        <v>487</v>
      </c>
      <c r="I113">
        <v>31340176</v>
      </c>
      <c r="J113">
        <v>32054228</v>
      </c>
      <c r="K113" t="s">
        <v>325</v>
      </c>
      <c r="L113" t="s">
        <v>315</v>
      </c>
      <c r="M113">
        <v>464952</v>
      </c>
      <c r="N113">
        <v>249100</v>
      </c>
      <c r="O113" t="s">
        <v>319</v>
      </c>
      <c r="P113" t="s">
        <v>488</v>
      </c>
      <c r="Q113" t="s">
        <v>489</v>
      </c>
      <c r="R113" t="s">
        <v>490</v>
      </c>
      <c r="S113" t="s">
        <v>320</v>
      </c>
    </row>
    <row r="114" spans="1:20" x14ac:dyDescent="0.35">
      <c r="A114">
        <v>113</v>
      </c>
      <c r="B114" t="s">
        <v>482</v>
      </c>
      <c r="C114">
        <v>31805128</v>
      </c>
      <c r="D114">
        <v>31805128</v>
      </c>
      <c r="E114">
        <v>1</v>
      </c>
      <c r="F114" t="s">
        <v>313</v>
      </c>
      <c r="G114">
        <v>95</v>
      </c>
      <c r="H114" t="s">
        <v>491</v>
      </c>
      <c r="I114">
        <v>31834706</v>
      </c>
      <c r="J114">
        <v>31834814</v>
      </c>
      <c r="K114" t="s">
        <v>314</v>
      </c>
      <c r="L114" t="s">
        <v>322</v>
      </c>
      <c r="M114">
        <v>29686</v>
      </c>
      <c r="N114">
        <v>29578</v>
      </c>
      <c r="O114" t="s">
        <v>316</v>
      </c>
      <c r="P114" t="s">
        <v>377</v>
      </c>
    </row>
    <row r="115" spans="1:20" x14ac:dyDescent="0.35">
      <c r="A115">
        <v>114</v>
      </c>
      <c r="B115" t="s">
        <v>482</v>
      </c>
      <c r="C115">
        <v>31820134</v>
      </c>
      <c r="D115">
        <v>31820134</v>
      </c>
      <c r="E115">
        <v>1</v>
      </c>
      <c r="F115" t="s">
        <v>313</v>
      </c>
      <c r="G115">
        <v>96</v>
      </c>
      <c r="H115" t="s">
        <v>487</v>
      </c>
      <c r="I115">
        <v>31340176</v>
      </c>
      <c r="J115">
        <v>32054228</v>
      </c>
      <c r="K115" t="s">
        <v>325</v>
      </c>
      <c r="L115" t="s">
        <v>315</v>
      </c>
      <c r="M115">
        <v>479958</v>
      </c>
      <c r="N115">
        <v>234094</v>
      </c>
      <c r="O115" t="s">
        <v>319</v>
      </c>
      <c r="P115" t="s">
        <v>488</v>
      </c>
      <c r="Q115" t="s">
        <v>489</v>
      </c>
      <c r="R115" t="s">
        <v>490</v>
      </c>
      <c r="S115" t="s">
        <v>320</v>
      </c>
    </row>
    <row r="116" spans="1:20" x14ac:dyDescent="0.35">
      <c r="A116">
        <v>115</v>
      </c>
      <c r="B116" t="s">
        <v>482</v>
      </c>
      <c r="C116">
        <v>31820134</v>
      </c>
      <c r="D116">
        <v>31820134</v>
      </c>
      <c r="E116">
        <v>1</v>
      </c>
      <c r="F116" t="s">
        <v>313</v>
      </c>
      <c r="G116">
        <v>96</v>
      </c>
      <c r="H116" t="s">
        <v>491</v>
      </c>
      <c r="I116">
        <v>31834706</v>
      </c>
      <c r="J116">
        <v>31834814</v>
      </c>
      <c r="K116" t="s">
        <v>314</v>
      </c>
      <c r="L116" t="s">
        <v>322</v>
      </c>
      <c r="M116">
        <v>14680</v>
      </c>
      <c r="N116">
        <v>14572</v>
      </c>
      <c r="O116" t="s">
        <v>316</v>
      </c>
      <c r="P116" t="s">
        <v>377</v>
      </c>
    </row>
    <row r="117" spans="1:20" x14ac:dyDescent="0.35">
      <c r="A117">
        <v>116</v>
      </c>
      <c r="B117" t="s">
        <v>482</v>
      </c>
      <c r="C117">
        <v>31835704</v>
      </c>
      <c r="D117">
        <v>31835704</v>
      </c>
      <c r="E117">
        <v>1</v>
      </c>
      <c r="F117" t="s">
        <v>313</v>
      </c>
      <c r="G117">
        <v>97</v>
      </c>
      <c r="H117" t="s">
        <v>487</v>
      </c>
      <c r="I117">
        <v>31340176</v>
      </c>
      <c r="J117">
        <v>32054228</v>
      </c>
      <c r="K117" t="s">
        <v>325</v>
      </c>
      <c r="L117" t="s">
        <v>315</v>
      </c>
      <c r="M117">
        <v>495528</v>
      </c>
      <c r="N117">
        <v>218524</v>
      </c>
      <c r="O117" t="s">
        <v>319</v>
      </c>
      <c r="P117" t="s">
        <v>488</v>
      </c>
      <c r="Q117" t="s">
        <v>489</v>
      </c>
      <c r="R117" t="s">
        <v>490</v>
      </c>
      <c r="S117" t="s">
        <v>320</v>
      </c>
    </row>
    <row r="118" spans="1:20" x14ac:dyDescent="0.35">
      <c r="A118">
        <v>117</v>
      </c>
      <c r="B118" t="s">
        <v>482</v>
      </c>
      <c r="C118">
        <v>31835704</v>
      </c>
      <c r="D118">
        <v>31835704</v>
      </c>
      <c r="E118">
        <v>1</v>
      </c>
      <c r="F118" t="s">
        <v>313</v>
      </c>
      <c r="G118">
        <v>97</v>
      </c>
      <c r="H118" t="s">
        <v>491</v>
      </c>
      <c r="I118">
        <v>31834706</v>
      </c>
      <c r="J118">
        <v>31834814</v>
      </c>
      <c r="K118" t="s">
        <v>314</v>
      </c>
      <c r="L118" t="s">
        <v>318</v>
      </c>
      <c r="M118">
        <v>-890</v>
      </c>
      <c r="N118">
        <v>890</v>
      </c>
      <c r="O118" t="s">
        <v>316</v>
      </c>
      <c r="P118" t="s">
        <v>377</v>
      </c>
    </row>
    <row r="119" spans="1:20" x14ac:dyDescent="0.35">
      <c r="A119">
        <v>118</v>
      </c>
      <c r="B119" t="s">
        <v>482</v>
      </c>
      <c r="C119">
        <v>39245810</v>
      </c>
      <c r="D119">
        <v>39245810</v>
      </c>
      <c r="E119">
        <v>1</v>
      </c>
      <c r="F119" t="s">
        <v>313</v>
      </c>
      <c r="G119">
        <v>98</v>
      </c>
      <c r="H119" t="s">
        <v>492</v>
      </c>
      <c r="I119">
        <v>39145696</v>
      </c>
      <c r="J119">
        <v>39145802</v>
      </c>
      <c r="K119" t="s">
        <v>314</v>
      </c>
      <c r="L119" t="s">
        <v>318</v>
      </c>
      <c r="M119">
        <v>-100008</v>
      </c>
      <c r="N119">
        <v>100008</v>
      </c>
      <c r="O119" t="s">
        <v>316</v>
      </c>
      <c r="P119" t="s">
        <v>377</v>
      </c>
    </row>
    <row r="120" spans="1:20" x14ac:dyDescent="0.35">
      <c r="A120">
        <v>119</v>
      </c>
      <c r="B120" t="s">
        <v>482</v>
      </c>
      <c r="C120">
        <v>47393616</v>
      </c>
      <c r="D120">
        <v>47393616</v>
      </c>
      <c r="E120">
        <v>1</v>
      </c>
      <c r="F120" t="s">
        <v>313</v>
      </c>
      <c r="G120">
        <v>99</v>
      </c>
      <c r="H120" t="s">
        <v>493</v>
      </c>
      <c r="I120">
        <v>47449884</v>
      </c>
      <c r="J120">
        <v>47467543</v>
      </c>
      <c r="K120" t="s">
        <v>325</v>
      </c>
      <c r="L120" t="s">
        <v>318</v>
      </c>
      <c r="M120">
        <v>-56268</v>
      </c>
      <c r="N120">
        <v>56268</v>
      </c>
      <c r="O120" t="s">
        <v>316</v>
      </c>
      <c r="P120" t="s">
        <v>494</v>
      </c>
      <c r="Q120" t="s">
        <v>495</v>
      </c>
      <c r="R120" t="s">
        <v>496</v>
      </c>
      <c r="S120" t="s">
        <v>497</v>
      </c>
    </row>
    <row r="121" spans="1:20" x14ac:dyDescent="0.35">
      <c r="A121">
        <v>120</v>
      </c>
      <c r="B121" t="s">
        <v>482</v>
      </c>
      <c r="C121">
        <v>47562731</v>
      </c>
      <c r="D121">
        <v>47562731</v>
      </c>
      <c r="E121">
        <v>1</v>
      </c>
      <c r="F121" t="s">
        <v>313</v>
      </c>
      <c r="G121">
        <v>100</v>
      </c>
      <c r="H121" t="s">
        <v>498</v>
      </c>
      <c r="I121">
        <v>47509583</v>
      </c>
      <c r="J121">
        <v>47560983</v>
      </c>
      <c r="K121" t="s">
        <v>314</v>
      </c>
      <c r="L121" t="s">
        <v>318</v>
      </c>
      <c r="M121">
        <v>-1748</v>
      </c>
      <c r="N121">
        <v>1748</v>
      </c>
      <c r="O121" t="s">
        <v>316</v>
      </c>
      <c r="P121" t="s">
        <v>499</v>
      </c>
      <c r="Q121" t="s">
        <v>500</v>
      </c>
      <c r="R121" t="s">
        <v>501</v>
      </c>
      <c r="S121" t="s">
        <v>502</v>
      </c>
      <c r="T121" t="s">
        <v>320</v>
      </c>
    </row>
    <row r="122" spans="1:20" x14ac:dyDescent="0.35">
      <c r="A122">
        <v>121</v>
      </c>
      <c r="B122" t="s">
        <v>503</v>
      </c>
      <c r="C122">
        <v>11012218</v>
      </c>
      <c r="D122">
        <v>11012218</v>
      </c>
      <c r="E122">
        <v>1</v>
      </c>
      <c r="F122" t="s">
        <v>313</v>
      </c>
      <c r="G122">
        <v>101</v>
      </c>
      <c r="H122" t="s">
        <v>504</v>
      </c>
      <c r="I122">
        <v>10880254</v>
      </c>
      <c r="J122">
        <v>10881046</v>
      </c>
      <c r="K122" t="s">
        <v>325</v>
      </c>
      <c r="L122" t="s">
        <v>322</v>
      </c>
      <c r="M122">
        <v>131964</v>
      </c>
      <c r="N122">
        <v>131172</v>
      </c>
      <c r="O122" t="s">
        <v>316</v>
      </c>
      <c r="Q122" t="s">
        <v>505</v>
      </c>
      <c r="R122" t="s">
        <v>506</v>
      </c>
      <c r="S122" t="s">
        <v>329</v>
      </c>
    </row>
    <row r="123" spans="1:20" x14ac:dyDescent="0.35">
      <c r="A123">
        <v>122</v>
      </c>
      <c r="B123" t="s">
        <v>503</v>
      </c>
      <c r="C123">
        <v>14702870</v>
      </c>
      <c r="D123">
        <v>14702870</v>
      </c>
      <c r="E123">
        <v>1</v>
      </c>
      <c r="F123" t="s">
        <v>313</v>
      </c>
      <c r="G123">
        <v>102</v>
      </c>
      <c r="H123" t="s">
        <v>507</v>
      </c>
      <c r="I123">
        <v>14750389</v>
      </c>
      <c r="J123">
        <v>14750496</v>
      </c>
      <c r="K123" t="s">
        <v>314</v>
      </c>
      <c r="L123" t="s">
        <v>322</v>
      </c>
      <c r="M123">
        <v>47626</v>
      </c>
      <c r="N123">
        <v>47519</v>
      </c>
      <c r="O123" t="s">
        <v>316</v>
      </c>
      <c r="P123" t="s">
        <v>377</v>
      </c>
    </row>
    <row r="124" spans="1:20" x14ac:dyDescent="0.35">
      <c r="A124">
        <v>123</v>
      </c>
      <c r="B124" t="s">
        <v>508</v>
      </c>
      <c r="C124">
        <v>8117811</v>
      </c>
      <c r="D124">
        <v>8117811</v>
      </c>
      <c r="E124">
        <v>1</v>
      </c>
      <c r="F124" t="s">
        <v>313</v>
      </c>
      <c r="G124">
        <v>103</v>
      </c>
      <c r="H124" t="s">
        <v>509</v>
      </c>
      <c r="I124">
        <v>8116122</v>
      </c>
      <c r="J124">
        <v>8131395</v>
      </c>
      <c r="K124" t="s">
        <v>314</v>
      </c>
      <c r="L124" t="s">
        <v>315</v>
      </c>
      <c r="M124">
        <v>13584</v>
      </c>
      <c r="N124">
        <v>1689</v>
      </c>
      <c r="O124" t="s">
        <v>316</v>
      </c>
      <c r="P124" t="s">
        <v>510</v>
      </c>
      <c r="Q124" t="s">
        <v>511</v>
      </c>
      <c r="R124" t="s">
        <v>512</v>
      </c>
      <c r="S124" t="s">
        <v>336</v>
      </c>
    </row>
    <row r="125" spans="1:20" x14ac:dyDescent="0.35">
      <c r="A125">
        <v>124</v>
      </c>
      <c r="B125" t="s">
        <v>508</v>
      </c>
      <c r="C125">
        <v>17850921</v>
      </c>
      <c r="D125">
        <v>17850921</v>
      </c>
      <c r="E125">
        <v>1</v>
      </c>
      <c r="F125" t="s">
        <v>313</v>
      </c>
      <c r="G125">
        <v>104</v>
      </c>
      <c r="H125" t="s">
        <v>513</v>
      </c>
      <c r="I125">
        <v>17832625</v>
      </c>
      <c r="J125">
        <v>17872190</v>
      </c>
      <c r="K125" t="s">
        <v>314</v>
      </c>
      <c r="L125" t="s">
        <v>315</v>
      </c>
      <c r="M125">
        <v>21269</v>
      </c>
      <c r="N125">
        <v>18296</v>
      </c>
      <c r="O125" t="s">
        <v>319</v>
      </c>
      <c r="P125" t="s">
        <v>514</v>
      </c>
      <c r="Q125" t="s">
        <v>515</v>
      </c>
      <c r="R125" t="s">
        <v>516</v>
      </c>
      <c r="S125" t="s">
        <v>517</v>
      </c>
    </row>
    <row r="126" spans="1:20" x14ac:dyDescent="0.35">
      <c r="A126">
        <v>125</v>
      </c>
      <c r="B126" t="s">
        <v>508</v>
      </c>
      <c r="C126">
        <v>17850921</v>
      </c>
      <c r="D126">
        <v>17850921</v>
      </c>
      <c r="E126">
        <v>1</v>
      </c>
      <c r="F126" t="s">
        <v>313</v>
      </c>
      <c r="G126">
        <v>104</v>
      </c>
      <c r="H126" t="s">
        <v>518</v>
      </c>
      <c r="I126">
        <v>17837117</v>
      </c>
      <c r="J126">
        <v>18004106</v>
      </c>
      <c r="K126" t="s">
        <v>325</v>
      </c>
      <c r="L126" t="s">
        <v>315</v>
      </c>
      <c r="M126">
        <v>13804</v>
      </c>
      <c r="N126">
        <v>13804</v>
      </c>
      <c r="O126" t="s">
        <v>316</v>
      </c>
      <c r="P126" t="s">
        <v>519</v>
      </c>
      <c r="Q126" t="s">
        <v>520</v>
      </c>
      <c r="R126" t="s">
        <v>521</v>
      </c>
      <c r="S126" t="s">
        <v>466</v>
      </c>
    </row>
    <row r="127" spans="1:20" x14ac:dyDescent="0.35">
      <c r="A127">
        <v>126</v>
      </c>
      <c r="B127" t="s">
        <v>508</v>
      </c>
      <c r="C127">
        <v>32503168</v>
      </c>
      <c r="D127">
        <v>32503168</v>
      </c>
      <c r="E127">
        <v>1</v>
      </c>
      <c r="F127" t="s">
        <v>313</v>
      </c>
      <c r="G127">
        <v>105</v>
      </c>
      <c r="H127" t="s">
        <v>522</v>
      </c>
      <c r="I127">
        <v>32495202</v>
      </c>
      <c r="J127">
        <v>32495333</v>
      </c>
      <c r="K127" t="s">
        <v>314</v>
      </c>
      <c r="L127" t="s">
        <v>318</v>
      </c>
      <c r="M127">
        <v>-7835</v>
      </c>
      <c r="N127">
        <v>7835</v>
      </c>
      <c r="O127" t="s">
        <v>316</v>
      </c>
    </row>
    <row r="128" spans="1:20" x14ac:dyDescent="0.35">
      <c r="A128">
        <v>127</v>
      </c>
      <c r="B128" t="s">
        <v>508</v>
      </c>
      <c r="C128">
        <v>32522229</v>
      </c>
      <c r="D128">
        <v>32522229</v>
      </c>
      <c r="E128">
        <v>1</v>
      </c>
      <c r="F128" t="s">
        <v>313</v>
      </c>
      <c r="G128">
        <v>106</v>
      </c>
      <c r="H128" t="s">
        <v>522</v>
      </c>
      <c r="I128">
        <v>32495202</v>
      </c>
      <c r="J128">
        <v>32495333</v>
      </c>
      <c r="K128" t="s">
        <v>314</v>
      </c>
      <c r="L128" t="s">
        <v>318</v>
      </c>
      <c r="M128">
        <v>-26896</v>
      </c>
      <c r="N128">
        <v>26896</v>
      </c>
      <c r="O128" t="s">
        <v>316</v>
      </c>
    </row>
    <row r="129" spans="1:19" x14ac:dyDescent="0.35">
      <c r="A129">
        <v>128</v>
      </c>
      <c r="B129" t="s">
        <v>508</v>
      </c>
      <c r="C129">
        <v>32529441</v>
      </c>
      <c r="D129">
        <v>32529441</v>
      </c>
      <c r="E129">
        <v>1</v>
      </c>
      <c r="F129" t="s">
        <v>313</v>
      </c>
      <c r="G129">
        <v>107</v>
      </c>
      <c r="H129" t="s">
        <v>522</v>
      </c>
      <c r="I129">
        <v>32495202</v>
      </c>
      <c r="J129">
        <v>32495333</v>
      </c>
      <c r="K129" t="s">
        <v>314</v>
      </c>
      <c r="L129" t="s">
        <v>318</v>
      </c>
      <c r="M129">
        <v>-34108</v>
      </c>
      <c r="N129">
        <v>34108</v>
      </c>
      <c r="O129" t="s">
        <v>316</v>
      </c>
    </row>
    <row r="130" spans="1:19" x14ac:dyDescent="0.35">
      <c r="A130">
        <v>129</v>
      </c>
      <c r="B130" t="s">
        <v>508</v>
      </c>
      <c r="C130">
        <v>32540148</v>
      </c>
      <c r="D130">
        <v>32540148</v>
      </c>
      <c r="E130">
        <v>1</v>
      </c>
      <c r="F130" t="s">
        <v>313</v>
      </c>
      <c r="G130">
        <v>108</v>
      </c>
      <c r="H130" t="s">
        <v>522</v>
      </c>
      <c r="I130">
        <v>32495202</v>
      </c>
      <c r="J130">
        <v>32495333</v>
      </c>
      <c r="K130" t="s">
        <v>314</v>
      </c>
      <c r="L130" t="s">
        <v>318</v>
      </c>
      <c r="M130">
        <v>-44815</v>
      </c>
      <c r="N130">
        <v>44815</v>
      </c>
      <c r="O130" t="s">
        <v>316</v>
      </c>
    </row>
    <row r="131" spans="1:19" x14ac:dyDescent="0.35">
      <c r="A131">
        <v>130</v>
      </c>
      <c r="B131" t="s">
        <v>508</v>
      </c>
      <c r="C131">
        <v>32568553</v>
      </c>
      <c r="D131">
        <v>32568553</v>
      </c>
      <c r="E131">
        <v>1</v>
      </c>
      <c r="F131" t="s">
        <v>313</v>
      </c>
      <c r="G131">
        <v>109</v>
      </c>
      <c r="H131" t="s">
        <v>523</v>
      </c>
      <c r="I131">
        <v>32588414</v>
      </c>
      <c r="J131">
        <v>33304387</v>
      </c>
      <c r="K131" t="s">
        <v>325</v>
      </c>
      <c r="L131" t="s">
        <v>318</v>
      </c>
      <c r="M131">
        <v>-19861</v>
      </c>
      <c r="N131">
        <v>19861</v>
      </c>
      <c r="O131" t="s">
        <v>316</v>
      </c>
      <c r="P131" t="s">
        <v>524</v>
      </c>
      <c r="Q131" t="s">
        <v>525</v>
      </c>
      <c r="R131" t="s">
        <v>526</v>
      </c>
      <c r="S131" t="s">
        <v>396</v>
      </c>
    </row>
    <row r="132" spans="1:19" x14ac:dyDescent="0.35">
      <c r="A132">
        <v>131</v>
      </c>
      <c r="B132" t="s">
        <v>527</v>
      </c>
      <c r="C132">
        <v>20317533</v>
      </c>
      <c r="D132">
        <v>20317533</v>
      </c>
      <c r="E132">
        <v>1</v>
      </c>
      <c r="F132" t="s">
        <v>313</v>
      </c>
      <c r="G132">
        <v>110</v>
      </c>
      <c r="H132" t="s">
        <v>528</v>
      </c>
      <c r="I132">
        <v>20406478</v>
      </c>
      <c r="J132">
        <v>20406885</v>
      </c>
      <c r="K132" t="s">
        <v>314</v>
      </c>
      <c r="L132" t="s">
        <v>322</v>
      </c>
      <c r="M132">
        <v>89352</v>
      </c>
      <c r="N132">
        <v>88945</v>
      </c>
      <c r="O132" t="s">
        <v>316</v>
      </c>
      <c r="Q132" t="s">
        <v>484</v>
      </c>
      <c r="R132" t="s">
        <v>485</v>
      </c>
      <c r="S132" t="s">
        <v>320</v>
      </c>
    </row>
    <row r="133" spans="1:19" x14ac:dyDescent="0.35">
      <c r="A133">
        <v>132</v>
      </c>
      <c r="B133" t="s">
        <v>527</v>
      </c>
      <c r="C133">
        <v>26751372</v>
      </c>
      <c r="D133">
        <v>26751372</v>
      </c>
      <c r="E133">
        <v>1</v>
      </c>
      <c r="F133" t="s">
        <v>313</v>
      </c>
      <c r="G133">
        <v>111</v>
      </c>
      <c r="H133" t="s">
        <v>529</v>
      </c>
      <c r="I133">
        <v>26616853</v>
      </c>
      <c r="J133">
        <v>26824249</v>
      </c>
      <c r="K133" t="s">
        <v>325</v>
      </c>
      <c r="L133" t="s">
        <v>315</v>
      </c>
      <c r="M133">
        <v>134519</v>
      </c>
      <c r="N133">
        <v>72877</v>
      </c>
      <c r="O133" t="s">
        <v>319</v>
      </c>
      <c r="P133" t="s">
        <v>530</v>
      </c>
      <c r="Q133" t="s">
        <v>531</v>
      </c>
      <c r="R133" t="s">
        <v>532</v>
      </c>
      <c r="S133" t="s">
        <v>329</v>
      </c>
    </row>
    <row r="134" spans="1:19" x14ac:dyDescent="0.35">
      <c r="A134">
        <v>133</v>
      </c>
      <c r="B134" t="s">
        <v>527</v>
      </c>
      <c r="C134">
        <v>26751372</v>
      </c>
      <c r="D134">
        <v>26751372</v>
      </c>
      <c r="E134">
        <v>1</v>
      </c>
      <c r="F134" t="s">
        <v>313</v>
      </c>
      <c r="G134">
        <v>111</v>
      </c>
      <c r="H134" t="s">
        <v>533</v>
      </c>
      <c r="I134">
        <v>26772987</v>
      </c>
      <c r="J134">
        <v>26773090</v>
      </c>
      <c r="K134" t="s">
        <v>325</v>
      </c>
      <c r="L134" t="s">
        <v>318</v>
      </c>
      <c r="M134">
        <v>-21615</v>
      </c>
      <c r="N134">
        <v>21615</v>
      </c>
      <c r="O134" t="s">
        <v>316</v>
      </c>
      <c r="P134" t="s">
        <v>377</v>
      </c>
    </row>
    <row r="135" spans="1:19" x14ac:dyDescent="0.35">
      <c r="A135">
        <v>134</v>
      </c>
      <c r="B135" t="s">
        <v>527</v>
      </c>
      <c r="C135">
        <v>26965818</v>
      </c>
      <c r="D135">
        <v>26965818</v>
      </c>
      <c r="E135">
        <v>1</v>
      </c>
      <c r="F135" t="s">
        <v>313</v>
      </c>
      <c r="G135">
        <v>112</v>
      </c>
      <c r="H135" t="s">
        <v>534</v>
      </c>
      <c r="I135">
        <v>26965989</v>
      </c>
      <c r="J135">
        <v>27124227</v>
      </c>
      <c r="K135" t="s">
        <v>325</v>
      </c>
      <c r="L135" t="s">
        <v>318</v>
      </c>
      <c r="M135">
        <v>-171</v>
      </c>
      <c r="N135">
        <v>171</v>
      </c>
      <c r="O135" t="s">
        <v>316</v>
      </c>
    </row>
    <row r="136" spans="1:19" x14ac:dyDescent="0.35">
      <c r="A136">
        <v>135</v>
      </c>
      <c r="B136" t="s">
        <v>535</v>
      </c>
      <c r="C136">
        <v>7462818</v>
      </c>
      <c r="D136">
        <v>7462818</v>
      </c>
      <c r="E136">
        <v>1</v>
      </c>
      <c r="F136" t="s">
        <v>313</v>
      </c>
      <c r="G136">
        <v>113</v>
      </c>
      <c r="H136" t="s">
        <v>536</v>
      </c>
      <c r="I136">
        <v>7451444</v>
      </c>
      <c r="J136">
        <v>7461464</v>
      </c>
      <c r="K136" t="s">
        <v>314</v>
      </c>
      <c r="L136" t="s">
        <v>318</v>
      </c>
      <c r="M136">
        <v>-1354</v>
      </c>
      <c r="N136">
        <v>1354</v>
      </c>
      <c r="O136" t="s">
        <v>316</v>
      </c>
      <c r="P136" t="s">
        <v>537</v>
      </c>
      <c r="Q136" t="s">
        <v>538</v>
      </c>
      <c r="R136" t="s">
        <v>539</v>
      </c>
      <c r="S136" t="s">
        <v>466</v>
      </c>
    </row>
    <row r="137" spans="1:19" x14ac:dyDescent="0.35">
      <c r="A137">
        <v>136</v>
      </c>
      <c r="B137" t="s">
        <v>535</v>
      </c>
      <c r="C137">
        <v>13634700</v>
      </c>
      <c r="D137">
        <v>13634700</v>
      </c>
      <c r="E137">
        <v>1</v>
      </c>
      <c r="F137" t="s">
        <v>313</v>
      </c>
      <c r="G137">
        <v>114</v>
      </c>
      <c r="H137" t="s">
        <v>542</v>
      </c>
      <c r="I137">
        <v>13633949</v>
      </c>
      <c r="J137">
        <v>13644130</v>
      </c>
      <c r="K137" t="s">
        <v>314</v>
      </c>
      <c r="L137" t="s">
        <v>315</v>
      </c>
      <c r="M137">
        <v>9430</v>
      </c>
      <c r="N137">
        <v>751</v>
      </c>
      <c r="O137" t="s">
        <v>316</v>
      </c>
      <c r="P137" t="s">
        <v>543</v>
      </c>
    </row>
    <row r="138" spans="1:19" x14ac:dyDescent="0.35">
      <c r="A138">
        <v>137</v>
      </c>
      <c r="B138" t="s">
        <v>535</v>
      </c>
      <c r="C138">
        <v>13634890</v>
      </c>
      <c r="D138">
        <v>13634890</v>
      </c>
      <c r="E138">
        <v>1</v>
      </c>
      <c r="F138" t="s">
        <v>313</v>
      </c>
      <c r="G138">
        <v>115</v>
      </c>
      <c r="H138" t="s">
        <v>542</v>
      </c>
      <c r="I138">
        <v>13633949</v>
      </c>
      <c r="J138">
        <v>13644130</v>
      </c>
      <c r="K138" t="s">
        <v>314</v>
      </c>
      <c r="L138" t="s">
        <v>315</v>
      </c>
      <c r="M138">
        <v>9240</v>
      </c>
      <c r="N138">
        <v>941</v>
      </c>
      <c r="O138" t="s">
        <v>316</v>
      </c>
      <c r="P138" t="s">
        <v>543</v>
      </c>
    </row>
    <row r="139" spans="1:19" x14ac:dyDescent="0.35">
      <c r="A139">
        <v>138</v>
      </c>
      <c r="B139" t="s">
        <v>535</v>
      </c>
      <c r="C139">
        <v>13670264</v>
      </c>
      <c r="D139">
        <v>13670264</v>
      </c>
      <c r="E139">
        <v>1</v>
      </c>
      <c r="F139" t="s">
        <v>313</v>
      </c>
      <c r="G139">
        <v>116</v>
      </c>
      <c r="H139" t="s">
        <v>542</v>
      </c>
      <c r="I139">
        <v>13633949</v>
      </c>
      <c r="J139">
        <v>13644130</v>
      </c>
      <c r="K139" t="s">
        <v>314</v>
      </c>
      <c r="L139" t="s">
        <v>318</v>
      </c>
      <c r="M139">
        <v>-26134</v>
      </c>
      <c r="N139">
        <v>26134</v>
      </c>
      <c r="O139" t="s">
        <v>316</v>
      </c>
      <c r="P139" t="s">
        <v>543</v>
      </c>
    </row>
    <row r="140" spans="1:19" x14ac:dyDescent="0.35">
      <c r="A140">
        <v>139</v>
      </c>
      <c r="B140" t="s">
        <v>544</v>
      </c>
      <c r="C140">
        <v>3753156</v>
      </c>
      <c r="D140">
        <v>3753156</v>
      </c>
      <c r="E140">
        <v>1</v>
      </c>
      <c r="F140" t="s">
        <v>313</v>
      </c>
      <c r="G140">
        <v>117</v>
      </c>
      <c r="H140" t="s">
        <v>545</v>
      </c>
      <c r="I140">
        <v>3762754</v>
      </c>
      <c r="J140">
        <v>3772822</v>
      </c>
      <c r="K140" t="s">
        <v>325</v>
      </c>
      <c r="L140" t="s">
        <v>318</v>
      </c>
      <c r="M140">
        <v>-9598</v>
      </c>
      <c r="N140">
        <v>9598</v>
      </c>
      <c r="O140" t="s">
        <v>316</v>
      </c>
    </row>
    <row r="141" spans="1:19" x14ac:dyDescent="0.35">
      <c r="A141">
        <v>140</v>
      </c>
      <c r="B141" t="s">
        <v>546</v>
      </c>
      <c r="C141">
        <v>9493237</v>
      </c>
      <c r="D141">
        <v>9493237</v>
      </c>
      <c r="E141">
        <v>1</v>
      </c>
      <c r="F141" t="s">
        <v>313</v>
      </c>
      <c r="G141">
        <v>118</v>
      </c>
      <c r="H141" t="s">
        <v>547</v>
      </c>
      <c r="I141">
        <v>9030745</v>
      </c>
      <c r="J141">
        <v>9766277</v>
      </c>
      <c r="K141" t="s">
        <v>314</v>
      </c>
      <c r="L141" t="s">
        <v>315</v>
      </c>
      <c r="M141">
        <v>273040</v>
      </c>
      <c r="N141">
        <v>273040</v>
      </c>
      <c r="O141" t="s">
        <v>319</v>
      </c>
      <c r="P141" t="s">
        <v>548</v>
      </c>
      <c r="Q141" t="s">
        <v>549</v>
      </c>
      <c r="R141" t="s">
        <v>550</v>
      </c>
      <c r="S141" t="s">
        <v>329</v>
      </c>
    </row>
    <row r="142" spans="1:19" x14ac:dyDescent="0.35">
      <c r="A142">
        <v>141</v>
      </c>
      <c r="B142" t="s">
        <v>546</v>
      </c>
      <c r="C142">
        <v>9493237</v>
      </c>
      <c r="D142">
        <v>9493237</v>
      </c>
      <c r="E142">
        <v>1</v>
      </c>
      <c r="F142" t="s">
        <v>313</v>
      </c>
      <c r="G142">
        <v>118</v>
      </c>
      <c r="H142" t="s">
        <v>551</v>
      </c>
      <c r="I142">
        <v>9741973</v>
      </c>
      <c r="J142">
        <v>9742075</v>
      </c>
      <c r="K142" t="s">
        <v>325</v>
      </c>
      <c r="L142" t="s">
        <v>318</v>
      </c>
      <c r="M142">
        <v>-248736</v>
      </c>
      <c r="N142">
        <v>248736</v>
      </c>
      <c r="O142" t="s">
        <v>316</v>
      </c>
    </row>
    <row r="143" spans="1:19" x14ac:dyDescent="0.35">
      <c r="A143">
        <v>142</v>
      </c>
      <c r="B143" t="s">
        <v>546</v>
      </c>
      <c r="C143">
        <v>9655138</v>
      </c>
      <c r="D143">
        <v>9655138</v>
      </c>
      <c r="E143">
        <v>1</v>
      </c>
      <c r="F143" t="s">
        <v>313</v>
      </c>
      <c r="G143">
        <v>119</v>
      </c>
      <c r="H143" t="s">
        <v>547</v>
      </c>
      <c r="I143">
        <v>9030745</v>
      </c>
      <c r="J143">
        <v>9766277</v>
      </c>
      <c r="K143" t="s">
        <v>314</v>
      </c>
      <c r="L143" t="s">
        <v>315</v>
      </c>
      <c r="M143">
        <v>111139</v>
      </c>
      <c r="N143">
        <v>111139</v>
      </c>
      <c r="O143" t="s">
        <v>319</v>
      </c>
      <c r="P143" t="s">
        <v>548</v>
      </c>
      <c r="Q143" t="s">
        <v>549</v>
      </c>
      <c r="R143" t="s">
        <v>550</v>
      </c>
      <c r="S143" t="s">
        <v>329</v>
      </c>
    </row>
    <row r="144" spans="1:19" x14ac:dyDescent="0.35">
      <c r="A144">
        <v>143</v>
      </c>
      <c r="B144" t="s">
        <v>546</v>
      </c>
      <c r="C144">
        <v>9655138</v>
      </c>
      <c r="D144">
        <v>9655138</v>
      </c>
      <c r="E144">
        <v>1</v>
      </c>
      <c r="F144" t="s">
        <v>313</v>
      </c>
      <c r="G144">
        <v>119</v>
      </c>
      <c r="H144" t="s">
        <v>551</v>
      </c>
      <c r="I144">
        <v>9741973</v>
      </c>
      <c r="J144">
        <v>9742075</v>
      </c>
      <c r="K144" t="s">
        <v>325</v>
      </c>
      <c r="L144" t="s">
        <v>318</v>
      </c>
      <c r="M144">
        <v>-86835</v>
      </c>
      <c r="N144">
        <v>86835</v>
      </c>
      <c r="O144" t="s">
        <v>316</v>
      </c>
    </row>
    <row r="145" spans="1:19" x14ac:dyDescent="0.35">
      <c r="A145">
        <v>144</v>
      </c>
      <c r="B145" t="s">
        <v>546</v>
      </c>
      <c r="C145">
        <v>19746195</v>
      </c>
      <c r="D145">
        <v>19746195</v>
      </c>
      <c r="E145">
        <v>1</v>
      </c>
      <c r="F145" t="s">
        <v>313</v>
      </c>
      <c r="G145">
        <v>120</v>
      </c>
      <c r="H145" t="s">
        <v>552</v>
      </c>
      <c r="I145">
        <v>19624128</v>
      </c>
      <c r="J145">
        <v>19662512</v>
      </c>
      <c r="K145" t="s">
        <v>325</v>
      </c>
      <c r="L145" t="s">
        <v>322</v>
      </c>
      <c r="M145">
        <v>122067</v>
      </c>
      <c r="N145">
        <v>83683</v>
      </c>
      <c r="O145" t="s">
        <v>316</v>
      </c>
    </row>
    <row r="146" spans="1:19" x14ac:dyDescent="0.35">
      <c r="A146">
        <v>145</v>
      </c>
      <c r="B146" t="s">
        <v>546</v>
      </c>
      <c r="C146">
        <v>24164381</v>
      </c>
      <c r="D146">
        <v>24164381</v>
      </c>
      <c r="E146">
        <v>1</v>
      </c>
      <c r="F146" t="s">
        <v>313</v>
      </c>
      <c r="G146">
        <v>121</v>
      </c>
      <c r="H146" t="s">
        <v>553</v>
      </c>
      <c r="I146">
        <v>24159283</v>
      </c>
      <c r="J146">
        <v>24160954</v>
      </c>
      <c r="K146" t="s">
        <v>325</v>
      </c>
      <c r="L146" t="s">
        <v>322</v>
      </c>
      <c r="M146">
        <v>5098</v>
      </c>
      <c r="N146">
        <v>3427</v>
      </c>
      <c r="O146" t="s">
        <v>316</v>
      </c>
    </row>
    <row r="147" spans="1:19" x14ac:dyDescent="0.35">
      <c r="A147">
        <v>146</v>
      </c>
      <c r="B147" t="s">
        <v>546</v>
      </c>
      <c r="C147">
        <v>24196399</v>
      </c>
      <c r="D147">
        <v>24196399</v>
      </c>
      <c r="E147">
        <v>1</v>
      </c>
      <c r="F147" t="s">
        <v>313</v>
      </c>
      <c r="G147">
        <v>122</v>
      </c>
      <c r="H147" t="s">
        <v>553</v>
      </c>
      <c r="I147">
        <v>24159283</v>
      </c>
      <c r="J147">
        <v>24160954</v>
      </c>
      <c r="K147" t="s">
        <v>325</v>
      </c>
      <c r="L147" t="s">
        <v>322</v>
      </c>
      <c r="M147">
        <v>37116</v>
      </c>
      <c r="N147">
        <v>35445</v>
      </c>
      <c r="O147" t="s">
        <v>316</v>
      </c>
    </row>
    <row r="148" spans="1:19" x14ac:dyDescent="0.35">
      <c r="A148">
        <v>147</v>
      </c>
      <c r="B148" t="s">
        <v>546</v>
      </c>
      <c r="C148">
        <v>24209031</v>
      </c>
      <c r="D148">
        <v>24209031</v>
      </c>
      <c r="E148">
        <v>1</v>
      </c>
      <c r="F148" t="s">
        <v>313</v>
      </c>
      <c r="G148">
        <v>123</v>
      </c>
      <c r="H148" t="s">
        <v>554</v>
      </c>
      <c r="I148">
        <v>24223529</v>
      </c>
      <c r="J148">
        <v>24249960</v>
      </c>
      <c r="K148" t="s">
        <v>314</v>
      </c>
      <c r="L148" t="s">
        <v>322</v>
      </c>
      <c r="M148">
        <v>40929</v>
      </c>
      <c r="N148">
        <v>14498</v>
      </c>
      <c r="O148" t="s">
        <v>316</v>
      </c>
    </row>
    <row r="149" spans="1:19" x14ac:dyDescent="0.35">
      <c r="A149">
        <v>148</v>
      </c>
      <c r="B149" t="s">
        <v>546</v>
      </c>
      <c r="C149">
        <v>24261759</v>
      </c>
      <c r="D149">
        <v>24261759</v>
      </c>
      <c r="E149">
        <v>1</v>
      </c>
      <c r="F149" t="s">
        <v>313</v>
      </c>
      <c r="G149">
        <v>124</v>
      </c>
      <c r="H149" t="s">
        <v>554</v>
      </c>
      <c r="I149">
        <v>24223529</v>
      </c>
      <c r="J149">
        <v>24249960</v>
      </c>
      <c r="K149" t="s">
        <v>314</v>
      </c>
      <c r="L149" t="s">
        <v>318</v>
      </c>
      <c r="M149">
        <v>-11799</v>
      </c>
      <c r="N149">
        <v>11799</v>
      </c>
      <c r="O149" t="s">
        <v>316</v>
      </c>
    </row>
    <row r="150" spans="1:19" x14ac:dyDescent="0.35">
      <c r="A150">
        <v>149</v>
      </c>
      <c r="B150" t="s">
        <v>546</v>
      </c>
      <c r="C150">
        <v>24286833</v>
      </c>
      <c r="D150">
        <v>24286833</v>
      </c>
      <c r="E150">
        <v>1</v>
      </c>
      <c r="F150" t="s">
        <v>313</v>
      </c>
      <c r="G150">
        <v>125</v>
      </c>
      <c r="H150" t="s">
        <v>554</v>
      </c>
      <c r="I150">
        <v>24223529</v>
      </c>
      <c r="J150">
        <v>24249960</v>
      </c>
      <c r="K150" t="s">
        <v>314</v>
      </c>
      <c r="L150" t="s">
        <v>318</v>
      </c>
      <c r="M150">
        <v>-36873</v>
      </c>
      <c r="N150">
        <v>36873</v>
      </c>
      <c r="O150" t="s">
        <v>316</v>
      </c>
    </row>
    <row r="151" spans="1:19" x14ac:dyDescent="0.35">
      <c r="A151">
        <v>150</v>
      </c>
      <c r="B151" t="s">
        <v>546</v>
      </c>
      <c r="C151">
        <v>24286833</v>
      </c>
      <c r="D151">
        <v>24286833</v>
      </c>
      <c r="E151">
        <v>1</v>
      </c>
      <c r="F151" t="s">
        <v>313</v>
      </c>
      <c r="G151">
        <v>125</v>
      </c>
      <c r="H151" t="s">
        <v>555</v>
      </c>
      <c r="I151">
        <v>24262125</v>
      </c>
      <c r="J151">
        <v>24394155</v>
      </c>
      <c r="K151" t="s">
        <v>314</v>
      </c>
      <c r="L151" t="s">
        <v>315</v>
      </c>
      <c r="M151">
        <v>107322</v>
      </c>
      <c r="N151">
        <v>24708</v>
      </c>
      <c r="O151" t="s">
        <v>319</v>
      </c>
      <c r="P151" t="s">
        <v>556</v>
      </c>
      <c r="Q151" t="s">
        <v>557</v>
      </c>
      <c r="R151" t="s">
        <v>558</v>
      </c>
      <c r="S151" t="s">
        <v>329</v>
      </c>
    </row>
    <row r="152" spans="1:19" x14ac:dyDescent="0.35">
      <c r="A152">
        <v>151</v>
      </c>
      <c r="B152" t="s">
        <v>546</v>
      </c>
      <c r="C152">
        <v>24292509</v>
      </c>
      <c r="D152">
        <v>24292509</v>
      </c>
      <c r="E152">
        <v>1</v>
      </c>
      <c r="F152" t="s">
        <v>313</v>
      </c>
      <c r="G152">
        <v>126</v>
      </c>
      <c r="H152" t="s">
        <v>554</v>
      </c>
      <c r="I152">
        <v>24223529</v>
      </c>
      <c r="J152">
        <v>24249960</v>
      </c>
      <c r="K152" t="s">
        <v>314</v>
      </c>
      <c r="L152" t="s">
        <v>318</v>
      </c>
      <c r="M152">
        <v>-42549</v>
      </c>
      <c r="N152">
        <v>42549</v>
      </c>
      <c r="O152" t="s">
        <v>316</v>
      </c>
    </row>
    <row r="153" spans="1:19" x14ac:dyDescent="0.35">
      <c r="A153">
        <v>152</v>
      </c>
      <c r="B153" t="s">
        <v>546</v>
      </c>
      <c r="C153">
        <v>24292509</v>
      </c>
      <c r="D153">
        <v>24292509</v>
      </c>
      <c r="E153">
        <v>1</v>
      </c>
      <c r="F153" t="s">
        <v>313</v>
      </c>
      <c r="G153">
        <v>126</v>
      </c>
      <c r="H153" t="s">
        <v>555</v>
      </c>
      <c r="I153">
        <v>24262125</v>
      </c>
      <c r="J153">
        <v>24394155</v>
      </c>
      <c r="K153" t="s">
        <v>314</v>
      </c>
      <c r="L153" t="s">
        <v>315</v>
      </c>
      <c r="M153">
        <v>101646</v>
      </c>
      <c r="N153">
        <v>30384</v>
      </c>
      <c r="O153" t="s">
        <v>319</v>
      </c>
      <c r="P153" t="s">
        <v>556</v>
      </c>
      <c r="Q153" t="s">
        <v>557</v>
      </c>
      <c r="R153" t="s">
        <v>558</v>
      </c>
      <c r="S153" t="s">
        <v>329</v>
      </c>
    </row>
    <row r="154" spans="1:19" x14ac:dyDescent="0.35">
      <c r="A154">
        <v>153</v>
      </c>
      <c r="B154" t="s">
        <v>546</v>
      </c>
      <c r="C154">
        <v>24303383</v>
      </c>
      <c r="D154">
        <v>24303383</v>
      </c>
      <c r="E154">
        <v>1</v>
      </c>
      <c r="F154" t="s">
        <v>313</v>
      </c>
      <c r="G154">
        <v>127</v>
      </c>
      <c r="H154" t="s">
        <v>555</v>
      </c>
      <c r="I154">
        <v>24262125</v>
      </c>
      <c r="J154">
        <v>24394155</v>
      </c>
      <c r="K154" t="s">
        <v>314</v>
      </c>
      <c r="L154" t="s">
        <v>315</v>
      </c>
      <c r="M154">
        <v>90772</v>
      </c>
      <c r="N154">
        <v>41258</v>
      </c>
      <c r="O154" t="s">
        <v>319</v>
      </c>
      <c r="P154" t="s">
        <v>556</v>
      </c>
      <c r="Q154" t="s">
        <v>557</v>
      </c>
      <c r="R154" t="s">
        <v>558</v>
      </c>
      <c r="S154" t="s">
        <v>329</v>
      </c>
    </row>
    <row r="155" spans="1:19" x14ac:dyDescent="0.35">
      <c r="A155">
        <v>154</v>
      </c>
      <c r="B155" t="s">
        <v>546</v>
      </c>
      <c r="C155">
        <v>24303383</v>
      </c>
      <c r="D155">
        <v>24303383</v>
      </c>
      <c r="E155">
        <v>1</v>
      </c>
      <c r="F155" t="s">
        <v>313</v>
      </c>
      <c r="G155">
        <v>127</v>
      </c>
      <c r="H155" t="s">
        <v>559</v>
      </c>
      <c r="I155">
        <v>24356717</v>
      </c>
      <c r="J155">
        <v>24356821</v>
      </c>
      <c r="K155" t="s">
        <v>325</v>
      </c>
      <c r="L155" t="s">
        <v>318</v>
      </c>
      <c r="M155">
        <v>-53334</v>
      </c>
      <c r="N155">
        <v>53334</v>
      </c>
      <c r="O155" t="s">
        <v>316</v>
      </c>
      <c r="P155" t="s">
        <v>377</v>
      </c>
    </row>
    <row r="156" spans="1:19" x14ac:dyDescent="0.35">
      <c r="A156">
        <v>155</v>
      </c>
      <c r="B156" t="s">
        <v>546</v>
      </c>
      <c r="C156">
        <v>24312302</v>
      </c>
      <c r="D156">
        <v>24312302</v>
      </c>
      <c r="E156">
        <v>1</v>
      </c>
      <c r="F156" t="s">
        <v>313</v>
      </c>
      <c r="G156">
        <v>128</v>
      </c>
      <c r="H156" t="s">
        <v>555</v>
      </c>
      <c r="I156">
        <v>24262125</v>
      </c>
      <c r="J156">
        <v>24394155</v>
      </c>
      <c r="K156" t="s">
        <v>314</v>
      </c>
      <c r="L156" t="s">
        <v>315</v>
      </c>
      <c r="M156">
        <v>81853</v>
      </c>
      <c r="N156">
        <v>50177</v>
      </c>
      <c r="O156" t="s">
        <v>319</v>
      </c>
      <c r="P156" t="s">
        <v>556</v>
      </c>
      <c r="Q156" t="s">
        <v>557</v>
      </c>
      <c r="R156" t="s">
        <v>558</v>
      </c>
      <c r="S156" t="s">
        <v>329</v>
      </c>
    </row>
    <row r="157" spans="1:19" x14ac:dyDescent="0.35">
      <c r="A157">
        <v>156</v>
      </c>
      <c r="B157" t="s">
        <v>546</v>
      </c>
      <c r="C157">
        <v>24312302</v>
      </c>
      <c r="D157">
        <v>24312302</v>
      </c>
      <c r="E157">
        <v>1</v>
      </c>
      <c r="F157" t="s">
        <v>313</v>
      </c>
      <c r="G157">
        <v>128</v>
      </c>
      <c r="H157" t="s">
        <v>559</v>
      </c>
      <c r="I157">
        <v>24356717</v>
      </c>
      <c r="J157">
        <v>24356821</v>
      </c>
      <c r="K157" t="s">
        <v>325</v>
      </c>
      <c r="L157" t="s">
        <v>318</v>
      </c>
      <c r="M157">
        <v>-44415</v>
      </c>
      <c r="N157">
        <v>44415</v>
      </c>
      <c r="O157" t="s">
        <v>316</v>
      </c>
      <c r="P157" t="s">
        <v>377</v>
      </c>
    </row>
    <row r="158" spans="1:19" x14ac:dyDescent="0.35">
      <c r="A158">
        <v>157</v>
      </c>
      <c r="B158" t="s">
        <v>546</v>
      </c>
      <c r="C158">
        <v>29130730</v>
      </c>
      <c r="D158">
        <v>29130730</v>
      </c>
      <c r="E158">
        <v>1</v>
      </c>
      <c r="F158" t="s">
        <v>313</v>
      </c>
      <c r="G158">
        <v>129</v>
      </c>
      <c r="H158" t="s">
        <v>560</v>
      </c>
      <c r="I158">
        <v>28968704</v>
      </c>
      <c r="J158">
        <v>28996486</v>
      </c>
      <c r="K158" t="s">
        <v>325</v>
      </c>
      <c r="L158" t="s">
        <v>322</v>
      </c>
      <c r="M158">
        <v>162026</v>
      </c>
      <c r="N158">
        <v>134244</v>
      </c>
      <c r="O158" t="s">
        <v>316</v>
      </c>
    </row>
    <row r="159" spans="1:19" x14ac:dyDescent="0.35">
      <c r="A159">
        <v>158</v>
      </c>
      <c r="B159" t="s">
        <v>546</v>
      </c>
      <c r="C159">
        <v>29299675</v>
      </c>
      <c r="D159">
        <v>29299675</v>
      </c>
      <c r="E159">
        <v>1</v>
      </c>
      <c r="F159" t="s">
        <v>313</v>
      </c>
      <c r="G159">
        <v>130</v>
      </c>
      <c r="H159" t="s">
        <v>561</v>
      </c>
      <c r="I159">
        <v>29590241</v>
      </c>
      <c r="J159">
        <v>29591320</v>
      </c>
      <c r="K159" t="s">
        <v>314</v>
      </c>
      <c r="L159" t="s">
        <v>322</v>
      </c>
      <c r="M159">
        <v>291645</v>
      </c>
      <c r="N159">
        <v>290566</v>
      </c>
      <c r="O159" t="s">
        <v>316</v>
      </c>
      <c r="Q159" t="s">
        <v>562</v>
      </c>
      <c r="R159" t="s">
        <v>563</v>
      </c>
      <c r="S159" t="s">
        <v>466</v>
      </c>
    </row>
    <row r="160" spans="1:19" x14ac:dyDescent="0.35">
      <c r="A160">
        <v>159</v>
      </c>
      <c r="B160" t="s">
        <v>546</v>
      </c>
      <c r="C160">
        <v>29324878</v>
      </c>
      <c r="D160">
        <v>29324878</v>
      </c>
      <c r="E160">
        <v>1</v>
      </c>
      <c r="F160" t="s">
        <v>313</v>
      </c>
      <c r="G160">
        <v>131</v>
      </c>
      <c r="H160" t="s">
        <v>561</v>
      </c>
      <c r="I160">
        <v>29590241</v>
      </c>
      <c r="J160">
        <v>29591320</v>
      </c>
      <c r="K160" t="s">
        <v>314</v>
      </c>
      <c r="L160" t="s">
        <v>322</v>
      </c>
      <c r="M160">
        <v>266442</v>
      </c>
      <c r="N160">
        <v>265363</v>
      </c>
      <c r="O160" t="s">
        <v>316</v>
      </c>
      <c r="Q160" t="s">
        <v>562</v>
      </c>
      <c r="R160" t="s">
        <v>563</v>
      </c>
      <c r="S160" t="s">
        <v>466</v>
      </c>
    </row>
    <row r="161" spans="1:19" x14ac:dyDescent="0.35">
      <c r="A161">
        <v>160</v>
      </c>
      <c r="B161" t="s">
        <v>546</v>
      </c>
      <c r="C161">
        <v>29376574</v>
      </c>
      <c r="D161">
        <v>29376574</v>
      </c>
      <c r="E161">
        <v>1</v>
      </c>
      <c r="F161" t="s">
        <v>313</v>
      </c>
      <c r="G161">
        <v>132</v>
      </c>
      <c r="H161" t="s">
        <v>561</v>
      </c>
      <c r="I161">
        <v>29590241</v>
      </c>
      <c r="J161">
        <v>29591320</v>
      </c>
      <c r="K161" t="s">
        <v>314</v>
      </c>
      <c r="L161" t="s">
        <v>322</v>
      </c>
      <c r="M161">
        <v>214746</v>
      </c>
      <c r="N161">
        <v>213667</v>
      </c>
      <c r="O161" t="s">
        <v>316</v>
      </c>
      <c r="Q161" t="s">
        <v>562</v>
      </c>
      <c r="R161" t="s">
        <v>563</v>
      </c>
      <c r="S161" t="s">
        <v>466</v>
      </c>
    </row>
    <row r="162" spans="1:19" x14ac:dyDescent="0.35">
      <c r="A162">
        <v>161</v>
      </c>
      <c r="B162" t="s">
        <v>546</v>
      </c>
      <c r="C162">
        <v>29595073</v>
      </c>
      <c r="D162">
        <v>29595073</v>
      </c>
      <c r="E162">
        <v>1</v>
      </c>
      <c r="F162" t="s">
        <v>313</v>
      </c>
      <c r="G162">
        <v>133</v>
      </c>
      <c r="H162" t="s">
        <v>561</v>
      </c>
      <c r="I162">
        <v>29590241</v>
      </c>
      <c r="J162">
        <v>29591320</v>
      </c>
      <c r="K162" t="s">
        <v>314</v>
      </c>
      <c r="L162" t="s">
        <v>318</v>
      </c>
      <c r="M162">
        <v>-3753</v>
      </c>
      <c r="N162">
        <v>3753</v>
      </c>
      <c r="O162" t="s">
        <v>316</v>
      </c>
      <c r="Q162" t="s">
        <v>562</v>
      </c>
      <c r="R162" t="s">
        <v>563</v>
      </c>
      <c r="S162" t="s">
        <v>466</v>
      </c>
    </row>
    <row r="163" spans="1:19" x14ac:dyDescent="0.35">
      <c r="A163">
        <v>162</v>
      </c>
      <c r="B163" t="s">
        <v>546</v>
      </c>
      <c r="C163">
        <v>41422687</v>
      </c>
      <c r="D163">
        <v>41422687</v>
      </c>
      <c r="E163">
        <v>1</v>
      </c>
      <c r="F163" t="s">
        <v>313</v>
      </c>
      <c r="G163">
        <v>134</v>
      </c>
      <c r="H163" t="s">
        <v>564</v>
      </c>
      <c r="I163">
        <v>41421537</v>
      </c>
      <c r="J163">
        <v>41422316</v>
      </c>
      <c r="K163" t="s">
        <v>314</v>
      </c>
      <c r="L163" t="s">
        <v>318</v>
      </c>
      <c r="M163">
        <v>-371</v>
      </c>
      <c r="N163">
        <v>371</v>
      </c>
      <c r="O163" t="s">
        <v>316</v>
      </c>
      <c r="Q163" t="s">
        <v>565</v>
      </c>
      <c r="R163" t="s">
        <v>566</v>
      </c>
      <c r="S163" t="s">
        <v>320</v>
      </c>
    </row>
    <row r="164" spans="1:19" x14ac:dyDescent="0.35">
      <c r="A164">
        <v>163</v>
      </c>
      <c r="B164" t="s">
        <v>546</v>
      </c>
      <c r="C164">
        <v>41445354</v>
      </c>
      <c r="D164">
        <v>41445354</v>
      </c>
      <c r="E164">
        <v>1</v>
      </c>
      <c r="F164" t="s">
        <v>313</v>
      </c>
      <c r="G164">
        <v>135</v>
      </c>
      <c r="H164" t="s">
        <v>567</v>
      </c>
      <c r="I164">
        <v>41445053</v>
      </c>
      <c r="J164">
        <v>41445982</v>
      </c>
      <c r="K164" t="s">
        <v>314</v>
      </c>
      <c r="L164" t="s">
        <v>315</v>
      </c>
      <c r="M164">
        <v>628</v>
      </c>
      <c r="N164">
        <v>301</v>
      </c>
      <c r="O164" t="s">
        <v>316</v>
      </c>
      <c r="Q164" t="s">
        <v>565</v>
      </c>
      <c r="R164" t="s">
        <v>566</v>
      </c>
      <c r="S164" t="s">
        <v>320</v>
      </c>
    </row>
    <row r="165" spans="1:19" x14ac:dyDescent="0.35">
      <c r="A165">
        <v>164</v>
      </c>
      <c r="B165" t="s">
        <v>568</v>
      </c>
      <c r="C165">
        <v>4767099</v>
      </c>
      <c r="D165">
        <v>4767099</v>
      </c>
      <c r="E165">
        <v>1</v>
      </c>
      <c r="F165" t="s">
        <v>313</v>
      </c>
      <c r="G165">
        <v>136</v>
      </c>
      <c r="H165" t="s">
        <v>569</v>
      </c>
      <c r="I165">
        <v>4865304</v>
      </c>
      <c r="J165">
        <v>4865567</v>
      </c>
      <c r="K165" t="s">
        <v>314</v>
      </c>
      <c r="L165" t="s">
        <v>322</v>
      </c>
      <c r="M165">
        <v>98468</v>
      </c>
      <c r="N165">
        <v>98205</v>
      </c>
      <c r="O165" t="s">
        <v>316</v>
      </c>
      <c r="Q165" t="s">
        <v>570</v>
      </c>
      <c r="R165" t="s">
        <v>571</v>
      </c>
      <c r="S165" t="s">
        <v>329</v>
      </c>
    </row>
    <row r="166" spans="1:19" x14ac:dyDescent="0.35">
      <c r="A166">
        <v>165</v>
      </c>
      <c r="B166" t="s">
        <v>568</v>
      </c>
      <c r="C166">
        <v>4771876</v>
      </c>
      <c r="D166">
        <v>4771876</v>
      </c>
      <c r="E166">
        <v>1</v>
      </c>
      <c r="F166" t="s">
        <v>313</v>
      </c>
      <c r="G166">
        <v>137</v>
      </c>
      <c r="H166" t="s">
        <v>569</v>
      </c>
      <c r="I166">
        <v>4865304</v>
      </c>
      <c r="J166">
        <v>4865567</v>
      </c>
      <c r="K166" t="s">
        <v>314</v>
      </c>
      <c r="L166" t="s">
        <v>322</v>
      </c>
      <c r="M166">
        <v>93691</v>
      </c>
      <c r="N166">
        <v>93428</v>
      </c>
      <c r="O166" t="s">
        <v>316</v>
      </c>
      <c r="Q166" t="s">
        <v>570</v>
      </c>
      <c r="R166" t="s">
        <v>571</v>
      </c>
      <c r="S166" t="s">
        <v>329</v>
      </c>
    </row>
    <row r="167" spans="1:19" x14ac:dyDescent="0.35">
      <c r="A167">
        <v>166</v>
      </c>
      <c r="B167" t="s">
        <v>568</v>
      </c>
      <c r="C167">
        <v>4798748</v>
      </c>
      <c r="D167">
        <v>4798748</v>
      </c>
      <c r="E167">
        <v>1</v>
      </c>
      <c r="F167" t="s">
        <v>313</v>
      </c>
      <c r="G167">
        <v>138</v>
      </c>
      <c r="H167" t="s">
        <v>569</v>
      </c>
      <c r="I167">
        <v>4865304</v>
      </c>
      <c r="J167">
        <v>4865567</v>
      </c>
      <c r="K167" t="s">
        <v>314</v>
      </c>
      <c r="L167" t="s">
        <v>322</v>
      </c>
      <c r="M167">
        <v>66819</v>
      </c>
      <c r="N167">
        <v>66556</v>
      </c>
      <c r="O167" t="s">
        <v>316</v>
      </c>
      <c r="Q167" t="s">
        <v>570</v>
      </c>
      <c r="R167" t="s">
        <v>571</v>
      </c>
      <c r="S167" t="s">
        <v>329</v>
      </c>
    </row>
    <row r="168" spans="1:19" x14ac:dyDescent="0.35">
      <c r="A168">
        <v>167</v>
      </c>
      <c r="B168" t="s">
        <v>568</v>
      </c>
      <c r="C168">
        <v>4813917</v>
      </c>
      <c r="D168">
        <v>4813917</v>
      </c>
      <c r="E168">
        <v>1</v>
      </c>
      <c r="F168" t="s">
        <v>313</v>
      </c>
      <c r="G168">
        <v>139</v>
      </c>
      <c r="H168" t="s">
        <v>569</v>
      </c>
      <c r="I168">
        <v>4865304</v>
      </c>
      <c r="J168">
        <v>4865567</v>
      </c>
      <c r="K168" t="s">
        <v>314</v>
      </c>
      <c r="L168" t="s">
        <v>322</v>
      </c>
      <c r="M168">
        <v>51650</v>
      </c>
      <c r="N168">
        <v>51387</v>
      </c>
      <c r="O168" t="s">
        <v>316</v>
      </c>
      <c r="Q168" t="s">
        <v>570</v>
      </c>
      <c r="R168" t="s">
        <v>571</v>
      </c>
      <c r="S168" t="s">
        <v>329</v>
      </c>
    </row>
    <row r="169" spans="1:19" x14ac:dyDescent="0.35">
      <c r="A169">
        <v>168</v>
      </c>
      <c r="B169" t="s">
        <v>568</v>
      </c>
      <c r="C169">
        <v>6162402</v>
      </c>
      <c r="D169">
        <v>6162402</v>
      </c>
      <c r="E169">
        <v>1</v>
      </c>
      <c r="F169" t="s">
        <v>313</v>
      </c>
      <c r="G169">
        <v>140</v>
      </c>
      <c r="H169" t="s">
        <v>572</v>
      </c>
      <c r="I169">
        <v>5996671</v>
      </c>
      <c r="J169">
        <v>6065333</v>
      </c>
      <c r="K169" t="s">
        <v>314</v>
      </c>
      <c r="L169" t="s">
        <v>318</v>
      </c>
      <c r="M169">
        <v>-97069</v>
      </c>
      <c r="N169">
        <v>97069</v>
      </c>
      <c r="O169" t="s">
        <v>316</v>
      </c>
    </row>
    <row r="170" spans="1:19" x14ac:dyDescent="0.35">
      <c r="A170">
        <v>169</v>
      </c>
      <c r="B170" t="s">
        <v>568</v>
      </c>
      <c r="C170">
        <v>6178251</v>
      </c>
      <c r="D170">
        <v>6178251</v>
      </c>
      <c r="E170">
        <v>1</v>
      </c>
      <c r="F170" t="s">
        <v>313</v>
      </c>
      <c r="G170">
        <v>141</v>
      </c>
      <c r="H170" t="s">
        <v>572</v>
      </c>
      <c r="I170">
        <v>5996671</v>
      </c>
      <c r="J170">
        <v>6065333</v>
      </c>
      <c r="K170" t="s">
        <v>314</v>
      </c>
      <c r="L170" t="s">
        <v>318</v>
      </c>
      <c r="M170">
        <v>-112918</v>
      </c>
      <c r="N170">
        <v>112918</v>
      </c>
      <c r="O170" t="s">
        <v>316</v>
      </c>
    </row>
    <row r="171" spans="1:19" x14ac:dyDescent="0.35">
      <c r="A171">
        <v>170</v>
      </c>
      <c r="B171" t="s">
        <v>568</v>
      </c>
      <c r="C171">
        <v>6201219</v>
      </c>
      <c r="D171">
        <v>6201219</v>
      </c>
      <c r="E171">
        <v>1</v>
      </c>
      <c r="F171" t="s">
        <v>313</v>
      </c>
      <c r="G171">
        <v>142</v>
      </c>
      <c r="H171" t="s">
        <v>572</v>
      </c>
      <c r="I171">
        <v>5996671</v>
      </c>
      <c r="J171">
        <v>6065333</v>
      </c>
      <c r="K171" t="s">
        <v>314</v>
      </c>
      <c r="L171" t="s">
        <v>318</v>
      </c>
      <c r="M171">
        <v>-135886</v>
      </c>
      <c r="N171">
        <v>135886</v>
      </c>
      <c r="O171" t="s">
        <v>316</v>
      </c>
    </row>
    <row r="172" spans="1:19" x14ac:dyDescent="0.35">
      <c r="A172">
        <v>171</v>
      </c>
      <c r="B172" t="s">
        <v>568</v>
      </c>
      <c r="C172">
        <v>6216997</v>
      </c>
      <c r="D172">
        <v>6216997</v>
      </c>
      <c r="E172">
        <v>1</v>
      </c>
      <c r="F172" t="s">
        <v>313</v>
      </c>
      <c r="G172">
        <v>143</v>
      </c>
      <c r="H172" t="s">
        <v>572</v>
      </c>
      <c r="I172">
        <v>5996671</v>
      </c>
      <c r="J172">
        <v>6065333</v>
      </c>
      <c r="K172" t="s">
        <v>314</v>
      </c>
      <c r="L172" t="s">
        <v>318</v>
      </c>
      <c r="M172">
        <v>-151664</v>
      </c>
      <c r="N172">
        <v>151664</v>
      </c>
      <c r="O172" t="s">
        <v>316</v>
      </c>
    </row>
    <row r="173" spans="1:19" x14ac:dyDescent="0.35">
      <c r="A173">
        <v>172</v>
      </c>
      <c r="B173" t="s">
        <v>568</v>
      </c>
      <c r="C173">
        <v>6553427</v>
      </c>
      <c r="D173">
        <v>6553427</v>
      </c>
      <c r="E173">
        <v>1</v>
      </c>
      <c r="F173" t="s">
        <v>313</v>
      </c>
      <c r="G173">
        <v>144</v>
      </c>
      <c r="H173" t="s">
        <v>572</v>
      </c>
      <c r="I173">
        <v>5996671</v>
      </c>
      <c r="J173">
        <v>6065333</v>
      </c>
      <c r="K173" t="s">
        <v>314</v>
      </c>
      <c r="L173" t="s">
        <v>318</v>
      </c>
      <c r="M173">
        <v>-488094</v>
      </c>
      <c r="N173">
        <v>488094</v>
      </c>
      <c r="O173" t="s">
        <v>316</v>
      </c>
    </row>
    <row r="174" spans="1:19" x14ac:dyDescent="0.35">
      <c r="A174">
        <v>173</v>
      </c>
      <c r="B174" t="s">
        <v>568</v>
      </c>
      <c r="C174">
        <v>6560183</v>
      </c>
      <c r="D174">
        <v>6560183</v>
      </c>
      <c r="E174">
        <v>1</v>
      </c>
      <c r="F174" t="s">
        <v>313</v>
      </c>
      <c r="G174">
        <v>145</v>
      </c>
      <c r="H174" t="s">
        <v>572</v>
      </c>
      <c r="I174">
        <v>5996671</v>
      </c>
      <c r="J174">
        <v>6065333</v>
      </c>
      <c r="K174" t="s">
        <v>314</v>
      </c>
      <c r="L174" t="s">
        <v>318</v>
      </c>
      <c r="M174">
        <v>-494850</v>
      </c>
      <c r="N174">
        <v>494850</v>
      </c>
      <c r="O174" t="s">
        <v>316</v>
      </c>
    </row>
    <row r="175" spans="1:19" x14ac:dyDescent="0.35">
      <c r="A175">
        <v>174</v>
      </c>
      <c r="B175" t="s">
        <v>568</v>
      </c>
      <c r="C175">
        <v>6590666</v>
      </c>
      <c r="D175">
        <v>6590666</v>
      </c>
      <c r="E175">
        <v>1</v>
      </c>
      <c r="F175" t="s">
        <v>313</v>
      </c>
      <c r="G175">
        <v>146</v>
      </c>
      <c r="H175" t="s">
        <v>572</v>
      </c>
      <c r="I175">
        <v>5996671</v>
      </c>
      <c r="J175">
        <v>6065333</v>
      </c>
      <c r="K175" t="s">
        <v>314</v>
      </c>
      <c r="L175" t="s">
        <v>318</v>
      </c>
      <c r="M175">
        <v>-525333</v>
      </c>
      <c r="N175">
        <v>525333</v>
      </c>
      <c r="O175" t="s">
        <v>316</v>
      </c>
    </row>
    <row r="176" spans="1:19" x14ac:dyDescent="0.35">
      <c r="A176">
        <v>175</v>
      </c>
      <c r="B176" t="s">
        <v>568</v>
      </c>
      <c r="C176">
        <v>6629569</v>
      </c>
      <c r="D176">
        <v>6629569</v>
      </c>
      <c r="E176">
        <v>1</v>
      </c>
      <c r="F176" t="s">
        <v>313</v>
      </c>
      <c r="G176">
        <v>147</v>
      </c>
      <c r="H176" t="s">
        <v>573</v>
      </c>
      <c r="I176">
        <v>7157421</v>
      </c>
      <c r="J176">
        <v>7161129</v>
      </c>
      <c r="K176" t="s">
        <v>325</v>
      </c>
      <c r="L176" t="s">
        <v>318</v>
      </c>
      <c r="M176">
        <v>-527852</v>
      </c>
      <c r="N176">
        <v>527852</v>
      </c>
      <c r="O176" t="s">
        <v>316</v>
      </c>
    </row>
    <row r="177" spans="1:20" x14ac:dyDescent="0.35">
      <c r="A177">
        <v>176</v>
      </c>
      <c r="B177" t="s">
        <v>568</v>
      </c>
      <c r="C177">
        <v>6648984</v>
      </c>
      <c r="D177">
        <v>6648984</v>
      </c>
      <c r="E177">
        <v>1</v>
      </c>
      <c r="F177" t="s">
        <v>313</v>
      </c>
      <c r="G177">
        <v>148</v>
      </c>
      <c r="H177" t="s">
        <v>573</v>
      </c>
      <c r="I177">
        <v>7157421</v>
      </c>
      <c r="J177">
        <v>7161129</v>
      </c>
      <c r="K177" t="s">
        <v>325</v>
      </c>
      <c r="L177" t="s">
        <v>318</v>
      </c>
      <c r="M177">
        <v>-508437</v>
      </c>
      <c r="N177">
        <v>508437</v>
      </c>
      <c r="O177" t="s">
        <v>316</v>
      </c>
    </row>
    <row r="178" spans="1:20" x14ac:dyDescent="0.35">
      <c r="A178">
        <v>177</v>
      </c>
      <c r="B178" t="s">
        <v>568</v>
      </c>
      <c r="C178">
        <v>6663845</v>
      </c>
      <c r="D178">
        <v>6663845</v>
      </c>
      <c r="E178">
        <v>1</v>
      </c>
      <c r="F178" t="s">
        <v>313</v>
      </c>
      <c r="G178">
        <v>149</v>
      </c>
      <c r="H178" t="s">
        <v>573</v>
      </c>
      <c r="I178">
        <v>7157421</v>
      </c>
      <c r="J178">
        <v>7161129</v>
      </c>
      <c r="K178" t="s">
        <v>325</v>
      </c>
      <c r="L178" t="s">
        <v>318</v>
      </c>
      <c r="M178">
        <v>-493576</v>
      </c>
      <c r="N178">
        <v>493576</v>
      </c>
      <c r="O178" t="s">
        <v>316</v>
      </c>
    </row>
    <row r="179" spans="1:20" x14ac:dyDescent="0.35">
      <c r="A179">
        <v>178</v>
      </c>
      <c r="B179" t="s">
        <v>568</v>
      </c>
      <c r="C179">
        <v>6672903</v>
      </c>
      <c r="D179">
        <v>6672903</v>
      </c>
      <c r="E179">
        <v>1</v>
      </c>
      <c r="F179" t="s">
        <v>313</v>
      </c>
      <c r="G179">
        <v>150</v>
      </c>
      <c r="H179" t="s">
        <v>573</v>
      </c>
      <c r="I179">
        <v>7157421</v>
      </c>
      <c r="J179">
        <v>7161129</v>
      </c>
      <c r="K179" t="s">
        <v>325</v>
      </c>
      <c r="L179" t="s">
        <v>318</v>
      </c>
      <c r="M179">
        <v>-484518</v>
      </c>
      <c r="N179">
        <v>484518</v>
      </c>
      <c r="O179" t="s">
        <v>316</v>
      </c>
    </row>
    <row r="180" spans="1:20" x14ac:dyDescent="0.35">
      <c r="A180">
        <v>179</v>
      </c>
      <c r="B180" t="s">
        <v>568</v>
      </c>
      <c r="C180">
        <v>6689197</v>
      </c>
      <c r="D180">
        <v>6689197</v>
      </c>
      <c r="E180">
        <v>1</v>
      </c>
      <c r="F180" t="s">
        <v>313</v>
      </c>
      <c r="G180">
        <v>151</v>
      </c>
      <c r="H180" t="s">
        <v>573</v>
      </c>
      <c r="I180">
        <v>7157421</v>
      </c>
      <c r="J180">
        <v>7161129</v>
      </c>
      <c r="K180" t="s">
        <v>325</v>
      </c>
      <c r="L180" t="s">
        <v>318</v>
      </c>
      <c r="M180">
        <v>-468224</v>
      </c>
      <c r="N180">
        <v>468224</v>
      </c>
      <c r="O180" t="s">
        <v>316</v>
      </c>
    </row>
    <row r="181" spans="1:20" x14ac:dyDescent="0.35">
      <c r="A181">
        <v>180</v>
      </c>
      <c r="B181" t="s">
        <v>568</v>
      </c>
      <c r="C181">
        <v>6728854</v>
      </c>
      <c r="D181">
        <v>6728854</v>
      </c>
      <c r="E181">
        <v>1</v>
      </c>
      <c r="F181" t="s">
        <v>313</v>
      </c>
      <c r="G181">
        <v>152</v>
      </c>
      <c r="H181" t="s">
        <v>573</v>
      </c>
      <c r="I181">
        <v>7157421</v>
      </c>
      <c r="J181">
        <v>7161129</v>
      </c>
      <c r="K181" t="s">
        <v>325</v>
      </c>
      <c r="L181" t="s">
        <v>318</v>
      </c>
      <c r="M181">
        <v>-428567</v>
      </c>
      <c r="N181">
        <v>428567</v>
      </c>
      <c r="O181" t="s">
        <v>316</v>
      </c>
    </row>
    <row r="182" spans="1:20" x14ac:dyDescent="0.35">
      <c r="A182">
        <v>181</v>
      </c>
      <c r="B182" t="s">
        <v>568</v>
      </c>
      <c r="C182">
        <v>6741733</v>
      </c>
      <c r="D182">
        <v>6741733</v>
      </c>
      <c r="E182">
        <v>1</v>
      </c>
      <c r="F182" t="s">
        <v>313</v>
      </c>
      <c r="G182">
        <v>153</v>
      </c>
      <c r="H182" t="s">
        <v>573</v>
      </c>
      <c r="I182">
        <v>7157421</v>
      </c>
      <c r="J182">
        <v>7161129</v>
      </c>
      <c r="K182" t="s">
        <v>325</v>
      </c>
      <c r="L182" t="s">
        <v>318</v>
      </c>
      <c r="M182">
        <v>-415688</v>
      </c>
      <c r="N182">
        <v>415688</v>
      </c>
      <c r="O182" t="s">
        <v>316</v>
      </c>
    </row>
    <row r="183" spans="1:20" x14ac:dyDescent="0.35">
      <c r="A183">
        <v>182</v>
      </c>
      <c r="B183" t="s">
        <v>568</v>
      </c>
      <c r="C183">
        <v>6926648</v>
      </c>
      <c r="D183">
        <v>6926648</v>
      </c>
      <c r="E183">
        <v>1</v>
      </c>
      <c r="F183" t="s">
        <v>313</v>
      </c>
      <c r="G183">
        <v>154</v>
      </c>
      <c r="H183" t="s">
        <v>573</v>
      </c>
      <c r="I183">
        <v>7157421</v>
      </c>
      <c r="J183">
        <v>7161129</v>
      </c>
      <c r="K183" t="s">
        <v>325</v>
      </c>
      <c r="L183" t="s">
        <v>318</v>
      </c>
      <c r="M183">
        <v>-230773</v>
      </c>
      <c r="N183">
        <v>230773</v>
      </c>
      <c r="O183" t="s">
        <v>316</v>
      </c>
    </row>
    <row r="184" spans="1:20" x14ac:dyDescent="0.35">
      <c r="A184">
        <v>183</v>
      </c>
      <c r="B184" t="s">
        <v>568</v>
      </c>
      <c r="C184">
        <v>6970430</v>
      </c>
      <c r="D184">
        <v>6970430</v>
      </c>
      <c r="E184">
        <v>1</v>
      </c>
      <c r="F184" t="s">
        <v>313</v>
      </c>
      <c r="G184">
        <v>155</v>
      </c>
      <c r="H184" t="s">
        <v>573</v>
      </c>
      <c r="I184">
        <v>7157421</v>
      </c>
      <c r="J184">
        <v>7161129</v>
      </c>
      <c r="K184" t="s">
        <v>325</v>
      </c>
      <c r="L184" t="s">
        <v>318</v>
      </c>
      <c r="M184">
        <v>-186991</v>
      </c>
      <c r="N184">
        <v>186991</v>
      </c>
      <c r="O184" t="s">
        <v>316</v>
      </c>
    </row>
    <row r="185" spans="1:20" x14ac:dyDescent="0.35">
      <c r="A185">
        <v>184</v>
      </c>
      <c r="B185" t="s">
        <v>568</v>
      </c>
      <c r="C185">
        <v>7095253</v>
      </c>
      <c r="D185">
        <v>7095253</v>
      </c>
      <c r="E185">
        <v>1</v>
      </c>
      <c r="F185" t="s">
        <v>313</v>
      </c>
      <c r="G185">
        <v>156</v>
      </c>
      <c r="H185" t="s">
        <v>573</v>
      </c>
      <c r="I185">
        <v>7157421</v>
      </c>
      <c r="J185">
        <v>7161129</v>
      </c>
      <c r="K185" t="s">
        <v>325</v>
      </c>
      <c r="L185" t="s">
        <v>318</v>
      </c>
      <c r="M185">
        <v>-62168</v>
      </c>
      <c r="N185">
        <v>62168</v>
      </c>
      <c r="O185" t="s">
        <v>316</v>
      </c>
    </row>
    <row r="186" spans="1:20" x14ac:dyDescent="0.35">
      <c r="A186">
        <v>185</v>
      </c>
      <c r="B186" t="s">
        <v>568</v>
      </c>
      <c r="C186">
        <v>7097389</v>
      </c>
      <c r="D186">
        <v>7097389</v>
      </c>
      <c r="E186">
        <v>1</v>
      </c>
      <c r="F186" t="s">
        <v>313</v>
      </c>
      <c r="G186">
        <v>157</v>
      </c>
      <c r="H186" t="s">
        <v>573</v>
      </c>
      <c r="I186">
        <v>7157421</v>
      </c>
      <c r="J186">
        <v>7161129</v>
      </c>
      <c r="K186" t="s">
        <v>325</v>
      </c>
      <c r="L186" t="s">
        <v>318</v>
      </c>
      <c r="M186">
        <v>-60032</v>
      </c>
      <c r="N186">
        <v>60032</v>
      </c>
      <c r="O186" t="s">
        <v>316</v>
      </c>
    </row>
    <row r="187" spans="1:20" x14ac:dyDescent="0.35">
      <c r="A187">
        <v>186</v>
      </c>
      <c r="B187" t="s">
        <v>568</v>
      </c>
      <c r="C187">
        <v>7117822</v>
      </c>
      <c r="D187">
        <v>7117822</v>
      </c>
      <c r="E187">
        <v>1</v>
      </c>
      <c r="F187" t="s">
        <v>313</v>
      </c>
      <c r="G187">
        <v>158</v>
      </c>
      <c r="H187" t="s">
        <v>573</v>
      </c>
      <c r="I187">
        <v>7157421</v>
      </c>
      <c r="J187">
        <v>7161129</v>
      </c>
      <c r="K187" t="s">
        <v>325</v>
      </c>
      <c r="L187" t="s">
        <v>318</v>
      </c>
      <c r="M187">
        <v>-39599</v>
      </c>
      <c r="N187">
        <v>39599</v>
      </c>
      <c r="O187" t="s">
        <v>316</v>
      </c>
    </row>
    <row r="188" spans="1:20" x14ac:dyDescent="0.35">
      <c r="A188">
        <v>187</v>
      </c>
      <c r="B188" t="s">
        <v>568</v>
      </c>
      <c r="C188">
        <v>7122489</v>
      </c>
      <c r="D188">
        <v>7122489</v>
      </c>
      <c r="E188">
        <v>1</v>
      </c>
      <c r="F188" t="s">
        <v>313</v>
      </c>
      <c r="G188">
        <v>159</v>
      </c>
      <c r="H188" t="s">
        <v>573</v>
      </c>
      <c r="I188">
        <v>7157421</v>
      </c>
      <c r="J188">
        <v>7161129</v>
      </c>
      <c r="K188" t="s">
        <v>325</v>
      </c>
      <c r="L188" t="s">
        <v>318</v>
      </c>
      <c r="M188">
        <v>-34932</v>
      </c>
      <c r="N188">
        <v>34932</v>
      </c>
      <c r="O188" t="s">
        <v>316</v>
      </c>
    </row>
    <row r="189" spans="1:20" x14ac:dyDescent="0.35">
      <c r="A189">
        <v>188</v>
      </c>
      <c r="B189" t="s">
        <v>568</v>
      </c>
      <c r="C189">
        <v>12407112</v>
      </c>
      <c r="D189">
        <v>12407112</v>
      </c>
      <c r="E189">
        <v>1</v>
      </c>
      <c r="F189" t="s">
        <v>313</v>
      </c>
      <c r="G189">
        <v>160</v>
      </c>
      <c r="H189" t="s">
        <v>574</v>
      </c>
      <c r="I189">
        <v>12375829</v>
      </c>
      <c r="J189">
        <v>12465626</v>
      </c>
      <c r="K189" t="s">
        <v>325</v>
      </c>
      <c r="L189" t="s">
        <v>315</v>
      </c>
      <c r="M189">
        <v>31283</v>
      </c>
      <c r="N189">
        <v>31283</v>
      </c>
      <c r="O189" t="s">
        <v>316</v>
      </c>
    </row>
    <row r="190" spans="1:20" x14ac:dyDescent="0.35">
      <c r="A190">
        <v>189</v>
      </c>
      <c r="B190" t="s">
        <v>575</v>
      </c>
      <c r="C190">
        <v>2971861</v>
      </c>
      <c r="D190">
        <v>2971861</v>
      </c>
      <c r="E190">
        <v>1</v>
      </c>
      <c r="F190" t="s">
        <v>313</v>
      </c>
      <c r="G190">
        <v>161</v>
      </c>
      <c r="H190" t="s">
        <v>576</v>
      </c>
      <c r="I190">
        <v>2945720</v>
      </c>
      <c r="J190">
        <v>2972245</v>
      </c>
      <c r="K190" t="s">
        <v>325</v>
      </c>
      <c r="L190" t="s">
        <v>315</v>
      </c>
      <c r="M190">
        <v>26141</v>
      </c>
      <c r="N190">
        <v>384</v>
      </c>
      <c r="O190" t="s">
        <v>319</v>
      </c>
      <c r="P190" t="s">
        <v>577</v>
      </c>
      <c r="Q190" t="s">
        <v>578</v>
      </c>
      <c r="R190" t="s">
        <v>579</v>
      </c>
      <c r="S190" t="s">
        <v>580</v>
      </c>
    </row>
    <row r="191" spans="1:20" x14ac:dyDescent="0.35">
      <c r="A191">
        <v>190</v>
      </c>
      <c r="B191" t="s">
        <v>575</v>
      </c>
      <c r="C191">
        <v>2971861</v>
      </c>
      <c r="D191">
        <v>2971861</v>
      </c>
      <c r="E191">
        <v>1</v>
      </c>
      <c r="F191" t="s">
        <v>313</v>
      </c>
      <c r="G191">
        <v>161</v>
      </c>
      <c r="H191" t="s">
        <v>581</v>
      </c>
      <c r="I191">
        <v>2978727</v>
      </c>
      <c r="J191">
        <v>3011715</v>
      </c>
      <c r="K191" t="s">
        <v>325</v>
      </c>
      <c r="L191" t="s">
        <v>318</v>
      </c>
      <c r="M191">
        <v>-6866</v>
      </c>
      <c r="N191">
        <v>6866</v>
      </c>
      <c r="O191" t="s">
        <v>316</v>
      </c>
      <c r="P191" t="s">
        <v>582</v>
      </c>
      <c r="Q191" t="s">
        <v>583</v>
      </c>
      <c r="R191" t="s">
        <v>584</v>
      </c>
      <c r="S191" t="s">
        <v>585</v>
      </c>
      <c r="T191" t="s">
        <v>320</v>
      </c>
    </row>
    <row r="192" spans="1:20" x14ac:dyDescent="0.35">
      <c r="A192">
        <v>191</v>
      </c>
      <c r="B192" t="s">
        <v>575</v>
      </c>
      <c r="C192">
        <v>8744328</v>
      </c>
      <c r="D192">
        <v>8744328</v>
      </c>
      <c r="E192">
        <v>1</v>
      </c>
      <c r="F192" t="s">
        <v>313</v>
      </c>
      <c r="G192">
        <v>162</v>
      </c>
      <c r="H192" t="s">
        <v>586</v>
      </c>
      <c r="I192">
        <v>8683738</v>
      </c>
      <c r="J192">
        <v>8732674</v>
      </c>
      <c r="K192" t="s">
        <v>314</v>
      </c>
      <c r="L192" t="s">
        <v>318</v>
      </c>
      <c r="M192">
        <v>-11654</v>
      </c>
      <c r="N192">
        <v>11654</v>
      </c>
      <c r="O192" t="s">
        <v>316</v>
      </c>
      <c r="P192" t="s">
        <v>587</v>
      </c>
      <c r="Q192" t="s">
        <v>588</v>
      </c>
      <c r="R192" t="s">
        <v>589</v>
      </c>
      <c r="S192" t="s">
        <v>590</v>
      </c>
      <c r="T192" t="s">
        <v>320</v>
      </c>
    </row>
    <row r="193" spans="1:20" x14ac:dyDescent="0.35">
      <c r="A193">
        <v>192</v>
      </c>
      <c r="B193" t="s">
        <v>575</v>
      </c>
      <c r="C193">
        <v>8894743</v>
      </c>
      <c r="D193">
        <v>8894743</v>
      </c>
      <c r="E193">
        <v>1</v>
      </c>
      <c r="F193" t="s">
        <v>313</v>
      </c>
      <c r="G193">
        <v>163</v>
      </c>
      <c r="H193" t="s">
        <v>591</v>
      </c>
      <c r="I193">
        <v>8894155</v>
      </c>
      <c r="J193">
        <v>9142066</v>
      </c>
      <c r="K193" t="s">
        <v>325</v>
      </c>
      <c r="L193" t="s">
        <v>315</v>
      </c>
      <c r="M193">
        <v>588</v>
      </c>
      <c r="N193">
        <v>588</v>
      </c>
      <c r="O193" t="s">
        <v>316</v>
      </c>
      <c r="P193" t="s">
        <v>592</v>
      </c>
      <c r="Q193" t="s">
        <v>593</v>
      </c>
      <c r="R193" t="s">
        <v>594</v>
      </c>
      <c r="S193" t="s">
        <v>466</v>
      </c>
    </row>
    <row r="194" spans="1:20" x14ac:dyDescent="0.35">
      <c r="A194">
        <v>193</v>
      </c>
      <c r="B194" t="s">
        <v>575</v>
      </c>
      <c r="C194">
        <v>12119654</v>
      </c>
      <c r="D194">
        <v>12119654</v>
      </c>
      <c r="E194">
        <v>1</v>
      </c>
      <c r="F194" t="s">
        <v>313</v>
      </c>
      <c r="G194">
        <v>164</v>
      </c>
      <c r="H194" t="s">
        <v>595</v>
      </c>
      <c r="I194">
        <v>12113184</v>
      </c>
      <c r="J194">
        <v>12113396</v>
      </c>
      <c r="K194" t="s">
        <v>325</v>
      </c>
      <c r="L194" t="s">
        <v>322</v>
      </c>
      <c r="M194">
        <v>6470</v>
      </c>
      <c r="N194">
        <v>6258</v>
      </c>
      <c r="O194" t="s">
        <v>316</v>
      </c>
    </row>
    <row r="195" spans="1:20" x14ac:dyDescent="0.35">
      <c r="A195">
        <v>194</v>
      </c>
      <c r="B195" t="s">
        <v>575</v>
      </c>
      <c r="C195">
        <v>13387022</v>
      </c>
      <c r="D195">
        <v>13387022</v>
      </c>
      <c r="E195">
        <v>1</v>
      </c>
      <c r="F195" t="s">
        <v>313</v>
      </c>
      <c r="G195">
        <v>165</v>
      </c>
      <c r="H195" t="s">
        <v>596</v>
      </c>
      <c r="I195">
        <v>13344111</v>
      </c>
      <c r="J195">
        <v>13344806</v>
      </c>
      <c r="K195" t="s">
        <v>325</v>
      </c>
      <c r="L195" t="s">
        <v>322</v>
      </c>
      <c r="M195">
        <v>42911</v>
      </c>
      <c r="N195">
        <v>42216</v>
      </c>
      <c r="O195" t="s">
        <v>316</v>
      </c>
      <c r="Q195" t="s">
        <v>597</v>
      </c>
      <c r="R195" t="s">
        <v>598</v>
      </c>
      <c r="S195" t="s">
        <v>599</v>
      </c>
      <c r="T195" t="s">
        <v>388</v>
      </c>
    </row>
    <row r="196" spans="1:20" x14ac:dyDescent="0.35">
      <c r="A196">
        <v>195</v>
      </c>
      <c r="B196" t="s">
        <v>575</v>
      </c>
      <c r="C196">
        <v>18037927</v>
      </c>
      <c r="D196">
        <v>18037927</v>
      </c>
      <c r="E196">
        <v>1</v>
      </c>
      <c r="F196" t="s">
        <v>313</v>
      </c>
      <c r="G196">
        <v>166</v>
      </c>
      <c r="H196" t="s">
        <v>600</v>
      </c>
      <c r="I196">
        <v>17702492</v>
      </c>
      <c r="J196">
        <v>18030345</v>
      </c>
      <c r="K196" t="s">
        <v>325</v>
      </c>
      <c r="L196" t="s">
        <v>322</v>
      </c>
      <c r="M196">
        <v>335435</v>
      </c>
      <c r="N196">
        <v>7582</v>
      </c>
      <c r="O196" t="s">
        <v>316</v>
      </c>
      <c r="P196" t="s">
        <v>601</v>
      </c>
      <c r="Q196" t="s">
        <v>531</v>
      </c>
      <c r="R196" t="s">
        <v>532</v>
      </c>
      <c r="S196" t="s">
        <v>329</v>
      </c>
    </row>
    <row r="197" spans="1:20" x14ac:dyDescent="0.35">
      <c r="A197">
        <v>196</v>
      </c>
      <c r="B197" t="s">
        <v>575</v>
      </c>
      <c r="C197">
        <v>18060817</v>
      </c>
      <c r="D197">
        <v>18060817</v>
      </c>
      <c r="E197">
        <v>1</v>
      </c>
      <c r="F197" t="s">
        <v>313</v>
      </c>
      <c r="G197">
        <v>167</v>
      </c>
      <c r="H197" t="s">
        <v>600</v>
      </c>
      <c r="I197">
        <v>17702492</v>
      </c>
      <c r="J197">
        <v>18030345</v>
      </c>
      <c r="K197" t="s">
        <v>325</v>
      </c>
      <c r="L197" t="s">
        <v>322</v>
      </c>
      <c r="M197">
        <v>358325</v>
      </c>
      <c r="N197">
        <v>30472</v>
      </c>
      <c r="O197" t="s">
        <v>316</v>
      </c>
      <c r="P197" t="s">
        <v>601</v>
      </c>
      <c r="Q197" t="s">
        <v>531</v>
      </c>
      <c r="R197" t="s">
        <v>532</v>
      </c>
      <c r="S197" t="s">
        <v>329</v>
      </c>
    </row>
    <row r="198" spans="1:20" x14ac:dyDescent="0.35">
      <c r="A198">
        <v>197</v>
      </c>
      <c r="B198" t="s">
        <v>575</v>
      </c>
      <c r="C198">
        <v>18066749</v>
      </c>
      <c r="D198">
        <v>18066749</v>
      </c>
      <c r="E198">
        <v>1</v>
      </c>
      <c r="F198" t="s">
        <v>313</v>
      </c>
      <c r="G198">
        <v>168</v>
      </c>
      <c r="H198" t="s">
        <v>600</v>
      </c>
      <c r="I198">
        <v>17702492</v>
      </c>
      <c r="J198">
        <v>18030345</v>
      </c>
      <c r="K198" t="s">
        <v>325</v>
      </c>
      <c r="L198" t="s">
        <v>322</v>
      </c>
      <c r="M198">
        <v>364257</v>
      </c>
      <c r="N198">
        <v>36404</v>
      </c>
      <c r="O198" t="s">
        <v>316</v>
      </c>
      <c r="P198" t="s">
        <v>601</v>
      </c>
      <c r="Q198" t="s">
        <v>531</v>
      </c>
      <c r="R198" t="s">
        <v>532</v>
      </c>
      <c r="S198" t="s">
        <v>329</v>
      </c>
    </row>
    <row r="199" spans="1:20" x14ac:dyDescent="0.35">
      <c r="A199">
        <v>198</v>
      </c>
      <c r="B199" t="s">
        <v>575</v>
      </c>
      <c r="C199">
        <v>18076728</v>
      </c>
      <c r="D199">
        <v>18076728</v>
      </c>
      <c r="E199">
        <v>1</v>
      </c>
      <c r="F199" t="s">
        <v>313</v>
      </c>
      <c r="G199">
        <v>169</v>
      </c>
      <c r="H199" t="s">
        <v>600</v>
      </c>
      <c r="I199">
        <v>17702492</v>
      </c>
      <c r="J199">
        <v>18030345</v>
      </c>
      <c r="K199" t="s">
        <v>325</v>
      </c>
      <c r="L199" t="s">
        <v>322</v>
      </c>
      <c r="M199">
        <v>374236</v>
      </c>
      <c r="N199">
        <v>46383</v>
      </c>
      <c r="O199" t="s">
        <v>316</v>
      </c>
      <c r="P199" t="s">
        <v>601</v>
      </c>
      <c r="Q199" t="s">
        <v>531</v>
      </c>
      <c r="R199" t="s">
        <v>532</v>
      </c>
      <c r="S199" t="s">
        <v>329</v>
      </c>
    </row>
    <row r="200" spans="1:20" x14ac:dyDescent="0.35">
      <c r="A200">
        <v>199</v>
      </c>
      <c r="B200" t="s">
        <v>575</v>
      </c>
      <c r="C200">
        <v>18090687</v>
      </c>
      <c r="D200">
        <v>18090687</v>
      </c>
      <c r="E200">
        <v>1</v>
      </c>
      <c r="F200" t="s">
        <v>313</v>
      </c>
      <c r="G200">
        <v>170</v>
      </c>
      <c r="H200" t="s">
        <v>602</v>
      </c>
      <c r="I200">
        <v>18310542</v>
      </c>
      <c r="J200">
        <v>18452550</v>
      </c>
      <c r="K200" t="s">
        <v>314</v>
      </c>
      <c r="L200" t="s">
        <v>322</v>
      </c>
      <c r="M200">
        <v>361863</v>
      </c>
      <c r="N200">
        <v>219855</v>
      </c>
      <c r="O200" t="s">
        <v>316</v>
      </c>
    </row>
    <row r="201" spans="1:20" x14ac:dyDescent="0.35">
      <c r="A201">
        <v>200</v>
      </c>
      <c r="B201" t="s">
        <v>575</v>
      </c>
      <c r="C201">
        <v>18099570</v>
      </c>
      <c r="D201">
        <v>18099570</v>
      </c>
      <c r="E201">
        <v>1</v>
      </c>
      <c r="F201" t="s">
        <v>313</v>
      </c>
      <c r="G201">
        <v>171</v>
      </c>
      <c r="H201" t="s">
        <v>602</v>
      </c>
      <c r="I201">
        <v>18310542</v>
      </c>
      <c r="J201">
        <v>18452550</v>
      </c>
      <c r="K201" t="s">
        <v>314</v>
      </c>
      <c r="L201" t="s">
        <v>322</v>
      </c>
      <c r="M201">
        <v>352980</v>
      </c>
      <c r="N201">
        <v>210972</v>
      </c>
      <c r="O201" t="s">
        <v>316</v>
      </c>
    </row>
    <row r="202" spans="1:20" x14ac:dyDescent="0.35">
      <c r="A202">
        <v>201</v>
      </c>
      <c r="B202" t="s">
        <v>575</v>
      </c>
      <c r="C202">
        <v>23922281</v>
      </c>
      <c r="D202">
        <v>23922281</v>
      </c>
      <c r="E202">
        <v>1</v>
      </c>
      <c r="F202" t="s">
        <v>313</v>
      </c>
      <c r="G202">
        <v>172</v>
      </c>
      <c r="H202" t="s">
        <v>603</v>
      </c>
      <c r="I202">
        <v>23895802</v>
      </c>
      <c r="J202">
        <v>24182869</v>
      </c>
      <c r="K202" t="s">
        <v>325</v>
      </c>
      <c r="L202" t="s">
        <v>315</v>
      </c>
      <c r="M202">
        <v>26479</v>
      </c>
      <c r="N202">
        <v>26479</v>
      </c>
      <c r="O202" t="s">
        <v>316</v>
      </c>
      <c r="P202" t="s">
        <v>604</v>
      </c>
      <c r="Q202" t="s">
        <v>605</v>
      </c>
      <c r="R202" t="s">
        <v>606</v>
      </c>
      <c r="S202" t="s">
        <v>320</v>
      </c>
    </row>
    <row r="203" spans="1:20" x14ac:dyDescent="0.35">
      <c r="A203">
        <v>202</v>
      </c>
      <c r="B203" t="s">
        <v>575</v>
      </c>
      <c r="C203">
        <v>35581314</v>
      </c>
      <c r="D203">
        <v>35581314</v>
      </c>
      <c r="E203">
        <v>1</v>
      </c>
      <c r="F203" t="s">
        <v>313</v>
      </c>
      <c r="G203">
        <v>173</v>
      </c>
      <c r="H203" t="s">
        <v>607</v>
      </c>
      <c r="I203">
        <v>35097182</v>
      </c>
      <c r="J203">
        <v>35956774</v>
      </c>
      <c r="K203" t="s">
        <v>314</v>
      </c>
      <c r="L203" t="s">
        <v>315</v>
      </c>
      <c r="M203">
        <v>375460</v>
      </c>
      <c r="N203">
        <v>375460</v>
      </c>
      <c r="O203" t="s">
        <v>319</v>
      </c>
      <c r="P203" t="s">
        <v>608</v>
      </c>
    </row>
    <row r="204" spans="1:20" x14ac:dyDescent="0.35">
      <c r="A204">
        <v>203</v>
      </c>
      <c r="B204" t="s">
        <v>575</v>
      </c>
      <c r="C204">
        <v>35581314</v>
      </c>
      <c r="D204">
        <v>35581314</v>
      </c>
      <c r="E204">
        <v>1</v>
      </c>
      <c r="F204" t="s">
        <v>313</v>
      </c>
      <c r="G204">
        <v>173</v>
      </c>
      <c r="H204" t="s">
        <v>609</v>
      </c>
      <c r="I204">
        <v>35221951</v>
      </c>
      <c r="J204">
        <v>35231943</v>
      </c>
      <c r="K204" t="s">
        <v>325</v>
      </c>
      <c r="L204" t="s">
        <v>322</v>
      </c>
      <c r="M204">
        <v>359363</v>
      </c>
      <c r="N204">
        <v>349371</v>
      </c>
      <c r="O204" t="s">
        <v>316</v>
      </c>
      <c r="P204" t="s">
        <v>610</v>
      </c>
      <c r="Q204" t="s">
        <v>611</v>
      </c>
      <c r="R204" t="s">
        <v>612</v>
      </c>
      <c r="S204" t="s">
        <v>466</v>
      </c>
    </row>
    <row r="205" spans="1:20" x14ac:dyDescent="0.35">
      <c r="A205">
        <v>204</v>
      </c>
      <c r="B205" t="s">
        <v>575</v>
      </c>
      <c r="C205">
        <v>35587808</v>
      </c>
      <c r="D205">
        <v>35587808</v>
      </c>
      <c r="E205">
        <v>1</v>
      </c>
      <c r="F205" t="s">
        <v>313</v>
      </c>
      <c r="G205">
        <v>174</v>
      </c>
      <c r="H205" t="s">
        <v>607</v>
      </c>
      <c r="I205">
        <v>35097182</v>
      </c>
      <c r="J205">
        <v>35956774</v>
      </c>
      <c r="K205" t="s">
        <v>314</v>
      </c>
      <c r="L205" t="s">
        <v>315</v>
      </c>
      <c r="M205">
        <v>368966</v>
      </c>
      <c r="N205">
        <v>368966</v>
      </c>
      <c r="O205" t="s">
        <v>319</v>
      </c>
      <c r="P205" t="s">
        <v>608</v>
      </c>
    </row>
    <row r="206" spans="1:20" x14ac:dyDescent="0.35">
      <c r="A206">
        <v>205</v>
      </c>
      <c r="B206" t="s">
        <v>575</v>
      </c>
      <c r="C206">
        <v>35587808</v>
      </c>
      <c r="D206">
        <v>35587808</v>
      </c>
      <c r="E206">
        <v>1</v>
      </c>
      <c r="F206" t="s">
        <v>313</v>
      </c>
      <c r="G206">
        <v>174</v>
      </c>
      <c r="H206" t="s">
        <v>609</v>
      </c>
      <c r="I206">
        <v>35221951</v>
      </c>
      <c r="J206">
        <v>35231943</v>
      </c>
      <c r="K206" t="s">
        <v>325</v>
      </c>
      <c r="L206" t="s">
        <v>322</v>
      </c>
      <c r="M206">
        <v>365857</v>
      </c>
      <c r="N206">
        <v>355865</v>
      </c>
      <c r="O206" t="s">
        <v>316</v>
      </c>
      <c r="P206" t="s">
        <v>610</v>
      </c>
      <c r="Q206" t="s">
        <v>611</v>
      </c>
      <c r="R206" t="s">
        <v>612</v>
      </c>
      <c r="S206" t="s">
        <v>466</v>
      </c>
    </row>
    <row r="207" spans="1:20" x14ac:dyDescent="0.35">
      <c r="A207">
        <v>206</v>
      </c>
      <c r="B207" t="s">
        <v>575</v>
      </c>
      <c r="C207">
        <v>35732329</v>
      </c>
      <c r="D207">
        <v>35732329</v>
      </c>
      <c r="E207">
        <v>1</v>
      </c>
      <c r="F207" t="s">
        <v>313</v>
      </c>
      <c r="G207">
        <v>175</v>
      </c>
      <c r="H207" t="s">
        <v>607</v>
      </c>
      <c r="I207">
        <v>35097182</v>
      </c>
      <c r="J207">
        <v>35956774</v>
      </c>
      <c r="K207" t="s">
        <v>314</v>
      </c>
      <c r="L207" t="s">
        <v>315</v>
      </c>
      <c r="M207">
        <v>224445</v>
      </c>
      <c r="N207">
        <v>224445</v>
      </c>
      <c r="O207" t="s">
        <v>316</v>
      </c>
      <c r="P207" t="s">
        <v>608</v>
      </c>
    </row>
    <row r="208" spans="1:20" x14ac:dyDescent="0.35">
      <c r="A208">
        <v>207</v>
      </c>
      <c r="B208" t="s">
        <v>575</v>
      </c>
      <c r="C208">
        <v>35738272</v>
      </c>
      <c r="D208">
        <v>35738272</v>
      </c>
      <c r="E208">
        <v>1</v>
      </c>
      <c r="F208" t="s">
        <v>313</v>
      </c>
      <c r="G208">
        <v>176</v>
      </c>
      <c r="H208" t="s">
        <v>607</v>
      </c>
      <c r="I208">
        <v>35097182</v>
      </c>
      <c r="J208">
        <v>35956774</v>
      </c>
      <c r="K208" t="s">
        <v>314</v>
      </c>
      <c r="L208" t="s">
        <v>315</v>
      </c>
      <c r="M208">
        <v>218502</v>
      </c>
      <c r="N208">
        <v>218502</v>
      </c>
      <c r="O208" t="s">
        <v>316</v>
      </c>
      <c r="P208" t="s">
        <v>608</v>
      </c>
    </row>
    <row r="209" spans="1:19" x14ac:dyDescent="0.35">
      <c r="A209">
        <v>208</v>
      </c>
      <c r="B209" t="s">
        <v>575</v>
      </c>
      <c r="C209">
        <v>36834508</v>
      </c>
      <c r="D209">
        <v>36834508</v>
      </c>
      <c r="E209">
        <v>1</v>
      </c>
      <c r="F209" t="s">
        <v>313</v>
      </c>
      <c r="G209">
        <v>177</v>
      </c>
      <c r="H209" t="s">
        <v>613</v>
      </c>
      <c r="I209">
        <v>36844095</v>
      </c>
      <c r="J209">
        <v>36844612</v>
      </c>
      <c r="K209" t="s">
        <v>325</v>
      </c>
      <c r="L209" t="s">
        <v>318</v>
      </c>
      <c r="M209">
        <v>-9587</v>
      </c>
      <c r="N209">
        <v>9587</v>
      </c>
      <c r="O209" t="s">
        <v>316</v>
      </c>
    </row>
    <row r="210" spans="1:19" x14ac:dyDescent="0.35">
      <c r="A210">
        <v>209</v>
      </c>
      <c r="B210" t="s">
        <v>614</v>
      </c>
      <c r="C210">
        <v>11073667</v>
      </c>
      <c r="D210">
        <v>11073667</v>
      </c>
      <c r="E210">
        <v>1</v>
      </c>
      <c r="F210" t="s">
        <v>313</v>
      </c>
      <c r="G210">
        <v>178</v>
      </c>
      <c r="H210" t="s">
        <v>615</v>
      </c>
      <c r="I210">
        <v>10995995</v>
      </c>
      <c r="J210">
        <v>10999300</v>
      </c>
      <c r="K210" t="s">
        <v>314</v>
      </c>
      <c r="L210" t="s">
        <v>318</v>
      </c>
      <c r="M210">
        <v>-74367</v>
      </c>
      <c r="N210">
        <v>74367</v>
      </c>
      <c r="O210" t="s">
        <v>316</v>
      </c>
    </row>
    <row r="211" spans="1:19" x14ac:dyDescent="0.35">
      <c r="A211">
        <v>210</v>
      </c>
      <c r="B211" t="s">
        <v>614</v>
      </c>
      <c r="C211">
        <v>12027888</v>
      </c>
      <c r="D211">
        <v>12027888</v>
      </c>
      <c r="E211">
        <v>1</v>
      </c>
      <c r="F211" t="s">
        <v>313</v>
      </c>
      <c r="G211">
        <v>179</v>
      </c>
      <c r="H211" t="s">
        <v>616</v>
      </c>
      <c r="I211">
        <v>11947300</v>
      </c>
      <c r="J211">
        <v>12127840</v>
      </c>
      <c r="K211" t="s">
        <v>325</v>
      </c>
      <c r="L211" t="s">
        <v>315</v>
      </c>
      <c r="M211">
        <v>80588</v>
      </c>
      <c r="N211">
        <v>80588</v>
      </c>
      <c r="O211" t="s">
        <v>319</v>
      </c>
    </row>
    <row r="212" spans="1:19" x14ac:dyDescent="0.35">
      <c r="A212">
        <v>211</v>
      </c>
      <c r="B212" t="s">
        <v>614</v>
      </c>
      <c r="C212">
        <v>12027888</v>
      </c>
      <c r="D212">
        <v>12027888</v>
      </c>
      <c r="E212">
        <v>1</v>
      </c>
      <c r="F212" t="s">
        <v>313</v>
      </c>
      <c r="G212">
        <v>179</v>
      </c>
      <c r="H212" t="s">
        <v>617</v>
      </c>
      <c r="I212">
        <v>12070432</v>
      </c>
      <c r="J212">
        <v>12070538</v>
      </c>
      <c r="K212" t="s">
        <v>314</v>
      </c>
      <c r="L212" t="s">
        <v>322</v>
      </c>
      <c r="M212">
        <v>42650</v>
      </c>
      <c r="N212">
        <v>42544</v>
      </c>
      <c r="O212" t="s">
        <v>316</v>
      </c>
      <c r="P212" t="s">
        <v>377</v>
      </c>
    </row>
    <row r="213" spans="1:19" x14ac:dyDescent="0.35">
      <c r="A213">
        <v>212</v>
      </c>
      <c r="B213" t="s">
        <v>614</v>
      </c>
      <c r="C213">
        <v>12039716</v>
      </c>
      <c r="D213">
        <v>12039716</v>
      </c>
      <c r="E213">
        <v>1</v>
      </c>
      <c r="F213" t="s">
        <v>313</v>
      </c>
      <c r="G213">
        <v>180</v>
      </c>
      <c r="H213" t="s">
        <v>616</v>
      </c>
      <c r="I213">
        <v>11947300</v>
      </c>
      <c r="J213">
        <v>12127840</v>
      </c>
      <c r="K213" t="s">
        <v>325</v>
      </c>
      <c r="L213" t="s">
        <v>315</v>
      </c>
      <c r="M213">
        <v>92416</v>
      </c>
      <c r="N213">
        <v>88124</v>
      </c>
      <c r="O213" t="s">
        <v>319</v>
      </c>
    </row>
    <row r="214" spans="1:19" x14ac:dyDescent="0.35">
      <c r="A214">
        <v>213</v>
      </c>
      <c r="B214" t="s">
        <v>614</v>
      </c>
      <c r="C214">
        <v>12039716</v>
      </c>
      <c r="D214">
        <v>12039716</v>
      </c>
      <c r="E214">
        <v>1</v>
      </c>
      <c r="F214" t="s">
        <v>313</v>
      </c>
      <c r="G214">
        <v>180</v>
      </c>
      <c r="H214" t="s">
        <v>617</v>
      </c>
      <c r="I214">
        <v>12070432</v>
      </c>
      <c r="J214">
        <v>12070538</v>
      </c>
      <c r="K214" t="s">
        <v>314</v>
      </c>
      <c r="L214" t="s">
        <v>322</v>
      </c>
      <c r="M214">
        <v>30822</v>
      </c>
      <c r="N214">
        <v>30716</v>
      </c>
      <c r="O214" t="s">
        <v>316</v>
      </c>
      <c r="P214" t="s">
        <v>377</v>
      </c>
    </row>
    <row r="215" spans="1:19" x14ac:dyDescent="0.35">
      <c r="A215">
        <v>214</v>
      </c>
      <c r="B215" t="s">
        <v>614</v>
      </c>
      <c r="C215">
        <v>12064068</v>
      </c>
      <c r="D215">
        <v>12064068</v>
      </c>
      <c r="E215">
        <v>1</v>
      </c>
      <c r="F215" t="s">
        <v>313</v>
      </c>
      <c r="G215">
        <v>181</v>
      </c>
      <c r="H215" t="s">
        <v>616</v>
      </c>
      <c r="I215">
        <v>11947300</v>
      </c>
      <c r="J215">
        <v>12127840</v>
      </c>
      <c r="K215" t="s">
        <v>325</v>
      </c>
      <c r="L215" t="s">
        <v>315</v>
      </c>
      <c r="M215">
        <v>116768</v>
      </c>
      <c r="N215">
        <v>63772</v>
      </c>
      <c r="O215" t="s">
        <v>319</v>
      </c>
    </row>
    <row r="216" spans="1:19" x14ac:dyDescent="0.35">
      <c r="A216">
        <v>215</v>
      </c>
      <c r="B216" t="s">
        <v>614</v>
      </c>
      <c r="C216">
        <v>12064068</v>
      </c>
      <c r="D216">
        <v>12064068</v>
      </c>
      <c r="E216">
        <v>1</v>
      </c>
      <c r="F216" t="s">
        <v>313</v>
      </c>
      <c r="G216">
        <v>181</v>
      </c>
      <c r="H216" t="s">
        <v>617</v>
      </c>
      <c r="I216">
        <v>12070432</v>
      </c>
      <c r="J216">
        <v>12070538</v>
      </c>
      <c r="K216" t="s">
        <v>314</v>
      </c>
      <c r="L216" t="s">
        <v>322</v>
      </c>
      <c r="M216">
        <v>6470</v>
      </c>
      <c r="N216">
        <v>6364</v>
      </c>
      <c r="O216" t="s">
        <v>316</v>
      </c>
      <c r="P216" t="s">
        <v>377</v>
      </c>
    </row>
    <row r="217" spans="1:19" x14ac:dyDescent="0.35">
      <c r="A217">
        <v>216</v>
      </c>
      <c r="B217" t="s">
        <v>614</v>
      </c>
      <c r="C217">
        <v>17089718</v>
      </c>
      <c r="D217">
        <v>17089718</v>
      </c>
      <c r="E217">
        <v>1</v>
      </c>
      <c r="F217" t="s">
        <v>313</v>
      </c>
      <c r="G217">
        <v>182</v>
      </c>
      <c r="H217" t="s">
        <v>618</v>
      </c>
      <c r="I217">
        <v>17021501</v>
      </c>
      <c r="J217">
        <v>17025061</v>
      </c>
      <c r="K217" t="s">
        <v>314</v>
      </c>
      <c r="L217" t="s">
        <v>318</v>
      </c>
      <c r="M217">
        <v>-64657</v>
      </c>
      <c r="N217">
        <v>64657</v>
      </c>
      <c r="O217" t="s">
        <v>316</v>
      </c>
    </row>
    <row r="218" spans="1:19" x14ac:dyDescent="0.35">
      <c r="A218">
        <v>217</v>
      </c>
      <c r="B218" t="s">
        <v>614</v>
      </c>
      <c r="C218">
        <v>17102316</v>
      </c>
      <c r="D218">
        <v>17102316</v>
      </c>
      <c r="E218">
        <v>1</v>
      </c>
      <c r="F218" t="s">
        <v>313</v>
      </c>
      <c r="G218">
        <v>183</v>
      </c>
      <c r="H218" t="s">
        <v>619</v>
      </c>
      <c r="I218">
        <v>17151913</v>
      </c>
      <c r="J218">
        <v>17155892</v>
      </c>
      <c r="K218" t="s">
        <v>314</v>
      </c>
      <c r="L218" t="s">
        <v>322</v>
      </c>
      <c r="M218">
        <v>53576</v>
      </c>
      <c r="N218">
        <v>49597</v>
      </c>
      <c r="O218" t="s">
        <v>316</v>
      </c>
      <c r="P218" t="s">
        <v>620</v>
      </c>
      <c r="Q218" t="s">
        <v>354</v>
      </c>
      <c r="R218" t="s">
        <v>355</v>
      </c>
      <c r="S218" t="s">
        <v>317</v>
      </c>
    </row>
    <row r="219" spans="1:19" x14ac:dyDescent="0.35">
      <c r="A219">
        <v>218</v>
      </c>
      <c r="B219" t="s">
        <v>614</v>
      </c>
      <c r="C219">
        <v>17113959</v>
      </c>
      <c r="D219">
        <v>17113959</v>
      </c>
      <c r="E219">
        <v>1</v>
      </c>
      <c r="F219" t="s">
        <v>313</v>
      </c>
      <c r="G219">
        <v>184</v>
      </c>
      <c r="H219" t="s">
        <v>619</v>
      </c>
      <c r="I219">
        <v>17151913</v>
      </c>
      <c r="J219">
        <v>17155892</v>
      </c>
      <c r="K219" t="s">
        <v>314</v>
      </c>
      <c r="L219" t="s">
        <v>322</v>
      </c>
      <c r="M219">
        <v>41933</v>
      </c>
      <c r="N219">
        <v>37954</v>
      </c>
      <c r="O219" t="s">
        <v>316</v>
      </c>
      <c r="P219" t="s">
        <v>620</v>
      </c>
      <c r="Q219" t="s">
        <v>354</v>
      </c>
      <c r="R219" t="s">
        <v>355</v>
      </c>
      <c r="S219" t="s">
        <v>317</v>
      </c>
    </row>
    <row r="220" spans="1:19" x14ac:dyDescent="0.35">
      <c r="A220">
        <v>219</v>
      </c>
      <c r="B220" t="s">
        <v>614</v>
      </c>
      <c r="C220">
        <v>17129084</v>
      </c>
      <c r="D220">
        <v>17129084</v>
      </c>
      <c r="E220">
        <v>1</v>
      </c>
      <c r="F220" t="s">
        <v>313</v>
      </c>
      <c r="G220">
        <v>185</v>
      </c>
      <c r="H220" t="s">
        <v>619</v>
      </c>
      <c r="I220">
        <v>17151913</v>
      </c>
      <c r="J220">
        <v>17155892</v>
      </c>
      <c r="K220" t="s">
        <v>314</v>
      </c>
      <c r="L220" t="s">
        <v>322</v>
      </c>
      <c r="M220">
        <v>26808</v>
      </c>
      <c r="N220">
        <v>22829</v>
      </c>
      <c r="O220" t="s">
        <v>316</v>
      </c>
      <c r="P220" t="s">
        <v>620</v>
      </c>
      <c r="Q220" t="s">
        <v>354</v>
      </c>
      <c r="R220" t="s">
        <v>355</v>
      </c>
      <c r="S220" t="s">
        <v>317</v>
      </c>
    </row>
    <row r="221" spans="1:19" x14ac:dyDescent="0.35">
      <c r="A221">
        <v>220</v>
      </c>
      <c r="B221" t="s">
        <v>614</v>
      </c>
      <c r="C221">
        <v>17133195</v>
      </c>
      <c r="D221">
        <v>17133195</v>
      </c>
      <c r="E221">
        <v>1</v>
      </c>
      <c r="F221" t="s">
        <v>313</v>
      </c>
      <c r="G221">
        <v>186</v>
      </c>
      <c r="H221" t="s">
        <v>619</v>
      </c>
      <c r="I221">
        <v>17151913</v>
      </c>
      <c r="J221">
        <v>17155892</v>
      </c>
      <c r="K221" t="s">
        <v>314</v>
      </c>
      <c r="L221" t="s">
        <v>322</v>
      </c>
      <c r="M221">
        <v>22697</v>
      </c>
      <c r="N221">
        <v>18718</v>
      </c>
      <c r="O221" t="s">
        <v>316</v>
      </c>
      <c r="P221" t="s">
        <v>620</v>
      </c>
      <c r="Q221" t="s">
        <v>354</v>
      </c>
      <c r="R221" t="s">
        <v>355</v>
      </c>
      <c r="S221" t="s">
        <v>317</v>
      </c>
    </row>
    <row r="222" spans="1:19" x14ac:dyDescent="0.35">
      <c r="A222">
        <v>221</v>
      </c>
      <c r="B222" t="s">
        <v>614</v>
      </c>
      <c r="C222">
        <v>17153150</v>
      </c>
      <c r="D222">
        <v>17153150</v>
      </c>
      <c r="E222">
        <v>1</v>
      </c>
      <c r="F222" t="s">
        <v>313</v>
      </c>
      <c r="G222">
        <v>187</v>
      </c>
      <c r="H222" t="s">
        <v>619</v>
      </c>
      <c r="I222">
        <v>17151913</v>
      </c>
      <c r="J222">
        <v>17155892</v>
      </c>
      <c r="K222" t="s">
        <v>314</v>
      </c>
      <c r="L222" t="s">
        <v>315</v>
      </c>
      <c r="M222">
        <v>2742</v>
      </c>
      <c r="N222">
        <v>1237</v>
      </c>
      <c r="O222" t="s">
        <v>316</v>
      </c>
      <c r="P222" t="s">
        <v>620</v>
      </c>
      <c r="Q222" t="s">
        <v>354</v>
      </c>
      <c r="R222" t="s">
        <v>355</v>
      </c>
      <c r="S222" t="s">
        <v>317</v>
      </c>
    </row>
    <row r="223" spans="1:19" x14ac:dyDescent="0.35">
      <c r="A223">
        <v>222</v>
      </c>
      <c r="B223" t="s">
        <v>614</v>
      </c>
      <c r="C223">
        <v>17154006</v>
      </c>
      <c r="D223">
        <v>17154006</v>
      </c>
      <c r="E223">
        <v>1</v>
      </c>
      <c r="F223" t="s">
        <v>313</v>
      </c>
      <c r="G223">
        <v>188</v>
      </c>
      <c r="H223" t="s">
        <v>619</v>
      </c>
      <c r="I223">
        <v>17151913</v>
      </c>
      <c r="J223">
        <v>17155892</v>
      </c>
      <c r="K223" t="s">
        <v>314</v>
      </c>
      <c r="L223" t="s">
        <v>315</v>
      </c>
      <c r="M223">
        <v>1886</v>
      </c>
      <c r="N223">
        <v>1886</v>
      </c>
      <c r="O223" t="s">
        <v>316</v>
      </c>
      <c r="P223" t="s">
        <v>620</v>
      </c>
      <c r="Q223" t="s">
        <v>354</v>
      </c>
      <c r="R223" t="s">
        <v>355</v>
      </c>
      <c r="S223" t="s">
        <v>317</v>
      </c>
    </row>
    <row r="224" spans="1:19" x14ac:dyDescent="0.35">
      <c r="A224">
        <v>223</v>
      </c>
      <c r="B224" t="s">
        <v>614</v>
      </c>
      <c r="C224">
        <v>17166191</v>
      </c>
      <c r="D224">
        <v>17166191</v>
      </c>
      <c r="E224">
        <v>1</v>
      </c>
      <c r="F224" t="s">
        <v>313</v>
      </c>
      <c r="G224">
        <v>189</v>
      </c>
      <c r="H224" t="s">
        <v>621</v>
      </c>
      <c r="I224">
        <v>17157417</v>
      </c>
      <c r="J224">
        <v>17179056</v>
      </c>
      <c r="K224" t="s">
        <v>325</v>
      </c>
      <c r="L224" t="s">
        <v>315</v>
      </c>
      <c r="M224">
        <v>8774</v>
      </c>
      <c r="N224">
        <v>8774</v>
      </c>
      <c r="O224" t="s">
        <v>316</v>
      </c>
    </row>
    <row r="225" spans="1:19" x14ac:dyDescent="0.35">
      <c r="A225">
        <v>224</v>
      </c>
      <c r="B225" t="s">
        <v>614</v>
      </c>
      <c r="C225">
        <v>18774821</v>
      </c>
      <c r="D225">
        <v>18774821</v>
      </c>
      <c r="E225">
        <v>1</v>
      </c>
      <c r="F225" t="s">
        <v>313</v>
      </c>
      <c r="G225">
        <v>190</v>
      </c>
      <c r="H225" t="s">
        <v>625</v>
      </c>
      <c r="I225">
        <v>18733881</v>
      </c>
      <c r="J225">
        <v>18796370</v>
      </c>
      <c r="K225" t="s">
        <v>325</v>
      </c>
      <c r="L225" t="s">
        <v>315</v>
      </c>
      <c r="M225">
        <v>40940</v>
      </c>
      <c r="N225">
        <v>21549</v>
      </c>
      <c r="O225" t="s">
        <v>319</v>
      </c>
    </row>
    <row r="226" spans="1:19" x14ac:dyDescent="0.35">
      <c r="A226">
        <v>225</v>
      </c>
      <c r="B226" t="s">
        <v>614</v>
      </c>
      <c r="C226">
        <v>18774821</v>
      </c>
      <c r="D226">
        <v>18774821</v>
      </c>
      <c r="E226">
        <v>1</v>
      </c>
      <c r="F226" t="s">
        <v>313</v>
      </c>
      <c r="G226">
        <v>190</v>
      </c>
      <c r="H226" t="s">
        <v>626</v>
      </c>
      <c r="I226">
        <v>18773628</v>
      </c>
      <c r="J226">
        <v>18805767</v>
      </c>
      <c r="K226" t="s">
        <v>325</v>
      </c>
      <c r="L226" t="s">
        <v>315</v>
      </c>
      <c r="M226">
        <v>1193</v>
      </c>
      <c r="N226">
        <v>1193</v>
      </c>
      <c r="O226" t="s">
        <v>316</v>
      </c>
    </row>
    <row r="227" spans="1:19" x14ac:dyDescent="0.35">
      <c r="A227">
        <v>226</v>
      </c>
      <c r="B227" t="s">
        <v>614</v>
      </c>
      <c r="C227">
        <v>18960901</v>
      </c>
      <c r="D227">
        <v>18960901</v>
      </c>
      <c r="E227">
        <v>1</v>
      </c>
      <c r="F227" t="s">
        <v>313</v>
      </c>
      <c r="G227">
        <v>191</v>
      </c>
      <c r="H227" t="s">
        <v>627</v>
      </c>
      <c r="I227">
        <v>19032357</v>
      </c>
      <c r="J227">
        <v>19032449</v>
      </c>
      <c r="K227" t="s">
        <v>325</v>
      </c>
      <c r="L227" t="s">
        <v>318</v>
      </c>
      <c r="M227">
        <v>-71456</v>
      </c>
      <c r="N227">
        <v>71456</v>
      </c>
      <c r="O227" t="s">
        <v>316</v>
      </c>
      <c r="P227" t="s">
        <v>377</v>
      </c>
    </row>
    <row r="228" spans="1:19" x14ac:dyDescent="0.35">
      <c r="A228">
        <v>227</v>
      </c>
      <c r="B228" t="s">
        <v>614</v>
      </c>
      <c r="C228">
        <v>18962347</v>
      </c>
      <c r="D228">
        <v>18962347</v>
      </c>
      <c r="E228">
        <v>1</v>
      </c>
      <c r="F228" t="s">
        <v>313</v>
      </c>
      <c r="G228">
        <v>192</v>
      </c>
      <c r="H228" t="s">
        <v>627</v>
      </c>
      <c r="I228">
        <v>19032357</v>
      </c>
      <c r="J228">
        <v>19032449</v>
      </c>
      <c r="K228" t="s">
        <v>325</v>
      </c>
      <c r="L228" t="s">
        <v>318</v>
      </c>
      <c r="M228">
        <v>-70010</v>
      </c>
      <c r="N228">
        <v>70010</v>
      </c>
      <c r="O228" t="s">
        <v>316</v>
      </c>
      <c r="P228" t="s">
        <v>377</v>
      </c>
    </row>
    <row r="229" spans="1:19" x14ac:dyDescent="0.35">
      <c r="A229">
        <v>228</v>
      </c>
      <c r="B229" t="s">
        <v>614</v>
      </c>
      <c r="C229">
        <v>19870809</v>
      </c>
      <c r="D229">
        <v>19870809</v>
      </c>
      <c r="E229">
        <v>1</v>
      </c>
      <c r="F229" t="s">
        <v>313</v>
      </c>
      <c r="G229">
        <v>193</v>
      </c>
      <c r="H229" t="s">
        <v>628</v>
      </c>
      <c r="I229">
        <v>19853734</v>
      </c>
      <c r="J229">
        <v>19858846</v>
      </c>
      <c r="K229" t="s">
        <v>314</v>
      </c>
      <c r="L229" t="s">
        <v>318</v>
      </c>
      <c r="M229">
        <v>-11963</v>
      </c>
      <c r="N229">
        <v>11963</v>
      </c>
      <c r="O229" t="s">
        <v>316</v>
      </c>
    </row>
    <row r="230" spans="1:19" x14ac:dyDescent="0.35">
      <c r="A230">
        <v>229</v>
      </c>
      <c r="B230" t="s">
        <v>614</v>
      </c>
      <c r="C230">
        <v>19925395</v>
      </c>
      <c r="D230">
        <v>19925395</v>
      </c>
      <c r="E230">
        <v>1</v>
      </c>
      <c r="F230" t="s">
        <v>313</v>
      </c>
      <c r="G230">
        <v>194</v>
      </c>
      <c r="H230" t="s">
        <v>628</v>
      </c>
      <c r="I230">
        <v>19853734</v>
      </c>
      <c r="J230">
        <v>19858846</v>
      </c>
      <c r="K230" t="s">
        <v>314</v>
      </c>
      <c r="L230" t="s">
        <v>318</v>
      </c>
      <c r="M230">
        <v>-66549</v>
      </c>
      <c r="N230">
        <v>66549</v>
      </c>
      <c r="O230" t="s">
        <v>316</v>
      </c>
    </row>
    <row r="231" spans="1:19" x14ac:dyDescent="0.35">
      <c r="A231">
        <v>230</v>
      </c>
      <c r="B231" t="s">
        <v>614</v>
      </c>
      <c r="C231">
        <v>19975468</v>
      </c>
      <c r="D231">
        <v>19975468</v>
      </c>
      <c r="E231">
        <v>1</v>
      </c>
      <c r="F231" t="s">
        <v>313</v>
      </c>
      <c r="G231">
        <v>195</v>
      </c>
      <c r="H231" t="s">
        <v>628</v>
      </c>
      <c r="I231">
        <v>19853734</v>
      </c>
      <c r="J231">
        <v>19858846</v>
      </c>
      <c r="K231" t="s">
        <v>314</v>
      </c>
      <c r="L231" t="s">
        <v>318</v>
      </c>
      <c r="M231">
        <v>-116622</v>
      </c>
      <c r="N231">
        <v>116622</v>
      </c>
      <c r="O231" t="s">
        <v>316</v>
      </c>
    </row>
    <row r="232" spans="1:19" x14ac:dyDescent="0.35">
      <c r="A232">
        <v>231</v>
      </c>
      <c r="B232" t="s">
        <v>614</v>
      </c>
      <c r="C232">
        <v>23003825</v>
      </c>
      <c r="D232">
        <v>23003825</v>
      </c>
      <c r="E232">
        <v>1</v>
      </c>
      <c r="F232" t="s">
        <v>313</v>
      </c>
      <c r="G232">
        <v>196</v>
      </c>
      <c r="H232" t="s">
        <v>629</v>
      </c>
      <c r="I232">
        <v>23030122</v>
      </c>
      <c r="J232">
        <v>23030239</v>
      </c>
      <c r="K232" t="s">
        <v>325</v>
      </c>
      <c r="L232" t="s">
        <v>318</v>
      </c>
      <c r="M232">
        <v>-26297</v>
      </c>
      <c r="N232">
        <v>26297</v>
      </c>
      <c r="O232" t="s">
        <v>316</v>
      </c>
    </row>
    <row r="233" spans="1:19" x14ac:dyDescent="0.35">
      <c r="A233">
        <v>232</v>
      </c>
      <c r="B233" t="s">
        <v>614</v>
      </c>
      <c r="C233">
        <v>29093614</v>
      </c>
      <c r="D233">
        <v>29093614</v>
      </c>
      <c r="E233">
        <v>1</v>
      </c>
      <c r="F233" t="s">
        <v>313</v>
      </c>
      <c r="G233">
        <v>197</v>
      </c>
      <c r="H233" t="s">
        <v>630</v>
      </c>
      <c r="I233">
        <v>29097473</v>
      </c>
      <c r="J233">
        <v>29097600</v>
      </c>
      <c r="K233" t="s">
        <v>325</v>
      </c>
      <c r="L233" t="s">
        <v>318</v>
      </c>
      <c r="M233">
        <v>-3859</v>
      </c>
      <c r="N233">
        <v>3859</v>
      </c>
      <c r="O233" t="s">
        <v>316</v>
      </c>
      <c r="P233" t="s">
        <v>631</v>
      </c>
    </row>
    <row r="234" spans="1:19" x14ac:dyDescent="0.35">
      <c r="A234">
        <v>233</v>
      </c>
      <c r="B234" t="s">
        <v>614</v>
      </c>
      <c r="C234">
        <v>31194138</v>
      </c>
      <c r="D234">
        <v>31194138</v>
      </c>
      <c r="E234">
        <v>1</v>
      </c>
      <c r="F234" t="s">
        <v>313</v>
      </c>
      <c r="G234">
        <v>198</v>
      </c>
      <c r="H234" t="s">
        <v>632</v>
      </c>
      <c r="I234">
        <v>31199533</v>
      </c>
      <c r="J234">
        <v>31258021</v>
      </c>
      <c r="K234" t="s">
        <v>325</v>
      </c>
      <c r="L234" t="s">
        <v>318</v>
      </c>
      <c r="M234">
        <v>-5395</v>
      </c>
      <c r="N234">
        <v>5395</v>
      </c>
      <c r="O234" t="s">
        <v>316</v>
      </c>
      <c r="P234" t="s">
        <v>633</v>
      </c>
    </row>
    <row r="235" spans="1:19" x14ac:dyDescent="0.35">
      <c r="A235">
        <v>234</v>
      </c>
      <c r="B235" t="s">
        <v>614</v>
      </c>
      <c r="C235">
        <v>31334345</v>
      </c>
      <c r="D235">
        <v>31334345</v>
      </c>
      <c r="E235">
        <v>1</v>
      </c>
      <c r="F235" t="s">
        <v>313</v>
      </c>
      <c r="G235">
        <v>199</v>
      </c>
      <c r="H235" t="s">
        <v>634</v>
      </c>
      <c r="I235">
        <v>31417308</v>
      </c>
      <c r="J235">
        <v>31437587</v>
      </c>
      <c r="K235" t="s">
        <v>314</v>
      </c>
      <c r="L235" t="s">
        <v>322</v>
      </c>
      <c r="M235">
        <v>103242</v>
      </c>
      <c r="N235">
        <v>82963</v>
      </c>
      <c r="O235" t="s">
        <v>316</v>
      </c>
      <c r="P235" t="s">
        <v>635</v>
      </c>
      <c r="Q235" t="s">
        <v>636</v>
      </c>
      <c r="R235" t="s">
        <v>637</v>
      </c>
      <c r="S235" t="s">
        <v>320</v>
      </c>
    </row>
    <row r="236" spans="1:19" x14ac:dyDescent="0.35">
      <c r="A236">
        <v>235</v>
      </c>
      <c r="B236" t="s">
        <v>614</v>
      </c>
      <c r="C236">
        <v>31347124</v>
      </c>
      <c r="D236">
        <v>31347124</v>
      </c>
      <c r="E236">
        <v>1</v>
      </c>
      <c r="F236" t="s">
        <v>313</v>
      </c>
      <c r="G236">
        <v>200</v>
      </c>
      <c r="H236" t="s">
        <v>634</v>
      </c>
      <c r="I236">
        <v>31417308</v>
      </c>
      <c r="J236">
        <v>31437587</v>
      </c>
      <c r="K236" t="s">
        <v>314</v>
      </c>
      <c r="L236" t="s">
        <v>322</v>
      </c>
      <c r="M236">
        <v>90463</v>
      </c>
      <c r="N236">
        <v>70184</v>
      </c>
      <c r="O236" t="s">
        <v>316</v>
      </c>
      <c r="P236" t="s">
        <v>635</v>
      </c>
      <c r="Q236" t="s">
        <v>636</v>
      </c>
      <c r="R236" t="s">
        <v>637</v>
      </c>
      <c r="S236" t="s">
        <v>320</v>
      </c>
    </row>
    <row r="237" spans="1:19" x14ac:dyDescent="0.35">
      <c r="A237">
        <v>236</v>
      </c>
      <c r="B237" t="s">
        <v>614</v>
      </c>
      <c r="C237">
        <v>35859272</v>
      </c>
      <c r="D237">
        <v>35859272</v>
      </c>
      <c r="E237">
        <v>1</v>
      </c>
      <c r="F237" t="s">
        <v>313</v>
      </c>
      <c r="G237">
        <v>201</v>
      </c>
      <c r="H237" t="s">
        <v>638</v>
      </c>
      <c r="I237">
        <v>36069537</v>
      </c>
      <c r="J237">
        <v>36071222</v>
      </c>
      <c r="K237" t="s">
        <v>325</v>
      </c>
      <c r="L237" t="s">
        <v>318</v>
      </c>
      <c r="M237">
        <v>-210265</v>
      </c>
      <c r="N237">
        <v>210265</v>
      </c>
      <c r="O237" t="s">
        <v>316</v>
      </c>
      <c r="Q237" t="s">
        <v>639</v>
      </c>
      <c r="R237" t="s">
        <v>640</v>
      </c>
      <c r="S237" t="s">
        <v>466</v>
      </c>
    </row>
    <row r="238" spans="1:19" x14ac:dyDescent="0.35">
      <c r="A238">
        <v>237</v>
      </c>
      <c r="B238" t="s">
        <v>614</v>
      </c>
      <c r="C238">
        <v>35875929</v>
      </c>
      <c r="D238">
        <v>35875929</v>
      </c>
      <c r="E238">
        <v>1</v>
      </c>
      <c r="F238" t="s">
        <v>313</v>
      </c>
      <c r="G238">
        <v>202</v>
      </c>
      <c r="H238" t="s">
        <v>638</v>
      </c>
      <c r="I238">
        <v>36069537</v>
      </c>
      <c r="J238">
        <v>36071222</v>
      </c>
      <c r="K238" t="s">
        <v>325</v>
      </c>
      <c r="L238" t="s">
        <v>318</v>
      </c>
      <c r="M238">
        <v>-193608</v>
      </c>
      <c r="N238">
        <v>193608</v>
      </c>
      <c r="O238" t="s">
        <v>316</v>
      </c>
      <c r="Q238" t="s">
        <v>639</v>
      </c>
      <c r="R238" t="s">
        <v>640</v>
      </c>
      <c r="S238" t="s">
        <v>466</v>
      </c>
    </row>
    <row r="239" spans="1:19" x14ac:dyDescent="0.35">
      <c r="A239">
        <v>238</v>
      </c>
      <c r="B239" t="s">
        <v>614</v>
      </c>
      <c r="C239">
        <v>36027691</v>
      </c>
      <c r="D239">
        <v>36027691</v>
      </c>
      <c r="E239">
        <v>1</v>
      </c>
      <c r="F239" t="s">
        <v>313</v>
      </c>
      <c r="G239">
        <v>203</v>
      </c>
      <c r="H239" t="s">
        <v>638</v>
      </c>
      <c r="I239">
        <v>36069537</v>
      </c>
      <c r="J239">
        <v>36071222</v>
      </c>
      <c r="K239" t="s">
        <v>325</v>
      </c>
      <c r="L239" t="s">
        <v>318</v>
      </c>
      <c r="M239">
        <v>-41846</v>
      </c>
      <c r="N239">
        <v>41846</v>
      </c>
      <c r="O239" t="s">
        <v>316</v>
      </c>
      <c r="Q239" t="s">
        <v>639</v>
      </c>
      <c r="R239" t="s">
        <v>640</v>
      </c>
      <c r="S239" t="s">
        <v>466</v>
      </c>
    </row>
    <row r="240" spans="1:19" x14ac:dyDescent="0.35">
      <c r="A240">
        <v>239</v>
      </c>
      <c r="B240" t="s">
        <v>614</v>
      </c>
      <c r="C240">
        <v>36040150</v>
      </c>
      <c r="D240">
        <v>36040150</v>
      </c>
      <c r="E240">
        <v>1</v>
      </c>
      <c r="F240" t="s">
        <v>313</v>
      </c>
      <c r="G240">
        <v>204</v>
      </c>
      <c r="H240" t="s">
        <v>638</v>
      </c>
      <c r="I240">
        <v>36069537</v>
      </c>
      <c r="J240">
        <v>36071222</v>
      </c>
      <c r="K240" t="s">
        <v>325</v>
      </c>
      <c r="L240" t="s">
        <v>318</v>
      </c>
      <c r="M240">
        <v>-29387</v>
      </c>
      <c r="N240">
        <v>29387</v>
      </c>
      <c r="O240" t="s">
        <v>316</v>
      </c>
      <c r="Q240" t="s">
        <v>639</v>
      </c>
      <c r="R240" t="s">
        <v>640</v>
      </c>
      <c r="S240" t="s">
        <v>466</v>
      </c>
    </row>
    <row r="241" spans="1:21" x14ac:dyDescent="0.35">
      <c r="A241">
        <v>240</v>
      </c>
      <c r="B241" t="s">
        <v>614</v>
      </c>
      <c r="C241">
        <v>42724459</v>
      </c>
      <c r="D241">
        <v>42724459</v>
      </c>
      <c r="E241">
        <v>1</v>
      </c>
      <c r="F241" t="s">
        <v>313</v>
      </c>
      <c r="G241">
        <v>205</v>
      </c>
      <c r="H241" t="s">
        <v>641</v>
      </c>
      <c r="I241">
        <v>42526054</v>
      </c>
      <c r="J241">
        <v>43870405</v>
      </c>
      <c r="K241" t="s">
        <v>325</v>
      </c>
      <c r="L241" t="s">
        <v>315</v>
      </c>
      <c r="M241">
        <v>198405</v>
      </c>
      <c r="N241">
        <v>198405</v>
      </c>
      <c r="O241" t="s">
        <v>319</v>
      </c>
      <c r="P241" t="s">
        <v>642</v>
      </c>
      <c r="Q241" t="s">
        <v>643</v>
      </c>
      <c r="R241" t="s">
        <v>644</v>
      </c>
      <c r="S241" t="s">
        <v>497</v>
      </c>
    </row>
    <row r="242" spans="1:21" x14ac:dyDescent="0.35">
      <c r="A242">
        <v>241</v>
      </c>
      <c r="B242" t="s">
        <v>614</v>
      </c>
      <c r="C242">
        <v>42724459</v>
      </c>
      <c r="D242">
        <v>42724459</v>
      </c>
      <c r="E242">
        <v>1</v>
      </c>
      <c r="F242" t="s">
        <v>313</v>
      </c>
      <c r="G242">
        <v>205</v>
      </c>
      <c r="H242" t="s">
        <v>645</v>
      </c>
      <c r="I242">
        <v>42680679</v>
      </c>
      <c r="J242">
        <v>42680796</v>
      </c>
      <c r="K242" t="s">
        <v>314</v>
      </c>
      <c r="L242" t="s">
        <v>318</v>
      </c>
      <c r="M242">
        <v>-43663</v>
      </c>
      <c r="N242">
        <v>43663</v>
      </c>
      <c r="O242" t="s">
        <v>316</v>
      </c>
      <c r="P242" t="s">
        <v>342</v>
      </c>
    </row>
    <row r="243" spans="1:21" x14ac:dyDescent="0.35">
      <c r="A243">
        <v>242</v>
      </c>
      <c r="B243" t="s">
        <v>614</v>
      </c>
      <c r="C243">
        <v>44550605</v>
      </c>
      <c r="D243">
        <v>44550605</v>
      </c>
      <c r="E243">
        <v>1</v>
      </c>
      <c r="F243" t="s">
        <v>313</v>
      </c>
      <c r="G243">
        <v>206</v>
      </c>
      <c r="H243" t="s">
        <v>646</v>
      </c>
      <c r="I243">
        <v>44154944</v>
      </c>
      <c r="J243">
        <v>45233549</v>
      </c>
      <c r="K243" t="s">
        <v>325</v>
      </c>
      <c r="L243" t="s">
        <v>315</v>
      </c>
      <c r="M243">
        <v>395661</v>
      </c>
      <c r="N243">
        <v>395661</v>
      </c>
      <c r="O243" t="s">
        <v>316</v>
      </c>
      <c r="P243" t="s">
        <v>647</v>
      </c>
      <c r="Q243" t="s">
        <v>648</v>
      </c>
      <c r="R243" t="s">
        <v>649</v>
      </c>
      <c r="S243" t="s">
        <v>497</v>
      </c>
    </row>
    <row r="244" spans="1:21" x14ac:dyDescent="0.35">
      <c r="A244">
        <v>243</v>
      </c>
      <c r="B244" t="s">
        <v>650</v>
      </c>
      <c r="C244">
        <v>291964</v>
      </c>
      <c r="D244">
        <v>291964</v>
      </c>
      <c r="E244">
        <v>1</v>
      </c>
      <c r="F244" t="s">
        <v>313</v>
      </c>
      <c r="G244">
        <v>207</v>
      </c>
      <c r="H244" t="s">
        <v>651</v>
      </c>
      <c r="I244">
        <v>261904</v>
      </c>
      <c r="J244">
        <v>299287</v>
      </c>
      <c r="K244" t="s">
        <v>314</v>
      </c>
      <c r="L244" t="s">
        <v>315</v>
      </c>
      <c r="M244">
        <v>7323</v>
      </c>
      <c r="N244">
        <v>7323</v>
      </c>
      <c r="O244" t="s">
        <v>316</v>
      </c>
      <c r="P244" t="s">
        <v>652</v>
      </c>
      <c r="Q244" t="s">
        <v>653</v>
      </c>
      <c r="R244" t="s">
        <v>654</v>
      </c>
      <c r="S244" t="s">
        <v>655</v>
      </c>
      <c r="T244" t="s">
        <v>656</v>
      </c>
      <c r="U244" t="s">
        <v>340</v>
      </c>
    </row>
    <row r="245" spans="1:21" x14ac:dyDescent="0.35">
      <c r="A245">
        <v>244</v>
      </c>
      <c r="B245" t="s">
        <v>650</v>
      </c>
      <c r="C245">
        <v>454092</v>
      </c>
      <c r="D245">
        <v>454092</v>
      </c>
      <c r="E245">
        <v>1</v>
      </c>
      <c r="F245" t="s">
        <v>313</v>
      </c>
      <c r="G245">
        <v>208</v>
      </c>
      <c r="H245" t="s">
        <v>657</v>
      </c>
      <c r="I245">
        <v>405976</v>
      </c>
      <c r="J245">
        <v>412166</v>
      </c>
      <c r="K245" t="s">
        <v>325</v>
      </c>
      <c r="L245" t="s">
        <v>322</v>
      </c>
      <c r="M245">
        <v>48116</v>
      </c>
      <c r="N245">
        <v>41926</v>
      </c>
      <c r="O245" t="s">
        <v>316</v>
      </c>
    </row>
    <row r="246" spans="1:21" x14ac:dyDescent="0.35">
      <c r="A246">
        <v>245</v>
      </c>
      <c r="B246" t="s">
        <v>658</v>
      </c>
      <c r="C246">
        <v>21573616</v>
      </c>
      <c r="D246">
        <v>21573616</v>
      </c>
      <c r="E246">
        <v>1</v>
      </c>
      <c r="F246" t="s">
        <v>313</v>
      </c>
      <c r="G246">
        <v>209</v>
      </c>
      <c r="H246" t="s">
        <v>659</v>
      </c>
      <c r="I246">
        <v>21306217</v>
      </c>
      <c r="J246">
        <v>21369153</v>
      </c>
      <c r="K246" t="s">
        <v>314</v>
      </c>
      <c r="L246" t="s">
        <v>318</v>
      </c>
      <c r="M246">
        <v>-204463</v>
      </c>
      <c r="N246">
        <v>204463</v>
      </c>
      <c r="O246" t="s">
        <v>316</v>
      </c>
      <c r="P246" t="s">
        <v>660</v>
      </c>
      <c r="Q246" t="s">
        <v>661</v>
      </c>
      <c r="R246" t="s">
        <v>662</v>
      </c>
      <c r="S246" t="s">
        <v>335</v>
      </c>
    </row>
    <row r="247" spans="1:21" x14ac:dyDescent="0.35">
      <c r="A247">
        <v>246</v>
      </c>
      <c r="B247" t="s">
        <v>658</v>
      </c>
      <c r="C247">
        <v>21573616</v>
      </c>
      <c r="D247">
        <v>21573616</v>
      </c>
      <c r="E247">
        <v>1</v>
      </c>
      <c r="F247" t="s">
        <v>313</v>
      </c>
      <c r="G247">
        <v>209</v>
      </c>
      <c r="H247" t="s">
        <v>663</v>
      </c>
      <c r="I247">
        <v>21427961</v>
      </c>
      <c r="J247">
        <v>22240624</v>
      </c>
      <c r="K247" t="s">
        <v>314</v>
      </c>
      <c r="L247" t="s">
        <v>315</v>
      </c>
      <c r="M247">
        <v>667008</v>
      </c>
      <c r="N247">
        <v>145655</v>
      </c>
      <c r="O247" t="s">
        <v>319</v>
      </c>
      <c r="P247" t="s">
        <v>664</v>
      </c>
      <c r="Q247" t="s">
        <v>665</v>
      </c>
      <c r="R247" t="s">
        <v>666</v>
      </c>
      <c r="S247" t="s">
        <v>320</v>
      </c>
    </row>
    <row r="248" spans="1:21" x14ac:dyDescent="0.35">
      <c r="A248">
        <v>247</v>
      </c>
      <c r="B248" t="s">
        <v>658</v>
      </c>
      <c r="C248">
        <v>22151015</v>
      </c>
      <c r="D248">
        <v>22151015</v>
      </c>
      <c r="E248">
        <v>1</v>
      </c>
      <c r="F248" t="s">
        <v>313</v>
      </c>
      <c r="G248">
        <v>210</v>
      </c>
      <c r="H248" t="s">
        <v>663</v>
      </c>
      <c r="I248">
        <v>21427961</v>
      </c>
      <c r="J248">
        <v>22240624</v>
      </c>
      <c r="K248" t="s">
        <v>314</v>
      </c>
      <c r="L248" t="s">
        <v>315</v>
      </c>
      <c r="M248">
        <v>89609</v>
      </c>
      <c r="N248">
        <v>89609</v>
      </c>
      <c r="O248" t="s">
        <v>319</v>
      </c>
      <c r="P248" t="s">
        <v>664</v>
      </c>
      <c r="Q248" t="s">
        <v>665</v>
      </c>
      <c r="R248" t="s">
        <v>666</v>
      </c>
      <c r="S248" t="s">
        <v>320</v>
      </c>
    </row>
    <row r="249" spans="1:21" x14ac:dyDescent="0.35">
      <c r="A249">
        <v>248</v>
      </c>
      <c r="B249" t="s">
        <v>658</v>
      </c>
      <c r="C249">
        <v>22151015</v>
      </c>
      <c r="D249">
        <v>22151015</v>
      </c>
      <c r="E249">
        <v>1</v>
      </c>
      <c r="F249" t="s">
        <v>313</v>
      </c>
      <c r="G249">
        <v>210</v>
      </c>
      <c r="H249" t="s">
        <v>667</v>
      </c>
      <c r="I249">
        <v>22145775</v>
      </c>
      <c r="J249">
        <v>22156449</v>
      </c>
      <c r="K249" t="s">
        <v>325</v>
      </c>
      <c r="L249" t="s">
        <v>315</v>
      </c>
      <c r="M249">
        <v>5240</v>
      </c>
      <c r="N249">
        <v>5240</v>
      </c>
      <c r="O249" t="s">
        <v>319</v>
      </c>
      <c r="P249" t="s">
        <v>668</v>
      </c>
    </row>
    <row r="250" spans="1:21" x14ac:dyDescent="0.35">
      <c r="A250">
        <v>249</v>
      </c>
      <c r="B250" t="s">
        <v>658</v>
      </c>
      <c r="C250">
        <v>22151015</v>
      </c>
      <c r="D250">
        <v>22151015</v>
      </c>
      <c r="E250">
        <v>1</v>
      </c>
      <c r="F250" t="s">
        <v>313</v>
      </c>
      <c r="G250">
        <v>210</v>
      </c>
      <c r="H250" t="s">
        <v>669</v>
      </c>
      <c r="I250">
        <v>22150001</v>
      </c>
      <c r="J250">
        <v>22150108</v>
      </c>
      <c r="K250" t="s">
        <v>325</v>
      </c>
      <c r="L250" t="s">
        <v>322</v>
      </c>
      <c r="M250">
        <v>1014</v>
      </c>
      <c r="N250">
        <v>907</v>
      </c>
      <c r="O250" t="s">
        <v>316</v>
      </c>
      <c r="P250" t="s">
        <v>377</v>
      </c>
    </row>
    <row r="251" spans="1:21" x14ac:dyDescent="0.35">
      <c r="A251">
        <v>250</v>
      </c>
      <c r="B251" t="s">
        <v>658</v>
      </c>
      <c r="C251">
        <v>22156289</v>
      </c>
      <c r="D251">
        <v>22156289</v>
      </c>
      <c r="E251">
        <v>1</v>
      </c>
      <c r="F251" t="s">
        <v>313</v>
      </c>
      <c r="G251">
        <v>211</v>
      </c>
      <c r="H251" t="s">
        <v>663</v>
      </c>
      <c r="I251">
        <v>21427961</v>
      </c>
      <c r="J251">
        <v>22240624</v>
      </c>
      <c r="K251" t="s">
        <v>314</v>
      </c>
      <c r="L251" t="s">
        <v>315</v>
      </c>
      <c r="M251">
        <v>84335</v>
      </c>
      <c r="N251">
        <v>84335</v>
      </c>
      <c r="O251" t="s">
        <v>319</v>
      </c>
      <c r="P251" t="s">
        <v>664</v>
      </c>
      <c r="Q251" t="s">
        <v>665</v>
      </c>
      <c r="R251" t="s">
        <v>666</v>
      </c>
      <c r="S251" t="s">
        <v>320</v>
      </c>
    </row>
    <row r="252" spans="1:21" x14ac:dyDescent="0.35">
      <c r="A252">
        <v>251</v>
      </c>
      <c r="B252" t="s">
        <v>658</v>
      </c>
      <c r="C252">
        <v>22156289</v>
      </c>
      <c r="D252">
        <v>22156289</v>
      </c>
      <c r="E252">
        <v>1</v>
      </c>
      <c r="F252" t="s">
        <v>313</v>
      </c>
      <c r="G252">
        <v>211</v>
      </c>
      <c r="H252" t="s">
        <v>667</v>
      </c>
      <c r="I252">
        <v>22145775</v>
      </c>
      <c r="J252">
        <v>22156449</v>
      </c>
      <c r="K252" t="s">
        <v>325</v>
      </c>
      <c r="L252" t="s">
        <v>315</v>
      </c>
      <c r="M252">
        <v>10514</v>
      </c>
      <c r="N252">
        <v>160</v>
      </c>
      <c r="O252" t="s">
        <v>319</v>
      </c>
      <c r="P252" t="s">
        <v>668</v>
      </c>
    </row>
    <row r="253" spans="1:21" x14ac:dyDescent="0.35">
      <c r="A253">
        <v>252</v>
      </c>
      <c r="B253" t="s">
        <v>658</v>
      </c>
      <c r="C253">
        <v>22156289</v>
      </c>
      <c r="D253">
        <v>22156289</v>
      </c>
      <c r="E253">
        <v>1</v>
      </c>
      <c r="F253" t="s">
        <v>313</v>
      </c>
      <c r="G253">
        <v>211</v>
      </c>
      <c r="H253" t="s">
        <v>669</v>
      </c>
      <c r="I253">
        <v>22150001</v>
      </c>
      <c r="J253">
        <v>22150108</v>
      </c>
      <c r="K253" t="s">
        <v>325</v>
      </c>
      <c r="L253" t="s">
        <v>322</v>
      </c>
      <c r="M253">
        <v>6288</v>
      </c>
      <c r="N253">
        <v>6181</v>
      </c>
      <c r="O253" t="s">
        <v>316</v>
      </c>
      <c r="P253" t="s">
        <v>377</v>
      </c>
    </row>
    <row r="254" spans="1:21" x14ac:dyDescent="0.35">
      <c r="A254">
        <v>253</v>
      </c>
      <c r="B254" t="s">
        <v>670</v>
      </c>
      <c r="C254">
        <v>44328723</v>
      </c>
      <c r="D254">
        <v>44328723</v>
      </c>
      <c r="E254">
        <v>1</v>
      </c>
      <c r="F254" t="s">
        <v>313</v>
      </c>
      <c r="G254">
        <v>212</v>
      </c>
      <c r="H254" t="s">
        <v>671</v>
      </c>
      <c r="I254">
        <v>44008020</v>
      </c>
      <c r="J254">
        <v>44746429</v>
      </c>
      <c r="K254" t="s">
        <v>325</v>
      </c>
      <c r="L254" t="s">
        <v>315</v>
      </c>
      <c r="M254">
        <v>320703</v>
      </c>
      <c r="N254">
        <v>320703</v>
      </c>
      <c r="O254" t="s">
        <v>319</v>
      </c>
      <c r="P254" t="s">
        <v>672</v>
      </c>
      <c r="Q254" t="s">
        <v>673</v>
      </c>
      <c r="R254" t="s">
        <v>674</v>
      </c>
      <c r="S254" t="s">
        <v>456</v>
      </c>
    </row>
    <row r="255" spans="1:21" x14ac:dyDescent="0.35">
      <c r="A255">
        <v>254</v>
      </c>
      <c r="B255" t="s">
        <v>670</v>
      </c>
      <c r="C255">
        <v>44328723</v>
      </c>
      <c r="D255">
        <v>44328723</v>
      </c>
      <c r="E255">
        <v>1</v>
      </c>
      <c r="F255" t="s">
        <v>313</v>
      </c>
      <c r="G255">
        <v>212</v>
      </c>
      <c r="H255" t="s">
        <v>675</v>
      </c>
      <c r="I255">
        <v>44241265</v>
      </c>
      <c r="J255">
        <v>44241617</v>
      </c>
      <c r="K255" t="s">
        <v>314</v>
      </c>
      <c r="L255" t="s">
        <v>318</v>
      </c>
      <c r="M255">
        <v>-87106</v>
      </c>
      <c r="N255">
        <v>87106</v>
      </c>
      <c r="O255" t="s">
        <v>316</v>
      </c>
    </row>
    <row r="256" spans="1:21" x14ac:dyDescent="0.35">
      <c r="A256">
        <v>255</v>
      </c>
      <c r="B256" t="s">
        <v>676</v>
      </c>
      <c r="C256">
        <v>8210333</v>
      </c>
      <c r="D256">
        <v>8210333</v>
      </c>
      <c r="E256">
        <v>1</v>
      </c>
      <c r="F256" t="s">
        <v>313</v>
      </c>
      <c r="G256">
        <v>213</v>
      </c>
      <c r="H256" t="s">
        <v>677</v>
      </c>
      <c r="I256">
        <v>8210058</v>
      </c>
      <c r="J256">
        <v>8481770</v>
      </c>
      <c r="K256" t="s">
        <v>325</v>
      </c>
      <c r="L256" t="s">
        <v>315</v>
      </c>
      <c r="M256">
        <v>275</v>
      </c>
      <c r="N256">
        <v>275</v>
      </c>
      <c r="O256" t="s">
        <v>316</v>
      </c>
      <c r="P256" t="s">
        <v>678</v>
      </c>
      <c r="Q256" t="s">
        <v>679</v>
      </c>
      <c r="R256" t="s">
        <v>680</v>
      </c>
      <c r="S256" t="s">
        <v>396</v>
      </c>
    </row>
    <row r="257" spans="1:20" x14ac:dyDescent="0.35">
      <c r="A257">
        <v>256</v>
      </c>
      <c r="B257" t="s">
        <v>676</v>
      </c>
      <c r="C257">
        <v>8210550</v>
      </c>
      <c r="D257">
        <v>8210550</v>
      </c>
      <c r="E257">
        <v>1</v>
      </c>
      <c r="F257" t="s">
        <v>313</v>
      </c>
      <c r="G257">
        <v>214</v>
      </c>
      <c r="H257" t="s">
        <v>677</v>
      </c>
      <c r="I257">
        <v>8210058</v>
      </c>
      <c r="J257">
        <v>8481770</v>
      </c>
      <c r="K257" t="s">
        <v>325</v>
      </c>
      <c r="L257" t="s">
        <v>315</v>
      </c>
      <c r="M257">
        <v>492</v>
      </c>
      <c r="N257">
        <v>492</v>
      </c>
      <c r="O257" t="s">
        <v>316</v>
      </c>
      <c r="P257" t="s">
        <v>678</v>
      </c>
      <c r="Q257" t="s">
        <v>679</v>
      </c>
      <c r="R257" t="s">
        <v>680</v>
      </c>
      <c r="S257" t="s">
        <v>396</v>
      </c>
    </row>
    <row r="258" spans="1:20" x14ac:dyDescent="0.35">
      <c r="A258">
        <v>257</v>
      </c>
      <c r="B258" t="s">
        <v>676</v>
      </c>
      <c r="C258">
        <v>8216688</v>
      </c>
      <c r="D258">
        <v>8216688</v>
      </c>
      <c r="E258">
        <v>1</v>
      </c>
      <c r="F258" t="s">
        <v>313</v>
      </c>
      <c r="G258">
        <v>215</v>
      </c>
      <c r="H258" t="s">
        <v>677</v>
      </c>
      <c r="I258">
        <v>8210058</v>
      </c>
      <c r="J258">
        <v>8481770</v>
      </c>
      <c r="K258" t="s">
        <v>325</v>
      </c>
      <c r="L258" t="s">
        <v>315</v>
      </c>
      <c r="M258">
        <v>6630</v>
      </c>
      <c r="N258">
        <v>6630</v>
      </c>
      <c r="O258" t="s">
        <v>316</v>
      </c>
      <c r="P258" t="s">
        <v>678</v>
      </c>
      <c r="Q258" t="s">
        <v>679</v>
      </c>
      <c r="R258" t="s">
        <v>680</v>
      </c>
      <c r="S258" t="s">
        <v>396</v>
      </c>
    </row>
    <row r="259" spans="1:20" x14ac:dyDescent="0.35">
      <c r="A259">
        <v>258</v>
      </c>
      <c r="B259" t="s">
        <v>676</v>
      </c>
      <c r="C259">
        <v>8230318</v>
      </c>
      <c r="D259">
        <v>8230318</v>
      </c>
      <c r="E259">
        <v>1</v>
      </c>
      <c r="F259" t="s">
        <v>313</v>
      </c>
      <c r="G259">
        <v>216</v>
      </c>
      <c r="H259" t="s">
        <v>677</v>
      </c>
      <c r="I259">
        <v>8210058</v>
      </c>
      <c r="J259">
        <v>8481770</v>
      </c>
      <c r="K259" t="s">
        <v>325</v>
      </c>
      <c r="L259" t="s">
        <v>315</v>
      </c>
      <c r="M259">
        <v>20260</v>
      </c>
      <c r="N259">
        <v>20260</v>
      </c>
      <c r="O259" t="s">
        <v>316</v>
      </c>
      <c r="P259" t="s">
        <v>678</v>
      </c>
      <c r="Q259" t="s">
        <v>679</v>
      </c>
      <c r="R259" t="s">
        <v>680</v>
      </c>
      <c r="S259" t="s">
        <v>396</v>
      </c>
    </row>
    <row r="260" spans="1:20" x14ac:dyDescent="0.35">
      <c r="A260">
        <v>259</v>
      </c>
      <c r="B260" t="s">
        <v>676</v>
      </c>
      <c r="C260">
        <v>10677902</v>
      </c>
      <c r="D260">
        <v>10677902</v>
      </c>
      <c r="E260">
        <v>1</v>
      </c>
      <c r="F260" t="s">
        <v>313</v>
      </c>
      <c r="G260">
        <v>217</v>
      </c>
      <c r="H260" t="s">
        <v>681</v>
      </c>
      <c r="I260">
        <v>10648440</v>
      </c>
      <c r="J260">
        <v>10649687</v>
      </c>
      <c r="K260" t="s">
        <v>314</v>
      </c>
      <c r="L260" t="s">
        <v>318</v>
      </c>
      <c r="M260">
        <v>-28215</v>
      </c>
      <c r="N260">
        <v>28215</v>
      </c>
      <c r="O260" t="s">
        <v>316</v>
      </c>
      <c r="P260" t="s">
        <v>682</v>
      </c>
      <c r="Q260" t="s">
        <v>683</v>
      </c>
      <c r="R260" t="s">
        <v>684</v>
      </c>
      <c r="S260" t="s">
        <v>580</v>
      </c>
    </row>
    <row r="261" spans="1:20" x14ac:dyDescent="0.35">
      <c r="A261">
        <v>260</v>
      </c>
      <c r="B261" t="s">
        <v>676</v>
      </c>
      <c r="C261">
        <v>10677902</v>
      </c>
      <c r="D261">
        <v>10677902</v>
      </c>
      <c r="E261">
        <v>1</v>
      </c>
      <c r="F261" t="s">
        <v>313</v>
      </c>
      <c r="G261">
        <v>217</v>
      </c>
      <c r="H261" t="s">
        <v>685</v>
      </c>
      <c r="I261">
        <v>10671786</v>
      </c>
      <c r="J261">
        <v>10717358</v>
      </c>
      <c r="K261" t="s">
        <v>314</v>
      </c>
      <c r="L261" t="s">
        <v>315</v>
      </c>
      <c r="M261">
        <v>39456</v>
      </c>
      <c r="N261">
        <v>6116</v>
      </c>
      <c r="O261" t="s">
        <v>319</v>
      </c>
      <c r="P261" t="s">
        <v>686</v>
      </c>
      <c r="Q261" t="s">
        <v>687</v>
      </c>
      <c r="R261" t="s">
        <v>688</v>
      </c>
      <c r="S261" t="s">
        <v>461</v>
      </c>
    </row>
    <row r="262" spans="1:20" x14ac:dyDescent="0.35">
      <c r="A262">
        <v>261</v>
      </c>
      <c r="B262" t="s">
        <v>689</v>
      </c>
      <c r="C262">
        <v>1552291</v>
      </c>
      <c r="D262">
        <v>1552291</v>
      </c>
      <c r="E262">
        <v>1</v>
      </c>
      <c r="F262" t="s">
        <v>313</v>
      </c>
      <c r="G262">
        <v>218</v>
      </c>
      <c r="H262" t="s">
        <v>690</v>
      </c>
      <c r="I262">
        <v>1180359</v>
      </c>
      <c r="J262">
        <v>1533619</v>
      </c>
      <c r="K262" t="s">
        <v>314</v>
      </c>
      <c r="L262" t="s">
        <v>318</v>
      </c>
      <c r="M262">
        <v>-18672</v>
      </c>
      <c r="N262">
        <v>18672</v>
      </c>
      <c r="O262" t="s">
        <v>316</v>
      </c>
      <c r="P262" t="s">
        <v>691</v>
      </c>
      <c r="Q262" t="s">
        <v>692</v>
      </c>
      <c r="R262" t="s">
        <v>693</v>
      </c>
      <c r="S262" t="s">
        <v>317</v>
      </c>
    </row>
    <row r="263" spans="1:20" x14ac:dyDescent="0.35">
      <c r="A263">
        <v>262</v>
      </c>
      <c r="B263" t="s">
        <v>689</v>
      </c>
      <c r="C263">
        <v>1558195</v>
      </c>
      <c r="D263">
        <v>1558195</v>
      </c>
      <c r="E263">
        <v>1</v>
      </c>
      <c r="F263" t="s">
        <v>313</v>
      </c>
      <c r="G263">
        <v>219</v>
      </c>
      <c r="H263" t="s">
        <v>690</v>
      </c>
      <c r="I263">
        <v>1180359</v>
      </c>
      <c r="J263">
        <v>1533619</v>
      </c>
      <c r="K263" t="s">
        <v>314</v>
      </c>
      <c r="L263" t="s">
        <v>318</v>
      </c>
      <c r="M263">
        <v>-24576</v>
      </c>
      <c r="N263">
        <v>24576</v>
      </c>
      <c r="O263" t="s">
        <v>316</v>
      </c>
      <c r="P263" t="s">
        <v>691</v>
      </c>
      <c r="Q263" t="s">
        <v>692</v>
      </c>
      <c r="R263" t="s">
        <v>693</v>
      </c>
      <c r="S263" t="s">
        <v>317</v>
      </c>
    </row>
    <row r="264" spans="1:20" x14ac:dyDescent="0.35">
      <c r="A264">
        <v>263</v>
      </c>
      <c r="B264" t="s">
        <v>689</v>
      </c>
      <c r="C264">
        <v>1732646</v>
      </c>
      <c r="D264">
        <v>1732646</v>
      </c>
      <c r="E264">
        <v>1</v>
      </c>
      <c r="F264" t="s">
        <v>313</v>
      </c>
      <c r="G264">
        <v>220</v>
      </c>
      <c r="H264" t="s">
        <v>694</v>
      </c>
      <c r="I264">
        <v>1742415</v>
      </c>
      <c r="J264">
        <v>1749943</v>
      </c>
      <c r="K264" t="s">
        <v>325</v>
      </c>
      <c r="L264" t="s">
        <v>318</v>
      </c>
      <c r="M264">
        <v>-9769</v>
      </c>
      <c r="N264">
        <v>9769</v>
      </c>
      <c r="O264" t="s">
        <v>316</v>
      </c>
    </row>
    <row r="265" spans="1:20" x14ac:dyDescent="0.35">
      <c r="A265">
        <v>264</v>
      </c>
      <c r="B265" t="s">
        <v>689</v>
      </c>
      <c r="C265">
        <v>1744087</v>
      </c>
      <c r="D265">
        <v>1744087</v>
      </c>
      <c r="E265">
        <v>1</v>
      </c>
      <c r="F265" t="s">
        <v>313</v>
      </c>
      <c r="G265">
        <v>221</v>
      </c>
      <c r="H265" t="s">
        <v>694</v>
      </c>
      <c r="I265">
        <v>1742415</v>
      </c>
      <c r="J265">
        <v>1749943</v>
      </c>
      <c r="K265" t="s">
        <v>325</v>
      </c>
      <c r="L265" t="s">
        <v>315</v>
      </c>
      <c r="M265">
        <v>1672</v>
      </c>
      <c r="N265">
        <v>1672</v>
      </c>
      <c r="O265" t="s">
        <v>316</v>
      </c>
    </row>
    <row r="266" spans="1:20" x14ac:dyDescent="0.35">
      <c r="A266">
        <v>265</v>
      </c>
      <c r="B266" t="s">
        <v>689</v>
      </c>
      <c r="C266">
        <v>4822803</v>
      </c>
      <c r="D266">
        <v>4822803</v>
      </c>
      <c r="E266">
        <v>1</v>
      </c>
      <c r="F266" t="s">
        <v>313</v>
      </c>
      <c r="G266">
        <v>222</v>
      </c>
      <c r="H266" t="s">
        <v>695</v>
      </c>
      <c r="I266">
        <v>4898687</v>
      </c>
      <c r="J266">
        <v>4899172</v>
      </c>
      <c r="K266" t="s">
        <v>325</v>
      </c>
      <c r="L266" t="s">
        <v>318</v>
      </c>
      <c r="M266">
        <v>-75884</v>
      </c>
      <c r="N266">
        <v>75884</v>
      </c>
      <c r="O266" t="s">
        <v>316</v>
      </c>
      <c r="Q266" t="s">
        <v>622</v>
      </c>
      <c r="R266" t="s">
        <v>623</v>
      </c>
      <c r="S266" t="s">
        <v>624</v>
      </c>
      <c r="T266" t="s">
        <v>320</v>
      </c>
    </row>
    <row r="267" spans="1:20" x14ac:dyDescent="0.35">
      <c r="A267">
        <v>266</v>
      </c>
      <c r="B267" t="s">
        <v>689</v>
      </c>
      <c r="C267">
        <v>4880566</v>
      </c>
      <c r="D267">
        <v>4880566</v>
      </c>
      <c r="E267">
        <v>1</v>
      </c>
      <c r="F267" t="s">
        <v>313</v>
      </c>
      <c r="G267">
        <v>223</v>
      </c>
      <c r="H267" t="s">
        <v>695</v>
      </c>
      <c r="I267">
        <v>4898687</v>
      </c>
      <c r="J267">
        <v>4899172</v>
      </c>
      <c r="K267" t="s">
        <v>325</v>
      </c>
      <c r="L267" t="s">
        <v>318</v>
      </c>
      <c r="M267">
        <v>-18121</v>
      </c>
      <c r="N267">
        <v>18121</v>
      </c>
      <c r="O267" t="s">
        <v>316</v>
      </c>
      <c r="Q267" t="s">
        <v>622</v>
      </c>
      <c r="R267" t="s">
        <v>623</v>
      </c>
      <c r="S267" t="s">
        <v>624</v>
      </c>
      <c r="T267" t="s">
        <v>320</v>
      </c>
    </row>
    <row r="268" spans="1:20" x14ac:dyDescent="0.35">
      <c r="A268">
        <v>267</v>
      </c>
      <c r="B268" t="s">
        <v>696</v>
      </c>
      <c r="C268">
        <v>15063496</v>
      </c>
      <c r="D268">
        <v>15063496</v>
      </c>
      <c r="E268">
        <v>1</v>
      </c>
      <c r="F268" t="s">
        <v>313</v>
      </c>
      <c r="G268">
        <v>224</v>
      </c>
      <c r="H268" t="s">
        <v>697</v>
      </c>
      <c r="I268">
        <v>15040448</v>
      </c>
      <c r="J268">
        <v>15040552</v>
      </c>
      <c r="K268" t="s">
        <v>325</v>
      </c>
      <c r="L268" t="s">
        <v>322</v>
      </c>
      <c r="M268">
        <v>23048</v>
      </c>
      <c r="N268">
        <v>22944</v>
      </c>
      <c r="O268" t="s">
        <v>316</v>
      </c>
      <c r="P268" t="s">
        <v>377</v>
      </c>
    </row>
    <row r="269" spans="1:20" x14ac:dyDescent="0.35">
      <c r="A269">
        <v>268</v>
      </c>
      <c r="B269" t="s">
        <v>696</v>
      </c>
      <c r="C269">
        <v>15074189</v>
      </c>
      <c r="D269">
        <v>15074189</v>
      </c>
      <c r="E269">
        <v>1</v>
      </c>
      <c r="F269" t="s">
        <v>313</v>
      </c>
      <c r="G269">
        <v>225</v>
      </c>
      <c r="H269" t="s">
        <v>697</v>
      </c>
      <c r="I269">
        <v>15040448</v>
      </c>
      <c r="J269">
        <v>15040552</v>
      </c>
      <c r="K269" t="s">
        <v>325</v>
      </c>
      <c r="L269" t="s">
        <v>322</v>
      </c>
      <c r="M269">
        <v>33741</v>
      </c>
      <c r="N269">
        <v>33637</v>
      </c>
      <c r="O269" t="s">
        <v>316</v>
      </c>
      <c r="P269" t="s">
        <v>377</v>
      </c>
    </row>
    <row r="270" spans="1:20" x14ac:dyDescent="0.35">
      <c r="A270">
        <v>269</v>
      </c>
      <c r="B270" t="s">
        <v>698</v>
      </c>
      <c r="C270">
        <v>24657487</v>
      </c>
      <c r="D270">
        <v>24657487</v>
      </c>
      <c r="E270">
        <v>1</v>
      </c>
      <c r="F270" t="s">
        <v>313</v>
      </c>
      <c r="G270">
        <v>226</v>
      </c>
      <c r="H270" t="s">
        <v>699</v>
      </c>
      <c r="I270">
        <v>24610560</v>
      </c>
      <c r="J270">
        <v>24610982</v>
      </c>
      <c r="K270" t="s">
        <v>325</v>
      </c>
      <c r="L270" t="s">
        <v>322</v>
      </c>
      <c r="M270">
        <v>46927</v>
      </c>
      <c r="N270">
        <v>46505</v>
      </c>
      <c r="O270" t="s">
        <v>316</v>
      </c>
    </row>
    <row r="271" spans="1:20" x14ac:dyDescent="0.35">
      <c r="A271">
        <v>270</v>
      </c>
      <c r="B271" t="s">
        <v>698</v>
      </c>
      <c r="C271">
        <v>25070561</v>
      </c>
      <c r="D271">
        <v>25070561</v>
      </c>
      <c r="E271">
        <v>1</v>
      </c>
      <c r="F271" t="s">
        <v>313</v>
      </c>
      <c r="G271">
        <v>227</v>
      </c>
      <c r="H271" t="s">
        <v>700</v>
      </c>
      <c r="I271">
        <v>25066491</v>
      </c>
      <c r="J271">
        <v>25067724</v>
      </c>
      <c r="K271" t="s">
        <v>325</v>
      </c>
      <c r="L271" t="s">
        <v>322</v>
      </c>
      <c r="M271">
        <v>4070</v>
      </c>
      <c r="N271">
        <v>2837</v>
      </c>
      <c r="O271" t="s">
        <v>316</v>
      </c>
      <c r="Q271" t="s">
        <v>701</v>
      </c>
      <c r="R271" t="s">
        <v>702</v>
      </c>
      <c r="S271" t="s">
        <v>329</v>
      </c>
    </row>
    <row r="272" spans="1:20" x14ac:dyDescent="0.35">
      <c r="A272">
        <v>271</v>
      </c>
      <c r="B272" t="s">
        <v>703</v>
      </c>
      <c r="C272">
        <v>1427518</v>
      </c>
      <c r="D272">
        <v>1427518</v>
      </c>
      <c r="E272">
        <v>1</v>
      </c>
      <c r="F272" t="s">
        <v>313</v>
      </c>
      <c r="G272">
        <v>228</v>
      </c>
      <c r="H272" t="s">
        <v>704</v>
      </c>
      <c r="I272">
        <v>1430232</v>
      </c>
      <c r="J272">
        <v>1434545</v>
      </c>
      <c r="K272" t="s">
        <v>325</v>
      </c>
      <c r="L272" t="s">
        <v>318</v>
      </c>
      <c r="M272">
        <v>-2714</v>
      </c>
      <c r="N272">
        <v>2714</v>
      </c>
      <c r="O272" t="s">
        <v>316</v>
      </c>
    </row>
    <row r="273" spans="1:15" x14ac:dyDescent="0.35">
      <c r="A273">
        <v>272</v>
      </c>
      <c r="B273" t="s">
        <v>705</v>
      </c>
      <c r="C273">
        <v>4766480</v>
      </c>
      <c r="D273">
        <v>4766480</v>
      </c>
      <c r="E273">
        <v>1</v>
      </c>
      <c r="F273" t="s">
        <v>313</v>
      </c>
      <c r="G273">
        <v>229</v>
      </c>
      <c r="H273" t="s">
        <v>706</v>
      </c>
      <c r="I273">
        <v>4686190</v>
      </c>
      <c r="J273">
        <v>4767633</v>
      </c>
      <c r="K273" t="s">
        <v>325</v>
      </c>
      <c r="L273" t="s">
        <v>315</v>
      </c>
      <c r="M273">
        <v>80290</v>
      </c>
      <c r="N273">
        <v>1153</v>
      </c>
      <c r="O273" t="s">
        <v>316</v>
      </c>
    </row>
    <row r="274" spans="1:15" x14ac:dyDescent="0.35">
      <c r="A274">
        <v>273</v>
      </c>
      <c r="B274" t="s">
        <v>705</v>
      </c>
      <c r="C274">
        <v>14949623</v>
      </c>
      <c r="D274">
        <v>14949623</v>
      </c>
      <c r="E274">
        <v>1</v>
      </c>
      <c r="F274" t="s">
        <v>313</v>
      </c>
      <c r="G274">
        <v>230</v>
      </c>
      <c r="H274" t="s">
        <v>707</v>
      </c>
      <c r="I274">
        <v>14938139</v>
      </c>
      <c r="J274">
        <v>14961251</v>
      </c>
      <c r="K274" t="s">
        <v>325</v>
      </c>
      <c r="L274" t="s">
        <v>315</v>
      </c>
      <c r="M274">
        <v>11484</v>
      </c>
      <c r="N274">
        <v>11484</v>
      </c>
      <c r="O274" t="s">
        <v>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1D19-5045-4B5B-BA15-05BFBCC4FEF2}">
  <dimension ref="A1:P274"/>
  <sheetViews>
    <sheetView topLeftCell="B109" workbookViewId="0">
      <selection activeCell="G5" sqref="G5"/>
    </sheetView>
  </sheetViews>
  <sheetFormatPr defaultRowHeight="14.5" x14ac:dyDescent="0.35"/>
  <cols>
    <col min="7" max="7" width="39.1796875" bestFit="1" customWidth="1"/>
  </cols>
  <sheetData>
    <row r="1" spans="1:16" x14ac:dyDescent="0.35">
      <c r="A1" t="s">
        <v>294</v>
      </c>
      <c r="B1" t="s">
        <v>295</v>
      </c>
      <c r="C1" t="s">
        <v>708</v>
      </c>
      <c r="D1" t="s">
        <v>709</v>
      </c>
      <c r="E1" t="s">
        <v>710</v>
      </c>
      <c r="F1" t="s">
        <v>711</v>
      </c>
      <c r="G1" t="s">
        <v>712</v>
      </c>
      <c r="J1" t="s">
        <v>294</v>
      </c>
      <c r="K1" t="s">
        <v>295</v>
      </c>
      <c r="L1" t="s">
        <v>708</v>
      </c>
      <c r="M1" t="s">
        <v>709</v>
      </c>
      <c r="N1" t="s">
        <v>710</v>
      </c>
      <c r="O1" t="s">
        <v>711</v>
      </c>
      <c r="P1" t="s">
        <v>712</v>
      </c>
    </row>
    <row r="2" spans="1:16" x14ac:dyDescent="0.35">
      <c r="A2" t="s">
        <v>312</v>
      </c>
      <c r="B2">
        <v>2164283</v>
      </c>
      <c r="C2" t="str">
        <f>IF(ISBLANK(ChIP!P2),ChIP!H2,ChIP!P2)</f>
        <v>ENSCAFG00000036410</v>
      </c>
      <c r="D2">
        <f>IF(AND(ChIP!B2=ChIP!B1,ChIP!C2=ChIP!C1),D1+1,1)</f>
        <v>1</v>
      </c>
      <c r="E2">
        <f>_xlfn.MAXIFS(D:D,B:B,B2,A:A,A2)</f>
        <v>1</v>
      </c>
      <c r="F2">
        <f>IF(E2=D2,1,0)</f>
        <v>1</v>
      </c>
      <c r="G2" t="str">
        <f>IF(AND(A2=A1,B2=B1),G1&amp;","&amp;C2,C2)</f>
        <v>ENSCAFG00000036410</v>
      </c>
      <c r="J2" t="s">
        <v>312</v>
      </c>
      <c r="K2">
        <v>2164283</v>
      </c>
      <c r="L2" t="s">
        <v>321</v>
      </c>
      <c r="M2">
        <v>1</v>
      </c>
      <c r="N2">
        <v>1</v>
      </c>
      <c r="O2">
        <v>1</v>
      </c>
      <c r="P2" t="s">
        <v>321</v>
      </c>
    </row>
    <row r="3" spans="1:16" x14ac:dyDescent="0.35">
      <c r="A3" t="s">
        <v>312</v>
      </c>
      <c r="B3">
        <v>20947142</v>
      </c>
      <c r="C3" t="str">
        <f>IF(ISBLANK(ChIP!P3),ChIP!H3,ChIP!P3)</f>
        <v>ENSCAFG00000042880</v>
      </c>
      <c r="D3">
        <f>IF(AND(ChIP!B3=ChIP!B2,ChIP!C3=ChIP!C2),D2+1,1)</f>
        <v>1</v>
      </c>
      <c r="E3">
        <f t="shared" ref="E3:E66" si="0">_xlfn.MAXIFS(D:D,B:B,B3,A:A,A3)</f>
        <v>1</v>
      </c>
      <c r="F3">
        <f t="shared" ref="F3:F66" si="1">IF(E3=D3,1,0)</f>
        <v>1</v>
      </c>
      <c r="G3" t="str">
        <f t="shared" ref="G3:G66" si="2">IF(AND(A3=A2,B3=B2),G2&amp;","&amp;C3,C3)</f>
        <v>ENSCAFG00000042880</v>
      </c>
      <c r="J3" t="s">
        <v>312</v>
      </c>
      <c r="K3">
        <v>20947142</v>
      </c>
      <c r="L3" t="s">
        <v>323</v>
      </c>
      <c r="M3">
        <v>1</v>
      </c>
      <c r="N3">
        <v>1</v>
      </c>
      <c r="O3">
        <v>1</v>
      </c>
      <c r="P3" t="s">
        <v>323</v>
      </c>
    </row>
    <row r="4" spans="1:16" x14ac:dyDescent="0.35">
      <c r="A4" t="s">
        <v>312</v>
      </c>
      <c r="B4">
        <v>21141240</v>
      </c>
      <c r="C4" t="str">
        <f>IF(ISBLANK(ChIP!P4),ChIP!H4,ChIP!P4)</f>
        <v>STARD6</v>
      </c>
      <c r="D4">
        <f>IF(AND(ChIP!B4=ChIP!B3,ChIP!C4=ChIP!C3),D3+1,1)</f>
        <v>1</v>
      </c>
      <c r="E4">
        <f t="shared" si="0"/>
        <v>1</v>
      </c>
      <c r="F4">
        <f t="shared" si="1"/>
        <v>1</v>
      </c>
      <c r="G4" t="str">
        <f t="shared" si="2"/>
        <v>STARD6</v>
      </c>
      <c r="J4" t="s">
        <v>312</v>
      </c>
      <c r="K4">
        <v>21141240</v>
      </c>
      <c r="L4" t="s">
        <v>326</v>
      </c>
      <c r="M4">
        <v>1</v>
      </c>
      <c r="N4">
        <v>1</v>
      </c>
      <c r="O4">
        <v>1</v>
      </c>
      <c r="P4" t="s">
        <v>326</v>
      </c>
    </row>
    <row r="5" spans="1:16" x14ac:dyDescent="0.35">
      <c r="A5" t="s">
        <v>312</v>
      </c>
      <c r="B5">
        <v>28449172</v>
      </c>
      <c r="C5" t="str">
        <f>IF(ISBLANK(ChIP!P5),ChIP!H5,ChIP!P5)</f>
        <v>PDE7B</v>
      </c>
      <c r="D5">
        <f>IF(AND(ChIP!B5=ChIP!B4,ChIP!C5=ChIP!C4),D4+1,1)</f>
        <v>1</v>
      </c>
      <c r="E5">
        <f t="shared" si="0"/>
        <v>1</v>
      </c>
      <c r="F5">
        <f t="shared" si="1"/>
        <v>1</v>
      </c>
      <c r="G5" t="str">
        <f t="shared" si="2"/>
        <v>PDE7B</v>
      </c>
      <c r="J5" t="s">
        <v>312</v>
      </c>
      <c r="K5">
        <v>28449172</v>
      </c>
      <c r="L5" t="s">
        <v>331</v>
      </c>
      <c r="M5">
        <v>1</v>
      </c>
      <c r="N5">
        <v>1</v>
      </c>
      <c r="O5">
        <v>1</v>
      </c>
      <c r="P5" t="s">
        <v>331</v>
      </c>
    </row>
    <row r="6" spans="1:16" x14ac:dyDescent="0.35">
      <c r="A6" t="s">
        <v>312</v>
      </c>
      <c r="B6">
        <v>43001368</v>
      </c>
      <c r="C6" t="str">
        <f>IF(ISBLANK(ChIP!P6),ChIP!H6,ChIP!P6)</f>
        <v>ENSCAFG00000000540</v>
      </c>
      <c r="D6">
        <f>IF(AND(ChIP!B6=ChIP!B5,ChIP!C6=ChIP!C5),D5+1,1)</f>
        <v>1</v>
      </c>
      <c r="E6">
        <f t="shared" si="0"/>
        <v>1</v>
      </c>
      <c r="F6">
        <f t="shared" si="1"/>
        <v>1</v>
      </c>
      <c r="G6" t="str">
        <f t="shared" si="2"/>
        <v>ENSCAFG00000000540</v>
      </c>
      <c r="J6" t="s">
        <v>312</v>
      </c>
      <c r="K6">
        <v>43001368</v>
      </c>
      <c r="L6" t="s">
        <v>337</v>
      </c>
      <c r="M6">
        <v>1</v>
      </c>
      <c r="N6">
        <v>1</v>
      </c>
      <c r="O6">
        <v>1</v>
      </c>
      <c r="P6" t="s">
        <v>337</v>
      </c>
    </row>
    <row r="7" spans="1:16" x14ac:dyDescent="0.35">
      <c r="A7" t="s">
        <v>312</v>
      </c>
      <c r="B7">
        <v>60262327</v>
      </c>
      <c r="C7" t="str">
        <f>IF(ISBLANK(ChIP!P7),ChIP!H7,ChIP!P7)</f>
        <v>U4</v>
      </c>
      <c r="D7">
        <f>IF(AND(ChIP!B7=ChIP!B6,ChIP!C7=ChIP!C6),D6+1,1)</f>
        <v>1</v>
      </c>
      <c r="E7">
        <f t="shared" si="0"/>
        <v>1</v>
      </c>
      <c r="F7">
        <f t="shared" si="1"/>
        <v>1</v>
      </c>
      <c r="G7" t="str">
        <f t="shared" si="2"/>
        <v>U4</v>
      </c>
      <c r="J7" t="s">
        <v>312</v>
      </c>
      <c r="K7">
        <v>60262327</v>
      </c>
      <c r="L7" t="s">
        <v>342</v>
      </c>
      <c r="M7">
        <v>1</v>
      </c>
      <c r="N7">
        <v>1</v>
      </c>
      <c r="O7">
        <v>1</v>
      </c>
      <c r="P7" t="s">
        <v>342</v>
      </c>
    </row>
    <row r="8" spans="1:16" x14ac:dyDescent="0.35">
      <c r="A8" t="s">
        <v>312</v>
      </c>
      <c r="B8">
        <v>77413224</v>
      </c>
      <c r="C8" t="str">
        <f>IF(ISBLANK(ChIP!P8),ChIP!H8,ChIP!P8)</f>
        <v>ENSCAFG00000046035</v>
      </c>
      <c r="D8">
        <f>IF(AND(ChIP!B8=ChIP!B7,ChIP!C8=ChIP!C7),D7+1,1)</f>
        <v>1</v>
      </c>
      <c r="E8">
        <f t="shared" si="0"/>
        <v>1</v>
      </c>
      <c r="F8">
        <f t="shared" si="1"/>
        <v>1</v>
      </c>
      <c r="G8" t="str">
        <f t="shared" si="2"/>
        <v>ENSCAFG00000046035</v>
      </c>
      <c r="J8" t="s">
        <v>312</v>
      </c>
      <c r="K8">
        <v>77413224</v>
      </c>
      <c r="L8" t="s">
        <v>343</v>
      </c>
      <c r="M8">
        <v>1</v>
      </c>
      <c r="N8">
        <v>1</v>
      </c>
      <c r="O8">
        <v>1</v>
      </c>
      <c r="P8" t="s">
        <v>343</v>
      </c>
    </row>
    <row r="9" spans="1:16" x14ac:dyDescent="0.35">
      <c r="A9" t="s">
        <v>312</v>
      </c>
      <c r="B9">
        <v>77423529</v>
      </c>
      <c r="C9" t="str">
        <f>IF(ISBLANK(ChIP!P9),ChIP!H9,ChIP!P9)</f>
        <v>ENSCAFG00000046035</v>
      </c>
      <c r="D9">
        <f>IF(AND(ChIP!B9=ChIP!B8,ChIP!C9=ChIP!C8),D8+1,1)</f>
        <v>1</v>
      </c>
      <c r="E9">
        <f t="shared" si="0"/>
        <v>1</v>
      </c>
      <c r="F9">
        <f t="shared" si="1"/>
        <v>1</v>
      </c>
      <c r="G9" t="str">
        <f t="shared" si="2"/>
        <v>ENSCAFG00000046035</v>
      </c>
      <c r="J9" t="s">
        <v>312</v>
      </c>
      <c r="K9">
        <v>77423529</v>
      </c>
      <c r="L9" t="s">
        <v>343</v>
      </c>
      <c r="M9">
        <v>1</v>
      </c>
      <c r="N9">
        <v>1</v>
      </c>
      <c r="O9">
        <v>1</v>
      </c>
      <c r="P9" t="s">
        <v>343</v>
      </c>
    </row>
    <row r="10" spans="1:16" x14ac:dyDescent="0.35">
      <c r="A10" t="s">
        <v>312</v>
      </c>
      <c r="B10">
        <v>77447316</v>
      </c>
      <c r="C10" t="str">
        <f>IF(ISBLANK(ChIP!P10),ChIP!H10,ChIP!P10)</f>
        <v>ENSCAFG00000046035</v>
      </c>
      <c r="D10">
        <f>IF(AND(ChIP!B10=ChIP!B9,ChIP!C10=ChIP!C9),D9+1,1)</f>
        <v>1</v>
      </c>
      <c r="E10">
        <f t="shared" si="0"/>
        <v>1</v>
      </c>
      <c r="F10">
        <f t="shared" si="1"/>
        <v>1</v>
      </c>
      <c r="G10" t="str">
        <f t="shared" si="2"/>
        <v>ENSCAFG00000046035</v>
      </c>
      <c r="J10" t="s">
        <v>312</v>
      </c>
      <c r="K10">
        <v>77447316</v>
      </c>
      <c r="L10" t="s">
        <v>343</v>
      </c>
      <c r="M10">
        <v>1</v>
      </c>
      <c r="N10">
        <v>1</v>
      </c>
      <c r="O10">
        <v>1</v>
      </c>
      <c r="P10" t="s">
        <v>343</v>
      </c>
    </row>
    <row r="11" spans="1:16" x14ac:dyDescent="0.35">
      <c r="A11" t="s">
        <v>312</v>
      </c>
      <c r="B11">
        <v>77451390</v>
      </c>
      <c r="C11" t="str">
        <f>IF(ISBLANK(ChIP!P11),ChIP!H11,ChIP!P11)</f>
        <v>ENSCAFG00000046035</v>
      </c>
      <c r="D11">
        <f>IF(AND(ChIP!B11=ChIP!B10,ChIP!C11=ChIP!C10),D10+1,1)</f>
        <v>1</v>
      </c>
      <c r="E11">
        <f t="shared" si="0"/>
        <v>1</v>
      </c>
      <c r="F11">
        <f t="shared" si="1"/>
        <v>1</v>
      </c>
      <c r="G11" t="str">
        <f t="shared" si="2"/>
        <v>ENSCAFG00000046035</v>
      </c>
      <c r="J11" t="s">
        <v>312</v>
      </c>
      <c r="K11">
        <v>77451390</v>
      </c>
      <c r="L11" t="s">
        <v>343</v>
      </c>
      <c r="M11">
        <v>1</v>
      </c>
      <c r="N11">
        <v>1</v>
      </c>
      <c r="O11">
        <v>1</v>
      </c>
      <c r="P11" t="s">
        <v>343</v>
      </c>
    </row>
    <row r="12" spans="1:16" x14ac:dyDescent="0.35">
      <c r="A12" t="s">
        <v>312</v>
      </c>
      <c r="B12">
        <v>77569697</v>
      </c>
      <c r="C12" t="str">
        <f>IF(ISBLANK(ChIP!P12),ChIP!H12,ChIP!P12)</f>
        <v>TLE1</v>
      </c>
      <c r="D12">
        <f>IF(AND(ChIP!B12=ChIP!B11,ChIP!C12=ChIP!C11),D11+1,1)</f>
        <v>1</v>
      </c>
      <c r="E12">
        <f t="shared" si="0"/>
        <v>1</v>
      </c>
      <c r="F12">
        <f t="shared" si="1"/>
        <v>1</v>
      </c>
      <c r="G12" t="str">
        <f t="shared" si="2"/>
        <v>TLE1</v>
      </c>
      <c r="J12" t="s">
        <v>312</v>
      </c>
      <c r="K12">
        <v>77569697</v>
      </c>
      <c r="L12" t="s">
        <v>345</v>
      </c>
      <c r="M12">
        <v>1</v>
      </c>
      <c r="N12">
        <v>1</v>
      </c>
      <c r="O12">
        <v>1</v>
      </c>
      <c r="P12" t="s">
        <v>345</v>
      </c>
    </row>
    <row r="13" spans="1:16" x14ac:dyDescent="0.35">
      <c r="A13" t="s">
        <v>312</v>
      </c>
      <c r="B13">
        <v>96115461</v>
      </c>
      <c r="C13" t="str">
        <f>IF(ISBLANK(ChIP!P13),ChIP!H13,ChIP!P13)</f>
        <v>ENSCAFG00000047511</v>
      </c>
      <c r="D13">
        <f>IF(AND(ChIP!B13=ChIP!B12,ChIP!C13=ChIP!C12),D12+1,1)</f>
        <v>1</v>
      </c>
      <c r="E13">
        <f t="shared" si="0"/>
        <v>1</v>
      </c>
      <c r="F13">
        <f t="shared" si="1"/>
        <v>1</v>
      </c>
      <c r="G13" t="str">
        <f t="shared" si="2"/>
        <v>ENSCAFG00000047511</v>
      </c>
      <c r="J13" t="s">
        <v>312</v>
      </c>
      <c r="K13">
        <v>96115461</v>
      </c>
      <c r="L13" t="s">
        <v>350</v>
      </c>
      <c r="M13">
        <v>1</v>
      </c>
      <c r="N13">
        <v>1</v>
      </c>
      <c r="O13">
        <v>1</v>
      </c>
      <c r="P13" t="s">
        <v>350</v>
      </c>
    </row>
    <row r="14" spans="1:16" x14ac:dyDescent="0.35">
      <c r="A14" t="s">
        <v>351</v>
      </c>
      <c r="B14">
        <v>36841014</v>
      </c>
      <c r="C14" t="str">
        <f>IF(ISBLANK(ChIP!P14),ChIP!H14,ChIP!P14)</f>
        <v>PCDH1</v>
      </c>
      <c r="D14">
        <f>IF(AND(ChIP!B14=ChIP!B13,ChIP!C14=ChIP!C13),D13+1,1)</f>
        <v>1</v>
      </c>
      <c r="E14">
        <f t="shared" si="0"/>
        <v>1</v>
      </c>
      <c r="F14">
        <f t="shared" si="1"/>
        <v>1</v>
      </c>
      <c r="G14" t="str">
        <f t="shared" si="2"/>
        <v>PCDH1</v>
      </c>
      <c r="J14" t="s">
        <v>351</v>
      </c>
      <c r="K14">
        <v>36841014</v>
      </c>
      <c r="L14" t="s">
        <v>353</v>
      </c>
      <c r="M14">
        <v>1</v>
      </c>
      <c r="N14">
        <v>1</v>
      </c>
      <c r="O14">
        <v>1</v>
      </c>
      <c r="P14" t="s">
        <v>353</v>
      </c>
    </row>
    <row r="15" spans="1:16" x14ac:dyDescent="0.35">
      <c r="A15" t="s">
        <v>351</v>
      </c>
      <c r="B15">
        <v>36852293</v>
      </c>
      <c r="C15" t="str">
        <f>IF(ISBLANK(ChIP!P15),ChIP!H15,ChIP!P15)</f>
        <v>DELE1</v>
      </c>
      <c r="D15">
        <f>IF(AND(ChIP!B15=ChIP!B14,ChIP!C15=ChIP!C14),D14+1,1)</f>
        <v>1</v>
      </c>
      <c r="E15">
        <f t="shared" si="0"/>
        <v>1</v>
      </c>
      <c r="F15">
        <f t="shared" si="1"/>
        <v>1</v>
      </c>
      <c r="G15" t="str">
        <f t="shared" si="2"/>
        <v>DELE1</v>
      </c>
      <c r="J15" t="s">
        <v>351</v>
      </c>
      <c r="K15">
        <v>36852293</v>
      </c>
      <c r="L15" t="s">
        <v>357</v>
      </c>
      <c r="M15">
        <v>1</v>
      </c>
      <c r="N15">
        <v>1</v>
      </c>
      <c r="O15">
        <v>1</v>
      </c>
      <c r="P15" t="s">
        <v>357</v>
      </c>
    </row>
    <row r="16" spans="1:16" x14ac:dyDescent="0.35">
      <c r="A16" t="s">
        <v>351</v>
      </c>
      <c r="B16">
        <v>44796266</v>
      </c>
      <c r="C16" t="str">
        <f>IF(ISBLANK(ChIP!P16),ChIP!H16,ChIP!P16)</f>
        <v>ENSCAFG00000046333</v>
      </c>
      <c r="D16">
        <f>IF(AND(ChIP!B16=ChIP!B15,ChIP!C16=ChIP!C15),D15+1,1)</f>
        <v>1</v>
      </c>
      <c r="E16">
        <f t="shared" si="0"/>
        <v>1</v>
      </c>
      <c r="F16">
        <f t="shared" si="1"/>
        <v>1</v>
      </c>
      <c r="G16" t="str">
        <f t="shared" si="2"/>
        <v>ENSCAFG00000046333</v>
      </c>
      <c r="J16" t="s">
        <v>351</v>
      </c>
      <c r="K16">
        <v>44796266</v>
      </c>
      <c r="L16" t="s">
        <v>360</v>
      </c>
      <c r="M16">
        <v>1</v>
      </c>
      <c r="N16">
        <v>1</v>
      </c>
      <c r="O16">
        <v>1</v>
      </c>
      <c r="P16" t="s">
        <v>360</v>
      </c>
    </row>
    <row r="17" spans="1:16" x14ac:dyDescent="0.35">
      <c r="A17" t="s">
        <v>351</v>
      </c>
      <c r="B17">
        <v>44806665</v>
      </c>
      <c r="C17" t="str">
        <f>IF(ISBLANK(ChIP!P17),ChIP!H17,ChIP!P17)</f>
        <v>ENSCAFG00000046333</v>
      </c>
      <c r="D17">
        <f>IF(AND(ChIP!B17=ChIP!B16,ChIP!C17=ChIP!C16),D16+1,1)</f>
        <v>1</v>
      </c>
      <c r="E17">
        <f t="shared" si="0"/>
        <v>2</v>
      </c>
      <c r="F17">
        <f t="shared" si="1"/>
        <v>0</v>
      </c>
      <c r="G17" t="str">
        <f t="shared" si="2"/>
        <v>ENSCAFG00000046333</v>
      </c>
      <c r="J17" t="s">
        <v>351</v>
      </c>
      <c r="K17">
        <v>44806665</v>
      </c>
      <c r="L17" t="s">
        <v>361</v>
      </c>
      <c r="M17">
        <v>2</v>
      </c>
      <c r="N17">
        <v>2</v>
      </c>
      <c r="O17">
        <v>1</v>
      </c>
      <c r="P17" t="s">
        <v>713</v>
      </c>
    </row>
    <row r="18" spans="1:16" x14ac:dyDescent="0.35">
      <c r="A18" t="s">
        <v>351</v>
      </c>
      <c r="B18">
        <v>44806665</v>
      </c>
      <c r="C18" t="str">
        <f>IF(ISBLANK(ChIP!P18),ChIP!H18,ChIP!P18)</f>
        <v>ENSCAFG00000049983</v>
      </c>
      <c r="D18">
        <f>IF(AND(ChIP!B18=ChIP!B17,ChIP!C18=ChIP!C17),D17+1,1)</f>
        <v>2</v>
      </c>
      <c r="E18">
        <f t="shared" si="0"/>
        <v>2</v>
      </c>
      <c r="F18">
        <f t="shared" si="1"/>
        <v>1</v>
      </c>
      <c r="G18" t="str">
        <f t="shared" si="2"/>
        <v>ENSCAFG00000046333,ENSCAFG00000049983</v>
      </c>
      <c r="J18" t="s">
        <v>351</v>
      </c>
      <c r="K18">
        <v>61876498</v>
      </c>
      <c r="L18" t="s">
        <v>363</v>
      </c>
      <c r="M18">
        <v>1</v>
      </c>
      <c r="N18">
        <v>1</v>
      </c>
      <c r="O18">
        <v>1</v>
      </c>
      <c r="P18" t="s">
        <v>363</v>
      </c>
    </row>
    <row r="19" spans="1:16" x14ac:dyDescent="0.35">
      <c r="A19" t="s">
        <v>351</v>
      </c>
      <c r="B19">
        <v>61876498</v>
      </c>
      <c r="C19" t="str">
        <f>IF(ISBLANK(ChIP!P19),ChIP!H19,ChIP!P19)</f>
        <v>FTO</v>
      </c>
      <c r="D19">
        <f>IF(AND(ChIP!B19=ChIP!B18,ChIP!C19=ChIP!C18),D18+1,1)</f>
        <v>1</v>
      </c>
      <c r="E19">
        <f t="shared" si="0"/>
        <v>1</v>
      </c>
      <c r="F19">
        <f t="shared" si="1"/>
        <v>1</v>
      </c>
      <c r="G19" t="str">
        <f t="shared" si="2"/>
        <v>FTO</v>
      </c>
      <c r="J19" t="s">
        <v>351</v>
      </c>
      <c r="K19">
        <v>61880556</v>
      </c>
      <c r="L19" t="s">
        <v>363</v>
      </c>
      <c r="M19">
        <v>1</v>
      </c>
      <c r="N19">
        <v>1</v>
      </c>
      <c r="O19">
        <v>1</v>
      </c>
      <c r="P19" t="s">
        <v>363</v>
      </c>
    </row>
    <row r="20" spans="1:16" x14ac:dyDescent="0.35">
      <c r="A20" t="s">
        <v>351</v>
      </c>
      <c r="B20">
        <v>61880556</v>
      </c>
      <c r="C20" t="str">
        <f>IF(ISBLANK(ChIP!P20),ChIP!H20,ChIP!P20)</f>
        <v>FTO</v>
      </c>
      <c r="D20">
        <f>IF(AND(ChIP!B20=ChIP!B19,ChIP!C20=ChIP!C19),D19+1,1)</f>
        <v>1</v>
      </c>
      <c r="E20">
        <f t="shared" si="0"/>
        <v>1</v>
      </c>
      <c r="F20">
        <f t="shared" si="1"/>
        <v>1</v>
      </c>
      <c r="G20" t="str">
        <f t="shared" si="2"/>
        <v>FTO</v>
      </c>
      <c r="J20" t="s">
        <v>351</v>
      </c>
      <c r="K20">
        <v>61897779</v>
      </c>
      <c r="L20" t="s">
        <v>363</v>
      </c>
      <c r="M20">
        <v>1</v>
      </c>
      <c r="N20">
        <v>1</v>
      </c>
      <c r="O20">
        <v>1</v>
      </c>
      <c r="P20" t="s">
        <v>363</v>
      </c>
    </row>
    <row r="21" spans="1:16" x14ac:dyDescent="0.35">
      <c r="A21" t="s">
        <v>351</v>
      </c>
      <c r="B21">
        <v>61897779</v>
      </c>
      <c r="C21" t="str">
        <f>IF(ISBLANK(ChIP!P21),ChIP!H21,ChIP!P21)</f>
        <v>FTO</v>
      </c>
      <c r="D21">
        <f>IF(AND(ChIP!B21=ChIP!B20,ChIP!C21=ChIP!C20),D20+1,1)</f>
        <v>1</v>
      </c>
      <c r="E21">
        <f t="shared" si="0"/>
        <v>1</v>
      </c>
      <c r="F21">
        <f t="shared" si="1"/>
        <v>1</v>
      </c>
      <c r="G21" t="str">
        <f t="shared" si="2"/>
        <v>FTO</v>
      </c>
      <c r="J21" t="s">
        <v>351</v>
      </c>
      <c r="K21">
        <v>61901702</v>
      </c>
      <c r="L21" t="s">
        <v>363</v>
      </c>
      <c r="M21">
        <v>1</v>
      </c>
      <c r="N21">
        <v>1</v>
      </c>
      <c r="O21">
        <v>1</v>
      </c>
      <c r="P21" t="s">
        <v>363</v>
      </c>
    </row>
    <row r="22" spans="1:16" x14ac:dyDescent="0.35">
      <c r="A22" t="s">
        <v>351</v>
      </c>
      <c r="B22">
        <v>61901702</v>
      </c>
      <c r="C22" t="str">
        <f>IF(ISBLANK(ChIP!P22),ChIP!H22,ChIP!P22)</f>
        <v>FTO</v>
      </c>
      <c r="D22">
        <f>IF(AND(ChIP!B22=ChIP!B21,ChIP!C22=ChIP!C21),D21+1,1)</f>
        <v>1</v>
      </c>
      <c r="E22">
        <f t="shared" si="0"/>
        <v>1</v>
      </c>
      <c r="F22">
        <f t="shared" si="1"/>
        <v>1</v>
      </c>
      <c r="G22" t="str">
        <f t="shared" si="2"/>
        <v>FTO</v>
      </c>
      <c r="J22" t="s">
        <v>351</v>
      </c>
      <c r="K22">
        <v>71434345</v>
      </c>
      <c r="L22" t="s">
        <v>367</v>
      </c>
      <c r="M22">
        <v>1</v>
      </c>
      <c r="N22">
        <v>1</v>
      </c>
      <c r="O22">
        <v>1</v>
      </c>
      <c r="P22" t="s">
        <v>367</v>
      </c>
    </row>
    <row r="23" spans="1:16" x14ac:dyDescent="0.35">
      <c r="A23" t="s">
        <v>351</v>
      </c>
      <c r="B23">
        <v>71434345</v>
      </c>
      <c r="C23" t="str">
        <f>IF(ISBLANK(ChIP!P23),ChIP!H23,ChIP!P23)</f>
        <v>SRSF4</v>
      </c>
      <c r="D23">
        <f>IF(AND(ChIP!B23=ChIP!B22,ChIP!C23=ChIP!C22),D22+1,1)</f>
        <v>1</v>
      </c>
      <c r="E23">
        <f t="shared" si="0"/>
        <v>1</v>
      </c>
      <c r="F23">
        <f t="shared" si="1"/>
        <v>1</v>
      </c>
      <c r="G23" t="str">
        <f t="shared" si="2"/>
        <v>SRSF4</v>
      </c>
      <c r="J23" t="s">
        <v>351</v>
      </c>
      <c r="K23">
        <v>71457825</v>
      </c>
      <c r="L23" t="s">
        <v>367</v>
      </c>
      <c r="M23">
        <v>1</v>
      </c>
      <c r="N23">
        <v>1</v>
      </c>
      <c r="O23">
        <v>1</v>
      </c>
      <c r="P23" t="s">
        <v>367</v>
      </c>
    </row>
    <row r="24" spans="1:16" x14ac:dyDescent="0.35">
      <c r="A24" t="s">
        <v>351</v>
      </c>
      <c r="B24">
        <v>71457825</v>
      </c>
      <c r="C24" t="str">
        <f>IF(ISBLANK(ChIP!P24),ChIP!H24,ChIP!P24)</f>
        <v>SRSF4</v>
      </c>
      <c r="D24">
        <f>IF(AND(ChIP!B24=ChIP!B23,ChIP!C24=ChIP!C23),D23+1,1)</f>
        <v>1</v>
      </c>
      <c r="E24">
        <f t="shared" si="0"/>
        <v>1</v>
      </c>
      <c r="F24">
        <f t="shared" si="1"/>
        <v>1</v>
      </c>
      <c r="G24" t="str">
        <f t="shared" si="2"/>
        <v>SRSF4</v>
      </c>
      <c r="J24" t="s">
        <v>351</v>
      </c>
      <c r="K24">
        <v>71471740</v>
      </c>
      <c r="L24" t="s">
        <v>367</v>
      </c>
      <c r="M24">
        <v>1</v>
      </c>
      <c r="N24">
        <v>1</v>
      </c>
      <c r="O24">
        <v>1</v>
      </c>
      <c r="P24" t="s">
        <v>367</v>
      </c>
    </row>
    <row r="25" spans="1:16" x14ac:dyDescent="0.35">
      <c r="A25" t="s">
        <v>351</v>
      </c>
      <c r="B25">
        <v>71471740</v>
      </c>
      <c r="C25" t="str">
        <f>IF(ISBLANK(ChIP!P25),ChIP!H25,ChIP!P25)</f>
        <v>SRSF4</v>
      </c>
      <c r="D25">
        <f>IF(AND(ChIP!B25=ChIP!B24,ChIP!C25=ChIP!C24),D24+1,1)</f>
        <v>1</v>
      </c>
      <c r="E25">
        <f t="shared" si="0"/>
        <v>1</v>
      </c>
      <c r="F25">
        <f t="shared" si="1"/>
        <v>1</v>
      </c>
      <c r="G25" t="str">
        <f t="shared" si="2"/>
        <v>SRSF4</v>
      </c>
      <c r="J25" t="s">
        <v>351</v>
      </c>
      <c r="K25">
        <v>71476526</v>
      </c>
      <c r="L25" t="s">
        <v>372</v>
      </c>
      <c r="M25">
        <v>2</v>
      </c>
      <c r="N25">
        <v>2</v>
      </c>
      <c r="O25">
        <v>1</v>
      </c>
      <c r="P25" t="s">
        <v>714</v>
      </c>
    </row>
    <row r="26" spans="1:16" x14ac:dyDescent="0.35">
      <c r="A26" t="s">
        <v>351</v>
      </c>
      <c r="B26">
        <v>71476526</v>
      </c>
      <c r="C26" t="str">
        <f>IF(ISBLANK(ChIP!P26),ChIP!H26,ChIP!P26)</f>
        <v>SRSF4</v>
      </c>
      <c r="D26">
        <f>IF(AND(ChIP!B26=ChIP!B25,ChIP!C26=ChIP!C25),D25+1,1)</f>
        <v>1</v>
      </c>
      <c r="E26">
        <f t="shared" si="0"/>
        <v>2</v>
      </c>
      <c r="F26">
        <f t="shared" si="1"/>
        <v>0</v>
      </c>
      <c r="G26" t="str">
        <f t="shared" si="2"/>
        <v>SRSF4</v>
      </c>
      <c r="J26" t="s">
        <v>351</v>
      </c>
      <c r="K26">
        <v>71490861</v>
      </c>
      <c r="L26" t="s">
        <v>372</v>
      </c>
      <c r="M26">
        <v>1</v>
      </c>
      <c r="N26">
        <v>1</v>
      </c>
      <c r="O26">
        <v>1</v>
      </c>
      <c r="P26" t="s">
        <v>372</v>
      </c>
    </row>
    <row r="27" spans="1:16" x14ac:dyDescent="0.35">
      <c r="A27" t="s">
        <v>351</v>
      </c>
      <c r="B27">
        <v>71476526</v>
      </c>
      <c r="C27" t="str">
        <f>IF(ISBLANK(ChIP!P27),ChIP!H27,ChIP!P27)</f>
        <v>EPB41</v>
      </c>
      <c r="D27">
        <f>IF(AND(ChIP!B27=ChIP!B26,ChIP!C27=ChIP!C26),D26+1,1)</f>
        <v>2</v>
      </c>
      <c r="E27">
        <f t="shared" si="0"/>
        <v>2</v>
      </c>
      <c r="F27">
        <f t="shared" si="1"/>
        <v>1</v>
      </c>
      <c r="G27" t="str">
        <f t="shared" si="2"/>
        <v>SRSF4,EPB41</v>
      </c>
      <c r="J27" t="s">
        <v>351</v>
      </c>
      <c r="K27">
        <v>71528478</v>
      </c>
      <c r="L27" t="s">
        <v>372</v>
      </c>
      <c r="M27">
        <v>1</v>
      </c>
      <c r="N27">
        <v>1</v>
      </c>
      <c r="O27">
        <v>1</v>
      </c>
      <c r="P27" t="s">
        <v>372</v>
      </c>
    </row>
    <row r="28" spans="1:16" x14ac:dyDescent="0.35">
      <c r="A28" t="s">
        <v>351</v>
      </c>
      <c r="B28">
        <v>71490861</v>
      </c>
      <c r="C28" t="str">
        <f>IF(ISBLANK(ChIP!P28),ChIP!H28,ChIP!P28)</f>
        <v>EPB41</v>
      </c>
      <c r="D28">
        <f>IF(AND(ChIP!B28=ChIP!B27,ChIP!C28=ChIP!C27),D27+1,1)</f>
        <v>1</v>
      </c>
      <c r="E28">
        <f t="shared" si="0"/>
        <v>1</v>
      </c>
      <c r="F28">
        <f t="shared" si="1"/>
        <v>1</v>
      </c>
      <c r="G28" t="str">
        <f t="shared" si="2"/>
        <v>EPB41</v>
      </c>
      <c r="J28" t="s">
        <v>375</v>
      </c>
      <c r="K28">
        <v>13415724</v>
      </c>
      <c r="L28" t="s">
        <v>377</v>
      </c>
      <c r="M28">
        <v>1</v>
      </c>
      <c r="N28">
        <v>1</v>
      </c>
      <c r="O28">
        <v>1</v>
      </c>
      <c r="P28" t="s">
        <v>377</v>
      </c>
    </row>
    <row r="29" spans="1:16" x14ac:dyDescent="0.35">
      <c r="A29" t="s">
        <v>351</v>
      </c>
      <c r="B29">
        <v>71528478</v>
      </c>
      <c r="C29" t="str">
        <f>IF(ISBLANK(ChIP!P29),ChIP!H29,ChIP!P29)</f>
        <v>EPB41</v>
      </c>
      <c r="D29">
        <f>IF(AND(ChIP!B29=ChIP!B28,ChIP!C29=ChIP!C28),D28+1,1)</f>
        <v>1</v>
      </c>
      <c r="E29">
        <f t="shared" si="0"/>
        <v>1</v>
      </c>
      <c r="F29">
        <f t="shared" si="1"/>
        <v>1</v>
      </c>
      <c r="G29" t="str">
        <f t="shared" si="2"/>
        <v>EPB41</v>
      </c>
      <c r="J29" t="s">
        <v>375</v>
      </c>
      <c r="K29">
        <v>17490492</v>
      </c>
      <c r="L29" t="s">
        <v>378</v>
      </c>
      <c r="M29">
        <v>1</v>
      </c>
      <c r="N29">
        <v>1</v>
      </c>
      <c r="O29">
        <v>1</v>
      </c>
      <c r="P29" t="s">
        <v>378</v>
      </c>
    </row>
    <row r="30" spans="1:16" x14ac:dyDescent="0.35">
      <c r="A30" t="s">
        <v>375</v>
      </c>
      <c r="B30">
        <v>13415724</v>
      </c>
      <c r="C30" t="str">
        <f>IF(ISBLANK(ChIP!P30),ChIP!H30,ChIP!P30)</f>
        <v>U6</v>
      </c>
      <c r="D30">
        <f>IF(AND(ChIP!B30=ChIP!B29,ChIP!C30=ChIP!C29),D29+1,1)</f>
        <v>1</v>
      </c>
      <c r="E30">
        <f t="shared" si="0"/>
        <v>1</v>
      </c>
      <c r="F30">
        <f t="shared" si="1"/>
        <v>1</v>
      </c>
      <c r="G30" t="str">
        <f t="shared" si="2"/>
        <v>U6</v>
      </c>
      <c r="J30" t="s">
        <v>375</v>
      </c>
      <c r="K30">
        <v>17501276</v>
      </c>
      <c r="L30" t="s">
        <v>378</v>
      </c>
      <c r="M30">
        <v>1</v>
      </c>
      <c r="N30">
        <v>1</v>
      </c>
      <c r="O30">
        <v>1</v>
      </c>
      <c r="P30" t="s">
        <v>378</v>
      </c>
    </row>
    <row r="31" spans="1:16" x14ac:dyDescent="0.35">
      <c r="A31" t="s">
        <v>375</v>
      </c>
      <c r="B31">
        <v>17490492</v>
      </c>
      <c r="C31" t="str">
        <f>IF(ISBLANK(ChIP!P31),ChIP!H31,ChIP!P31)</f>
        <v>ENSCAFG00000044202</v>
      </c>
      <c r="D31">
        <f>IF(AND(ChIP!B31=ChIP!B30,ChIP!C31=ChIP!C30),D30+1,1)</f>
        <v>1</v>
      </c>
      <c r="E31">
        <f t="shared" si="0"/>
        <v>1</v>
      </c>
      <c r="F31">
        <f t="shared" si="1"/>
        <v>1</v>
      </c>
      <c r="G31" t="str">
        <f t="shared" si="2"/>
        <v>ENSCAFG00000044202</v>
      </c>
      <c r="J31" t="s">
        <v>375</v>
      </c>
      <c r="K31">
        <v>17516194</v>
      </c>
      <c r="L31" t="s">
        <v>378</v>
      </c>
      <c r="M31">
        <v>1</v>
      </c>
      <c r="N31">
        <v>1</v>
      </c>
      <c r="O31">
        <v>1</v>
      </c>
      <c r="P31" t="s">
        <v>378</v>
      </c>
    </row>
    <row r="32" spans="1:16" x14ac:dyDescent="0.35">
      <c r="A32" t="s">
        <v>375</v>
      </c>
      <c r="B32">
        <v>17501276</v>
      </c>
      <c r="C32" t="str">
        <f>IF(ISBLANK(ChIP!P32),ChIP!H32,ChIP!P32)</f>
        <v>ENSCAFG00000044202</v>
      </c>
      <c r="D32">
        <f>IF(AND(ChIP!B32=ChIP!B31,ChIP!C32=ChIP!C31),D31+1,1)</f>
        <v>1</v>
      </c>
      <c r="E32">
        <f t="shared" si="0"/>
        <v>1</v>
      </c>
      <c r="F32">
        <f t="shared" si="1"/>
        <v>1</v>
      </c>
      <c r="G32" t="str">
        <f t="shared" si="2"/>
        <v>ENSCAFG00000044202</v>
      </c>
      <c r="J32" t="s">
        <v>375</v>
      </c>
      <c r="K32">
        <v>72708942</v>
      </c>
      <c r="L32" t="s">
        <v>380</v>
      </c>
      <c r="M32">
        <v>1</v>
      </c>
      <c r="N32">
        <v>1</v>
      </c>
      <c r="O32">
        <v>1</v>
      </c>
      <c r="P32" t="s">
        <v>380</v>
      </c>
    </row>
    <row r="33" spans="1:16" x14ac:dyDescent="0.35">
      <c r="A33" t="s">
        <v>375</v>
      </c>
      <c r="B33">
        <v>17516194</v>
      </c>
      <c r="C33" t="str">
        <f>IF(ISBLANK(ChIP!P33),ChIP!H33,ChIP!P33)</f>
        <v>ENSCAFG00000044202</v>
      </c>
      <c r="D33">
        <f>IF(AND(ChIP!B33=ChIP!B32,ChIP!C33=ChIP!C32),D32+1,1)</f>
        <v>1</v>
      </c>
      <c r="E33">
        <f t="shared" si="0"/>
        <v>1</v>
      </c>
      <c r="F33">
        <f t="shared" si="1"/>
        <v>1</v>
      </c>
      <c r="G33" t="str">
        <f t="shared" si="2"/>
        <v>ENSCAFG00000044202</v>
      </c>
      <c r="J33" t="s">
        <v>383</v>
      </c>
      <c r="K33">
        <v>14421521</v>
      </c>
      <c r="L33" t="s">
        <v>385</v>
      </c>
      <c r="M33">
        <v>1</v>
      </c>
      <c r="N33">
        <v>1</v>
      </c>
      <c r="O33">
        <v>1</v>
      </c>
      <c r="P33" t="s">
        <v>385</v>
      </c>
    </row>
    <row r="34" spans="1:16" x14ac:dyDescent="0.35">
      <c r="A34" t="s">
        <v>375</v>
      </c>
      <c r="B34">
        <v>72708942</v>
      </c>
      <c r="C34" t="str">
        <f>IF(ISBLANK(ChIP!P34),ChIP!H34,ChIP!P34)</f>
        <v>UBE2K</v>
      </c>
      <c r="D34">
        <f>IF(AND(ChIP!B34=ChIP!B33,ChIP!C34=ChIP!C33),D33+1,1)</f>
        <v>1</v>
      </c>
      <c r="E34">
        <f t="shared" si="0"/>
        <v>1</v>
      </c>
      <c r="F34">
        <f t="shared" si="1"/>
        <v>1</v>
      </c>
      <c r="G34" t="str">
        <f t="shared" si="2"/>
        <v>UBE2K</v>
      </c>
      <c r="J34" t="s">
        <v>383</v>
      </c>
      <c r="K34">
        <v>17518453</v>
      </c>
      <c r="L34" t="s">
        <v>393</v>
      </c>
      <c r="M34">
        <v>2</v>
      </c>
      <c r="N34">
        <v>2</v>
      </c>
      <c r="O34">
        <v>1</v>
      </c>
      <c r="P34" t="s">
        <v>715</v>
      </c>
    </row>
    <row r="35" spans="1:16" x14ac:dyDescent="0.35">
      <c r="A35" t="s">
        <v>383</v>
      </c>
      <c r="B35">
        <v>14421521</v>
      </c>
      <c r="C35" t="str">
        <f>IF(ISBLANK(ChIP!P35),ChIP!H35,ChIP!P35)</f>
        <v>RTKN2</v>
      </c>
      <c r="D35">
        <f>IF(AND(ChIP!B35=ChIP!B34,ChIP!C35=ChIP!C34),D34+1,1)</f>
        <v>1</v>
      </c>
      <c r="E35">
        <f t="shared" si="0"/>
        <v>1</v>
      </c>
      <c r="F35">
        <f t="shared" si="1"/>
        <v>1</v>
      </c>
      <c r="G35" t="str">
        <f t="shared" si="2"/>
        <v>RTKN2</v>
      </c>
      <c r="J35" t="s">
        <v>383</v>
      </c>
      <c r="K35">
        <v>48548524</v>
      </c>
      <c r="L35" t="s">
        <v>398</v>
      </c>
      <c r="M35">
        <v>1</v>
      </c>
      <c r="N35">
        <v>1</v>
      </c>
      <c r="O35">
        <v>1</v>
      </c>
      <c r="P35" t="s">
        <v>398</v>
      </c>
    </row>
    <row r="36" spans="1:16" x14ac:dyDescent="0.35">
      <c r="A36" t="s">
        <v>383</v>
      </c>
      <c r="B36">
        <v>17518453</v>
      </c>
      <c r="C36" t="str">
        <f>IF(ISBLANK(ChIP!P36),ChIP!H36,ChIP!P36)</f>
        <v>ENSCAFG00000045900</v>
      </c>
      <c r="D36">
        <f>IF(AND(ChIP!B36=ChIP!B35,ChIP!C36=ChIP!C35),D35+1,1)</f>
        <v>1</v>
      </c>
      <c r="E36">
        <f t="shared" si="0"/>
        <v>2</v>
      </c>
      <c r="F36">
        <f t="shared" si="1"/>
        <v>0</v>
      </c>
      <c r="G36" t="str">
        <f t="shared" si="2"/>
        <v>ENSCAFG00000045900</v>
      </c>
      <c r="J36" t="s">
        <v>383</v>
      </c>
      <c r="K36">
        <v>48567088</v>
      </c>
      <c r="L36" t="s">
        <v>398</v>
      </c>
      <c r="M36">
        <v>1</v>
      </c>
      <c r="N36">
        <v>1</v>
      </c>
      <c r="O36">
        <v>1</v>
      </c>
      <c r="P36" t="s">
        <v>398</v>
      </c>
    </row>
    <row r="37" spans="1:16" x14ac:dyDescent="0.35">
      <c r="A37" t="s">
        <v>383</v>
      </c>
      <c r="B37">
        <v>17518453</v>
      </c>
      <c r="C37" t="str">
        <f>IF(ISBLANK(ChIP!P37),ChIP!H37,ChIP!P37)</f>
        <v>CTNNA3</v>
      </c>
      <c r="D37">
        <f>IF(AND(ChIP!B37=ChIP!B36,ChIP!C37=ChIP!C36),D36+1,1)</f>
        <v>2</v>
      </c>
      <c r="E37">
        <f t="shared" si="0"/>
        <v>2</v>
      </c>
      <c r="F37">
        <f t="shared" si="1"/>
        <v>1</v>
      </c>
      <c r="G37" t="str">
        <f t="shared" si="2"/>
        <v>ENSCAFG00000045900,CTNNA3</v>
      </c>
      <c r="J37" t="s">
        <v>383</v>
      </c>
      <c r="K37">
        <v>48573221</v>
      </c>
      <c r="L37" t="s">
        <v>398</v>
      </c>
      <c r="M37">
        <v>1</v>
      </c>
      <c r="N37">
        <v>1</v>
      </c>
      <c r="O37">
        <v>1</v>
      </c>
      <c r="P37" t="s">
        <v>398</v>
      </c>
    </row>
    <row r="38" spans="1:16" x14ac:dyDescent="0.35">
      <c r="A38" t="s">
        <v>383</v>
      </c>
      <c r="B38">
        <v>48548524</v>
      </c>
      <c r="C38" t="str">
        <f>IF(ISBLANK(ChIP!P38),ChIP!H38,ChIP!P38)</f>
        <v>U2</v>
      </c>
      <c r="D38">
        <f>IF(AND(ChIP!B38=ChIP!B37,ChIP!C38=ChIP!C37),D37+1,1)</f>
        <v>1</v>
      </c>
      <c r="E38">
        <f t="shared" si="0"/>
        <v>1</v>
      </c>
      <c r="F38">
        <f t="shared" si="1"/>
        <v>1</v>
      </c>
      <c r="G38" t="str">
        <f t="shared" si="2"/>
        <v>U2</v>
      </c>
      <c r="J38" t="s">
        <v>383</v>
      </c>
      <c r="K38">
        <v>57345395</v>
      </c>
      <c r="L38" t="s">
        <v>400</v>
      </c>
      <c r="M38">
        <v>1</v>
      </c>
      <c r="N38">
        <v>1</v>
      </c>
      <c r="O38">
        <v>1</v>
      </c>
      <c r="P38" t="s">
        <v>400</v>
      </c>
    </row>
    <row r="39" spans="1:16" x14ac:dyDescent="0.35">
      <c r="A39" t="s">
        <v>383</v>
      </c>
      <c r="B39">
        <v>48567088</v>
      </c>
      <c r="C39" t="str">
        <f>IF(ISBLANK(ChIP!P39),ChIP!H39,ChIP!P39)</f>
        <v>U2</v>
      </c>
      <c r="D39">
        <f>IF(AND(ChIP!B39=ChIP!B38,ChIP!C39=ChIP!C38),D38+1,1)</f>
        <v>1</v>
      </c>
      <c r="E39">
        <f t="shared" si="0"/>
        <v>1</v>
      </c>
      <c r="F39">
        <f t="shared" si="1"/>
        <v>1</v>
      </c>
      <c r="G39" t="str">
        <f t="shared" si="2"/>
        <v>U2</v>
      </c>
      <c r="J39" t="s">
        <v>383</v>
      </c>
      <c r="K39">
        <v>57366377</v>
      </c>
      <c r="L39" t="s">
        <v>400</v>
      </c>
      <c r="M39">
        <v>1</v>
      </c>
      <c r="N39">
        <v>1</v>
      </c>
      <c r="O39">
        <v>1</v>
      </c>
      <c r="P39" t="s">
        <v>400</v>
      </c>
    </row>
    <row r="40" spans="1:16" x14ac:dyDescent="0.35">
      <c r="A40" t="s">
        <v>383</v>
      </c>
      <c r="B40">
        <v>48573221</v>
      </c>
      <c r="C40" t="str">
        <f>IF(ISBLANK(ChIP!P40),ChIP!H40,ChIP!P40)</f>
        <v>U2</v>
      </c>
      <c r="D40">
        <f>IF(AND(ChIP!B40=ChIP!B39,ChIP!C40=ChIP!C39),D39+1,1)</f>
        <v>1</v>
      </c>
      <c r="E40">
        <f t="shared" si="0"/>
        <v>1</v>
      </c>
      <c r="F40">
        <f t="shared" si="1"/>
        <v>1</v>
      </c>
      <c r="G40" t="str">
        <f t="shared" si="2"/>
        <v>U2</v>
      </c>
      <c r="J40" t="s">
        <v>404</v>
      </c>
      <c r="K40">
        <v>2932294</v>
      </c>
      <c r="L40" t="s">
        <v>407</v>
      </c>
      <c r="M40">
        <v>2</v>
      </c>
      <c r="N40">
        <v>2</v>
      </c>
      <c r="O40">
        <v>1</v>
      </c>
      <c r="P40" t="s">
        <v>716</v>
      </c>
    </row>
    <row r="41" spans="1:16" x14ac:dyDescent="0.35">
      <c r="A41" t="s">
        <v>383</v>
      </c>
      <c r="B41">
        <v>57345395</v>
      </c>
      <c r="C41" t="str">
        <f>IF(ISBLANK(ChIP!P41),ChIP!H41,ChIP!P41)</f>
        <v>GLRA1</v>
      </c>
      <c r="D41">
        <f>IF(AND(ChIP!B41=ChIP!B40,ChIP!C41=ChIP!C40),D40+1,1)</f>
        <v>1</v>
      </c>
      <c r="E41">
        <f t="shared" si="0"/>
        <v>1</v>
      </c>
      <c r="F41">
        <f t="shared" si="1"/>
        <v>1</v>
      </c>
      <c r="G41" t="str">
        <f t="shared" si="2"/>
        <v>GLRA1</v>
      </c>
      <c r="J41" t="s">
        <v>404</v>
      </c>
      <c r="K41">
        <v>2951769</v>
      </c>
      <c r="L41" t="s">
        <v>407</v>
      </c>
      <c r="M41">
        <v>2</v>
      </c>
      <c r="N41">
        <v>2</v>
      </c>
      <c r="O41">
        <v>1</v>
      </c>
      <c r="P41" t="s">
        <v>716</v>
      </c>
    </row>
    <row r="42" spans="1:16" x14ac:dyDescent="0.35">
      <c r="A42" t="s">
        <v>383</v>
      </c>
      <c r="B42">
        <v>57366377</v>
      </c>
      <c r="C42" t="str">
        <f>IF(ISBLANK(ChIP!P42),ChIP!H42,ChIP!P42)</f>
        <v>GLRA1</v>
      </c>
      <c r="D42">
        <f>IF(AND(ChIP!B42=ChIP!B41,ChIP!C42=ChIP!C41),D41+1,1)</f>
        <v>1</v>
      </c>
      <c r="E42">
        <f t="shared" si="0"/>
        <v>1</v>
      </c>
      <c r="F42">
        <f t="shared" si="1"/>
        <v>1</v>
      </c>
      <c r="G42" t="str">
        <f t="shared" si="2"/>
        <v>GLRA1</v>
      </c>
      <c r="J42" t="s">
        <v>404</v>
      </c>
      <c r="K42">
        <v>4064061</v>
      </c>
      <c r="L42" t="s">
        <v>409</v>
      </c>
      <c r="M42">
        <v>1</v>
      </c>
      <c r="N42">
        <v>1</v>
      </c>
      <c r="O42">
        <v>1</v>
      </c>
      <c r="P42" t="s">
        <v>409</v>
      </c>
    </row>
    <row r="43" spans="1:16" x14ac:dyDescent="0.35">
      <c r="A43" t="s">
        <v>404</v>
      </c>
      <c r="B43">
        <v>2932294</v>
      </c>
      <c r="C43" t="str">
        <f>IF(ISBLANK(ChIP!P43),ChIP!H43,ChIP!P43)</f>
        <v>ENSCAFG00000039069</v>
      </c>
      <c r="D43">
        <f>IF(AND(ChIP!B43=ChIP!B42,ChIP!C43=ChIP!C42),D42+1,1)</f>
        <v>1</v>
      </c>
      <c r="E43">
        <f t="shared" si="0"/>
        <v>2</v>
      </c>
      <c r="F43">
        <f t="shared" si="1"/>
        <v>0</v>
      </c>
      <c r="G43" t="str">
        <f t="shared" si="2"/>
        <v>ENSCAFG00000039069</v>
      </c>
      <c r="J43" t="s">
        <v>404</v>
      </c>
      <c r="K43">
        <v>4093514</v>
      </c>
      <c r="L43" t="s">
        <v>412</v>
      </c>
      <c r="M43">
        <v>1</v>
      </c>
      <c r="N43">
        <v>1</v>
      </c>
      <c r="O43">
        <v>1</v>
      </c>
      <c r="P43" t="s">
        <v>412</v>
      </c>
    </row>
    <row r="44" spans="1:16" x14ac:dyDescent="0.35">
      <c r="A44" t="s">
        <v>404</v>
      </c>
      <c r="B44">
        <v>2932294</v>
      </c>
      <c r="C44" t="str">
        <f>IF(ISBLANK(ChIP!P44),ChIP!H44,ChIP!P44)</f>
        <v>NTM</v>
      </c>
      <c r="D44">
        <f>IF(AND(ChIP!B44=ChIP!B43,ChIP!C44=ChIP!C43),D43+1,1)</f>
        <v>2</v>
      </c>
      <c r="E44">
        <f t="shared" si="0"/>
        <v>2</v>
      </c>
      <c r="F44">
        <f t="shared" si="1"/>
        <v>1</v>
      </c>
      <c r="G44" t="str">
        <f t="shared" si="2"/>
        <v>ENSCAFG00000039069,NTM</v>
      </c>
      <c r="J44" t="s">
        <v>404</v>
      </c>
      <c r="K44">
        <v>4118722</v>
      </c>
      <c r="L44" t="s">
        <v>412</v>
      </c>
      <c r="M44">
        <v>1</v>
      </c>
      <c r="N44">
        <v>1</v>
      </c>
      <c r="O44">
        <v>1</v>
      </c>
      <c r="P44" t="s">
        <v>412</v>
      </c>
    </row>
    <row r="45" spans="1:16" x14ac:dyDescent="0.35">
      <c r="A45" t="s">
        <v>404</v>
      </c>
      <c r="B45">
        <v>2951769</v>
      </c>
      <c r="C45" t="str">
        <f>IF(ISBLANK(ChIP!P45),ChIP!H45,ChIP!P45)</f>
        <v>ENSCAFG00000039069</v>
      </c>
      <c r="D45">
        <f>IF(AND(ChIP!B45=ChIP!B44,ChIP!C45=ChIP!C44),D44+1,1)</f>
        <v>1</v>
      </c>
      <c r="E45">
        <f t="shared" si="0"/>
        <v>2</v>
      </c>
      <c r="F45">
        <f t="shared" si="1"/>
        <v>0</v>
      </c>
      <c r="G45" t="str">
        <f t="shared" si="2"/>
        <v>ENSCAFG00000039069</v>
      </c>
      <c r="J45" t="s">
        <v>404</v>
      </c>
      <c r="K45">
        <v>4132302</v>
      </c>
      <c r="L45" t="s">
        <v>412</v>
      </c>
      <c r="M45">
        <v>1</v>
      </c>
      <c r="N45">
        <v>1</v>
      </c>
      <c r="O45">
        <v>1</v>
      </c>
      <c r="P45" t="s">
        <v>412</v>
      </c>
    </row>
    <row r="46" spans="1:16" x14ac:dyDescent="0.35">
      <c r="A46" t="s">
        <v>404</v>
      </c>
      <c r="B46">
        <v>2951769</v>
      </c>
      <c r="C46" t="str">
        <f>IF(ISBLANK(ChIP!P46),ChIP!H46,ChIP!P46)</f>
        <v>NTM</v>
      </c>
      <c r="D46">
        <f>IF(AND(ChIP!B46=ChIP!B45,ChIP!C46=ChIP!C45),D45+1,1)</f>
        <v>2</v>
      </c>
      <c r="E46">
        <f t="shared" si="0"/>
        <v>2</v>
      </c>
      <c r="F46">
        <f t="shared" si="1"/>
        <v>1</v>
      </c>
      <c r="G46" t="str">
        <f t="shared" si="2"/>
        <v>ENSCAFG00000039069,NTM</v>
      </c>
      <c r="J46" t="s">
        <v>404</v>
      </c>
      <c r="K46">
        <v>6811533</v>
      </c>
      <c r="L46" t="s">
        <v>413</v>
      </c>
      <c r="M46">
        <v>1</v>
      </c>
      <c r="N46">
        <v>1</v>
      </c>
      <c r="O46">
        <v>1</v>
      </c>
      <c r="P46" t="s">
        <v>413</v>
      </c>
    </row>
    <row r="47" spans="1:16" x14ac:dyDescent="0.35">
      <c r="A47" t="s">
        <v>404</v>
      </c>
      <c r="B47">
        <v>4064061</v>
      </c>
      <c r="C47" t="str">
        <f>IF(ISBLANK(ChIP!P47),ChIP!H47,ChIP!P47)</f>
        <v>SNX19</v>
      </c>
      <c r="D47">
        <f>IF(AND(ChIP!B47=ChIP!B46,ChIP!C47=ChIP!C46),D46+1,1)</f>
        <v>1</v>
      </c>
      <c r="E47">
        <f t="shared" si="0"/>
        <v>1</v>
      </c>
      <c r="F47">
        <f t="shared" si="1"/>
        <v>1</v>
      </c>
      <c r="G47" t="str">
        <f t="shared" si="2"/>
        <v>SNX19</v>
      </c>
      <c r="J47" t="s">
        <v>404</v>
      </c>
      <c r="K47">
        <v>6838932</v>
      </c>
      <c r="L47" t="s">
        <v>413</v>
      </c>
      <c r="M47">
        <v>1</v>
      </c>
      <c r="N47">
        <v>1</v>
      </c>
      <c r="O47">
        <v>1</v>
      </c>
      <c r="P47" t="s">
        <v>413</v>
      </c>
    </row>
    <row r="48" spans="1:16" x14ac:dyDescent="0.35">
      <c r="A48" t="s">
        <v>404</v>
      </c>
      <c r="B48">
        <v>4093514</v>
      </c>
      <c r="C48" t="str">
        <f>IF(ISBLANK(ChIP!P48),ChIP!H48,ChIP!P48)</f>
        <v>ENSCAFG00000044958</v>
      </c>
      <c r="D48">
        <f>IF(AND(ChIP!B48=ChIP!B47,ChIP!C48=ChIP!C47),D47+1,1)</f>
        <v>1</v>
      </c>
      <c r="E48">
        <f t="shared" si="0"/>
        <v>1</v>
      </c>
      <c r="F48">
        <f t="shared" si="1"/>
        <v>1</v>
      </c>
      <c r="G48" t="str">
        <f t="shared" si="2"/>
        <v>ENSCAFG00000044958</v>
      </c>
      <c r="J48" t="s">
        <v>404</v>
      </c>
      <c r="K48">
        <v>6845530</v>
      </c>
      <c r="L48" t="s">
        <v>413</v>
      </c>
      <c r="M48">
        <v>1</v>
      </c>
      <c r="N48">
        <v>1</v>
      </c>
      <c r="O48">
        <v>1</v>
      </c>
      <c r="P48" t="s">
        <v>413</v>
      </c>
    </row>
    <row r="49" spans="1:16" x14ac:dyDescent="0.35">
      <c r="A49" t="s">
        <v>404</v>
      </c>
      <c r="B49">
        <v>4118722</v>
      </c>
      <c r="C49" t="str">
        <f>IF(ISBLANK(ChIP!P49),ChIP!H49,ChIP!P49)</f>
        <v>ENSCAFG00000044958</v>
      </c>
      <c r="D49">
        <f>IF(AND(ChIP!B49=ChIP!B48,ChIP!C49=ChIP!C48),D48+1,1)</f>
        <v>1</v>
      </c>
      <c r="E49">
        <f t="shared" si="0"/>
        <v>1</v>
      </c>
      <c r="F49">
        <f t="shared" si="1"/>
        <v>1</v>
      </c>
      <c r="G49" t="str">
        <f t="shared" si="2"/>
        <v>ENSCAFG00000044958</v>
      </c>
      <c r="J49" t="s">
        <v>404</v>
      </c>
      <c r="K49">
        <v>6859691</v>
      </c>
      <c r="L49" t="s">
        <v>413</v>
      </c>
      <c r="M49">
        <v>1</v>
      </c>
      <c r="N49">
        <v>1</v>
      </c>
      <c r="O49">
        <v>1</v>
      </c>
      <c r="P49" t="s">
        <v>413</v>
      </c>
    </row>
    <row r="50" spans="1:16" x14ac:dyDescent="0.35">
      <c r="A50" t="s">
        <v>404</v>
      </c>
      <c r="B50">
        <v>4132302</v>
      </c>
      <c r="C50" t="str">
        <f>IF(ISBLANK(ChIP!P50),ChIP!H50,ChIP!P50)</f>
        <v>ENSCAFG00000044958</v>
      </c>
      <c r="D50">
        <f>IF(AND(ChIP!B50=ChIP!B49,ChIP!C50=ChIP!C49),D49+1,1)</f>
        <v>1</v>
      </c>
      <c r="E50">
        <f t="shared" si="0"/>
        <v>1</v>
      </c>
      <c r="F50">
        <f t="shared" si="1"/>
        <v>1</v>
      </c>
      <c r="G50" t="str">
        <f t="shared" si="2"/>
        <v>ENSCAFG00000044958</v>
      </c>
      <c r="J50" t="s">
        <v>404</v>
      </c>
      <c r="K50">
        <v>6907781</v>
      </c>
      <c r="L50" t="s">
        <v>413</v>
      </c>
      <c r="M50">
        <v>1</v>
      </c>
      <c r="N50">
        <v>1</v>
      </c>
      <c r="O50">
        <v>1</v>
      </c>
      <c r="P50" t="s">
        <v>413</v>
      </c>
    </row>
    <row r="51" spans="1:16" x14ac:dyDescent="0.35">
      <c r="A51" t="s">
        <v>404</v>
      </c>
      <c r="B51">
        <v>6811533</v>
      </c>
      <c r="C51" t="str">
        <f>IF(ISBLANK(ChIP!P51),ChIP!H51,ChIP!P51)</f>
        <v>ENSCAFG00000045669</v>
      </c>
      <c r="D51">
        <f>IF(AND(ChIP!B51=ChIP!B50,ChIP!C51=ChIP!C50),D50+1,1)</f>
        <v>1</v>
      </c>
      <c r="E51">
        <f t="shared" si="0"/>
        <v>1</v>
      </c>
      <c r="F51">
        <f t="shared" si="1"/>
        <v>1</v>
      </c>
      <c r="G51" t="str">
        <f t="shared" si="2"/>
        <v>ENSCAFG00000045669</v>
      </c>
      <c r="J51" t="s">
        <v>404</v>
      </c>
      <c r="K51">
        <v>6919588</v>
      </c>
      <c r="L51" t="s">
        <v>413</v>
      </c>
      <c r="M51">
        <v>1</v>
      </c>
      <c r="N51">
        <v>1</v>
      </c>
      <c r="O51">
        <v>1</v>
      </c>
      <c r="P51" t="s">
        <v>413</v>
      </c>
    </row>
    <row r="52" spans="1:16" x14ac:dyDescent="0.35">
      <c r="A52" t="s">
        <v>404</v>
      </c>
      <c r="B52">
        <v>6838932</v>
      </c>
      <c r="C52" t="str">
        <f>IF(ISBLANK(ChIP!P52),ChIP!H52,ChIP!P52)</f>
        <v>ENSCAFG00000045669</v>
      </c>
      <c r="D52">
        <f>IF(AND(ChIP!B52=ChIP!B51,ChIP!C52=ChIP!C51),D51+1,1)</f>
        <v>1</v>
      </c>
      <c r="E52">
        <f t="shared" si="0"/>
        <v>1</v>
      </c>
      <c r="F52">
        <f t="shared" si="1"/>
        <v>1</v>
      </c>
      <c r="G52" t="str">
        <f t="shared" si="2"/>
        <v>ENSCAFG00000045669</v>
      </c>
      <c r="J52" t="s">
        <v>404</v>
      </c>
      <c r="K52">
        <v>6991724</v>
      </c>
      <c r="L52" t="s">
        <v>413</v>
      </c>
      <c r="M52">
        <v>1</v>
      </c>
      <c r="N52">
        <v>1</v>
      </c>
      <c r="O52">
        <v>1</v>
      </c>
      <c r="P52" t="s">
        <v>413</v>
      </c>
    </row>
    <row r="53" spans="1:16" x14ac:dyDescent="0.35">
      <c r="A53" t="s">
        <v>404</v>
      </c>
      <c r="B53">
        <v>6845530</v>
      </c>
      <c r="C53" t="str">
        <f>IF(ISBLANK(ChIP!P53),ChIP!H53,ChIP!P53)</f>
        <v>ENSCAFG00000045669</v>
      </c>
      <c r="D53">
        <f>IF(AND(ChIP!B53=ChIP!B52,ChIP!C53=ChIP!C52),D52+1,1)</f>
        <v>1</v>
      </c>
      <c r="E53">
        <f t="shared" si="0"/>
        <v>1</v>
      </c>
      <c r="F53">
        <f t="shared" si="1"/>
        <v>1</v>
      </c>
      <c r="G53" t="str">
        <f t="shared" si="2"/>
        <v>ENSCAFG00000045669</v>
      </c>
      <c r="J53" t="s">
        <v>404</v>
      </c>
      <c r="K53">
        <v>40202215</v>
      </c>
      <c r="L53" t="s">
        <v>415</v>
      </c>
      <c r="M53">
        <v>1</v>
      </c>
      <c r="N53">
        <v>1</v>
      </c>
      <c r="O53">
        <v>1</v>
      </c>
      <c r="P53" t="s">
        <v>415</v>
      </c>
    </row>
    <row r="54" spans="1:16" x14ac:dyDescent="0.35">
      <c r="A54" t="s">
        <v>404</v>
      </c>
      <c r="B54">
        <v>6859691</v>
      </c>
      <c r="C54" t="str">
        <f>IF(ISBLANK(ChIP!P54),ChIP!H54,ChIP!P54)</f>
        <v>ENSCAFG00000045669</v>
      </c>
      <c r="D54">
        <f>IF(AND(ChIP!B54=ChIP!B53,ChIP!C54=ChIP!C53),D53+1,1)</f>
        <v>1</v>
      </c>
      <c r="E54">
        <f t="shared" si="0"/>
        <v>1</v>
      </c>
      <c r="F54">
        <f t="shared" si="1"/>
        <v>1</v>
      </c>
      <c r="G54" t="str">
        <f t="shared" si="2"/>
        <v>ENSCAFG00000045669</v>
      </c>
      <c r="J54" t="s">
        <v>404</v>
      </c>
      <c r="K54">
        <v>47359645</v>
      </c>
      <c r="L54" t="s">
        <v>419</v>
      </c>
      <c r="M54">
        <v>1</v>
      </c>
      <c r="N54">
        <v>1</v>
      </c>
      <c r="O54">
        <v>1</v>
      </c>
      <c r="P54" t="s">
        <v>419</v>
      </c>
    </row>
    <row r="55" spans="1:16" x14ac:dyDescent="0.35">
      <c r="A55" t="s">
        <v>404</v>
      </c>
      <c r="B55">
        <v>6907781</v>
      </c>
      <c r="C55" t="str">
        <f>IF(ISBLANK(ChIP!P55),ChIP!H55,ChIP!P55)</f>
        <v>ENSCAFG00000045669</v>
      </c>
      <c r="D55">
        <f>IF(AND(ChIP!B55=ChIP!B54,ChIP!C55=ChIP!C54),D54+1,1)</f>
        <v>1</v>
      </c>
      <c r="E55">
        <f t="shared" si="0"/>
        <v>1</v>
      </c>
      <c r="F55">
        <f t="shared" si="1"/>
        <v>1</v>
      </c>
      <c r="G55" t="str">
        <f t="shared" si="2"/>
        <v>ENSCAFG00000045669</v>
      </c>
      <c r="J55" t="s">
        <v>422</v>
      </c>
      <c r="K55">
        <v>33510473</v>
      </c>
      <c r="L55" t="s">
        <v>424</v>
      </c>
      <c r="M55">
        <v>1</v>
      </c>
      <c r="N55">
        <v>1</v>
      </c>
      <c r="O55">
        <v>1</v>
      </c>
      <c r="P55" t="s">
        <v>424</v>
      </c>
    </row>
    <row r="56" spans="1:16" x14ac:dyDescent="0.35">
      <c r="A56" t="s">
        <v>404</v>
      </c>
      <c r="B56">
        <v>6919588</v>
      </c>
      <c r="C56" t="str">
        <f>IF(ISBLANK(ChIP!P56),ChIP!H56,ChIP!P56)</f>
        <v>ENSCAFG00000045669</v>
      </c>
      <c r="D56">
        <f>IF(AND(ChIP!B56=ChIP!B55,ChIP!C56=ChIP!C55),D55+1,1)</f>
        <v>1</v>
      </c>
      <c r="E56">
        <f t="shared" si="0"/>
        <v>1</v>
      </c>
      <c r="F56">
        <f t="shared" si="1"/>
        <v>1</v>
      </c>
      <c r="G56" t="str">
        <f t="shared" si="2"/>
        <v>ENSCAFG00000045669</v>
      </c>
      <c r="J56" t="s">
        <v>427</v>
      </c>
      <c r="K56">
        <v>11956306</v>
      </c>
      <c r="L56" t="s">
        <v>428</v>
      </c>
      <c r="M56">
        <v>1</v>
      </c>
      <c r="N56">
        <v>1</v>
      </c>
      <c r="O56">
        <v>1</v>
      </c>
      <c r="P56" t="s">
        <v>428</v>
      </c>
    </row>
    <row r="57" spans="1:16" x14ac:dyDescent="0.35">
      <c r="A57" t="s">
        <v>404</v>
      </c>
      <c r="B57">
        <v>6991724</v>
      </c>
      <c r="C57" t="str">
        <f>IF(ISBLANK(ChIP!P57),ChIP!H57,ChIP!P57)</f>
        <v>ENSCAFG00000045669</v>
      </c>
      <c r="D57">
        <f>IF(AND(ChIP!B57=ChIP!B56,ChIP!C57=ChIP!C56),D56+1,1)</f>
        <v>1</v>
      </c>
      <c r="E57">
        <f t="shared" si="0"/>
        <v>1</v>
      </c>
      <c r="F57">
        <f t="shared" si="1"/>
        <v>1</v>
      </c>
      <c r="G57" t="str">
        <f t="shared" si="2"/>
        <v>ENSCAFG00000045669</v>
      </c>
      <c r="J57" t="s">
        <v>427</v>
      </c>
      <c r="K57">
        <v>11957885</v>
      </c>
      <c r="L57" t="s">
        <v>428</v>
      </c>
      <c r="M57">
        <v>1</v>
      </c>
      <c r="N57">
        <v>1</v>
      </c>
      <c r="O57">
        <v>1</v>
      </c>
      <c r="P57" t="s">
        <v>428</v>
      </c>
    </row>
    <row r="58" spans="1:16" x14ac:dyDescent="0.35">
      <c r="A58" t="s">
        <v>404</v>
      </c>
      <c r="B58">
        <v>40202215</v>
      </c>
      <c r="C58" t="str">
        <f>IF(ISBLANK(ChIP!P58),ChIP!H58,ChIP!P58)</f>
        <v>AKAP10</v>
      </c>
      <c r="D58">
        <f>IF(AND(ChIP!B58=ChIP!B57,ChIP!C58=ChIP!C57),D57+1,1)</f>
        <v>1</v>
      </c>
      <c r="E58">
        <f t="shared" si="0"/>
        <v>1</v>
      </c>
      <c r="F58">
        <f t="shared" si="1"/>
        <v>1</v>
      </c>
      <c r="G58" t="str">
        <f t="shared" si="2"/>
        <v>AKAP10</v>
      </c>
      <c r="J58" t="s">
        <v>427</v>
      </c>
      <c r="K58">
        <v>13448116</v>
      </c>
      <c r="L58" t="s">
        <v>430</v>
      </c>
      <c r="M58">
        <v>1</v>
      </c>
      <c r="N58">
        <v>1</v>
      </c>
      <c r="O58">
        <v>1</v>
      </c>
      <c r="P58" t="s">
        <v>430</v>
      </c>
    </row>
    <row r="59" spans="1:16" x14ac:dyDescent="0.35">
      <c r="A59" t="s">
        <v>404</v>
      </c>
      <c r="B59">
        <v>47359645</v>
      </c>
      <c r="C59" t="str">
        <f>IF(ISBLANK(ChIP!P59),ChIP!H59,ChIP!P59)</f>
        <v>ATG4C</v>
      </c>
      <c r="D59">
        <f>IF(AND(ChIP!B59=ChIP!B58,ChIP!C59=ChIP!C58),D58+1,1)</f>
        <v>1</v>
      </c>
      <c r="E59">
        <f t="shared" si="0"/>
        <v>1</v>
      </c>
      <c r="F59">
        <f t="shared" si="1"/>
        <v>1</v>
      </c>
      <c r="G59" t="str">
        <f t="shared" si="2"/>
        <v>ATG4C</v>
      </c>
      <c r="J59" t="s">
        <v>427</v>
      </c>
      <c r="K59">
        <v>24652821</v>
      </c>
      <c r="L59" t="s">
        <v>437</v>
      </c>
      <c r="M59">
        <v>2</v>
      </c>
      <c r="N59">
        <v>2</v>
      </c>
      <c r="O59">
        <v>1</v>
      </c>
      <c r="P59" t="s">
        <v>717</v>
      </c>
    </row>
    <row r="60" spans="1:16" x14ac:dyDescent="0.35">
      <c r="A60" t="s">
        <v>422</v>
      </c>
      <c r="B60">
        <v>33510473</v>
      </c>
      <c r="C60" t="str">
        <f>IF(ISBLANK(ChIP!P60),ChIP!H60,ChIP!P60)</f>
        <v>METTL22</v>
      </c>
      <c r="D60">
        <f>IF(AND(ChIP!B60=ChIP!B59,ChIP!C60=ChIP!C59),D59+1,1)</f>
        <v>1</v>
      </c>
      <c r="E60">
        <f t="shared" si="0"/>
        <v>1</v>
      </c>
      <c r="F60">
        <f t="shared" si="1"/>
        <v>1</v>
      </c>
      <c r="G60" t="str">
        <f t="shared" si="2"/>
        <v>METTL22</v>
      </c>
      <c r="J60" t="s">
        <v>427</v>
      </c>
      <c r="K60">
        <v>24664438</v>
      </c>
      <c r="L60" t="s">
        <v>437</v>
      </c>
      <c r="M60">
        <v>2</v>
      </c>
      <c r="N60">
        <v>2</v>
      </c>
      <c r="O60">
        <v>1</v>
      </c>
      <c r="P60" t="s">
        <v>717</v>
      </c>
    </row>
    <row r="61" spans="1:16" x14ac:dyDescent="0.35">
      <c r="A61" t="s">
        <v>427</v>
      </c>
      <c r="B61">
        <v>11956306</v>
      </c>
      <c r="C61" t="str">
        <f>IF(ISBLANK(ChIP!P61),ChIP!H61,ChIP!P61)</f>
        <v>ENSCAFG00000048595</v>
      </c>
      <c r="D61">
        <f>IF(AND(ChIP!B61=ChIP!B60,ChIP!C61=ChIP!C60),D60+1,1)</f>
        <v>1</v>
      </c>
      <c r="E61">
        <f t="shared" si="0"/>
        <v>1</v>
      </c>
      <c r="F61">
        <f t="shared" si="1"/>
        <v>1</v>
      </c>
      <c r="G61" t="str">
        <f t="shared" si="2"/>
        <v>ENSCAFG00000048595</v>
      </c>
      <c r="J61" t="s">
        <v>438</v>
      </c>
      <c r="K61">
        <v>7735497</v>
      </c>
      <c r="L61" t="s">
        <v>440</v>
      </c>
      <c r="M61">
        <v>1</v>
      </c>
      <c r="N61">
        <v>1</v>
      </c>
      <c r="O61">
        <v>1</v>
      </c>
      <c r="P61" t="s">
        <v>440</v>
      </c>
    </row>
    <row r="62" spans="1:16" x14ac:dyDescent="0.35">
      <c r="A62" t="s">
        <v>427</v>
      </c>
      <c r="B62">
        <v>11957885</v>
      </c>
      <c r="C62" t="str">
        <f>IF(ISBLANK(ChIP!P62),ChIP!H62,ChIP!P62)</f>
        <v>ENSCAFG00000048595</v>
      </c>
      <c r="D62">
        <f>IF(AND(ChIP!B62=ChIP!B61,ChIP!C62=ChIP!C61),D61+1,1)</f>
        <v>1</v>
      </c>
      <c r="E62">
        <f t="shared" si="0"/>
        <v>1</v>
      </c>
      <c r="F62">
        <f t="shared" si="1"/>
        <v>1</v>
      </c>
      <c r="G62" t="str">
        <f t="shared" si="2"/>
        <v>ENSCAFG00000048595</v>
      </c>
      <c r="J62" t="s">
        <v>438</v>
      </c>
      <c r="K62">
        <v>21330931</v>
      </c>
      <c r="L62" t="s">
        <v>377</v>
      </c>
      <c r="M62">
        <v>2</v>
      </c>
      <c r="N62">
        <v>2</v>
      </c>
      <c r="O62">
        <v>1</v>
      </c>
      <c r="P62" t="s">
        <v>718</v>
      </c>
    </row>
    <row r="63" spans="1:16" x14ac:dyDescent="0.35">
      <c r="A63" t="s">
        <v>427</v>
      </c>
      <c r="B63">
        <v>13448116</v>
      </c>
      <c r="C63" t="str">
        <f>IF(ISBLANK(ChIP!P63),ChIP!H63,ChIP!P63)</f>
        <v>TOR1AIP1</v>
      </c>
      <c r="D63">
        <f>IF(AND(ChIP!B63=ChIP!B62,ChIP!C63=ChIP!C62),D62+1,1)</f>
        <v>1</v>
      </c>
      <c r="E63">
        <f t="shared" si="0"/>
        <v>1</v>
      </c>
      <c r="F63">
        <f t="shared" si="1"/>
        <v>1</v>
      </c>
      <c r="G63" t="str">
        <f t="shared" si="2"/>
        <v>TOR1AIP1</v>
      </c>
      <c r="J63" t="s">
        <v>438</v>
      </c>
      <c r="K63">
        <v>21345264</v>
      </c>
      <c r="L63" t="s">
        <v>377</v>
      </c>
      <c r="M63">
        <v>2</v>
      </c>
      <c r="N63">
        <v>2</v>
      </c>
      <c r="O63">
        <v>1</v>
      </c>
      <c r="P63" t="s">
        <v>718</v>
      </c>
    </row>
    <row r="64" spans="1:16" x14ac:dyDescent="0.35">
      <c r="A64" t="s">
        <v>427</v>
      </c>
      <c r="B64">
        <v>24652821</v>
      </c>
      <c r="C64" t="str">
        <f>IF(ISBLANK(ChIP!P64),ChIP!H64,ChIP!P64)</f>
        <v>RABGAP1L</v>
      </c>
      <c r="D64">
        <f>IF(AND(ChIP!B64=ChIP!B63,ChIP!C64=ChIP!C63),D63+1,1)</f>
        <v>1</v>
      </c>
      <c r="E64">
        <f t="shared" si="0"/>
        <v>2</v>
      </c>
      <c r="F64">
        <f t="shared" si="1"/>
        <v>0</v>
      </c>
      <c r="G64" t="str">
        <f t="shared" si="2"/>
        <v>RABGAP1L</v>
      </c>
      <c r="J64" t="s">
        <v>443</v>
      </c>
      <c r="K64">
        <v>29654139</v>
      </c>
      <c r="L64" t="s">
        <v>377</v>
      </c>
      <c r="M64">
        <v>1</v>
      </c>
      <c r="N64">
        <v>1</v>
      </c>
      <c r="O64">
        <v>1</v>
      </c>
      <c r="P64" t="s">
        <v>377</v>
      </c>
    </row>
    <row r="65" spans="1:16" x14ac:dyDescent="0.35">
      <c r="A65" t="s">
        <v>427</v>
      </c>
      <c r="B65">
        <v>24652821</v>
      </c>
      <c r="C65" t="str">
        <f>IF(ISBLANK(ChIP!P65),ChIP!H65,ChIP!P65)</f>
        <v>ENSCAFG00000047576</v>
      </c>
      <c r="D65">
        <f>IF(AND(ChIP!B65=ChIP!B64,ChIP!C65=ChIP!C64),D64+1,1)</f>
        <v>2</v>
      </c>
      <c r="E65">
        <f t="shared" si="0"/>
        <v>2</v>
      </c>
      <c r="F65">
        <f t="shared" si="1"/>
        <v>1</v>
      </c>
      <c r="G65" t="str">
        <f t="shared" si="2"/>
        <v>RABGAP1L,ENSCAFG00000047576</v>
      </c>
      <c r="J65" t="s">
        <v>443</v>
      </c>
      <c r="K65">
        <v>29669984</v>
      </c>
      <c r="L65" t="s">
        <v>377</v>
      </c>
      <c r="M65">
        <v>1</v>
      </c>
      <c r="N65">
        <v>1</v>
      </c>
      <c r="O65">
        <v>1</v>
      </c>
      <c r="P65" t="s">
        <v>377</v>
      </c>
    </row>
    <row r="66" spans="1:16" x14ac:dyDescent="0.35">
      <c r="A66" t="s">
        <v>427</v>
      </c>
      <c r="B66">
        <v>24664438</v>
      </c>
      <c r="C66" t="str">
        <f>IF(ISBLANK(ChIP!P66),ChIP!H66,ChIP!P66)</f>
        <v>RABGAP1L</v>
      </c>
      <c r="D66">
        <f>IF(AND(ChIP!B66=ChIP!B65,ChIP!C66=ChIP!C65),D65+1,1)</f>
        <v>1</v>
      </c>
      <c r="E66">
        <f t="shared" si="0"/>
        <v>2</v>
      </c>
      <c r="F66">
        <f t="shared" si="1"/>
        <v>0</v>
      </c>
      <c r="G66" t="str">
        <f t="shared" si="2"/>
        <v>RABGAP1L</v>
      </c>
      <c r="J66" t="s">
        <v>443</v>
      </c>
      <c r="K66">
        <v>29671758</v>
      </c>
      <c r="L66" t="s">
        <v>377</v>
      </c>
      <c r="M66">
        <v>1</v>
      </c>
      <c r="N66">
        <v>1</v>
      </c>
      <c r="O66">
        <v>1</v>
      </c>
      <c r="P66" t="s">
        <v>377</v>
      </c>
    </row>
    <row r="67" spans="1:16" x14ac:dyDescent="0.35">
      <c r="A67" t="s">
        <v>427</v>
      </c>
      <c r="B67">
        <v>24664438</v>
      </c>
      <c r="C67" t="str">
        <f>IF(ISBLANK(ChIP!P67),ChIP!H67,ChIP!P67)</f>
        <v>ENSCAFG00000047576</v>
      </c>
      <c r="D67">
        <f>IF(AND(ChIP!B67=ChIP!B66,ChIP!C67=ChIP!C66),D66+1,1)</f>
        <v>2</v>
      </c>
      <c r="E67">
        <f t="shared" ref="E67:E130" si="3">_xlfn.MAXIFS(D:D,B:B,B67,A:A,A67)</f>
        <v>2</v>
      </c>
      <c r="F67">
        <f t="shared" ref="F67:F130" si="4">IF(E67=D67,1,0)</f>
        <v>1</v>
      </c>
      <c r="G67" t="str">
        <f t="shared" ref="G67:G130" si="5">IF(AND(A67=A66,B67=B66),G66&amp;","&amp;C67,C67)</f>
        <v>RABGAP1L,ENSCAFG00000047576</v>
      </c>
      <c r="J67" t="s">
        <v>443</v>
      </c>
      <c r="K67">
        <v>29710986</v>
      </c>
      <c r="L67" t="s">
        <v>445</v>
      </c>
      <c r="M67">
        <v>1</v>
      </c>
      <c r="N67">
        <v>1</v>
      </c>
      <c r="O67">
        <v>1</v>
      </c>
      <c r="P67" t="s">
        <v>445</v>
      </c>
    </row>
    <row r="68" spans="1:16" x14ac:dyDescent="0.35">
      <c r="A68" t="s">
        <v>438</v>
      </c>
      <c r="B68">
        <v>7735497</v>
      </c>
      <c r="C68" t="str">
        <f>IF(ISBLANK(ChIP!P68),ChIP!H68,ChIP!P68)</f>
        <v>ENSCAFG00000046540</v>
      </c>
      <c r="D68">
        <f>IF(AND(ChIP!B68=ChIP!B67,ChIP!C68=ChIP!C67),D67+1,1)</f>
        <v>1</v>
      </c>
      <c r="E68">
        <f t="shared" si="3"/>
        <v>1</v>
      </c>
      <c r="F68">
        <f t="shared" si="4"/>
        <v>1</v>
      </c>
      <c r="G68" t="str">
        <f t="shared" si="5"/>
        <v>ENSCAFG00000046540</v>
      </c>
      <c r="J68" t="s">
        <v>443</v>
      </c>
      <c r="K68">
        <v>29718219</v>
      </c>
      <c r="L68" t="s">
        <v>445</v>
      </c>
      <c r="M68">
        <v>1</v>
      </c>
      <c r="N68">
        <v>1</v>
      </c>
      <c r="O68">
        <v>1</v>
      </c>
      <c r="P68" t="s">
        <v>445</v>
      </c>
    </row>
    <row r="69" spans="1:16" x14ac:dyDescent="0.35">
      <c r="A69" t="s">
        <v>438</v>
      </c>
      <c r="B69">
        <v>21330931</v>
      </c>
      <c r="C69" t="str">
        <f>IF(ISBLANK(ChIP!P69),ChIP!H69,ChIP!P69)</f>
        <v>ENSCAFG00000047946</v>
      </c>
      <c r="D69">
        <f>IF(AND(ChIP!B69=ChIP!B68,ChIP!C69=ChIP!C68),D68+1,1)</f>
        <v>1</v>
      </c>
      <c r="E69">
        <f t="shared" si="3"/>
        <v>2</v>
      </c>
      <c r="F69">
        <f t="shared" si="4"/>
        <v>0</v>
      </c>
      <c r="G69" t="str">
        <f t="shared" si="5"/>
        <v>ENSCAFG00000047946</v>
      </c>
      <c r="J69" t="s">
        <v>443</v>
      </c>
      <c r="K69">
        <v>29731101</v>
      </c>
      <c r="L69" t="s">
        <v>445</v>
      </c>
      <c r="M69">
        <v>1</v>
      </c>
      <c r="N69">
        <v>1</v>
      </c>
      <c r="O69">
        <v>1</v>
      </c>
      <c r="P69" t="s">
        <v>445</v>
      </c>
    </row>
    <row r="70" spans="1:16" x14ac:dyDescent="0.35">
      <c r="A70" t="s">
        <v>438</v>
      </c>
      <c r="B70">
        <v>21330931</v>
      </c>
      <c r="C70" t="str">
        <f>IF(ISBLANK(ChIP!P70),ChIP!H70,ChIP!P70)</f>
        <v>U6</v>
      </c>
      <c r="D70">
        <f>IF(AND(ChIP!B70=ChIP!B69,ChIP!C70=ChIP!C69),D69+1,1)</f>
        <v>2</v>
      </c>
      <c r="E70">
        <f t="shared" si="3"/>
        <v>2</v>
      </c>
      <c r="F70">
        <f t="shared" si="4"/>
        <v>1</v>
      </c>
      <c r="G70" t="str">
        <f t="shared" si="5"/>
        <v>ENSCAFG00000047946,U6</v>
      </c>
      <c r="J70" t="s">
        <v>443</v>
      </c>
      <c r="K70">
        <v>29742489</v>
      </c>
      <c r="L70" t="s">
        <v>445</v>
      </c>
      <c r="M70">
        <v>1</v>
      </c>
      <c r="N70">
        <v>1</v>
      </c>
      <c r="O70">
        <v>1</v>
      </c>
      <c r="P70" t="s">
        <v>445</v>
      </c>
    </row>
    <row r="71" spans="1:16" x14ac:dyDescent="0.35">
      <c r="A71" t="s">
        <v>438</v>
      </c>
      <c r="B71">
        <v>21345264</v>
      </c>
      <c r="C71" t="str">
        <f>IF(ISBLANK(ChIP!P71),ChIP!H71,ChIP!P71)</f>
        <v>ENSCAFG00000047946</v>
      </c>
      <c r="D71">
        <f>IF(AND(ChIP!B71=ChIP!B70,ChIP!C71=ChIP!C70),D70+1,1)</f>
        <v>1</v>
      </c>
      <c r="E71">
        <f t="shared" si="3"/>
        <v>2</v>
      </c>
      <c r="F71">
        <f t="shared" si="4"/>
        <v>0</v>
      </c>
      <c r="G71" t="str">
        <f t="shared" si="5"/>
        <v>ENSCAFG00000047946</v>
      </c>
      <c r="J71" t="s">
        <v>443</v>
      </c>
      <c r="K71">
        <v>29752455</v>
      </c>
      <c r="L71" t="s">
        <v>445</v>
      </c>
      <c r="M71">
        <v>1</v>
      </c>
      <c r="N71">
        <v>1</v>
      </c>
      <c r="O71">
        <v>1</v>
      </c>
      <c r="P71" t="s">
        <v>445</v>
      </c>
    </row>
    <row r="72" spans="1:16" x14ac:dyDescent="0.35">
      <c r="A72" t="s">
        <v>438</v>
      </c>
      <c r="B72">
        <v>21345264</v>
      </c>
      <c r="C72" t="str">
        <f>IF(ISBLANK(ChIP!P72),ChIP!H72,ChIP!P72)</f>
        <v>U6</v>
      </c>
      <c r="D72">
        <f>IF(AND(ChIP!B72=ChIP!B71,ChIP!C72=ChIP!C71),D71+1,1)</f>
        <v>2</v>
      </c>
      <c r="E72">
        <f t="shared" si="3"/>
        <v>2</v>
      </c>
      <c r="F72">
        <f t="shared" si="4"/>
        <v>1</v>
      </c>
      <c r="G72" t="str">
        <f t="shared" si="5"/>
        <v>ENSCAFG00000047946,U6</v>
      </c>
      <c r="J72" t="s">
        <v>443</v>
      </c>
      <c r="K72">
        <v>29779751</v>
      </c>
      <c r="L72" t="s">
        <v>445</v>
      </c>
      <c r="M72">
        <v>1</v>
      </c>
      <c r="N72">
        <v>1</v>
      </c>
      <c r="O72">
        <v>1</v>
      </c>
      <c r="P72" t="s">
        <v>445</v>
      </c>
    </row>
    <row r="73" spans="1:16" x14ac:dyDescent="0.35">
      <c r="A73" t="s">
        <v>443</v>
      </c>
      <c r="B73">
        <v>29654139</v>
      </c>
      <c r="C73" t="str">
        <f>IF(ISBLANK(ChIP!P73),ChIP!H73,ChIP!P73)</f>
        <v>U6</v>
      </c>
      <c r="D73">
        <f>IF(AND(ChIP!B73=ChIP!B72,ChIP!C73=ChIP!C72),D72+1,1)</f>
        <v>1</v>
      </c>
      <c r="E73">
        <f t="shared" si="3"/>
        <v>1</v>
      </c>
      <c r="F73">
        <f t="shared" si="4"/>
        <v>1</v>
      </c>
      <c r="G73" t="str">
        <f t="shared" si="5"/>
        <v>U6</v>
      </c>
      <c r="J73" t="s">
        <v>443</v>
      </c>
      <c r="K73">
        <v>29799057</v>
      </c>
      <c r="L73" t="s">
        <v>445</v>
      </c>
      <c r="M73">
        <v>1</v>
      </c>
      <c r="N73">
        <v>1</v>
      </c>
      <c r="O73">
        <v>1</v>
      </c>
      <c r="P73" t="s">
        <v>445</v>
      </c>
    </row>
    <row r="74" spans="1:16" x14ac:dyDescent="0.35">
      <c r="A74" t="s">
        <v>443</v>
      </c>
      <c r="B74">
        <v>29669984</v>
      </c>
      <c r="C74" t="str">
        <f>IF(ISBLANK(ChIP!P74),ChIP!H74,ChIP!P74)</f>
        <v>U6</v>
      </c>
      <c r="D74">
        <f>IF(AND(ChIP!B74=ChIP!B73,ChIP!C74=ChIP!C73),D73+1,1)</f>
        <v>1</v>
      </c>
      <c r="E74">
        <f t="shared" si="3"/>
        <v>1</v>
      </c>
      <c r="F74">
        <f t="shared" si="4"/>
        <v>1</v>
      </c>
      <c r="G74" t="str">
        <f t="shared" si="5"/>
        <v>U6</v>
      </c>
      <c r="J74" t="s">
        <v>443</v>
      </c>
      <c r="K74">
        <v>29814161</v>
      </c>
      <c r="L74" t="s">
        <v>445</v>
      </c>
      <c r="M74">
        <v>1</v>
      </c>
      <c r="N74">
        <v>1</v>
      </c>
      <c r="O74">
        <v>1</v>
      </c>
      <c r="P74" t="s">
        <v>445</v>
      </c>
    </row>
    <row r="75" spans="1:16" x14ac:dyDescent="0.35">
      <c r="A75" t="s">
        <v>443</v>
      </c>
      <c r="B75">
        <v>29671758</v>
      </c>
      <c r="C75" t="str">
        <f>IF(ISBLANK(ChIP!P75),ChIP!H75,ChIP!P75)</f>
        <v>U6</v>
      </c>
      <c r="D75">
        <f>IF(AND(ChIP!B75=ChIP!B74,ChIP!C75=ChIP!C74),D74+1,1)</f>
        <v>1</v>
      </c>
      <c r="E75">
        <f t="shared" si="3"/>
        <v>1</v>
      </c>
      <c r="F75">
        <f t="shared" si="4"/>
        <v>1</v>
      </c>
      <c r="G75" t="str">
        <f t="shared" si="5"/>
        <v>U6</v>
      </c>
      <c r="J75" t="s">
        <v>443</v>
      </c>
      <c r="K75">
        <v>34984408</v>
      </c>
      <c r="L75" t="s">
        <v>446</v>
      </c>
      <c r="M75">
        <v>1</v>
      </c>
      <c r="N75">
        <v>1</v>
      </c>
      <c r="O75">
        <v>1</v>
      </c>
      <c r="P75" t="s">
        <v>446</v>
      </c>
    </row>
    <row r="76" spans="1:16" x14ac:dyDescent="0.35">
      <c r="A76" t="s">
        <v>443</v>
      </c>
      <c r="B76">
        <v>29710986</v>
      </c>
      <c r="C76" t="str">
        <f>IF(ISBLANK(ChIP!P76),ChIP!H76,ChIP!P76)</f>
        <v>ENSCAFG00000049515</v>
      </c>
      <c r="D76">
        <f>IF(AND(ChIP!B76=ChIP!B75,ChIP!C76=ChIP!C75),D75+1,1)</f>
        <v>1</v>
      </c>
      <c r="E76">
        <f t="shared" si="3"/>
        <v>1</v>
      </c>
      <c r="F76">
        <f t="shared" si="4"/>
        <v>1</v>
      </c>
      <c r="G76" t="str">
        <f t="shared" si="5"/>
        <v>ENSCAFG00000049515</v>
      </c>
      <c r="J76" t="s">
        <v>443</v>
      </c>
      <c r="K76">
        <v>57439074</v>
      </c>
      <c r="L76" t="s">
        <v>450</v>
      </c>
      <c r="M76">
        <v>1</v>
      </c>
      <c r="N76">
        <v>1</v>
      </c>
      <c r="O76">
        <v>1</v>
      </c>
      <c r="P76" t="s">
        <v>450</v>
      </c>
    </row>
    <row r="77" spans="1:16" x14ac:dyDescent="0.35">
      <c r="A77" t="s">
        <v>443</v>
      </c>
      <c r="B77">
        <v>29718219</v>
      </c>
      <c r="C77" t="str">
        <f>IF(ISBLANK(ChIP!P77),ChIP!H77,ChIP!P77)</f>
        <v>ENSCAFG00000049515</v>
      </c>
      <c r="D77">
        <f>IF(AND(ChIP!B77=ChIP!B76,ChIP!C77=ChIP!C76),D76+1,1)</f>
        <v>1</v>
      </c>
      <c r="E77">
        <f t="shared" si="3"/>
        <v>1</v>
      </c>
      <c r="F77">
        <f t="shared" si="4"/>
        <v>1</v>
      </c>
      <c r="G77" t="str">
        <f t="shared" si="5"/>
        <v>ENSCAFG00000049515</v>
      </c>
      <c r="J77" t="s">
        <v>451</v>
      </c>
      <c r="K77">
        <v>44372549</v>
      </c>
      <c r="L77" t="s">
        <v>458</v>
      </c>
      <c r="M77">
        <v>2</v>
      </c>
      <c r="N77">
        <v>2</v>
      </c>
      <c r="O77">
        <v>1</v>
      </c>
      <c r="P77" t="s">
        <v>719</v>
      </c>
    </row>
    <row r="78" spans="1:16" x14ac:dyDescent="0.35">
      <c r="A78" t="s">
        <v>443</v>
      </c>
      <c r="B78">
        <v>29731101</v>
      </c>
      <c r="C78" t="str">
        <f>IF(ISBLANK(ChIP!P78),ChIP!H78,ChIP!P78)</f>
        <v>ENSCAFG00000049515</v>
      </c>
      <c r="D78">
        <f>IF(AND(ChIP!B78=ChIP!B77,ChIP!C78=ChIP!C77),D77+1,1)</f>
        <v>1</v>
      </c>
      <c r="E78">
        <f t="shared" si="3"/>
        <v>1</v>
      </c>
      <c r="F78">
        <f t="shared" si="4"/>
        <v>1</v>
      </c>
      <c r="G78" t="str">
        <f t="shared" si="5"/>
        <v>ENSCAFG00000049515</v>
      </c>
      <c r="J78" t="s">
        <v>451</v>
      </c>
      <c r="K78">
        <v>44388924</v>
      </c>
      <c r="L78" t="s">
        <v>458</v>
      </c>
      <c r="M78">
        <v>1</v>
      </c>
      <c r="N78">
        <v>1</v>
      </c>
      <c r="O78">
        <v>1</v>
      </c>
      <c r="P78" t="s">
        <v>458</v>
      </c>
    </row>
    <row r="79" spans="1:16" x14ac:dyDescent="0.35">
      <c r="A79" t="s">
        <v>443</v>
      </c>
      <c r="B79">
        <v>29742489</v>
      </c>
      <c r="C79" t="str">
        <f>IF(ISBLANK(ChIP!P79),ChIP!H79,ChIP!P79)</f>
        <v>ENSCAFG00000049515</v>
      </c>
      <c r="D79">
        <f>IF(AND(ChIP!B79=ChIP!B78,ChIP!C79=ChIP!C78),D78+1,1)</f>
        <v>1</v>
      </c>
      <c r="E79">
        <f t="shared" si="3"/>
        <v>1</v>
      </c>
      <c r="F79">
        <f t="shared" si="4"/>
        <v>1</v>
      </c>
      <c r="G79" t="str">
        <f t="shared" si="5"/>
        <v>ENSCAFG00000049515</v>
      </c>
      <c r="J79" t="s">
        <v>451</v>
      </c>
      <c r="K79">
        <v>44534551</v>
      </c>
      <c r="L79" t="s">
        <v>458</v>
      </c>
      <c r="M79">
        <v>1</v>
      </c>
      <c r="N79">
        <v>1</v>
      </c>
      <c r="O79">
        <v>1</v>
      </c>
      <c r="P79" t="s">
        <v>458</v>
      </c>
    </row>
    <row r="80" spans="1:16" x14ac:dyDescent="0.35">
      <c r="A80" t="s">
        <v>443</v>
      </c>
      <c r="B80">
        <v>29752455</v>
      </c>
      <c r="C80" t="str">
        <f>IF(ISBLANK(ChIP!P80),ChIP!H80,ChIP!P80)</f>
        <v>ENSCAFG00000049515</v>
      </c>
      <c r="D80">
        <f>IF(AND(ChIP!B80=ChIP!B79,ChIP!C80=ChIP!C79),D79+1,1)</f>
        <v>1</v>
      </c>
      <c r="E80">
        <f t="shared" si="3"/>
        <v>1</v>
      </c>
      <c r="F80">
        <f t="shared" si="4"/>
        <v>1</v>
      </c>
      <c r="G80" t="str">
        <f t="shared" si="5"/>
        <v>ENSCAFG00000049515</v>
      </c>
      <c r="J80" t="s">
        <v>451</v>
      </c>
      <c r="K80">
        <v>44543279</v>
      </c>
      <c r="L80" t="s">
        <v>458</v>
      </c>
      <c r="M80">
        <v>1</v>
      </c>
      <c r="N80">
        <v>1</v>
      </c>
      <c r="O80">
        <v>1</v>
      </c>
      <c r="P80" t="s">
        <v>458</v>
      </c>
    </row>
    <row r="81" spans="1:16" x14ac:dyDescent="0.35">
      <c r="A81" t="s">
        <v>443</v>
      </c>
      <c r="B81">
        <v>29779751</v>
      </c>
      <c r="C81" t="str">
        <f>IF(ISBLANK(ChIP!P81),ChIP!H81,ChIP!P81)</f>
        <v>ENSCAFG00000049515</v>
      </c>
      <c r="D81">
        <f>IF(AND(ChIP!B81=ChIP!B80,ChIP!C81=ChIP!C80),D80+1,1)</f>
        <v>1</v>
      </c>
      <c r="E81">
        <f t="shared" si="3"/>
        <v>1</v>
      </c>
      <c r="F81">
        <f t="shared" si="4"/>
        <v>1</v>
      </c>
      <c r="G81" t="str">
        <f t="shared" si="5"/>
        <v>ENSCAFG00000049515</v>
      </c>
      <c r="J81" t="s">
        <v>451</v>
      </c>
      <c r="K81">
        <v>46053118</v>
      </c>
      <c r="L81" t="s">
        <v>464</v>
      </c>
      <c r="M81">
        <v>2</v>
      </c>
      <c r="N81">
        <v>2</v>
      </c>
      <c r="O81">
        <v>1</v>
      </c>
      <c r="P81" t="s">
        <v>720</v>
      </c>
    </row>
    <row r="82" spans="1:16" x14ac:dyDescent="0.35">
      <c r="A82" t="s">
        <v>443</v>
      </c>
      <c r="B82">
        <v>29799057</v>
      </c>
      <c r="C82" t="str">
        <f>IF(ISBLANK(ChIP!P82),ChIP!H82,ChIP!P82)</f>
        <v>ENSCAFG00000049515</v>
      </c>
      <c r="D82">
        <f>IF(AND(ChIP!B82=ChIP!B81,ChIP!C82=ChIP!C81),D81+1,1)</f>
        <v>1</v>
      </c>
      <c r="E82">
        <f t="shared" si="3"/>
        <v>1</v>
      </c>
      <c r="F82">
        <f t="shared" si="4"/>
        <v>1</v>
      </c>
      <c r="G82" t="str">
        <f t="shared" si="5"/>
        <v>ENSCAFG00000049515</v>
      </c>
      <c r="J82" t="s">
        <v>465</v>
      </c>
      <c r="K82">
        <v>9844519</v>
      </c>
      <c r="L82" t="s">
        <v>467</v>
      </c>
      <c r="M82">
        <v>1</v>
      </c>
      <c r="N82">
        <v>1</v>
      </c>
      <c r="O82">
        <v>1</v>
      </c>
      <c r="P82" t="s">
        <v>467</v>
      </c>
    </row>
    <row r="83" spans="1:16" x14ac:dyDescent="0.35">
      <c r="A83" t="s">
        <v>443</v>
      </c>
      <c r="B83">
        <v>29814161</v>
      </c>
      <c r="C83" t="str">
        <f>IF(ISBLANK(ChIP!P83),ChIP!H83,ChIP!P83)</f>
        <v>ENSCAFG00000049515</v>
      </c>
      <c r="D83">
        <f>IF(AND(ChIP!B83=ChIP!B82,ChIP!C83=ChIP!C82),D82+1,1)</f>
        <v>1</v>
      </c>
      <c r="E83">
        <f t="shared" si="3"/>
        <v>1</v>
      </c>
      <c r="F83">
        <f t="shared" si="4"/>
        <v>1</v>
      </c>
      <c r="G83" t="str">
        <f t="shared" si="5"/>
        <v>ENSCAFG00000049515</v>
      </c>
      <c r="J83" t="s">
        <v>465</v>
      </c>
      <c r="K83">
        <v>54017181</v>
      </c>
      <c r="L83" t="s">
        <v>473</v>
      </c>
      <c r="M83">
        <v>2</v>
      </c>
      <c r="N83">
        <v>2</v>
      </c>
      <c r="O83">
        <v>1</v>
      </c>
      <c r="P83" t="s">
        <v>721</v>
      </c>
    </row>
    <row r="84" spans="1:16" x14ac:dyDescent="0.35">
      <c r="A84" t="s">
        <v>443</v>
      </c>
      <c r="B84">
        <v>34984408</v>
      </c>
      <c r="C84" t="str">
        <f>IF(ISBLANK(ChIP!P84),ChIP!H84,ChIP!P84)</f>
        <v>ENSCAFG00000017738</v>
      </c>
      <c r="D84">
        <f>IF(AND(ChIP!B84=ChIP!B83,ChIP!C84=ChIP!C83),D83+1,1)</f>
        <v>1</v>
      </c>
      <c r="E84">
        <f t="shared" si="3"/>
        <v>1</v>
      </c>
      <c r="F84">
        <f t="shared" si="4"/>
        <v>1</v>
      </c>
      <c r="G84" t="str">
        <f t="shared" si="5"/>
        <v>ENSCAFG00000017738</v>
      </c>
      <c r="J84" t="s">
        <v>465</v>
      </c>
      <c r="K84">
        <v>54049858</v>
      </c>
      <c r="L84" t="s">
        <v>473</v>
      </c>
      <c r="M84">
        <v>2</v>
      </c>
      <c r="N84">
        <v>2</v>
      </c>
      <c r="O84">
        <v>1</v>
      </c>
      <c r="P84" t="s">
        <v>721</v>
      </c>
    </row>
    <row r="85" spans="1:16" x14ac:dyDescent="0.35">
      <c r="A85" t="s">
        <v>443</v>
      </c>
      <c r="B85">
        <v>57439074</v>
      </c>
      <c r="C85" t="str">
        <f>IF(ISBLANK(ChIP!P85),ChIP!H85,ChIP!P85)</f>
        <v>MAPKAP1</v>
      </c>
      <c r="D85">
        <f>IF(AND(ChIP!B85=ChIP!B84,ChIP!C85=ChIP!C84),D84+1,1)</f>
        <v>1</v>
      </c>
      <c r="E85">
        <f t="shared" si="3"/>
        <v>1</v>
      </c>
      <c r="F85">
        <f t="shared" si="4"/>
        <v>1</v>
      </c>
      <c r="G85" t="str">
        <f t="shared" si="5"/>
        <v>MAPKAP1</v>
      </c>
      <c r="J85" t="s">
        <v>465</v>
      </c>
      <c r="K85">
        <v>54049870</v>
      </c>
      <c r="L85" t="s">
        <v>473</v>
      </c>
      <c r="M85">
        <v>2</v>
      </c>
      <c r="N85">
        <v>2</v>
      </c>
      <c r="O85">
        <v>1</v>
      </c>
      <c r="P85" t="s">
        <v>721</v>
      </c>
    </row>
    <row r="86" spans="1:16" x14ac:dyDescent="0.35">
      <c r="A86" t="s">
        <v>451</v>
      </c>
      <c r="B86">
        <v>44372549</v>
      </c>
      <c r="C86" t="str">
        <f>IF(ISBLANK(ChIP!P86),ChIP!H86,ChIP!P86)</f>
        <v>CNGA3</v>
      </c>
      <c r="D86">
        <f>IF(AND(ChIP!B86=ChIP!B85,ChIP!C86=ChIP!C85),D85+1,1)</f>
        <v>1</v>
      </c>
      <c r="E86">
        <f t="shared" si="3"/>
        <v>2</v>
      </c>
      <c r="F86">
        <f t="shared" si="4"/>
        <v>0</v>
      </c>
      <c r="G86" t="str">
        <f t="shared" si="5"/>
        <v>CNGA3</v>
      </c>
      <c r="J86" t="s">
        <v>465</v>
      </c>
      <c r="K86">
        <v>54156304</v>
      </c>
      <c r="L86" t="s">
        <v>476</v>
      </c>
      <c r="M86">
        <v>1</v>
      </c>
      <c r="N86">
        <v>1</v>
      </c>
      <c r="O86">
        <v>1</v>
      </c>
      <c r="P86" t="s">
        <v>476</v>
      </c>
    </row>
    <row r="87" spans="1:16" x14ac:dyDescent="0.35">
      <c r="A87" t="s">
        <v>451</v>
      </c>
      <c r="B87">
        <v>44372549</v>
      </c>
      <c r="C87" t="str">
        <f>IF(ISBLANK(ChIP!P87),ChIP!H87,ChIP!P87)</f>
        <v>VWA3B</v>
      </c>
      <c r="D87">
        <f>IF(AND(ChIP!B87=ChIP!B86,ChIP!C87=ChIP!C86),D86+1,1)</f>
        <v>2</v>
      </c>
      <c r="E87">
        <f t="shared" si="3"/>
        <v>2</v>
      </c>
      <c r="F87">
        <f t="shared" si="4"/>
        <v>1</v>
      </c>
      <c r="G87" t="str">
        <f t="shared" si="5"/>
        <v>CNGA3,VWA3B</v>
      </c>
      <c r="J87" t="s">
        <v>465</v>
      </c>
      <c r="K87">
        <v>54324689</v>
      </c>
      <c r="L87" t="s">
        <v>478</v>
      </c>
      <c r="M87">
        <v>1</v>
      </c>
      <c r="N87">
        <v>1</v>
      </c>
      <c r="O87">
        <v>1</v>
      </c>
      <c r="P87" t="s">
        <v>478</v>
      </c>
    </row>
    <row r="88" spans="1:16" x14ac:dyDescent="0.35">
      <c r="A88" t="s">
        <v>451</v>
      </c>
      <c r="B88">
        <v>44388924</v>
      </c>
      <c r="C88" t="str">
        <f>IF(ISBLANK(ChIP!P88),ChIP!H88,ChIP!P88)</f>
        <v>VWA3B</v>
      </c>
      <c r="D88">
        <f>IF(AND(ChIP!B88=ChIP!B87,ChIP!C88=ChIP!C87),D87+1,1)</f>
        <v>1</v>
      </c>
      <c r="E88">
        <f t="shared" si="3"/>
        <v>1</v>
      </c>
      <c r="F88">
        <f t="shared" si="4"/>
        <v>1</v>
      </c>
      <c r="G88" t="str">
        <f t="shared" si="5"/>
        <v>VWA3B</v>
      </c>
      <c r="J88" t="s">
        <v>465</v>
      </c>
      <c r="K88">
        <v>54347903</v>
      </c>
      <c r="L88" t="s">
        <v>481</v>
      </c>
      <c r="M88">
        <v>1</v>
      </c>
      <c r="N88">
        <v>1</v>
      </c>
      <c r="O88">
        <v>1</v>
      </c>
      <c r="P88" t="s">
        <v>481</v>
      </c>
    </row>
    <row r="89" spans="1:16" x14ac:dyDescent="0.35">
      <c r="A89" t="s">
        <v>451</v>
      </c>
      <c r="B89">
        <v>44534551</v>
      </c>
      <c r="C89" t="str">
        <f>IF(ISBLANK(ChIP!P89),ChIP!H89,ChIP!P89)</f>
        <v>VWA3B</v>
      </c>
      <c r="D89">
        <f>IF(AND(ChIP!B89=ChIP!B88,ChIP!C89=ChIP!C88),D88+1,1)</f>
        <v>1</v>
      </c>
      <c r="E89">
        <f t="shared" si="3"/>
        <v>1</v>
      </c>
      <c r="F89">
        <f t="shared" si="4"/>
        <v>1</v>
      </c>
      <c r="G89" t="str">
        <f t="shared" si="5"/>
        <v>VWA3B</v>
      </c>
      <c r="J89" t="s">
        <v>465</v>
      </c>
      <c r="K89">
        <v>54368623</v>
      </c>
      <c r="L89" t="s">
        <v>481</v>
      </c>
      <c r="M89">
        <v>1</v>
      </c>
      <c r="N89">
        <v>1</v>
      </c>
      <c r="O89">
        <v>1</v>
      </c>
      <c r="P89" t="s">
        <v>481</v>
      </c>
    </row>
    <row r="90" spans="1:16" x14ac:dyDescent="0.35">
      <c r="A90" t="s">
        <v>451</v>
      </c>
      <c r="B90">
        <v>44543279</v>
      </c>
      <c r="C90" t="str">
        <f>IF(ISBLANK(ChIP!P90),ChIP!H90,ChIP!P90)</f>
        <v>VWA3B</v>
      </c>
      <c r="D90">
        <f>IF(AND(ChIP!B90=ChIP!B89,ChIP!C90=ChIP!C89),D89+1,1)</f>
        <v>1</v>
      </c>
      <c r="E90">
        <f t="shared" si="3"/>
        <v>1</v>
      </c>
      <c r="F90">
        <f t="shared" si="4"/>
        <v>1</v>
      </c>
      <c r="G90" t="str">
        <f t="shared" si="5"/>
        <v>VWA3B</v>
      </c>
      <c r="J90" t="s">
        <v>465</v>
      </c>
      <c r="K90">
        <v>54391443</v>
      </c>
      <c r="L90" t="s">
        <v>481</v>
      </c>
      <c r="M90">
        <v>1</v>
      </c>
      <c r="N90">
        <v>1</v>
      </c>
      <c r="O90">
        <v>1</v>
      </c>
      <c r="P90" t="s">
        <v>481</v>
      </c>
    </row>
    <row r="91" spans="1:16" x14ac:dyDescent="0.35">
      <c r="A91" t="s">
        <v>451</v>
      </c>
      <c r="B91">
        <v>46053118</v>
      </c>
      <c r="C91" t="str">
        <f>IF(ISBLANK(ChIP!P91),ChIP!H91,ChIP!P91)</f>
        <v>THADA</v>
      </c>
      <c r="D91">
        <f>IF(AND(ChIP!B91=ChIP!B90,ChIP!C91=ChIP!C90),D90+1,1)</f>
        <v>1</v>
      </c>
      <c r="E91">
        <f t="shared" si="3"/>
        <v>2</v>
      </c>
      <c r="F91">
        <f t="shared" si="4"/>
        <v>0</v>
      </c>
      <c r="G91" t="str">
        <f t="shared" si="5"/>
        <v>THADA</v>
      </c>
      <c r="J91" t="s">
        <v>482</v>
      </c>
      <c r="K91">
        <v>26284264</v>
      </c>
      <c r="L91" t="s">
        <v>483</v>
      </c>
      <c r="M91">
        <v>1</v>
      </c>
      <c r="N91">
        <v>1</v>
      </c>
      <c r="O91">
        <v>1</v>
      </c>
      <c r="P91" t="s">
        <v>483</v>
      </c>
    </row>
    <row r="92" spans="1:16" x14ac:dyDescent="0.35">
      <c r="A92" t="s">
        <v>451</v>
      </c>
      <c r="B92">
        <v>46053118</v>
      </c>
      <c r="C92" t="str">
        <f>IF(ISBLANK(ChIP!P92),ChIP!H92,ChIP!P92)</f>
        <v>ENSCAFG00000047957</v>
      </c>
      <c r="D92">
        <f>IF(AND(ChIP!B92=ChIP!B91,ChIP!C92=ChIP!C91),D91+1,1)</f>
        <v>2</v>
      </c>
      <c r="E92">
        <f t="shared" si="3"/>
        <v>2</v>
      </c>
      <c r="F92">
        <f t="shared" si="4"/>
        <v>1</v>
      </c>
      <c r="G92" t="str">
        <f t="shared" si="5"/>
        <v>THADA,ENSCAFG00000047957</v>
      </c>
      <c r="J92" t="s">
        <v>482</v>
      </c>
      <c r="K92">
        <v>30314914</v>
      </c>
      <c r="L92" t="s">
        <v>486</v>
      </c>
      <c r="M92">
        <v>1</v>
      </c>
      <c r="N92">
        <v>1</v>
      </c>
      <c r="O92">
        <v>1</v>
      </c>
      <c r="P92" t="s">
        <v>486</v>
      </c>
    </row>
    <row r="93" spans="1:16" x14ac:dyDescent="0.35">
      <c r="A93" t="s">
        <v>465</v>
      </c>
      <c r="B93">
        <v>9844519</v>
      </c>
      <c r="C93" t="str">
        <f>IF(ISBLANK(ChIP!P93),ChIP!H93,ChIP!P93)</f>
        <v>ENSCAFG00000048218</v>
      </c>
      <c r="D93">
        <f>IF(AND(ChIP!B93=ChIP!B92,ChIP!C93=ChIP!C92),D92+1,1)</f>
        <v>1</v>
      </c>
      <c r="E93">
        <f t="shared" si="3"/>
        <v>1</v>
      </c>
      <c r="F93">
        <f t="shared" si="4"/>
        <v>1</v>
      </c>
      <c r="G93" t="str">
        <f t="shared" si="5"/>
        <v>ENSCAFG00000048218</v>
      </c>
      <c r="J93" t="s">
        <v>482</v>
      </c>
      <c r="K93">
        <v>31691990</v>
      </c>
      <c r="L93" t="s">
        <v>377</v>
      </c>
      <c r="M93">
        <v>2</v>
      </c>
      <c r="N93">
        <v>2</v>
      </c>
      <c r="O93">
        <v>1</v>
      </c>
      <c r="P93" t="s">
        <v>722</v>
      </c>
    </row>
    <row r="94" spans="1:16" x14ac:dyDescent="0.35">
      <c r="A94" t="s">
        <v>465</v>
      </c>
      <c r="B94">
        <v>54017181</v>
      </c>
      <c r="C94" t="str">
        <f>IF(ISBLANK(ChIP!P94),ChIP!H94,ChIP!P94)</f>
        <v>FRMPD1</v>
      </c>
      <c r="D94">
        <f>IF(AND(ChIP!B94=ChIP!B93,ChIP!C94=ChIP!C93),D93+1,1)</f>
        <v>1</v>
      </c>
      <c r="E94">
        <f t="shared" si="3"/>
        <v>2</v>
      </c>
      <c r="F94">
        <f t="shared" si="4"/>
        <v>0</v>
      </c>
      <c r="G94" t="str">
        <f t="shared" si="5"/>
        <v>FRMPD1</v>
      </c>
      <c r="J94" t="s">
        <v>482</v>
      </c>
      <c r="K94">
        <v>31745290</v>
      </c>
      <c r="L94" t="s">
        <v>377</v>
      </c>
      <c r="M94">
        <v>2</v>
      </c>
      <c r="N94">
        <v>2</v>
      </c>
      <c r="O94">
        <v>1</v>
      </c>
      <c r="P94" t="s">
        <v>722</v>
      </c>
    </row>
    <row r="95" spans="1:16" x14ac:dyDescent="0.35">
      <c r="A95" t="s">
        <v>465</v>
      </c>
      <c r="B95">
        <v>54017181</v>
      </c>
      <c r="C95" t="str">
        <f>IF(ISBLANK(ChIP!P95),ChIP!H95,ChIP!P95)</f>
        <v>TRMT10B</v>
      </c>
      <c r="D95">
        <f>IF(AND(ChIP!B95=ChIP!B94,ChIP!C95=ChIP!C94),D94+1,1)</f>
        <v>2</v>
      </c>
      <c r="E95">
        <f t="shared" si="3"/>
        <v>2</v>
      </c>
      <c r="F95">
        <f t="shared" si="4"/>
        <v>1</v>
      </c>
      <c r="G95" t="str">
        <f t="shared" si="5"/>
        <v>FRMPD1,TRMT10B</v>
      </c>
      <c r="J95" t="s">
        <v>482</v>
      </c>
      <c r="K95">
        <v>31761177</v>
      </c>
      <c r="L95" t="s">
        <v>377</v>
      </c>
      <c r="M95">
        <v>2</v>
      </c>
      <c r="N95">
        <v>2</v>
      </c>
      <c r="O95">
        <v>1</v>
      </c>
      <c r="P95" t="s">
        <v>722</v>
      </c>
    </row>
    <row r="96" spans="1:16" x14ac:dyDescent="0.35">
      <c r="A96" t="s">
        <v>465</v>
      </c>
      <c r="B96">
        <v>54049858</v>
      </c>
      <c r="C96" t="str">
        <f>IF(ISBLANK(ChIP!P96),ChIP!H96,ChIP!P96)</f>
        <v>FRMPD1</v>
      </c>
      <c r="D96">
        <f>IF(AND(ChIP!B96=ChIP!B95,ChIP!C96=ChIP!C95),D95+1,1)</f>
        <v>1</v>
      </c>
      <c r="E96">
        <f t="shared" si="3"/>
        <v>2</v>
      </c>
      <c r="F96">
        <f t="shared" si="4"/>
        <v>0</v>
      </c>
      <c r="G96" t="str">
        <f t="shared" si="5"/>
        <v>FRMPD1</v>
      </c>
      <c r="J96" t="s">
        <v>482</v>
      </c>
      <c r="K96">
        <v>31805128</v>
      </c>
      <c r="L96" t="s">
        <v>377</v>
      </c>
      <c r="M96">
        <v>2</v>
      </c>
      <c r="N96">
        <v>2</v>
      </c>
      <c r="O96">
        <v>1</v>
      </c>
      <c r="P96" t="s">
        <v>722</v>
      </c>
    </row>
    <row r="97" spans="1:16" x14ac:dyDescent="0.35">
      <c r="A97" t="s">
        <v>465</v>
      </c>
      <c r="B97">
        <v>54049858</v>
      </c>
      <c r="C97" t="str">
        <f>IF(ISBLANK(ChIP!P97),ChIP!H97,ChIP!P97)</f>
        <v>TRMT10B</v>
      </c>
      <c r="D97">
        <f>IF(AND(ChIP!B97=ChIP!B96,ChIP!C97=ChIP!C96),D96+1,1)</f>
        <v>2</v>
      </c>
      <c r="E97">
        <f t="shared" si="3"/>
        <v>2</v>
      </c>
      <c r="F97">
        <f t="shared" si="4"/>
        <v>1</v>
      </c>
      <c r="G97" t="str">
        <f t="shared" si="5"/>
        <v>FRMPD1,TRMT10B</v>
      </c>
      <c r="J97" t="s">
        <v>482</v>
      </c>
      <c r="K97">
        <v>31820134</v>
      </c>
      <c r="L97" t="s">
        <v>377</v>
      </c>
      <c r="M97">
        <v>2</v>
      </c>
      <c r="N97">
        <v>2</v>
      </c>
      <c r="O97">
        <v>1</v>
      </c>
      <c r="P97" t="s">
        <v>722</v>
      </c>
    </row>
    <row r="98" spans="1:16" x14ac:dyDescent="0.35">
      <c r="A98" t="s">
        <v>465</v>
      </c>
      <c r="B98">
        <v>54049870</v>
      </c>
      <c r="C98" t="str">
        <f>IF(ISBLANK(ChIP!P98),ChIP!H98,ChIP!P98)</f>
        <v>FRMPD1</v>
      </c>
      <c r="D98">
        <f>IF(AND(ChIP!B98=ChIP!B97,ChIP!C98=ChIP!C97),D97+1,1)</f>
        <v>1</v>
      </c>
      <c r="E98">
        <f t="shared" si="3"/>
        <v>2</v>
      </c>
      <c r="F98">
        <f t="shared" si="4"/>
        <v>0</v>
      </c>
      <c r="G98" t="str">
        <f t="shared" si="5"/>
        <v>FRMPD1</v>
      </c>
      <c r="J98" t="s">
        <v>482</v>
      </c>
      <c r="K98">
        <v>31835704</v>
      </c>
      <c r="L98" t="s">
        <v>377</v>
      </c>
      <c r="M98">
        <v>2</v>
      </c>
      <c r="N98">
        <v>2</v>
      </c>
      <c r="O98">
        <v>1</v>
      </c>
      <c r="P98" t="s">
        <v>722</v>
      </c>
    </row>
    <row r="99" spans="1:16" x14ac:dyDescent="0.35">
      <c r="A99" t="s">
        <v>465</v>
      </c>
      <c r="B99">
        <v>54049870</v>
      </c>
      <c r="C99" t="str">
        <f>IF(ISBLANK(ChIP!P99),ChIP!H99,ChIP!P99)</f>
        <v>TRMT10B</v>
      </c>
      <c r="D99">
        <f>IF(AND(ChIP!B99=ChIP!B98,ChIP!C99=ChIP!C98),D98+1,1)</f>
        <v>2</v>
      </c>
      <c r="E99">
        <f t="shared" si="3"/>
        <v>2</v>
      </c>
      <c r="F99">
        <f t="shared" si="4"/>
        <v>1</v>
      </c>
      <c r="G99" t="str">
        <f t="shared" si="5"/>
        <v>FRMPD1,TRMT10B</v>
      </c>
      <c r="J99" t="s">
        <v>482</v>
      </c>
      <c r="K99">
        <v>39245810</v>
      </c>
      <c r="L99" t="s">
        <v>377</v>
      </c>
      <c r="M99">
        <v>1</v>
      </c>
      <c r="N99">
        <v>1</v>
      </c>
      <c r="O99">
        <v>1</v>
      </c>
      <c r="P99" t="s">
        <v>377</v>
      </c>
    </row>
    <row r="100" spans="1:16" x14ac:dyDescent="0.35">
      <c r="A100" t="s">
        <v>465</v>
      </c>
      <c r="B100">
        <v>54156304</v>
      </c>
      <c r="C100" t="str">
        <f>IF(ISBLANK(ChIP!P100),ChIP!H100,ChIP!P100)</f>
        <v>ENSCAFG00000002395</v>
      </c>
      <c r="D100">
        <f>IF(AND(ChIP!B100=ChIP!B99,ChIP!C100=ChIP!C99),D99+1,1)</f>
        <v>1</v>
      </c>
      <c r="E100">
        <f t="shared" si="3"/>
        <v>1</v>
      </c>
      <c r="F100">
        <f t="shared" si="4"/>
        <v>1</v>
      </c>
      <c r="G100" t="str">
        <f t="shared" si="5"/>
        <v>ENSCAFG00000002395</v>
      </c>
      <c r="J100" t="s">
        <v>482</v>
      </c>
      <c r="K100">
        <v>47393616</v>
      </c>
      <c r="L100" t="s">
        <v>494</v>
      </c>
      <c r="M100">
        <v>1</v>
      </c>
      <c r="N100">
        <v>1</v>
      </c>
      <c r="O100">
        <v>1</v>
      </c>
      <c r="P100" t="s">
        <v>494</v>
      </c>
    </row>
    <row r="101" spans="1:16" x14ac:dyDescent="0.35">
      <c r="A101" t="s">
        <v>465</v>
      </c>
      <c r="B101">
        <v>54324689</v>
      </c>
      <c r="C101" t="str">
        <f>IF(ISBLANK(ChIP!P101),ChIP!H101,ChIP!P101)</f>
        <v>SHB</v>
      </c>
      <c r="D101">
        <f>IF(AND(ChIP!B101=ChIP!B100,ChIP!C101=ChIP!C100),D100+1,1)</f>
        <v>1</v>
      </c>
      <c r="E101">
        <f t="shared" si="3"/>
        <v>1</v>
      </c>
      <c r="F101">
        <f t="shared" si="4"/>
        <v>1</v>
      </c>
      <c r="G101" t="str">
        <f t="shared" si="5"/>
        <v>SHB</v>
      </c>
      <c r="J101" t="s">
        <v>482</v>
      </c>
      <c r="K101">
        <v>47562731</v>
      </c>
      <c r="L101" t="s">
        <v>499</v>
      </c>
      <c r="M101">
        <v>1</v>
      </c>
      <c r="N101">
        <v>1</v>
      </c>
      <c r="O101">
        <v>1</v>
      </c>
      <c r="P101" t="s">
        <v>499</v>
      </c>
    </row>
    <row r="102" spans="1:16" x14ac:dyDescent="0.35">
      <c r="A102" t="s">
        <v>465</v>
      </c>
      <c r="B102">
        <v>54347903</v>
      </c>
      <c r="C102" t="str">
        <f>IF(ISBLANK(ChIP!P102),ChIP!H102,ChIP!P102)</f>
        <v>ENSCAFG00000043130</v>
      </c>
      <c r="D102">
        <f>IF(AND(ChIP!B102=ChIP!B101,ChIP!C102=ChIP!C101),D101+1,1)</f>
        <v>1</v>
      </c>
      <c r="E102">
        <f t="shared" si="3"/>
        <v>1</v>
      </c>
      <c r="F102">
        <f t="shared" si="4"/>
        <v>1</v>
      </c>
      <c r="G102" t="str">
        <f t="shared" si="5"/>
        <v>ENSCAFG00000043130</v>
      </c>
      <c r="J102" t="s">
        <v>503</v>
      </c>
      <c r="K102">
        <v>11012218</v>
      </c>
      <c r="L102" t="s">
        <v>504</v>
      </c>
      <c r="M102">
        <v>1</v>
      </c>
      <c r="N102">
        <v>1</v>
      </c>
      <c r="O102">
        <v>1</v>
      </c>
      <c r="P102" t="s">
        <v>504</v>
      </c>
    </row>
    <row r="103" spans="1:16" x14ac:dyDescent="0.35">
      <c r="A103" t="s">
        <v>465</v>
      </c>
      <c r="B103">
        <v>54368623</v>
      </c>
      <c r="C103" t="str">
        <f>IF(ISBLANK(ChIP!P103),ChIP!H103,ChIP!P103)</f>
        <v>ENSCAFG00000043130</v>
      </c>
      <c r="D103">
        <f>IF(AND(ChIP!B103=ChIP!B102,ChIP!C103=ChIP!C102),D102+1,1)</f>
        <v>1</v>
      </c>
      <c r="E103">
        <f t="shared" si="3"/>
        <v>1</v>
      </c>
      <c r="F103">
        <f t="shared" si="4"/>
        <v>1</v>
      </c>
      <c r="G103" t="str">
        <f t="shared" si="5"/>
        <v>ENSCAFG00000043130</v>
      </c>
      <c r="J103" t="s">
        <v>503</v>
      </c>
      <c r="K103">
        <v>14702870</v>
      </c>
      <c r="L103" t="s">
        <v>377</v>
      </c>
      <c r="M103">
        <v>1</v>
      </c>
      <c r="N103">
        <v>1</v>
      </c>
      <c r="O103">
        <v>1</v>
      </c>
      <c r="P103" t="s">
        <v>377</v>
      </c>
    </row>
    <row r="104" spans="1:16" x14ac:dyDescent="0.35">
      <c r="A104" t="s">
        <v>465</v>
      </c>
      <c r="B104">
        <v>54391443</v>
      </c>
      <c r="C104" t="str">
        <f>IF(ISBLANK(ChIP!P104),ChIP!H104,ChIP!P104)</f>
        <v>ENSCAFG00000043130</v>
      </c>
      <c r="D104">
        <f>IF(AND(ChIP!B104=ChIP!B103,ChIP!C104=ChIP!C103),D103+1,1)</f>
        <v>1</v>
      </c>
      <c r="E104">
        <f t="shared" si="3"/>
        <v>1</v>
      </c>
      <c r="F104">
        <f t="shared" si="4"/>
        <v>1</v>
      </c>
      <c r="G104" t="str">
        <f t="shared" si="5"/>
        <v>ENSCAFG00000043130</v>
      </c>
      <c r="J104" t="s">
        <v>508</v>
      </c>
      <c r="K104">
        <v>8117811</v>
      </c>
      <c r="L104" t="s">
        <v>510</v>
      </c>
      <c r="M104">
        <v>1</v>
      </c>
      <c r="N104">
        <v>1</v>
      </c>
      <c r="O104">
        <v>1</v>
      </c>
      <c r="P104" t="s">
        <v>510</v>
      </c>
    </row>
    <row r="105" spans="1:16" x14ac:dyDescent="0.35">
      <c r="A105" t="s">
        <v>482</v>
      </c>
      <c r="B105">
        <v>26284264</v>
      </c>
      <c r="C105" t="str">
        <f>IF(ISBLANK(ChIP!P105),ChIP!H105,ChIP!P105)</f>
        <v>ENSCAFG00000002473</v>
      </c>
      <c r="D105">
        <f>IF(AND(ChIP!B105=ChIP!B104,ChIP!C105=ChIP!C104),D104+1,1)</f>
        <v>1</v>
      </c>
      <c r="E105">
        <f t="shared" si="3"/>
        <v>1</v>
      </c>
      <c r="F105">
        <f t="shared" si="4"/>
        <v>1</v>
      </c>
      <c r="G105" t="str">
        <f t="shared" si="5"/>
        <v>ENSCAFG00000002473</v>
      </c>
      <c r="J105" t="s">
        <v>508</v>
      </c>
      <c r="K105">
        <v>17850921</v>
      </c>
      <c r="L105" t="s">
        <v>519</v>
      </c>
      <c r="M105">
        <v>2</v>
      </c>
      <c r="N105">
        <v>2</v>
      </c>
      <c r="O105">
        <v>1</v>
      </c>
      <c r="P105" t="s">
        <v>723</v>
      </c>
    </row>
    <row r="106" spans="1:16" x14ac:dyDescent="0.35">
      <c r="A106" t="s">
        <v>482</v>
      </c>
      <c r="B106">
        <v>30314914</v>
      </c>
      <c r="C106" t="str">
        <f>IF(ISBLANK(ChIP!P106),ChIP!H106,ChIP!P106)</f>
        <v>ENSCAFG00000042430</v>
      </c>
      <c r="D106">
        <f>IF(AND(ChIP!B106=ChIP!B105,ChIP!C106=ChIP!C105),D105+1,1)</f>
        <v>1</v>
      </c>
      <c r="E106">
        <f t="shared" si="3"/>
        <v>1</v>
      </c>
      <c r="F106">
        <f t="shared" si="4"/>
        <v>1</v>
      </c>
      <c r="G106" t="str">
        <f t="shared" si="5"/>
        <v>ENSCAFG00000042430</v>
      </c>
      <c r="J106" t="s">
        <v>508</v>
      </c>
      <c r="K106">
        <v>32503168</v>
      </c>
      <c r="L106" t="s">
        <v>522</v>
      </c>
      <c r="M106">
        <v>1</v>
      </c>
      <c r="N106">
        <v>1</v>
      </c>
      <c r="O106">
        <v>1</v>
      </c>
      <c r="P106" t="s">
        <v>522</v>
      </c>
    </row>
    <row r="107" spans="1:16" x14ac:dyDescent="0.35">
      <c r="A107" t="s">
        <v>482</v>
      </c>
      <c r="B107">
        <v>31691990</v>
      </c>
      <c r="C107" t="str">
        <f>IF(ISBLANK(ChIP!P107),ChIP!H107,ChIP!P107)</f>
        <v>ADGRB3</v>
      </c>
      <c r="D107">
        <f>IF(AND(ChIP!B107=ChIP!B106,ChIP!C107=ChIP!C106),D106+1,1)</f>
        <v>1</v>
      </c>
      <c r="E107">
        <f t="shared" si="3"/>
        <v>2</v>
      </c>
      <c r="F107">
        <f t="shared" si="4"/>
        <v>0</v>
      </c>
      <c r="G107" t="str">
        <f t="shared" si="5"/>
        <v>ADGRB3</v>
      </c>
      <c r="J107" t="s">
        <v>508</v>
      </c>
      <c r="K107">
        <v>32522229</v>
      </c>
      <c r="L107" t="s">
        <v>522</v>
      </c>
      <c r="M107">
        <v>1</v>
      </c>
      <c r="N107">
        <v>1</v>
      </c>
      <c r="O107">
        <v>1</v>
      </c>
      <c r="P107" t="s">
        <v>522</v>
      </c>
    </row>
    <row r="108" spans="1:16" x14ac:dyDescent="0.35">
      <c r="A108" t="s">
        <v>482</v>
      </c>
      <c r="B108">
        <v>31691990</v>
      </c>
      <c r="C108" t="str">
        <f>IF(ISBLANK(ChIP!P108),ChIP!H108,ChIP!P108)</f>
        <v>U6</v>
      </c>
      <c r="D108">
        <f>IF(AND(ChIP!B108=ChIP!B107,ChIP!C108=ChIP!C107),D107+1,1)</f>
        <v>2</v>
      </c>
      <c r="E108">
        <f t="shared" si="3"/>
        <v>2</v>
      </c>
      <c r="F108">
        <f t="shared" si="4"/>
        <v>1</v>
      </c>
      <c r="G108" t="str">
        <f t="shared" si="5"/>
        <v>ADGRB3,U6</v>
      </c>
      <c r="J108" t="s">
        <v>508</v>
      </c>
      <c r="K108">
        <v>32529441</v>
      </c>
      <c r="L108" t="s">
        <v>522</v>
      </c>
      <c r="M108">
        <v>1</v>
      </c>
      <c r="N108">
        <v>1</v>
      </c>
      <c r="O108">
        <v>1</v>
      </c>
      <c r="P108" t="s">
        <v>522</v>
      </c>
    </row>
    <row r="109" spans="1:16" x14ac:dyDescent="0.35">
      <c r="A109" t="s">
        <v>482</v>
      </c>
      <c r="B109">
        <v>31745290</v>
      </c>
      <c r="C109" t="str">
        <f>IF(ISBLANK(ChIP!P109),ChIP!H109,ChIP!P109)</f>
        <v>ADGRB3</v>
      </c>
      <c r="D109">
        <f>IF(AND(ChIP!B109=ChIP!B108,ChIP!C109=ChIP!C108),D108+1,1)</f>
        <v>1</v>
      </c>
      <c r="E109">
        <f t="shared" si="3"/>
        <v>2</v>
      </c>
      <c r="F109">
        <f t="shared" si="4"/>
        <v>0</v>
      </c>
      <c r="G109" t="str">
        <f t="shared" si="5"/>
        <v>ADGRB3</v>
      </c>
      <c r="J109" t="s">
        <v>508</v>
      </c>
      <c r="K109">
        <v>32540148</v>
      </c>
      <c r="L109" t="s">
        <v>522</v>
      </c>
      <c r="M109">
        <v>1</v>
      </c>
      <c r="N109">
        <v>1</v>
      </c>
      <c r="O109">
        <v>1</v>
      </c>
      <c r="P109" t="s">
        <v>522</v>
      </c>
    </row>
    <row r="110" spans="1:16" x14ac:dyDescent="0.35">
      <c r="A110" t="s">
        <v>482</v>
      </c>
      <c r="B110">
        <v>31745290</v>
      </c>
      <c r="C110" t="str">
        <f>IF(ISBLANK(ChIP!P110),ChIP!H110,ChIP!P110)</f>
        <v>U6</v>
      </c>
      <c r="D110">
        <f>IF(AND(ChIP!B110=ChIP!B109,ChIP!C110=ChIP!C109),D109+1,1)</f>
        <v>2</v>
      </c>
      <c r="E110">
        <f t="shared" si="3"/>
        <v>2</v>
      </c>
      <c r="F110">
        <f t="shared" si="4"/>
        <v>1</v>
      </c>
      <c r="G110" t="str">
        <f t="shared" si="5"/>
        <v>ADGRB3,U6</v>
      </c>
      <c r="J110" t="s">
        <v>508</v>
      </c>
      <c r="K110">
        <v>32568553</v>
      </c>
      <c r="L110" t="s">
        <v>524</v>
      </c>
      <c r="M110">
        <v>1</v>
      </c>
      <c r="N110">
        <v>1</v>
      </c>
      <c r="O110">
        <v>1</v>
      </c>
      <c r="P110" t="s">
        <v>524</v>
      </c>
    </row>
    <row r="111" spans="1:16" x14ac:dyDescent="0.35">
      <c r="A111" t="s">
        <v>482</v>
      </c>
      <c r="B111">
        <v>31761177</v>
      </c>
      <c r="C111" t="str">
        <f>IF(ISBLANK(ChIP!P111),ChIP!H111,ChIP!P111)</f>
        <v>ADGRB3</v>
      </c>
      <c r="D111">
        <f>IF(AND(ChIP!B111=ChIP!B110,ChIP!C111=ChIP!C110),D110+1,1)</f>
        <v>1</v>
      </c>
      <c r="E111">
        <f t="shared" si="3"/>
        <v>2</v>
      </c>
      <c r="F111">
        <f t="shared" si="4"/>
        <v>0</v>
      </c>
      <c r="G111" t="str">
        <f t="shared" si="5"/>
        <v>ADGRB3</v>
      </c>
      <c r="J111" t="s">
        <v>527</v>
      </c>
      <c r="K111">
        <v>20317533</v>
      </c>
      <c r="L111" t="s">
        <v>528</v>
      </c>
      <c r="M111">
        <v>1</v>
      </c>
      <c r="N111">
        <v>1</v>
      </c>
      <c r="O111">
        <v>1</v>
      </c>
      <c r="P111" t="s">
        <v>528</v>
      </c>
    </row>
    <row r="112" spans="1:16" x14ac:dyDescent="0.35">
      <c r="A112" t="s">
        <v>482</v>
      </c>
      <c r="B112">
        <v>31761177</v>
      </c>
      <c r="C112" t="str">
        <f>IF(ISBLANK(ChIP!P112),ChIP!H112,ChIP!P112)</f>
        <v>U6</v>
      </c>
      <c r="D112">
        <f>IF(AND(ChIP!B112=ChIP!B111,ChIP!C112=ChIP!C111),D111+1,1)</f>
        <v>2</v>
      </c>
      <c r="E112">
        <f t="shared" si="3"/>
        <v>2</v>
      </c>
      <c r="F112">
        <f t="shared" si="4"/>
        <v>1</v>
      </c>
      <c r="G112" t="str">
        <f t="shared" si="5"/>
        <v>ADGRB3,U6</v>
      </c>
      <c r="J112" t="s">
        <v>527</v>
      </c>
      <c r="K112">
        <v>26751372</v>
      </c>
      <c r="L112" t="s">
        <v>377</v>
      </c>
      <c r="M112">
        <v>2</v>
      </c>
      <c r="N112">
        <v>2</v>
      </c>
      <c r="O112">
        <v>1</v>
      </c>
      <c r="P112" t="s">
        <v>724</v>
      </c>
    </row>
    <row r="113" spans="1:16" x14ac:dyDescent="0.35">
      <c r="A113" t="s">
        <v>482</v>
      </c>
      <c r="B113">
        <v>31805128</v>
      </c>
      <c r="C113" t="str">
        <f>IF(ISBLANK(ChIP!P113),ChIP!H113,ChIP!P113)</f>
        <v>ADGRB3</v>
      </c>
      <c r="D113">
        <f>IF(AND(ChIP!B113=ChIP!B112,ChIP!C113=ChIP!C112),D112+1,1)</f>
        <v>1</v>
      </c>
      <c r="E113">
        <f t="shared" si="3"/>
        <v>2</v>
      </c>
      <c r="F113">
        <f t="shared" si="4"/>
        <v>0</v>
      </c>
      <c r="G113" t="str">
        <f t="shared" si="5"/>
        <v>ADGRB3</v>
      </c>
      <c r="J113" t="s">
        <v>527</v>
      </c>
      <c r="K113">
        <v>26965818</v>
      </c>
      <c r="L113" t="s">
        <v>534</v>
      </c>
      <c r="M113">
        <v>1</v>
      </c>
      <c r="N113">
        <v>1</v>
      </c>
      <c r="O113">
        <v>1</v>
      </c>
      <c r="P113" t="s">
        <v>534</v>
      </c>
    </row>
    <row r="114" spans="1:16" x14ac:dyDescent="0.35">
      <c r="A114" t="s">
        <v>482</v>
      </c>
      <c r="B114">
        <v>31805128</v>
      </c>
      <c r="C114" t="str">
        <f>IF(ISBLANK(ChIP!P114),ChIP!H114,ChIP!P114)</f>
        <v>U6</v>
      </c>
      <c r="D114">
        <f>IF(AND(ChIP!B114=ChIP!B113,ChIP!C114=ChIP!C113),D113+1,1)</f>
        <v>2</v>
      </c>
      <c r="E114">
        <f t="shared" si="3"/>
        <v>2</v>
      </c>
      <c r="F114">
        <f t="shared" si="4"/>
        <v>1</v>
      </c>
      <c r="G114" t="str">
        <f t="shared" si="5"/>
        <v>ADGRB3,U6</v>
      </c>
      <c r="J114" t="s">
        <v>535</v>
      </c>
      <c r="K114">
        <v>7462818</v>
      </c>
      <c r="L114" t="s">
        <v>537</v>
      </c>
      <c r="M114">
        <v>1</v>
      </c>
      <c r="N114">
        <v>1</v>
      </c>
      <c r="O114">
        <v>1</v>
      </c>
      <c r="P114" t="s">
        <v>537</v>
      </c>
    </row>
    <row r="115" spans="1:16" x14ac:dyDescent="0.35">
      <c r="A115" t="s">
        <v>482</v>
      </c>
      <c r="B115">
        <v>31820134</v>
      </c>
      <c r="C115" t="str">
        <f>IF(ISBLANK(ChIP!P115),ChIP!H115,ChIP!P115)</f>
        <v>ADGRB3</v>
      </c>
      <c r="D115">
        <f>IF(AND(ChIP!B115=ChIP!B114,ChIP!C115=ChIP!C114),D114+1,1)</f>
        <v>1</v>
      </c>
      <c r="E115">
        <f t="shared" si="3"/>
        <v>2</v>
      </c>
      <c r="F115">
        <f t="shared" si="4"/>
        <v>0</v>
      </c>
      <c r="G115" t="str">
        <f t="shared" si="5"/>
        <v>ADGRB3</v>
      </c>
      <c r="J115" t="s">
        <v>535</v>
      </c>
      <c r="K115">
        <v>13634700</v>
      </c>
      <c r="L115" t="s">
        <v>543</v>
      </c>
      <c r="M115">
        <v>1</v>
      </c>
      <c r="N115">
        <v>1</v>
      </c>
      <c r="O115">
        <v>1</v>
      </c>
      <c r="P115" t="s">
        <v>543</v>
      </c>
    </row>
    <row r="116" spans="1:16" x14ac:dyDescent="0.35">
      <c r="A116" t="s">
        <v>482</v>
      </c>
      <c r="B116">
        <v>31820134</v>
      </c>
      <c r="C116" t="str">
        <f>IF(ISBLANK(ChIP!P116),ChIP!H116,ChIP!P116)</f>
        <v>U6</v>
      </c>
      <c r="D116">
        <f>IF(AND(ChIP!B116=ChIP!B115,ChIP!C116=ChIP!C115),D115+1,1)</f>
        <v>2</v>
      </c>
      <c r="E116">
        <f t="shared" si="3"/>
        <v>2</v>
      </c>
      <c r="F116">
        <f t="shared" si="4"/>
        <v>1</v>
      </c>
      <c r="G116" t="str">
        <f t="shared" si="5"/>
        <v>ADGRB3,U6</v>
      </c>
      <c r="J116" t="s">
        <v>535</v>
      </c>
      <c r="K116">
        <v>13634890</v>
      </c>
      <c r="L116" t="s">
        <v>543</v>
      </c>
      <c r="M116">
        <v>1</v>
      </c>
      <c r="N116">
        <v>1</v>
      </c>
      <c r="O116">
        <v>1</v>
      </c>
      <c r="P116" t="s">
        <v>543</v>
      </c>
    </row>
    <row r="117" spans="1:16" x14ac:dyDescent="0.35">
      <c r="A117" t="s">
        <v>482</v>
      </c>
      <c r="B117">
        <v>31835704</v>
      </c>
      <c r="C117" t="str">
        <f>IF(ISBLANK(ChIP!P117),ChIP!H117,ChIP!P117)</f>
        <v>ADGRB3</v>
      </c>
      <c r="D117">
        <f>IF(AND(ChIP!B117=ChIP!B116,ChIP!C117=ChIP!C116),D116+1,1)</f>
        <v>1</v>
      </c>
      <c r="E117">
        <f t="shared" si="3"/>
        <v>2</v>
      </c>
      <c r="F117">
        <f t="shared" si="4"/>
        <v>0</v>
      </c>
      <c r="G117" t="str">
        <f t="shared" si="5"/>
        <v>ADGRB3</v>
      </c>
      <c r="J117" t="s">
        <v>535</v>
      </c>
      <c r="K117">
        <v>13670264</v>
      </c>
      <c r="L117" t="s">
        <v>543</v>
      </c>
      <c r="M117">
        <v>1</v>
      </c>
      <c r="N117">
        <v>1</v>
      </c>
      <c r="O117">
        <v>1</v>
      </c>
      <c r="P117" t="s">
        <v>543</v>
      </c>
    </row>
    <row r="118" spans="1:16" x14ac:dyDescent="0.35">
      <c r="A118" t="s">
        <v>482</v>
      </c>
      <c r="B118">
        <v>31835704</v>
      </c>
      <c r="C118" t="str">
        <f>IF(ISBLANK(ChIP!P118),ChIP!H118,ChIP!P118)</f>
        <v>U6</v>
      </c>
      <c r="D118">
        <f>IF(AND(ChIP!B118=ChIP!B117,ChIP!C118=ChIP!C117),D117+1,1)</f>
        <v>2</v>
      </c>
      <c r="E118">
        <f t="shared" si="3"/>
        <v>2</v>
      </c>
      <c r="F118">
        <f t="shared" si="4"/>
        <v>1</v>
      </c>
      <c r="G118" t="str">
        <f t="shared" si="5"/>
        <v>ADGRB3,U6</v>
      </c>
      <c r="J118" t="s">
        <v>544</v>
      </c>
      <c r="K118">
        <v>3753156</v>
      </c>
      <c r="L118" t="s">
        <v>545</v>
      </c>
      <c r="M118">
        <v>1</v>
      </c>
      <c r="N118">
        <v>1</v>
      </c>
      <c r="O118">
        <v>1</v>
      </c>
      <c r="P118" t="s">
        <v>545</v>
      </c>
    </row>
    <row r="119" spans="1:16" x14ac:dyDescent="0.35">
      <c r="A119" t="s">
        <v>482</v>
      </c>
      <c r="B119">
        <v>39245810</v>
      </c>
      <c r="C119" t="str">
        <f>IF(ISBLANK(ChIP!P119),ChIP!H119,ChIP!P119)</f>
        <v>U6</v>
      </c>
      <c r="D119">
        <f>IF(AND(ChIP!B119=ChIP!B118,ChIP!C119=ChIP!C118),D118+1,1)</f>
        <v>1</v>
      </c>
      <c r="E119">
        <f t="shared" si="3"/>
        <v>1</v>
      </c>
      <c r="F119">
        <f t="shared" si="4"/>
        <v>1</v>
      </c>
      <c r="G119" t="str">
        <f t="shared" si="5"/>
        <v>U6</v>
      </c>
      <c r="J119" t="s">
        <v>546</v>
      </c>
      <c r="K119">
        <v>9493237</v>
      </c>
      <c r="L119" t="s">
        <v>551</v>
      </c>
      <c r="M119">
        <v>2</v>
      </c>
      <c r="N119">
        <v>2</v>
      </c>
      <c r="O119">
        <v>1</v>
      </c>
      <c r="P119" t="s">
        <v>725</v>
      </c>
    </row>
    <row r="120" spans="1:16" x14ac:dyDescent="0.35">
      <c r="A120" t="s">
        <v>482</v>
      </c>
      <c r="B120">
        <v>47393616</v>
      </c>
      <c r="C120" t="str">
        <f>IF(ISBLANK(ChIP!P120),ChIP!H120,ChIP!P120)</f>
        <v>SPACA1</v>
      </c>
      <c r="D120">
        <f>IF(AND(ChIP!B120=ChIP!B119,ChIP!C120=ChIP!C119),D119+1,1)</f>
        <v>1</v>
      </c>
      <c r="E120">
        <f t="shared" si="3"/>
        <v>1</v>
      </c>
      <c r="F120">
        <f t="shared" si="4"/>
        <v>1</v>
      </c>
      <c r="G120" t="str">
        <f t="shared" si="5"/>
        <v>SPACA1</v>
      </c>
      <c r="J120" t="s">
        <v>546</v>
      </c>
      <c r="K120">
        <v>9655138</v>
      </c>
      <c r="L120" t="s">
        <v>551</v>
      </c>
      <c r="M120">
        <v>2</v>
      </c>
      <c r="N120">
        <v>2</v>
      </c>
      <c r="O120">
        <v>1</v>
      </c>
      <c r="P120" t="s">
        <v>725</v>
      </c>
    </row>
    <row r="121" spans="1:16" x14ac:dyDescent="0.35">
      <c r="A121" t="s">
        <v>482</v>
      </c>
      <c r="B121">
        <v>47562731</v>
      </c>
      <c r="C121" t="str">
        <f>IF(ISBLANK(ChIP!P121),ChIP!H121,ChIP!P121)</f>
        <v>CNR1</v>
      </c>
      <c r="D121">
        <f>IF(AND(ChIP!B121=ChIP!B120,ChIP!C121=ChIP!C120),D120+1,1)</f>
        <v>1</v>
      </c>
      <c r="E121">
        <f t="shared" si="3"/>
        <v>1</v>
      </c>
      <c r="F121">
        <f t="shared" si="4"/>
        <v>1</v>
      </c>
      <c r="G121" t="str">
        <f t="shared" si="5"/>
        <v>CNR1</v>
      </c>
      <c r="J121" t="s">
        <v>546</v>
      </c>
      <c r="K121">
        <v>19746195</v>
      </c>
      <c r="L121" t="s">
        <v>552</v>
      </c>
      <c r="M121">
        <v>1</v>
      </c>
      <c r="N121">
        <v>1</v>
      </c>
      <c r="O121">
        <v>1</v>
      </c>
      <c r="P121" t="s">
        <v>552</v>
      </c>
    </row>
    <row r="122" spans="1:16" x14ac:dyDescent="0.35">
      <c r="A122" t="s">
        <v>503</v>
      </c>
      <c r="B122">
        <v>11012218</v>
      </c>
      <c r="C122" t="str">
        <f>IF(ISBLANK(ChIP!P122),ChIP!H122,ChIP!P122)</f>
        <v>ENSCAFG00000043478</v>
      </c>
      <c r="D122">
        <f>IF(AND(ChIP!B122=ChIP!B121,ChIP!C122=ChIP!C121),D121+1,1)</f>
        <v>1</v>
      </c>
      <c r="E122">
        <f t="shared" si="3"/>
        <v>1</v>
      </c>
      <c r="F122">
        <f t="shared" si="4"/>
        <v>1</v>
      </c>
      <c r="G122" t="str">
        <f t="shared" si="5"/>
        <v>ENSCAFG00000043478</v>
      </c>
      <c r="J122" t="s">
        <v>546</v>
      </c>
      <c r="K122">
        <v>24164381</v>
      </c>
      <c r="L122" t="s">
        <v>553</v>
      </c>
      <c r="M122">
        <v>1</v>
      </c>
      <c r="N122">
        <v>1</v>
      </c>
      <c r="O122">
        <v>1</v>
      </c>
      <c r="P122" t="s">
        <v>553</v>
      </c>
    </row>
    <row r="123" spans="1:16" x14ac:dyDescent="0.35">
      <c r="A123" t="s">
        <v>503</v>
      </c>
      <c r="B123">
        <v>14702870</v>
      </c>
      <c r="C123" t="str">
        <f>IF(ISBLANK(ChIP!P123),ChIP!H123,ChIP!P123)</f>
        <v>U6</v>
      </c>
      <c r="D123">
        <f>IF(AND(ChIP!B123=ChIP!B122,ChIP!C123=ChIP!C122),D122+1,1)</f>
        <v>1</v>
      </c>
      <c r="E123">
        <f t="shared" si="3"/>
        <v>1</v>
      </c>
      <c r="F123">
        <f t="shared" si="4"/>
        <v>1</v>
      </c>
      <c r="G123" t="str">
        <f t="shared" si="5"/>
        <v>U6</v>
      </c>
      <c r="J123" t="s">
        <v>546</v>
      </c>
      <c r="K123">
        <v>24196399</v>
      </c>
      <c r="L123" t="s">
        <v>553</v>
      </c>
      <c r="M123">
        <v>1</v>
      </c>
      <c r="N123">
        <v>1</v>
      </c>
      <c r="O123">
        <v>1</v>
      </c>
      <c r="P123" t="s">
        <v>553</v>
      </c>
    </row>
    <row r="124" spans="1:16" x14ac:dyDescent="0.35">
      <c r="A124" t="s">
        <v>508</v>
      </c>
      <c r="B124">
        <v>8117811</v>
      </c>
      <c r="C124" t="str">
        <f>IF(ISBLANK(ChIP!P124),ChIP!H124,ChIP!P124)</f>
        <v>LEP</v>
      </c>
      <c r="D124">
        <f>IF(AND(ChIP!B124=ChIP!B123,ChIP!C124=ChIP!C123),D123+1,1)</f>
        <v>1</v>
      </c>
      <c r="E124">
        <f t="shared" si="3"/>
        <v>1</v>
      </c>
      <c r="F124">
        <f t="shared" si="4"/>
        <v>1</v>
      </c>
      <c r="G124" t="str">
        <f t="shared" si="5"/>
        <v>LEP</v>
      </c>
      <c r="J124" t="s">
        <v>546</v>
      </c>
      <c r="K124">
        <v>24209031</v>
      </c>
      <c r="L124" t="s">
        <v>554</v>
      </c>
      <c r="M124">
        <v>1</v>
      </c>
      <c r="N124">
        <v>1</v>
      </c>
      <c r="O124">
        <v>1</v>
      </c>
      <c r="P124" t="s">
        <v>554</v>
      </c>
    </row>
    <row r="125" spans="1:16" x14ac:dyDescent="0.35">
      <c r="A125" t="s">
        <v>508</v>
      </c>
      <c r="B125">
        <v>17850921</v>
      </c>
      <c r="C125" t="str">
        <f>IF(ISBLANK(ChIP!P125),ChIP!H125,ChIP!P125)</f>
        <v>KRIT1</v>
      </c>
      <c r="D125">
        <f>IF(AND(ChIP!B125=ChIP!B124,ChIP!C125=ChIP!C124),D124+1,1)</f>
        <v>1</v>
      </c>
      <c r="E125">
        <f t="shared" si="3"/>
        <v>2</v>
      </c>
      <c r="F125">
        <f t="shared" si="4"/>
        <v>0</v>
      </c>
      <c r="G125" t="str">
        <f t="shared" si="5"/>
        <v>KRIT1</v>
      </c>
      <c r="J125" t="s">
        <v>546</v>
      </c>
      <c r="K125">
        <v>24261759</v>
      </c>
      <c r="L125" t="s">
        <v>554</v>
      </c>
      <c r="M125">
        <v>1</v>
      </c>
      <c r="N125">
        <v>1</v>
      </c>
      <c r="O125">
        <v>1</v>
      </c>
      <c r="P125" t="s">
        <v>554</v>
      </c>
    </row>
    <row r="126" spans="1:16" x14ac:dyDescent="0.35">
      <c r="A126" t="s">
        <v>508</v>
      </c>
      <c r="B126">
        <v>17850921</v>
      </c>
      <c r="C126" t="str">
        <f>IF(ISBLANK(ChIP!P126),ChIP!H126,ChIP!P126)</f>
        <v>ANKIB1</v>
      </c>
      <c r="D126">
        <f>IF(AND(ChIP!B126=ChIP!B125,ChIP!C126=ChIP!C125),D125+1,1)</f>
        <v>2</v>
      </c>
      <c r="E126">
        <f t="shared" si="3"/>
        <v>2</v>
      </c>
      <c r="F126">
        <f t="shared" si="4"/>
        <v>1</v>
      </c>
      <c r="G126" t="str">
        <f t="shared" si="5"/>
        <v>KRIT1,ANKIB1</v>
      </c>
      <c r="J126" t="s">
        <v>546</v>
      </c>
      <c r="K126">
        <v>24286833</v>
      </c>
      <c r="L126" t="s">
        <v>556</v>
      </c>
      <c r="M126">
        <v>2</v>
      </c>
      <c r="N126">
        <v>2</v>
      </c>
      <c r="O126">
        <v>1</v>
      </c>
      <c r="P126" t="s">
        <v>726</v>
      </c>
    </row>
    <row r="127" spans="1:16" x14ac:dyDescent="0.35">
      <c r="A127" t="s">
        <v>508</v>
      </c>
      <c r="B127">
        <v>32503168</v>
      </c>
      <c r="C127" t="str">
        <f>IF(ISBLANK(ChIP!P127),ChIP!H127,ChIP!P127)</f>
        <v>ENSCAFG00000026754</v>
      </c>
      <c r="D127">
        <f>IF(AND(ChIP!B127=ChIP!B126,ChIP!C127=ChIP!C126),D126+1,1)</f>
        <v>1</v>
      </c>
      <c r="E127">
        <f t="shared" si="3"/>
        <v>1</v>
      </c>
      <c r="F127">
        <f t="shared" si="4"/>
        <v>1</v>
      </c>
      <c r="G127" t="str">
        <f t="shared" si="5"/>
        <v>ENSCAFG00000026754</v>
      </c>
      <c r="J127" t="s">
        <v>546</v>
      </c>
      <c r="K127">
        <v>24292509</v>
      </c>
      <c r="L127" t="s">
        <v>556</v>
      </c>
      <c r="M127">
        <v>2</v>
      </c>
      <c r="N127">
        <v>2</v>
      </c>
      <c r="O127">
        <v>1</v>
      </c>
      <c r="P127" t="s">
        <v>726</v>
      </c>
    </row>
    <row r="128" spans="1:16" x14ac:dyDescent="0.35">
      <c r="A128" t="s">
        <v>508</v>
      </c>
      <c r="B128">
        <v>32522229</v>
      </c>
      <c r="C128" t="str">
        <f>IF(ISBLANK(ChIP!P128),ChIP!H128,ChIP!P128)</f>
        <v>ENSCAFG00000026754</v>
      </c>
      <c r="D128">
        <f>IF(AND(ChIP!B128=ChIP!B127,ChIP!C128=ChIP!C127),D127+1,1)</f>
        <v>1</v>
      </c>
      <c r="E128">
        <f t="shared" si="3"/>
        <v>1</v>
      </c>
      <c r="F128">
        <f t="shared" si="4"/>
        <v>1</v>
      </c>
      <c r="G128" t="str">
        <f t="shared" si="5"/>
        <v>ENSCAFG00000026754</v>
      </c>
      <c r="J128" t="s">
        <v>546</v>
      </c>
      <c r="K128">
        <v>24303383</v>
      </c>
      <c r="L128" t="s">
        <v>377</v>
      </c>
      <c r="M128">
        <v>2</v>
      </c>
      <c r="N128">
        <v>2</v>
      </c>
      <c r="O128">
        <v>1</v>
      </c>
      <c r="P128" t="s">
        <v>727</v>
      </c>
    </row>
    <row r="129" spans="1:16" x14ac:dyDescent="0.35">
      <c r="A129" t="s">
        <v>508</v>
      </c>
      <c r="B129">
        <v>32529441</v>
      </c>
      <c r="C129" t="str">
        <f>IF(ISBLANK(ChIP!P129),ChIP!H129,ChIP!P129)</f>
        <v>ENSCAFG00000026754</v>
      </c>
      <c r="D129">
        <f>IF(AND(ChIP!B129=ChIP!B128,ChIP!C129=ChIP!C128),D128+1,1)</f>
        <v>1</v>
      </c>
      <c r="E129">
        <f t="shared" si="3"/>
        <v>1</v>
      </c>
      <c r="F129">
        <f t="shared" si="4"/>
        <v>1</v>
      </c>
      <c r="G129" t="str">
        <f t="shared" si="5"/>
        <v>ENSCAFG00000026754</v>
      </c>
      <c r="J129" t="s">
        <v>546</v>
      </c>
      <c r="K129">
        <v>24312302</v>
      </c>
      <c r="L129" t="s">
        <v>377</v>
      </c>
      <c r="M129">
        <v>2</v>
      </c>
      <c r="N129">
        <v>2</v>
      </c>
      <c r="O129">
        <v>1</v>
      </c>
      <c r="P129" t="s">
        <v>727</v>
      </c>
    </row>
    <row r="130" spans="1:16" x14ac:dyDescent="0.35">
      <c r="A130" t="s">
        <v>508</v>
      </c>
      <c r="B130">
        <v>32540148</v>
      </c>
      <c r="C130" t="str">
        <f>IF(ISBLANK(ChIP!P130),ChIP!H130,ChIP!P130)</f>
        <v>ENSCAFG00000026754</v>
      </c>
      <c r="D130">
        <f>IF(AND(ChIP!B130=ChIP!B129,ChIP!C130=ChIP!C129),D129+1,1)</f>
        <v>1</v>
      </c>
      <c r="E130">
        <f t="shared" si="3"/>
        <v>1</v>
      </c>
      <c r="F130">
        <f t="shared" si="4"/>
        <v>1</v>
      </c>
      <c r="G130" t="str">
        <f t="shared" si="5"/>
        <v>ENSCAFG00000026754</v>
      </c>
      <c r="J130" t="s">
        <v>546</v>
      </c>
      <c r="K130">
        <v>29130730</v>
      </c>
      <c r="L130" t="s">
        <v>560</v>
      </c>
      <c r="M130">
        <v>1</v>
      </c>
      <c r="N130">
        <v>1</v>
      </c>
      <c r="O130">
        <v>1</v>
      </c>
      <c r="P130" t="s">
        <v>560</v>
      </c>
    </row>
    <row r="131" spans="1:16" x14ac:dyDescent="0.35">
      <c r="A131" t="s">
        <v>508</v>
      </c>
      <c r="B131">
        <v>32568553</v>
      </c>
      <c r="C131" t="str">
        <f>IF(ISBLANK(ChIP!P131),ChIP!H131,ChIP!P131)</f>
        <v>HDAC9</v>
      </c>
      <c r="D131">
        <f>IF(AND(ChIP!B131=ChIP!B130,ChIP!C131=ChIP!C130),D130+1,1)</f>
        <v>1</v>
      </c>
      <c r="E131">
        <f t="shared" ref="E131:E194" si="6">_xlfn.MAXIFS(D:D,B:B,B131,A:A,A131)</f>
        <v>1</v>
      </c>
      <c r="F131">
        <f t="shared" ref="F131:F194" si="7">IF(E131=D131,1,0)</f>
        <v>1</v>
      </c>
      <c r="G131" t="str">
        <f t="shared" ref="G131:G194" si="8">IF(AND(A131=A130,B131=B130),G130&amp;","&amp;C131,C131)</f>
        <v>HDAC9</v>
      </c>
      <c r="J131" t="s">
        <v>546</v>
      </c>
      <c r="K131">
        <v>29299675</v>
      </c>
      <c r="L131" t="s">
        <v>561</v>
      </c>
      <c r="M131">
        <v>1</v>
      </c>
      <c r="N131">
        <v>1</v>
      </c>
      <c r="O131">
        <v>1</v>
      </c>
      <c r="P131" t="s">
        <v>561</v>
      </c>
    </row>
    <row r="132" spans="1:16" x14ac:dyDescent="0.35">
      <c r="A132" t="s">
        <v>527</v>
      </c>
      <c r="B132">
        <v>20317533</v>
      </c>
      <c r="C132" t="str">
        <f>IF(ISBLANK(ChIP!P132),ChIP!H132,ChIP!P132)</f>
        <v>ENSCAFG00000005722</v>
      </c>
      <c r="D132">
        <f>IF(AND(ChIP!B132=ChIP!B131,ChIP!C132=ChIP!C131),D131+1,1)</f>
        <v>1</v>
      </c>
      <c r="E132">
        <f t="shared" si="6"/>
        <v>1</v>
      </c>
      <c r="F132">
        <f t="shared" si="7"/>
        <v>1</v>
      </c>
      <c r="G132" t="str">
        <f t="shared" si="8"/>
        <v>ENSCAFG00000005722</v>
      </c>
      <c r="J132" t="s">
        <v>546</v>
      </c>
      <c r="K132">
        <v>29324878</v>
      </c>
      <c r="L132" t="s">
        <v>561</v>
      </c>
      <c r="M132">
        <v>1</v>
      </c>
      <c r="N132">
        <v>1</v>
      </c>
      <c r="O132">
        <v>1</v>
      </c>
      <c r="P132" t="s">
        <v>561</v>
      </c>
    </row>
    <row r="133" spans="1:16" x14ac:dyDescent="0.35">
      <c r="A133" t="s">
        <v>527</v>
      </c>
      <c r="B133">
        <v>26751372</v>
      </c>
      <c r="C133" t="str">
        <f>IF(ISBLANK(ChIP!P133),ChIP!H133,ChIP!P133)</f>
        <v>LRRIQ1</v>
      </c>
      <c r="D133">
        <f>IF(AND(ChIP!B133=ChIP!B132,ChIP!C133=ChIP!C132),D132+1,1)</f>
        <v>1</v>
      </c>
      <c r="E133">
        <f t="shared" si="6"/>
        <v>2</v>
      </c>
      <c r="F133">
        <f t="shared" si="7"/>
        <v>0</v>
      </c>
      <c r="G133" t="str">
        <f t="shared" si="8"/>
        <v>LRRIQ1</v>
      </c>
      <c r="J133" t="s">
        <v>546</v>
      </c>
      <c r="K133">
        <v>29376574</v>
      </c>
      <c r="L133" t="s">
        <v>561</v>
      </c>
      <c r="M133">
        <v>1</v>
      </c>
      <c r="N133">
        <v>1</v>
      </c>
      <c r="O133">
        <v>1</v>
      </c>
      <c r="P133" t="s">
        <v>561</v>
      </c>
    </row>
    <row r="134" spans="1:16" x14ac:dyDescent="0.35">
      <c r="A134" t="s">
        <v>527</v>
      </c>
      <c r="B134">
        <v>26751372</v>
      </c>
      <c r="C134" t="str">
        <f>IF(ISBLANK(ChIP!P134),ChIP!H134,ChIP!P134)</f>
        <v>U6</v>
      </c>
      <c r="D134">
        <f>IF(AND(ChIP!B134=ChIP!B133,ChIP!C134=ChIP!C133),D133+1,1)</f>
        <v>2</v>
      </c>
      <c r="E134">
        <f t="shared" si="6"/>
        <v>2</v>
      </c>
      <c r="F134">
        <f t="shared" si="7"/>
        <v>1</v>
      </c>
      <c r="G134" t="str">
        <f t="shared" si="8"/>
        <v>LRRIQ1,U6</v>
      </c>
      <c r="J134" t="s">
        <v>546</v>
      </c>
      <c r="K134">
        <v>29595073</v>
      </c>
      <c r="L134" t="s">
        <v>561</v>
      </c>
      <c r="M134">
        <v>1</v>
      </c>
      <c r="N134">
        <v>1</v>
      </c>
      <c r="O134">
        <v>1</v>
      </c>
      <c r="P134" t="s">
        <v>561</v>
      </c>
    </row>
    <row r="135" spans="1:16" x14ac:dyDescent="0.35">
      <c r="A135" t="s">
        <v>527</v>
      </c>
      <c r="B135">
        <v>26965818</v>
      </c>
      <c r="C135" t="str">
        <f>IF(ISBLANK(ChIP!P135),ChIP!H135,ChIP!P135)</f>
        <v>ENSCAFG00000042655</v>
      </c>
      <c r="D135">
        <f>IF(AND(ChIP!B135=ChIP!B134,ChIP!C135=ChIP!C134),D134+1,1)</f>
        <v>1</v>
      </c>
      <c r="E135">
        <f t="shared" si="6"/>
        <v>1</v>
      </c>
      <c r="F135">
        <f t="shared" si="7"/>
        <v>1</v>
      </c>
      <c r="G135" t="str">
        <f t="shared" si="8"/>
        <v>ENSCAFG00000042655</v>
      </c>
      <c r="J135" t="s">
        <v>546</v>
      </c>
      <c r="K135">
        <v>41422687</v>
      </c>
      <c r="L135" t="s">
        <v>564</v>
      </c>
      <c r="M135">
        <v>1</v>
      </c>
      <c r="N135">
        <v>1</v>
      </c>
      <c r="O135">
        <v>1</v>
      </c>
      <c r="P135" t="s">
        <v>564</v>
      </c>
    </row>
    <row r="136" spans="1:16" x14ac:dyDescent="0.35">
      <c r="A136" t="s">
        <v>535</v>
      </c>
      <c r="B136">
        <v>7462818</v>
      </c>
      <c r="C136" t="str">
        <f>IF(ISBLANK(ChIP!P136),ChIP!H136,ChIP!P136)</f>
        <v>SSBP1</v>
      </c>
      <c r="D136">
        <f>IF(AND(ChIP!B136=ChIP!B135,ChIP!C136=ChIP!C135),D135+1,1)</f>
        <v>1</v>
      </c>
      <c r="E136">
        <f t="shared" si="6"/>
        <v>1</v>
      </c>
      <c r="F136">
        <f t="shared" si="7"/>
        <v>1</v>
      </c>
      <c r="G136" t="str">
        <f t="shared" si="8"/>
        <v>SSBP1</v>
      </c>
      <c r="J136" t="s">
        <v>546</v>
      </c>
      <c r="K136">
        <v>41445354</v>
      </c>
      <c r="L136" t="s">
        <v>567</v>
      </c>
      <c r="M136">
        <v>1</v>
      </c>
      <c r="N136">
        <v>1</v>
      </c>
      <c r="O136">
        <v>1</v>
      </c>
      <c r="P136" t="s">
        <v>567</v>
      </c>
    </row>
    <row r="137" spans="1:16" x14ac:dyDescent="0.35">
      <c r="A137" t="s">
        <v>535</v>
      </c>
      <c r="B137">
        <v>13634700</v>
      </c>
      <c r="C137" t="str">
        <f>IF(ISBLANK(ChIP!P137),ChIP!H137,ChIP!P137)</f>
        <v>LYPD8</v>
      </c>
      <c r="D137">
        <f>IF(AND(ChIP!B137=ChIP!B136,ChIP!C137=ChIP!C136),D136+1,1)</f>
        <v>1</v>
      </c>
      <c r="E137">
        <f t="shared" si="6"/>
        <v>1</v>
      </c>
      <c r="F137">
        <f t="shared" si="7"/>
        <v>1</v>
      </c>
      <c r="G137" t="str">
        <f t="shared" si="8"/>
        <v>LYPD8</v>
      </c>
      <c r="J137" t="s">
        <v>568</v>
      </c>
      <c r="K137">
        <v>4767099</v>
      </c>
      <c r="L137" t="s">
        <v>569</v>
      </c>
      <c r="M137">
        <v>1</v>
      </c>
      <c r="N137">
        <v>1</v>
      </c>
      <c r="O137">
        <v>1</v>
      </c>
      <c r="P137" t="s">
        <v>569</v>
      </c>
    </row>
    <row r="138" spans="1:16" x14ac:dyDescent="0.35">
      <c r="A138" t="s">
        <v>535</v>
      </c>
      <c r="B138">
        <v>13634890</v>
      </c>
      <c r="C138" t="str">
        <f>IF(ISBLANK(ChIP!P138),ChIP!H138,ChIP!P138)</f>
        <v>LYPD8</v>
      </c>
      <c r="D138">
        <f>IF(AND(ChIP!B138=ChIP!B137,ChIP!C138=ChIP!C137),D137+1,1)</f>
        <v>1</v>
      </c>
      <c r="E138">
        <f t="shared" si="6"/>
        <v>1</v>
      </c>
      <c r="F138">
        <f t="shared" si="7"/>
        <v>1</v>
      </c>
      <c r="G138" t="str">
        <f t="shared" si="8"/>
        <v>LYPD8</v>
      </c>
      <c r="J138" t="s">
        <v>568</v>
      </c>
      <c r="K138">
        <v>4771876</v>
      </c>
      <c r="L138" t="s">
        <v>569</v>
      </c>
      <c r="M138">
        <v>1</v>
      </c>
      <c r="N138">
        <v>1</v>
      </c>
      <c r="O138">
        <v>1</v>
      </c>
      <c r="P138" t="s">
        <v>569</v>
      </c>
    </row>
    <row r="139" spans="1:16" x14ac:dyDescent="0.35">
      <c r="A139" t="s">
        <v>535</v>
      </c>
      <c r="B139">
        <v>13670264</v>
      </c>
      <c r="C139" t="str">
        <f>IF(ISBLANK(ChIP!P139),ChIP!H139,ChIP!P139)</f>
        <v>LYPD8</v>
      </c>
      <c r="D139">
        <f>IF(AND(ChIP!B139=ChIP!B138,ChIP!C139=ChIP!C138),D138+1,1)</f>
        <v>1</v>
      </c>
      <c r="E139">
        <f t="shared" si="6"/>
        <v>1</v>
      </c>
      <c r="F139">
        <f t="shared" si="7"/>
        <v>1</v>
      </c>
      <c r="G139" t="str">
        <f t="shared" si="8"/>
        <v>LYPD8</v>
      </c>
      <c r="J139" t="s">
        <v>568</v>
      </c>
      <c r="K139">
        <v>4798748</v>
      </c>
      <c r="L139" t="s">
        <v>569</v>
      </c>
      <c r="M139">
        <v>1</v>
      </c>
      <c r="N139">
        <v>1</v>
      </c>
      <c r="O139">
        <v>1</v>
      </c>
      <c r="P139" t="s">
        <v>569</v>
      </c>
    </row>
    <row r="140" spans="1:16" x14ac:dyDescent="0.35">
      <c r="A140" t="s">
        <v>544</v>
      </c>
      <c r="B140">
        <v>3753156</v>
      </c>
      <c r="C140" t="str">
        <f>IF(ISBLANK(ChIP!P140),ChIP!H140,ChIP!P140)</f>
        <v>ENSCAFG00000041862</v>
      </c>
      <c r="D140">
        <f>IF(AND(ChIP!B140=ChIP!B139,ChIP!C140=ChIP!C139),D139+1,1)</f>
        <v>1</v>
      </c>
      <c r="E140">
        <f t="shared" si="6"/>
        <v>1</v>
      </c>
      <c r="F140">
        <f t="shared" si="7"/>
        <v>1</v>
      </c>
      <c r="G140" t="str">
        <f t="shared" si="8"/>
        <v>ENSCAFG00000041862</v>
      </c>
      <c r="J140" t="s">
        <v>568</v>
      </c>
      <c r="K140">
        <v>4813917</v>
      </c>
      <c r="L140" t="s">
        <v>569</v>
      </c>
      <c r="M140">
        <v>1</v>
      </c>
      <c r="N140">
        <v>1</v>
      </c>
      <c r="O140">
        <v>1</v>
      </c>
      <c r="P140" t="s">
        <v>569</v>
      </c>
    </row>
    <row r="141" spans="1:16" x14ac:dyDescent="0.35">
      <c r="A141" t="s">
        <v>546</v>
      </c>
      <c r="B141">
        <v>9493237</v>
      </c>
      <c r="C141" t="str">
        <f>IF(ISBLANK(ChIP!P141),ChIP!H141,ChIP!P141)</f>
        <v>SUGCT</v>
      </c>
      <c r="D141">
        <f>IF(AND(ChIP!B141=ChIP!B140,ChIP!C141=ChIP!C140),D140+1,1)</f>
        <v>1</v>
      </c>
      <c r="E141">
        <f t="shared" si="6"/>
        <v>2</v>
      </c>
      <c r="F141">
        <f t="shared" si="7"/>
        <v>0</v>
      </c>
      <c r="G141" t="str">
        <f t="shared" si="8"/>
        <v>SUGCT</v>
      </c>
      <c r="J141" t="s">
        <v>568</v>
      </c>
      <c r="K141">
        <v>6162402</v>
      </c>
      <c r="L141" t="s">
        <v>572</v>
      </c>
      <c r="M141">
        <v>1</v>
      </c>
      <c r="N141">
        <v>1</v>
      </c>
      <c r="O141">
        <v>1</v>
      </c>
      <c r="P141" t="s">
        <v>572</v>
      </c>
    </row>
    <row r="142" spans="1:16" x14ac:dyDescent="0.35">
      <c r="A142" t="s">
        <v>546</v>
      </c>
      <c r="B142">
        <v>9493237</v>
      </c>
      <c r="C142" t="str">
        <f>IF(ISBLANK(ChIP!P142),ChIP!H142,ChIP!P142)</f>
        <v>ENSCAFG00000028433</v>
      </c>
      <c r="D142">
        <f>IF(AND(ChIP!B142=ChIP!B141,ChIP!C142=ChIP!C141),D141+1,1)</f>
        <v>2</v>
      </c>
      <c r="E142">
        <f t="shared" si="6"/>
        <v>2</v>
      </c>
      <c r="F142">
        <f t="shared" si="7"/>
        <v>1</v>
      </c>
      <c r="G142" t="str">
        <f t="shared" si="8"/>
        <v>SUGCT,ENSCAFG00000028433</v>
      </c>
      <c r="J142" t="s">
        <v>568</v>
      </c>
      <c r="K142">
        <v>6178251</v>
      </c>
      <c r="L142" t="s">
        <v>572</v>
      </c>
      <c r="M142">
        <v>1</v>
      </c>
      <c r="N142">
        <v>1</v>
      </c>
      <c r="O142">
        <v>1</v>
      </c>
      <c r="P142" t="s">
        <v>572</v>
      </c>
    </row>
    <row r="143" spans="1:16" x14ac:dyDescent="0.35">
      <c r="A143" t="s">
        <v>546</v>
      </c>
      <c r="B143">
        <v>9655138</v>
      </c>
      <c r="C143" t="str">
        <f>IF(ISBLANK(ChIP!P143),ChIP!H143,ChIP!P143)</f>
        <v>SUGCT</v>
      </c>
      <c r="D143">
        <f>IF(AND(ChIP!B143=ChIP!B142,ChIP!C143=ChIP!C142),D142+1,1)</f>
        <v>1</v>
      </c>
      <c r="E143">
        <f t="shared" si="6"/>
        <v>2</v>
      </c>
      <c r="F143">
        <f t="shared" si="7"/>
        <v>0</v>
      </c>
      <c r="G143" t="str">
        <f t="shared" si="8"/>
        <v>SUGCT</v>
      </c>
      <c r="J143" t="s">
        <v>568</v>
      </c>
      <c r="K143">
        <v>6201219</v>
      </c>
      <c r="L143" t="s">
        <v>572</v>
      </c>
      <c r="M143">
        <v>1</v>
      </c>
      <c r="N143">
        <v>1</v>
      </c>
      <c r="O143">
        <v>1</v>
      </c>
      <c r="P143" t="s">
        <v>572</v>
      </c>
    </row>
    <row r="144" spans="1:16" x14ac:dyDescent="0.35">
      <c r="A144" t="s">
        <v>546</v>
      </c>
      <c r="B144">
        <v>9655138</v>
      </c>
      <c r="C144" t="str">
        <f>IF(ISBLANK(ChIP!P144),ChIP!H144,ChIP!P144)</f>
        <v>ENSCAFG00000028433</v>
      </c>
      <c r="D144">
        <f>IF(AND(ChIP!B144=ChIP!B143,ChIP!C144=ChIP!C143),D143+1,1)</f>
        <v>2</v>
      </c>
      <c r="E144">
        <f t="shared" si="6"/>
        <v>2</v>
      </c>
      <c r="F144">
        <f t="shared" si="7"/>
        <v>1</v>
      </c>
      <c r="G144" t="str">
        <f t="shared" si="8"/>
        <v>SUGCT,ENSCAFG00000028433</v>
      </c>
      <c r="J144" t="s">
        <v>568</v>
      </c>
      <c r="K144">
        <v>6216997</v>
      </c>
      <c r="L144" t="s">
        <v>572</v>
      </c>
      <c r="M144">
        <v>1</v>
      </c>
      <c r="N144">
        <v>1</v>
      </c>
      <c r="O144">
        <v>1</v>
      </c>
      <c r="P144" t="s">
        <v>572</v>
      </c>
    </row>
    <row r="145" spans="1:16" x14ac:dyDescent="0.35">
      <c r="A145" t="s">
        <v>546</v>
      </c>
      <c r="B145">
        <v>19746195</v>
      </c>
      <c r="C145" t="str">
        <f>IF(ISBLANK(ChIP!P145),ChIP!H145,ChIP!P145)</f>
        <v>ENSCAFG00000040428</v>
      </c>
      <c r="D145">
        <f>IF(AND(ChIP!B145=ChIP!B144,ChIP!C145=ChIP!C144),D144+1,1)</f>
        <v>1</v>
      </c>
      <c r="E145">
        <f t="shared" si="6"/>
        <v>1</v>
      </c>
      <c r="F145">
        <f t="shared" si="7"/>
        <v>1</v>
      </c>
      <c r="G145" t="str">
        <f t="shared" si="8"/>
        <v>ENSCAFG00000040428</v>
      </c>
      <c r="J145" t="s">
        <v>568</v>
      </c>
      <c r="K145">
        <v>6553427</v>
      </c>
      <c r="L145" t="s">
        <v>572</v>
      </c>
      <c r="M145">
        <v>1</v>
      </c>
      <c r="N145">
        <v>1</v>
      </c>
      <c r="O145">
        <v>1</v>
      </c>
      <c r="P145" t="s">
        <v>572</v>
      </c>
    </row>
    <row r="146" spans="1:16" x14ac:dyDescent="0.35">
      <c r="A146" t="s">
        <v>546</v>
      </c>
      <c r="B146">
        <v>24164381</v>
      </c>
      <c r="C146" t="str">
        <f>IF(ISBLANK(ChIP!P146),ChIP!H146,ChIP!P146)</f>
        <v>ENSCAFG00000044560</v>
      </c>
      <c r="D146">
        <f>IF(AND(ChIP!B146=ChIP!B145,ChIP!C146=ChIP!C145),D145+1,1)</f>
        <v>1</v>
      </c>
      <c r="E146">
        <f t="shared" si="6"/>
        <v>1</v>
      </c>
      <c r="F146">
        <f t="shared" si="7"/>
        <v>1</v>
      </c>
      <c r="G146" t="str">
        <f t="shared" si="8"/>
        <v>ENSCAFG00000044560</v>
      </c>
      <c r="J146" t="s">
        <v>568</v>
      </c>
      <c r="K146">
        <v>6560183</v>
      </c>
      <c r="L146" t="s">
        <v>572</v>
      </c>
      <c r="M146">
        <v>1</v>
      </c>
      <c r="N146">
        <v>1</v>
      </c>
      <c r="O146">
        <v>1</v>
      </c>
      <c r="P146" t="s">
        <v>572</v>
      </c>
    </row>
    <row r="147" spans="1:16" x14ac:dyDescent="0.35">
      <c r="A147" t="s">
        <v>546</v>
      </c>
      <c r="B147">
        <v>24196399</v>
      </c>
      <c r="C147" t="str">
        <f>IF(ISBLANK(ChIP!P147),ChIP!H147,ChIP!P147)</f>
        <v>ENSCAFG00000044560</v>
      </c>
      <c r="D147">
        <f>IF(AND(ChIP!B147=ChIP!B146,ChIP!C147=ChIP!C146),D146+1,1)</f>
        <v>1</v>
      </c>
      <c r="E147">
        <f t="shared" si="6"/>
        <v>1</v>
      </c>
      <c r="F147">
        <f t="shared" si="7"/>
        <v>1</v>
      </c>
      <c r="G147" t="str">
        <f t="shared" si="8"/>
        <v>ENSCAFG00000044560</v>
      </c>
      <c r="J147" t="s">
        <v>568</v>
      </c>
      <c r="K147">
        <v>6590666</v>
      </c>
      <c r="L147" t="s">
        <v>572</v>
      </c>
      <c r="M147">
        <v>1</v>
      </c>
      <c r="N147">
        <v>1</v>
      </c>
      <c r="O147">
        <v>1</v>
      </c>
      <c r="P147" t="s">
        <v>572</v>
      </c>
    </row>
    <row r="148" spans="1:16" x14ac:dyDescent="0.35">
      <c r="A148" t="s">
        <v>546</v>
      </c>
      <c r="B148">
        <v>24209031</v>
      </c>
      <c r="C148" t="str">
        <f>IF(ISBLANK(ChIP!P148),ChIP!H148,ChIP!P148)</f>
        <v>ENSCAFG00000046418</v>
      </c>
      <c r="D148">
        <f>IF(AND(ChIP!B148=ChIP!B147,ChIP!C148=ChIP!C147),D147+1,1)</f>
        <v>1</v>
      </c>
      <c r="E148">
        <f t="shared" si="6"/>
        <v>1</v>
      </c>
      <c r="F148">
        <f t="shared" si="7"/>
        <v>1</v>
      </c>
      <c r="G148" t="str">
        <f t="shared" si="8"/>
        <v>ENSCAFG00000046418</v>
      </c>
      <c r="J148" t="s">
        <v>568</v>
      </c>
      <c r="K148">
        <v>6629569</v>
      </c>
      <c r="L148" t="s">
        <v>573</v>
      </c>
      <c r="M148">
        <v>1</v>
      </c>
      <c r="N148">
        <v>1</v>
      </c>
      <c r="O148">
        <v>1</v>
      </c>
      <c r="P148" t="s">
        <v>573</v>
      </c>
    </row>
    <row r="149" spans="1:16" x14ac:dyDescent="0.35">
      <c r="A149" t="s">
        <v>546</v>
      </c>
      <c r="B149">
        <v>24261759</v>
      </c>
      <c r="C149" t="str">
        <f>IF(ISBLANK(ChIP!P149),ChIP!H149,ChIP!P149)</f>
        <v>ENSCAFG00000046418</v>
      </c>
      <c r="D149">
        <f>IF(AND(ChIP!B149=ChIP!B148,ChIP!C149=ChIP!C148),D148+1,1)</f>
        <v>1</v>
      </c>
      <c r="E149">
        <f t="shared" si="6"/>
        <v>1</v>
      </c>
      <c r="F149">
        <f t="shared" si="7"/>
        <v>1</v>
      </c>
      <c r="G149" t="str">
        <f t="shared" si="8"/>
        <v>ENSCAFG00000046418</v>
      </c>
      <c r="J149" t="s">
        <v>568</v>
      </c>
      <c r="K149">
        <v>6648984</v>
      </c>
      <c r="L149" t="s">
        <v>573</v>
      </c>
      <c r="M149">
        <v>1</v>
      </c>
      <c r="N149">
        <v>1</v>
      </c>
      <c r="O149">
        <v>1</v>
      </c>
      <c r="P149" t="s">
        <v>573</v>
      </c>
    </row>
    <row r="150" spans="1:16" x14ac:dyDescent="0.35">
      <c r="A150" t="s">
        <v>546</v>
      </c>
      <c r="B150">
        <v>24286833</v>
      </c>
      <c r="C150" t="str">
        <f>IF(ISBLANK(ChIP!P150),ChIP!H150,ChIP!P150)</f>
        <v>ENSCAFG00000046418</v>
      </c>
      <c r="D150">
        <f>IF(AND(ChIP!B150=ChIP!B149,ChIP!C150=ChIP!C149),D149+1,1)</f>
        <v>1</v>
      </c>
      <c r="E150">
        <f t="shared" si="6"/>
        <v>2</v>
      </c>
      <c r="F150">
        <f t="shared" si="7"/>
        <v>0</v>
      </c>
      <c r="G150" t="str">
        <f t="shared" si="8"/>
        <v>ENSCAFG00000046418</v>
      </c>
      <c r="J150" t="s">
        <v>568</v>
      </c>
      <c r="K150">
        <v>6663845</v>
      </c>
      <c r="L150" t="s">
        <v>573</v>
      </c>
      <c r="M150">
        <v>1</v>
      </c>
      <c r="N150">
        <v>1</v>
      </c>
      <c r="O150">
        <v>1</v>
      </c>
      <c r="P150" t="s">
        <v>573</v>
      </c>
    </row>
    <row r="151" spans="1:16" x14ac:dyDescent="0.35">
      <c r="A151" t="s">
        <v>546</v>
      </c>
      <c r="B151">
        <v>24286833</v>
      </c>
      <c r="C151" t="str">
        <f>IF(ISBLANK(ChIP!P151),ChIP!H151,ChIP!P151)</f>
        <v>SEMA3D</v>
      </c>
      <c r="D151">
        <f>IF(AND(ChIP!B151=ChIP!B150,ChIP!C151=ChIP!C150),D150+1,1)</f>
        <v>2</v>
      </c>
      <c r="E151">
        <f t="shared" si="6"/>
        <v>2</v>
      </c>
      <c r="F151">
        <f t="shared" si="7"/>
        <v>1</v>
      </c>
      <c r="G151" t="str">
        <f t="shared" si="8"/>
        <v>ENSCAFG00000046418,SEMA3D</v>
      </c>
      <c r="J151" t="s">
        <v>568</v>
      </c>
      <c r="K151">
        <v>6672903</v>
      </c>
      <c r="L151" t="s">
        <v>573</v>
      </c>
      <c r="M151">
        <v>1</v>
      </c>
      <c r="N151">
        <v>1</v>
      </c>
      <c r="O151">
        <v>1</v>
      </c>
      <c r="P151" t="s">
        <v>573</v>
      </c>
    </row>
    <row r="152" spans="1:16" x14ac:dyDescent="0.35">
      <c r="A152" t="s">
        <v>546</v>
      </c>
      <c r="B152">
        <v>24292509</v>
      </c>
      <c r="C152" t="str">
        <f>IF(ISBLANK(ChIP!P152),ChIP!H152,ChIP!P152)</f>
        <v>ENSCAFG00000046418</v>
      </c>
      <c r="D152">
        <f>IF(AND(ChIP!B152=ChIP!B151,ChIP!C152=ChIP!C151),D151+1,1)</f>
        <v>1</v>
      </c>
      <c r="E152">
        <f t="shared" si="6"/>
        <v>2</v>
      </c>
      <c r="F152">
        <f t="shared" si="7"/>
        <v>0</v>
      </c>
      <c r="G152" t="str">
        <f t="shared" si="8"/>
        <v>ENSCAFG00000046418</v>
      </c>
      <c r="J152" t="s">
        <v>568</v>
      </c>
      <c r="K152">
        <v>6689197</v>
      </c>
      <c r="L152" t="s">
        <v>573</v>
      </c>
      <c r="M152">
        <v>1</v>
      </c>
      <c r="N152">
        <v>1</v>
      </c>
      <c r="O152">
        <v>1</v>
      </c>
      <c r="P152" t="s">
        <v>573</v>
      </c>
    </row>
    <row r="153" spans="1:16" x14ac:dyDescent="0.35">
      <c r="A153" t="s">
        <v>546</v>
      </c>
      <c r="B153">
        <v>24292509</v>
      </c>
      <c r="C153" t="str">
        <f>IF(ISBLANK(ChIP!P153),ChIP!H153,ChIP!P153)</f>
        <v>SEMA3D</v>
      </c>
      <c r="D153">
        <f>IF(AND(ChIP!B153=ChIP!B152,ChIP!C153=ChIP!C152),D152+1,1)</f>
        <v>2</v>
      </c>
      <c r="E153">
        <f t="shared" si="6"/>
        <v>2</v>
      </c>
      <c r="F153">
        <f t="shared" si="7"/>
        <v>1</v>
      </c>
      <c r="G153" t="str">
        <f t="shared" si="8"/>
        <v>ENSCAFG00000046418,SEMA3D</v>
      </c>
      <c r="J153" t="s">
        <v>568</v>
      </c>
      <c r="K153">
        <v>6728854</v>
      </c>
      <c r="L153" t="s">
        <v>573</v>
      </c>
      <c r="M153">
        <v>1</v>
      </c>
      <c r="N153">
        <v>1</v>
      </c>
      <c r="O153">
        <v>1</v>
      </c>
      <c r="P153" t="s">
        <v>573</v>
      </c>
    </row>
    <row r="154" spans="1:16" x14ac:dyDescent="0.35">
      <c r="A154" t="s">
        <v>546</v>
      </c>
      <c r="B154">
        <v>24303383</v>
      </c>
      <c r="C154" t="str">
        <f>IF(ISBLANK(ChIP!P154),ChIP!H154,ChIP!P154)</f>
        <v>SEMA3D</v>
      </c>
      <c r="D154">
        <f>IF(AND(ChIP!B154=ChIP!B153,ChIP!C154=ChIP!C153),D153+1,1)</f>
        <v>1</v>
      </c>
      <c r="E154">
        <f t="shared" si="6"/>
        <v>2</v>
      </c>
      <c r="F154">
        <f t="shared" si="7"/>
        <v>0</v>
      </c>
      <c r="G154" t="str">
        <f t="shared" si="8"/>
        <v>SEMA3D</v>
      </c>
      <c r="J154" t="s">
        <v>568</v>
      </c>
      <c r="K154">
        <v>6741733</v>
      </c>
      <c r="L154" t="s">
        <v>573</v>
      </c>
      <c r="M154">
        <v>1</v>
      </c>
      <c r="N154">
        <v>1</v>
      </c>
      <c r="O154">
        <v>1</v>
      </c>
      <c r="P154" t="s">
        <v>573</v>
      </c>
    </row>
    <row r="155" spans="1:16" x14ac:dyDescent="0.35">
      <c r="A155" t="s">
        <v>546</v>
      </c>
      <c r="B155">
        <v>24303383</v>
      </c>
      <c r="C155" t="str">
        <f>IF(ISBLANK(ChIP!P155),ChIP!H155,ChIP!P155)</f>
        <v>U6</v>
      </c>
      <c r="D155">
        <f>IF(AND(ChIP!B155=ChIP!B154,ChIP!C155=ChIP!C154),D154+1,1)</f>
        <v>2</v>
      </c>
      <c r="E155">
        <f t="shared" si="6"/>
        <v>2</v>
      </c>
      <c r="F155">
        <f t="shared" si="7"/>
        <v>1</v>
      </c>
      <c r="G155" t="str">
        <f t="shared" si="8"/>
        <v>SEMA3D,U6</v>
      </c>
      <c r="J155" t="s">
        <v>568</v>
      </c>
      <c r="K155">
        <v>6926648</v>
      </c>
      <c r="L155" t="s">
        <v>573</v>
      </c>
      <c r="M155">
        <v>1</v>
      </c>
      <c r="N155">
        <v>1</v>
      </c>
      <c r="O155">
        <v>1</v>
      </c>
      <c r="P155" t="s">
        <v>573</v>
      </c>
    </row>
    <row r="156" spans="1:16" x14ac:dyDescent="0.35">
      <c r="A156" t="s">
        <v>546</v>
      </c>
      <c r="B156">
        <v>24312302</v>
      </c>
      <c r="C156" t="str">
        <f>IF(ISBLANK(ChIP!P156),ChIP!H156,ChIP!P156)</f>
        <v>SEMA3D</v>
      </c>
      <c r="D156">
        <f>IF(AND(ChIP!B156=ChIP!B155,ChIP!C156=ChIP!C155),D155+1,1)</f>
        <v>1</v>
      </c>
      <c r="E156">
        <f t="shared" si="6"/>
        <v>2</v>
      </c>
      <c r="F156">
        <f t="shared" si="7"/>
        <v>0</v>
      </c>
      <c r="G156" t="str">
        <f t="shared" si="8"/>
        <v>SEMA3D</v>
      </c>
      <c r="J156" t="s">
        <v>568</v>
      </c>
      <c r="K156">
        <v>6970430</v>
      </c>
      <c r="L156" t="s">
        <v>573</v>
      </c>
      <c r="M156">
        <v>1</v>
      </c>
      <c r="N156">
        <v>1</v>
      </c>
      <c r="O156">
        <v>1</v>
      </c>
      <c r="P156" t="s">
        <v>573</v>
      </c>
    </row>
    <row r="157" spans="1:16" x14ac:dyDescent="0.35">
      <c r="A157" t="s">
        <v>546</v>
      </c>
      <c r="B157">
        <v>24312302</v>
      </c>
      <c r="C157" t="str">
        <f>IF(ISBLANK(ChIP!P157),ChIP!H157,ChIP!P157)</f>
        <v>U6</v>
      </c>
      <c r="D157">
        <f>IF(AND(ChIP!B157=ChIP!B156,ChIP!C157=ChIP!C156),D156+1,1)</f>
        <v>2</v>
      </c>
      <c r="E157">
        <f t="shared" si="6"/>
        <v>2</v>
      </c>
      <c r="F157">
        <f t="shared" si="7"/>
        <v>1</v>
      </c>
      <c r="G157" t="str">
        <f t="shared" si="8"/>
        <v>SEMA3D,U6</v>
      </c>
      <c r="J157" t="s">
        <v>568</v>
      </c>
      <c r="K157">
        <v>7095253</v>
      </c>
      <c r="L157" t="s">
        <v>573</v>
      </c>
      <c r="M157">
        <v>1</v>
      </c>
      <c r="N157">
        <v>1</v>
      </c>
      <c r="O157">
        <v>1</v>
      </c>
      <c r="P157" t="s">
        <v>573</v>
      </c>
    </row>
    <row r="158" spans="1:16" x14ac:dyDescent="0.35">
      <c r="A158" t="s">
        <v>546</v>
      </c>
      <c r="B158">
        <v>29130730</v>
      </c>
      <c r="C158" t="str">
        <f>IF(ISBLANK(ChIP!P158),ChIP!H158,ChIP!P158)</f>
        <v>ENSCAFG00000044495</v>
      </c>
      <c r="D158">
        <f>IF(AND(ChIP!B158=ChIP!B157,ChIP!C158=ChIP!C157),D157+1,1)</f>
        <v>1</v>
      </c>
      <c r="E158">
        <f t="shared" si="6"/>
        <v>1</v>
      </c>
      <c r="F158">
        <f t="shared" si="7"/>
        <v>1</v>
      </c>
      <c r="G158" t="str">
        <f t="shared" si="8"/>
        <v>ENSCAFG00000044495</v>
      </c>
      <c r="J158" t="s">
        <v>568</v>
      </c>
      <c r="K158">
        <v>7097389</v>
      </c>
      <c r="L158" t="s">
        <v>573</v>
      </c>
      <c r="M158">
        <v>1</v>
      </c>
      <c r="N158">
        <v>1</v>
      </c>
      <c r="O158">
        <v>1</v>
      </c>
      <c r="P158" t="s">
        <v>573</v>
      </c>
    </row>
    <row r="159" spans="1:16" x14ac:dyDescent="0.35">
      <c r="A159" t="s">
        <v>546</v>
      </c>
      <c r="B159">
        <v>29299675</v>
      </c>
      <c r="C159" t="str">
        <f>IF(ISBLANK(ChIP!P159),ChIP!H159,ChIP!P159)</f>
        <v>ENSCAFG00000046942</v>
      </c>
      <c r="D159">
        <f>IF(AND(ChIP!B159=ChIP!B158,ChIP!C159=ChIP!C158),D158+1,1)</f>
        <v>1</v>
      </c>
      <c r="E159">
        <f t="shared" si="6"/>
        <v>1</v>
      </c>
      <c r="F159">
        <f t="shared" si="7"/>
        <v>1</v>
      </c>
      <c r="G159" t="str">
        <f t="shared" si="8"/>
        <v>ENSCAFG00000046942</v>
      </c>
      <c r="J159" t="s">
        <v>568</v>
      </c>
      <c r="K159">
        <v>7117822</v>
      </c>
      <c r="L159" t="s">
        <v>573</v>
      </c>
      <c r="M159">
        <v>1</v>
      </c>
      <c r="N159">
        <v>1</v>
      </c>
      <c r="O159">
        <v>1</v>
      </c>
      <c r="P159" t="s">
        <v>573</v>
      </c>
    </row>
    <row r="160" spans="1:16" x14ac:dyDescent="0.35">
      <c r="A160" t="s">
        <v>546</v>
      </c>
      <c r="B160">
        <v>29324878</v>
      </c>
      <c r="C160" t="str">
        <f>IF(ISBLANK(ChIP!P160),ChIP!H160,ChIP!P160)</f>
        <v>ENSCAFG00000046942</v>
      </c>
      <c r="D160">
        <f>IF(AND(ChIP!B160=ChIP!B159,ChIP!C160=ChIP!C159),D159+1,1)</f>
        <v>1</v>
      </c>
      <c r="E160">
        <f t="shared" si="6"/>
        <v>1</v>
      </c>
      <c r="F160">
        <f t="shared" si="7"/>
        <v>1</v>
      </c>
      <c r="G160" t="str">
        <f t="shared" si="8"/>
        <v>ENSCAFG00000046942</v>
      </c>
      <c r="J160" t="s">
        <v>568</v>
      </c>
      <c r="K160">
        <v>7122489</v>
      </c>
      <c r="L160" t="s">
        <v>573</v>
      </c>
      <c r="M160">
        <v>1</v>
      </c>
      <c r="N160">
        <v>1</v>
      </c>
      <c r="O160">
        <v>1</v>
      </c>
      <c r="P160" t="s">
        <v>573</v>
      </c>
    </row>
    <row r="161" spans="1:16" x14ac:dyDescent="0.35">
      <c r="A161" t="s">
        <v>546</v>
      </c>
      <c r="B161">
        <v>29376574</v>
      </c>
      <c r="C161" t="str">
        <f>IF(ISBLANK(ChIP!P161),ChIP!H161,ChIP!P161)</f>
        <v>ENSCAFG00000046942</v>
      </c>
      <c r="D161">
        <f>IF(AND(ChIP!B161=ChIP!B160,ChIP!C161=ChIP!C160),D160+1,1)</f>
        <v>1</v>
      </c>
      <c r="E161">
        <f t="shared" si="6"/>
        <v>1</v>
      </c>
      <c r="F161">
        <f t="shared" si="7"/>
        <v>1</v>
      </c>
      <c r="G161" t="str">
        <f t="shared" si="8"/>
        <v>ENSCAFG00000046942</v>
      </c>
      <c r="J161" t="s">
        <v>568</v>
      </c>
      <c r="K161">
        <v>12407112</v>
      </c>
      <c r="L161" t="s">
        <v>574</v>
      </c>
      <c r="M161">
        <v>1</v>
      </c>
      <c r="N161">
        <v>1</v>
      </c>
      <c r="O161">
        <v>1</v>
      </c>
      <c r="P161" t="s">
        <v>574</v>
      </c>
    </row>
    <row r="162" spans="1:16" x14ac:dyDescent="0.35">
      <c r="A162" t="s">
        <v>546</v>
      </c>
      <c r="B162">
        <v>29595073</v>
      </c>
      <c r="C162" t="str">
        <f>IF(ISBLANK(ChIP!P162),ChIP!H162,ChIP!P162)</f>
        <v>ENSCAFG00000046942</v>
      </c>
      <c r="D162">
        <f>IF(AND(ChIP!B162=ChIP!B161,ChIP!C162=ChIP!C161),D161+1,1)</f>
        <v>1</v>
      </c>
      <c r="E162">
        <f t="shared" si="6"/>
        <v>1</v>
      </c>
      <c r="F162">
        <f t="shared" si="7"/>
        <v>1</v>
      </c>
      <c r="G162" t="str">
        <f t="shared" si="8"/>
        <v>ENSCAFG00000046942</v>
      </c>
      <c r="J162" t="s">
        <v>575</v>
      </c>
      <c r="K162">
        <v>2971861</v>
      </c>
      <c r="L162" t="s">
        <v>582</v>
      </c>
      <c r="M162">
        <v>2</v>
      </c>
      <c r="N162">
        <v>2</v>
      </c>
      <c r="O162">
        <v>1</v>
      </c>
      <c r="P162" t="s">
        <v>728</v>
      </c>
    </row>
    <row r="163" spans="1:16" x14ac:dyDescent="0.35">
      <c r="A163" t="s">
        <v>546</v>
      </c>
      <c r="B163">
        <v>41422687</v>
      </c>
      <c r="C163" t="str">
        <f>IF(ISBLANK(ChIP!P163),ChIP!H163,ChIP!P163)</f>
        <v>ENSCAFG00000043513</v>
      </c>
      <c r="D163">
        <f>IF(AND(ChIP!B163=ChIP!B162,ChIP!C163=ChIP!C162),D162+1,1)</f>
        <v>1</v>
      </c>
      <c r="E163">
        <f t="shared" si="6"/>
        <v>1</v>
      </c>
      <c r="F163">
        <f t="shared" si="7"/>
        <v>1</v>
      </c>
      <c r="G163" t="str">
        <f t="shared" si="8"/>
        <v>ENSCAFG00000043513</v>
      </c>
      <c r="J163" t="s">
        <v>575</v>
      </c>
      <c r="K163">
        <v>8744328</v>
      </c>
      <c r="L163" t="s">
        <v>587</v>
      </c>
      <c r="M163">
        <v>1</v>
      </c>
      <c r="N163">
        <v>1</v>
      </c>
      <c r="O163">
        <v>1</v>
      </c>
      <c r="P163" t="s">
        <v>587</v>
      </c>
    </row>
    <row r="164" spans="1:16" x14ac:dyDescent="0.35">
      <c r="A164" t="s">
        <v>546</v>
      </c>
      <c r="B164">
        <v>41445354</v>
      </c>
      <c r="C164" t="str">
        <f>IF(ISBLANK(ChIP!P164),ChIP!H164,ChIP!P164)</f>
        <v>ENSCAFG00000008258</v>
      </c>
      <c r="D164">
        <f>IF(AND(ChIP!B164=ChIP!B163,ChIP!C164=ChIP!C163),D163+1,1)</f>
        <v>1</v>
      </c>
      <c r="E164">
        <f t="shared" si="6"/>
        <v>1</v>
      </c>
      <c r="F164">
        <f t="shared" si="7"/>
        <v>1</v>
      </c>
      <c r="G164" t="str">
        <f t="shared" si="8"/>
        <v>ENSCAFG00000008258</v>
      </c>
      <c r="J164" t="s">
        <v>575</v>
      </c>
      <c r="K164">
        <v>8894743</v>
      </c>
      <c r="L164" t="s">
        <v>592</v>
      </c>
      <c r="M164">
        <v>1</v>
      </c>
      <c r="N164">
        <v>1</v>
      </c>
      <c r="O164">
        <v>1</v>
      </c>
      <c r="P164" t="s">
        <v>592</v>
      </c>
    </row>
    <row r="165" spans="1:16" x14ac:dyDescent="0.35">
      <c r="A165" t="s">
        <v>568</v>
      </c>
      <c r="B165">
        <v>4767099</v>
      </c>
      <c r="C165" t="str">
        <f>IF(ISBLANK(ChIP!P165),ChIP!H165,ChIP!P165)</f>
        <v>ENSCAFG00000003755</v>
      </c>
      <c r="D165">
        <f>IF(AND(ChIP!B165=ChIP!B164,ChIP!C165=ChIP!C164),D164+1,1)</f>
        <v>1</v>
      </c>
      <c r="E165">
        <f t="shared" si="6"/>
        <v>1</v>
      </c>
      <c r="F165">
        <f t="shared" si="7"/>
        <v>1</v>
      </c>
      <c r="G165" t="str">
        <f t="shared" si="8"/>
        <v>ENSCAFG00000003755</v>
      </c>
      <c r="J165" t="s">
        <v>575</v>
      </c>
      <c r="K165">
        <v>12119654</v>
      </c>
      <c r="L165" t="s">
        <v>595</v>
      </c>
      <c r="M165">
        <v>1</v>
      </c>
      <c r="N165">
        <v>1</v>
      </c>
      <c r="O165">
        <v>1</v>
      </c>
      <c r="P165" t="s">
        <v>595</v>
      </c>
    </row>
    <row r="166" spans="1:16" x14ac:dyDescent="0.35">
      <c r="A166" t="s">
        <v>568</v>
      </c>
      <c r="B166">
        <v>4771876</v>
      </c>
      <c r="C166" t="str">
        <f>IF(ISBLANK(ChIP!P166),ChIP!H166,ChIP!P166)</f>
        <v>ENSCAFG00000003755</v>
      </c>
      <c r="D166">
        <f>IF(AND(ChIP!B166=ChIP!B165,ChIP!C166=ChIP!C165),D165+1,1)</f>
        <v>1</v>
      </c>
      <c r="E166">
        <f t="shared" si="6"/>
        <v>1</v>
      </c>
      <c r="F166">
        <f t="shared" si="7"/>
        <v>1</v>
      </c>
      <c r="G166" t="str">
        <f t="shared" si="8"/>
        <v>ENSCAFG00000003755</v>
      </c>
      <c r="J166" t="s">
        <v>575</v>
      </c>
      <c r="K166">
        <v>13387022</v>
      </c>
      <c r="L166" t="s">
        <v>596</v>
      </c>
      <c r="M166">
        <v>1</v>
      </c>
      <c r="N166">
        <v>1</v>
      </c>
      <c r="O166">
        <v>1</v>
      </c>
      <c r="P166" t="s">
        <v>596</v>
      </c>
    </row>
    <row r="167" spans="1:16" x14ac:dyDescent="0.35">
      <c r="A167" t="s">
        <v>568</v>
      </c>
      <c r="B167">
        <v>4798748</v>
      </c>
      <c r="C167" t="str">
        <f>IF(ISBLANK(ChIP!P167),ChIP!H167,ChIP!P167)</f>
        <v>ENSCAFG00000003755</v>
      </c>
      <c r="D167">
        <f>IF(AND(ChIP!B167=ChIP!B166,ChIP!C167=ChIP!C166),D166+1,1)</f>
        <v>1</v>
      </c>
      <c r="E167">
        <f t="shared" si="6"/>
        <v>1</v>
      </c>
      <c r="F167">
        <f t="shared" si="7"/>
        <v>1</v>
      </c>
      <c r="G167" t="str">
        <f t="shared" si="8"/>
        <v>ENSCAFG00000003755</v>
      </c>
      <c r="J167" t="s">
        <v>575</v>
      </c>
      <c r="K167">
        <v>18037927</v>
      </c>
      <c r="L167" t="s">
        <v>601</v>
      </c>
      <c r="M167">
        <v>1</v>
      </c>
      <c r="N167">
        <v>1</v>
      </c>
      <c r="O167">
        <v>1</v>
      </c>
      <c r="P167" t="s">
        <v>601</v>
      </c>
    </row>
    <row r="168" spans="1:16" x14ac:dyDescent="0.35">
      <c r="A168" t="s">
        <v>568</v>
      </c>
      <c r="B168">
        <v>4813917</v>
      </c>
      <c r="C168" t="str">
        <f>IF(ISBLANK(ChIP!P168),ChIP!H168,ChIP!P168)</f>
        <v>ENSCAFG00000003755</v>
      </c>
      <c r="D168">
        <f>IF(AND(ChIP!B168=ChIP!B167,ChIP!C168=ChIP!C167),D167+1,1)</f>
        <v>1</v>
      </c>
      <c r="E168">
        <f t="shared" si="6"/>
        <v>1</v>
      </c>
      <c r="F168">
        <f t="shared" si="7"/>
        <v>1</v>
      </c>
      <c r="G168" t="str">
        <f t="shared" si="8"/>
        <v>ENSCAFG00000003755</v>
      </c>
      <c r="J168" t="s">
        <v>575</v>
      </c>
      <c r="K168">
        <v>18060817</v>
      </c>
      <c r="L168" t="s">
        <v>601</v>
      </c>
      <c r="M168">
        <v>1</v>
      </c>
      <c r="N168">
        <v>1</v>
      </c>
      <c r="O168">
        <v>1</v>
      </c>
      <c r="P168" t="s">
        <v>601</v>
      </c>
    </row>
    <row r="169" spans="1:16" x14ac:dyDescent="0.35">
      <c r="A169" t="s">
        <v>568</v>
      </c>
      <c r="B169">
        <v>6162402</v>
      </c>
      <c r="C169" t="str">
        <f>IF(ISBLANK(ChIP!P169),ChIP!H169,ChIP!P169)</f>
        <v>ENSCAFG00000038491</v>
      </c>
      <c r="D169">
        <f>IF(AND(ChIP!B169=ChIP!B168,ChIP!C169=ChIP!C168),D168+1,1)</f>
        <v>1</v>
      </c>
      <c r="E169">
        <f t="shared" si="6"/>
        <v>1</v>
      </c>
      <c r="F169">
        <f t="shared" si="7"/>
        <v>1</v>
      </c>
      <c r="G169" t="str">
        <f t="shared" si="8"/>
        <v>ENSCAFG00000038491</v>
      </c>
      <c r="J169" t="s">
        <v>575</v>
      </c>
      <c r="K169">
        <v>18066749</v>
      </c>
      <c r="L169" t="s">
        <v>601</v>
      </c>
      <c r="M169">
        <v>1</v>
      </c>
      <c r="N169">
        <v>1</v>
      </c>
      <c r="O169">
        <v>1</v>
      </c>
      <c r="P169" t="s">
        <v>601</v>
      </c>
    </row>
    <row r="170" spans="1:16" x14ac:dyDescent="0.35">
      <c r="A170" t="s">
        <v>568</v>
      </c>
      <c r="B170">
        <v>6178251</v>
      </c>
      <c r="C170" t="str">
        <f>IF(ISBLANK(ChIP!P170),ChIP!H170,ChIP!P170)</f>
        <v>ENSCAFG00000038491</v>
      </c>
      <c r="D170">
        <f>IF(AND(ChIP!B170=ChIP!B169,ChIP!C170=ChIP!C169),D169+1,1)</f>
        <v>1</v>
      </c>
      <c r="E170">
        <f t="shared" si="6"/>
        <v>1</v>
      </c>
      <c r="F170">
        <f t="shared" si="7"/>
        <v>1</v>
      </c>
      <c r="G170" t="str">
        <f t="shared" si="8"/>
        <v>ENSCAFG00000038491</v>
      </c>
      <c r="J170" t="s">
        <v>575</v>
      </c>
      <c r="K170">
        <v>18076728</v>
      </c>
      <c r="L170" t="s">
        <v>601</v>
      </c>
      <c r="M170">
        <v>1</v>
      </c>
      <c r="N170">
        <v>1</v>
      </c>
      <c r="O170">
        <v>1</v>
      </c>
      <c r="P170" t="s">
        <v>601</v>
      </c>
    </row>
    <row r="171" spans="1:16" x14ac:dyDescent="0.35">
      <c r="A171" t="s">
        <v>568</v>
      </c>
      <c r="B171">
        <v>6201219</v>
      </c>
      <c r="C171" t="str">
        <f>IF(ISBLANK(ChIP!P171),ChIP!H171,ChIP!P171)</f>
        <v>ENSCAFG00000038491</v>
      </c>
      <c r="D171">
        <f>IF(AND(ChIP!B171=ChIP!B170,ChIP!C171=ChIP!C170),D170+1,1)</f>
        <v>1</v>
      </c>
      <c r="E171">
        <f t="shared" si="6"/>
        <v>1</v>
      </c>
      <c r="F171">
        <f t="shared" si="7"/>
        <v>1</v>
      </c>
      <c r="G171" t="str">
        <f t="shared" si="8"/>
        <v>ENSCAFG00000038491</v>
      </c>
      <c r="J171" t="s">
        <v>575</v>
      </c>
      <c r="K171">
        <v>18090687</v>
      </c>
      <c r="L171" t="s">
        <v>602</v>
      </c>
      <c r="M171">
        <v>1</v>
      </c>
      <c r="N171">
        <v>1</v>
      </c>
      <c r="O171">
        <v>1</v>
      </c>
      <c r="P171" t="s">
        <v>602</v>
      </c>
    </row>
    <row r="172" spans="1:16" x14ac:dyDescent="0.35">
      <c r="A172" t="s">
        <v>568</v>
      </c>
      <c r="B172">
        <v>6216997</v>
      </c>
      <c r="C172" t="str">
        <f>IF(ISBLANK(ChIP!P172),ChIP!H172,ChIP!P172)</f>
        <v>ENSCAFG00000038491</v>
      </c>
      <c r="D172">
        <f>IF(AND(ChIP!B172=ChIP!B171,ChIP!C172=ChIP!C171),D171+1,1)</f>
        <v>1</v>
      </c>
      <c r="E172">
        <f t="shared" si="6"/>
        <v>1</v>
      </c>
      <c r="F172">
        <f t="shared" si="7"/>
        <v>1</v>
      </c>
      <c r="G172" t="str">
        <f t="shared" si="8"/>
        <v>ENSCAFG00000038491</v>
      </c>
      <c r="J172" t="s">
        <v>575</v>
      </c>
      <c r="K172">
        <v>18099570</v>
      </c>
      <c r="L172" t="s">
        <v>602</v>
      </c>
      <c r="M172">
        <v>1</v>
      </c>
      <c r="N172">
        <v>1</v>
      </c>
      <c r="O172">
        <v>1</v>
      </c>
      <c r="P172" t="s">
        <v>602</v>
      </c>
    </row>
    <row r="173" spans="1:16" x14ac:dyDescent="0.35">
      <c r="A173" t="s">
        <v>568</v>
      </c>
      <c r="B173">
        <v>6553427</v>
      </c>
      <c r="C173" t="str">
        <f>IF(ISBLANK(ChIP!P173),ChIP!H173,ChIP!P173)</f>
        <v>ENSCAFG00000038491</v>
      </c>
      <c r="D173">
        <f>IF(AND(ChIP!B173=ChIP!B172,ChIP!C173=ChIP!C172),D172+1,1)</f>
        <v>1</v>
      </c>
      <c r="E173">
        <f t="shared" si="6"/>
        <v>1</v>
      </c>
      <c r="F173">
        <f t="shared" si="7"/>
        <v>1</v>
      </c>
      <c r="G173" t="str">
        <f t="shared" si="8"/>
        <v>ENSCAFG00000038491</v>
      </c>
      <c r="J173" t="s">
        <v>575</v>
      </c>
      <c r="K173">
        <v>23922281</v>
      </c>
      <c r="L173" t="s">
        <v>604</v>
      </c>
      <c r="M173">
        <v>1</v>
      </c>
      <c r="N173">
        <v>1</v>
      </c>
      <c r="O173">
        <v>1</v>
      </c>
      <c r="P173" t="s">
        <v>604</v>
      </c>
    </row>
    <row r="174" spans="1:16" x14ac:dyDescent="0.35">
      <c r="A174" t="s">
        <v>568</v>
      </c>
      <c r="B174">
        <v>6560183</v>
      </c>
      <c r="C174" t="str">
        <f>IF(ISBLANK(ChIP!P174),ChIP!H174,ChIP!P174)</f>
        <v>ENSCAFG00000038491</v>
      </c>
      <c r="D174">
        <f>IF(AND(ChIP!B174=ChIP!B173,ChIP!C174=ChIP!C173),D173+1,1)</f>
        <v>1</v>
      </c>
      <c r="E174">
        <f t="shared" si="6"/>
        <v>1</v>
      </c>
      <c r="F174">
        <f t="shared" si="7"/>
        <v>1</v>
      </c>
      <c r="G174" t="str">
        <f t="shared" si="8"/>
        <v>ENSCAFG00000038491</v>
      </c>
      <c r="J174" t="s">
        <v>575</v>
      </c>
      <c r="K174">
        <v>35581314</v>
      </c>
      <c r="L174" t="s">
        <v>610</v>
      </c>
      <c r="M174">
        <v>2</v>
      </c>
      <c r="N174">
        <v>2</v>
      </c>
      <c r="O174">
        <v>1</v>
      </c>
      <c r="P174" t="s">
        <v>729</v>
      </c>
    </row>
    <row r="175" spans="1:16" x14ac:dyDescent="0.35">
      <c r="A175" t="s">
        <v>568</v>
      </c>
      <c r="B175">
        <v>6590666</v>
      </c>
      <c r="C175" t="str">
        <f>IF(ISBLANK(ChIP!P175),ChIP!H175,ChIP!P175)</f>
        <v>ENSCAFG00000038491</v>
      </c>
      <c r="D175">
        <f>IF(AND(ChIP!B175=ChIP!B174,ChIP!C175=ChIP!C174),D174+1,1)</f>
        <v>1</v>
      </c>
      <c r="E175">
        <f t="shared" si="6"/>
        <v>1</v>
      </c>
      <c r="F175">
        <f t="shared" si="7"/>
        <v>1</v>
      </c>
      <c r="G175" t="str">
        <f t="shared" si="8"/>
        <v>ENSCAFG00000038491</v>
      </c>
      <c r="J175" t="s">
        <v>575</v>
      </c>
      <c r="K175">
        <v>35587808</v>
      </c>
      <c r="L175" t="s">
        <v>610</v>
      </c>
      <c r="M175">
        <v>2</v>
      </c>
      <c r="N175">
        <v>2</v>
      </c>
      <c r="O175">
        <v>1</v>
      </c>
      <c r="P175" t="s">
        <v>729</v>
      </c>
    </row>
    <row r="176" spans="1:16" x14ac:dyDescent="0.35">
      <c r="A176" t="s">
        <v>568</v>
      </c>
      <c r="B176">
        <v>6629569</v>
      </c>
      <c r="C176" t="str">
        <f>IF(ISBLANK(ChIP!P176),ChIP!H176,ChIP!P176)</f>
        <v>ENSCAFG00000041840</v>
      </c>
      <c r="D176">
        <f>IF(AND(ChIP!B176=ChIP!B175,ChIP!C176=ChIP!C175),D175+1,1)</f>
        <v>1</v>
      </c>
      <c r="E176">
        <f t="shared" si="6"/>
        <v>1</v>
      </c>
      <c r="F176">
        <f t="shared" si="7"/>
        <v>1</v>
      </c>
      <c r="G176" t="str">
        <f t="shared" si="8"/>
        <v>ENSCAFG00000041840</v>
      </c>
      <c r="J176" t="s">
        <v>575</v>
      </c>
      <c r="K176">
        <v>35732329</v>
      </c>
      <c r="L176" t="s">
        <v>608</v>
      </c>
      <c r="M176">
        <v>1</v>
      </c>
      <c r="N176">
        <v>1</v>
      </c>
      <c r="O176">
        <v>1</v>
      </c>
      <c r="P176" t="s">
        <v>608</v>
      </c>
    </row>
    <row r="177" spans="1:16" x14ac:dyDescent="0.35">
      <c r="A177" t="s">
        <v>568</v>
      </c>
      <c r="B177">
        <v>6648984</v>
      </c>
      <c r="C177" t="str">
        <f>IF(ISBLANK(ChIP!P177),ChIP!H177,ChIP!P177)</f>
        <v>ENSCAFG00000041840</v>
      </c>
      <c r="D177">
        <f>IF(AND(ChIP!B177=ChIP!B176,ChIP!C177=ChIP!C176),D176+1,1)</f>
        <v>1</v>
      </c>
      <c r="E177">
        <f t="shared" si="6"/>
        <v>1</v>
      </c>
      <c r="F177">
        <f t="shared" si="7"/>
        <v>1</v>
      </c>
      <c r="G177" t="str">
        <f t="shared" si="8"/>
        <v>ENSCAFG00000041840</v>
      </c>
      <c r="J177" t="s">
        <v>575</v>
      </c>
      <c r="K177">
        <v>35738272</v>
      </c>
      <c r="L177" t="s">
        <v>608</v>
      </c>
      <c r="M177">
        <v>1</v>
      </c>
      <c r="N177">
        <v>1</v>
      </c>
      <c r="O177">
        <v>1</v>
      </c>
      <c r="P177" t="s">
        <v>608</v>
      </c>
    </row>
    <row r="178" spans="1:16" x14ac:dyDescent="0.35">
      <c r="A178" t="s">
        <v>568</v>
      </c>
      <c r="B178">
        <v>6663845</v>
      </c>
      <c r="C178" t="str">
        <f>IF(ISBLANK(ChIP!P178),ChIP!H178,ChIP!P178)</f>
        <v>ENSCAFG00000041840</v>
      </c>
      <c r="D178">
        <f>IF(AND(ChIP!B178=ChIP!B177,ChIP!C178=ChIP!C177),D177+1,1)</f>
        <v>1</v>
      </c>
      <c r="E178">
        <f t="shared" si="6"/>
        <v>1</v>
      </c>
      <c r="F178">
        <f t="shared" si="7"/>
        <v>1</v>
      </c>
      <c r="G178" t="str">
        <f t="shared" si="8"/>
        <v>ENSCAFG00000041840</v>
      </c>
      <c r="J178" t="s">
        <v>575</v>
      </c>
      <c r="K178">
        <v>36834508</v>
      </c>
      <c r="L178" t="s">
        <v>613</v>
      </c>
      <c r="M178">
        <v>1</v>
      </c>
      <c r="N178">
        <v>1</v>
      </c>
      <c r="O178">
        <v>1</v>
      </c>
      <c r="P178" t="s">
        <v>613</v>
      </c>
    </row>
    <row r="179" spans="1:16" x14ac:dyDescent="0.35">
      <c r="A179" t="s">
        <v>568</v>
      </c>
      <c r="B179">
        <v>6672903</v>
      </c>
      <c r="C179" t="str">
        <f>IF(ISBLANK(ChIP!P179),ChIP!H179,ChIP!P179)</f>
        <v>ENSCAFG00000041840</v>
      </c>
      <c r="D179">
        <f>IF(AND(ChIP!B179=ChIP!B178,ChIP!C179=ChIP!C178),D178+1,1)</f>
        <v>1</v>
      </c>
      <c r="E179">
        <f t="shared" si="6"/>
        <v>1</v>
      </c>
      <c r="F179">
        <f t="shared" si="7"/>
        <v>1</v>
      </c>
      <c r="G179" t="str">
        <f t="shared" si="8"/>
        <v>ENSCAFG00000041840</v>
      </c>
      <c r="J179" t="s">
        <v>614</v>
      </c>
      <c r="K179">
        <v>11073667</v>
      </c>
      <c r="L179" t="s">
        <v>615</v>
      </c>
      <c r="M179">
        <v>1</v>
      </c>
      <c r="N179">
        <v>1</v>
      </c>
      <c r="O179">
        <v>1</v>
      </c>
      <c r="P179" t="s">
        <v>615</v>
      </c>
    </row>
    <row r="180" spans="1:16" x14ac:dyDescent="0.35">
      <c r="A180" t="s">
        <v>568</v>
      </c>
      <c r="B180">
        <v>6689197</v>
      </c>
      <c r="C180" t="str">
        <f>IF(ISBLANK(ChIP!P180),ChIP!H180,ChIP!P180)</f>
        <v>ENSCAFG00000041840</v>
      </c>
      <c r="D180">
        <f>IF(AND(ChIP!B180=ChIP!B179,ChIP!C180=ChIP!C179),D179+1,1)</f>
        <v>1</v>
      </c>
      <c r="E180">
        <f t="shared" si="6"/>
        <v>1</v>
      </c>
      <c r="F180">
        <f t="shared" si="7"/>
        <v>1</v>
      </c>
      <c r="G180" t="str">
        <f t="shared" si="8"/>
        <v>ENSCAFG00000041840</v>
      </c>
      <c r="J180" t="s">
        <v>614</v>
      </c>
      <c r="K180">
        <v>12027888</v>
      </c>
      <c r="L180" t="s">
        <v>377</v>
      </c>
      <c r="M180">
        <v>2</v>
      </c>
      <c r="N180">
        <v>2</v>
      </c>
      <c r="O180">
        <v>1</v>
      </c>
      <c r="P180" t="s">
        <v>730</v>
      </c>
    </row>
    <row r="181" spans="1:16" x14ac:dyDescent="0.35">
      <c r="A181" t="s">
        <v>568</v>
      </c>
      <c r="B181">
        <v>6728854</v>
      </c>
      <c r="C181" t="str">
        <f>IF(ISBLANK(ChIP!P181),ChIP!H181,ChIP!P181)</f>
        <v>ENSCAFG00000041840</v>
      </c>
      <c r="D181">
        <f>IF(AND(ChIP!B181=ChIP!B180,ChIP!C181=ChIP!C180),D180+1,1)</f>
        <v>1</v>
      </c>
      <c r="E181">
        <f t="shared" si="6"/>
        <v>1</v>
      </c>
      <c r="F181">
        <f t="shared" si="7"/>
        <v>1</v>
      </c>
      <c r="G181" t="str">
        <f t="shared" si="8"/>
        <v>ENSCAFG00000041840</v>
      </c>
      <c r="J181" t="s">
        <v>614</v>
      </c>
      <c r="K181">
        <v>12039716</v>
      </c>
      <c r="L181" t="s">
        <v>377</v>
      </c>
      <c r="M181">
        <v>2</v>
      </c>
      <c r="N181">
        <v>2</v>
      </c>
      <c r="O181">
        <v>1</v>
      </c>
      <c r="P181" t="s">
        <v>730</v>
      </c>
    </row>
    <row r="182" spans="1:16" x14ac:dyDescent="0.35">
      <c r="A182" t="s">
        <v>568</v>
      </c>
      <c r="B182">
        <v>6741733</v>
      </c>
      <c r="C182" t="str">
        <f>IF(ISBLANK(ChIP!P182),ChIP!H182,ChIP!P182)</f>
        <v>ENSCAFG00000041840</v>
      </c>
      <c r="D182">
        <f>IF(AND(ChIP!B182=ChIP!B181,ChIP!C182=ChIP!C181),D181+1,1)</f>
        <v>1</v>
      </c>
      <c r="E182">
        <f t="shared" si="6"/>
        <v>1</v>
      </c>
      <c r="F182">
        <f t="shared" si="7"/>
        <v>1</v>
      </c>
      <c r="G182" t="str">
        <f t="shared" si="8"/>
        <v>ENSCAFG00000041840</v>
      </c>
      <c r="J182" t="s">
        <v>614</v>
      </c>
      <c r="K182">
        <v>12064068</v>
      </c>
      <c r="L182" t="s">
        <v>377</v>
      </c>
      <c r="M182">
        <v>2</v>
      </c>
      <c r="N182">
        <v>2</v>
      </c>
      <c r="O182">
        <v>1</v>
      </c>
      <c r="P182" t="s">
        <v>730</v>
      </c>
    </row>
    <row r="183" spans="1:16" x14ac:dyDescent="0.35">
      <c r="A183" t="s">
        <v>568</v>
      </c>
      <c r="B183">
        <v>6926648</v>
      </c>
      <c r="C183" t="str">
        <f>IF(ISBLANK(ChIP!P183),ChIP!H183,ChIP!P183)</f>
        <v>ENSCAFG00000041840</v>
      </c>
      <c r="D183">
        <f>IF(AND(ChIP!B183=ChIP!B182,ChIP!C183=ChIP!C182),D182+1,1)</f>
        <v>1</v>
      </c>
      <c r="E183">
        <f t="shared" si="6"/>
        <v>1</v>
      </c>
      <c r="F183">
        <f t="shared" si="7"/>
        <v>1</v>
      </c>
      <c r="G183" t="str">
        <f t="shared" si="8"/>
        <v>ENSCAFG00000041840</v>
      </c>
      <c r="J183" t="s">
        <v>614</v>
      </c>
      <c r="K183">
        <v>17089718</v>
      </c>
      <c r="L183" t="s">
        <v>618</v>
      </c>
      <c r="M183">
        <v>1</v>
      </c>
      <c r="N183">
        <v>1</v>
      </c>
      <c r="O183">
        <v>1</v>
      </c>
      <c r="P183" t="s">
        <v>618</v>
      </c>
    </row>
    <row r="184" spans="1:16" x14ac:dyDescent="0.35">
      <c r="A184" t="s">
        <v>568</v>
      </c>
      <c r="B184">
        <v>6970430</v>
      </c>
      <c r="C184" t="str">
        <f>IF(ISBLANK(ChIP!P184),ChIP!H184,ChIP!P184)</f>
        <v>ENSCAFG00000041840</v>
      </c>
      <c r="D184">
        <f>IF(AND(ChIP!B184=ChIP!B183,ChIP!C184=ChIP!C183),D183+1,1)</f>
        <v>1</v>
      </c>
      <c r="E184">
        <f t="shared" si="6"/>
        <v>1</v>
      </c>
      <c r="F184">
        <f t="shared" si="7"/>
        <v>1</v>
      </c>
      <c r="G184" t="str">
        <f t="shared" si="8"/>
        <v>ENSCAFG00000041840</v>
      </c>
      <c r="J184" t="s">
        <v>614</v>
      </c>
      <c r="K184">
        <v>17102316</v>
      </c>
      <c r="L184" t="s">
        <v>620</v>
      </c>
      <c r="M184">
        <v>1</v>
      </c>
      <c r="N184">
        <v>1</v>
      </c>
      <c r="O184">
        <v>1</v>
      </c>
      <c r="P184" t="s">
        <v>620</v>
      </c>
    </row>
    <row r="185" spans="1:16" x14ac:dyDescent="0.35">
      <c r="A185" t="s">
        <v>568</v>
      </c>
      <c r="B185">
        <v>7095253</v>
      </c>
      <c r="C185" t="str">
        <f>IF(ISBLANK(ChIP!P185),ChIP!H185,ChIP!P185)</f>
        <v>ENSCAFG00000041840</v>
      </c>
      <c r="D185">
        <f>IF(AND(ChIP!B185=ChIP!B184,ChIP!C185=ChIP!C184),D184+1,1)</f>
        <v>1</v>
      </c>
      <c r="E185">
        <f t="shared" si="6"/>
        <v>1</v>
      </c>
      <c r="F185">
        <f t="shared" si="7"/>
        <v>1</v>
      </c>
      <c r="G185" t="str">
        <f t="shared" si="8"/>
        <v>ENSCAFG00000041840</v>
      </c>
      <c r="J185" t="s">
        <v>614</v>
      </c>
      <c r="K185">
        <v>17113959</v>
      </c>
      <c r="L185" t="s">
        <v>620</v>
      </c>
      <c r="M185">
        <v>1</v>
      </c>
      <c r="N185">
        <v>1</v>
      </c>
      <c r="O185">
        <v>1</v>
      </c>
      <c r="P185" t="s">
        <v>620</v>
      </c>
    </row>
    <row r="186" spans="1:16" x14ac:dyDescent="0.35">
      <c r="A186" t="s">
        <v>568</v>
      </c>
      <c r="B186">
        <v>7097389</v>
      </c>
      <c r="C186" t="str">
        <f>IF(ISBLANK(ChIP!P186),ChIP!H186,ChIP!P186)</f>
        <v>ENSCAFG00000041840</v>
      </c>
      <c r="D186">
        <f>IF(AND(ChIP!B186=ChIP!B185,ChIP!C186=ChIP!C185),D185+1,1)</f>
        <v>1</v>
      </c>
      <c r="E186">
        <f t="shared" si="6"/>
        <v>1</v>
      </c>
      <c r="F186">
        <f t="shared" si="7"/>
        <v>1</v>
      </c>
      <c r="G186" t="str">
        <f t="shared" si="8"/>
        <v>ENSCAFG00000041840</v>
      </c>
      <c r="J186" t="s">
        <v>614</v>
      </c>
      <c r="K186">
        <v>17129084</v>
      </c>
      <c r="L186" t="s">
        <v>620</v>
      </c>
      <c r="M186">
        <v>1</v>
      </c>
      <c r="N186">
        <v>1</v>
      </c>
      <c r="O186">
        <v>1</v>
      </c>
      <c r="P186" t="s">
        <v>620</v>
      </c>
    </row>
    <row r="187" spans="1:16" x14ac:dyDescent="0.35">
      <c r="A187" t="s">
        <v>568</v>
      </c>
      <c r="B187">
        <v>7117822</v>
      </c>
      <c r="C187" t="str">
        <f>IF(ISBLANK(ChIP!P187),ChIP!H187,ChIP!P187)</f>
        <v>ENSCAFG00000041840</v>
      </c>
      <c r="D187">
        <f>IF(AND(ChIP!B187=ChIP!B186,ChIP!C187=ChIP!C186),D186+1,1)</f>
        <v>1</v>
      </c>
      <c r="E187">
        <f t="shared" si="6"/>
        <v>1</v>
      </c>
      <c r="F187">
        <f t="shared" si="7"/>
        <v>1</v>
      </c>
      <c r="G187" t="str">
        <f t="shared" si="8"/>
        <v>ENSCAFG00000041840</v>
      </c>
      <c r="J187" t="s">
        <v>614</v>
      </c>
      <c r="K187">
        <v>17133195</v>
      </c>
      <c r="L187" t="s">
        <v>620</v>
      </c>
      <c r="M187">
        <v>1</v>
      </c>
      <c r="N187">
        <v>1</v>
      </c>
      <c r="O187">
        <v>1</v>
      </c>
      <c r="P187" t="s">
        <v>620</v>
      </c>
    </row>
    <row r="188" spans="1:16" x14ac:dyDescent="0.35">
      <c r="A188" t="s">
        <v>568</v>
      </c>
      <c r="B188">
        <v>7122489</v>
      </c>
      <c r="C188" t="str">
        <f>IF(ISBLANK(ChIP!P188),ChIP!H188,ChIP!P188)</f>
        <v>ENSCAFG00000041840</v>
      </c>
      <c r="D188">
        <f>IF(AND(ChIP!B188=ChIP!B187,ChIP!C188=ChIP!C187),D187+1,1)</f>
        <v>1</v>
      </c>
      <c r="E188">
        <f t="shared" si="6"/>
        <v>1</v>
      </c>
      <c r="F188">
        <f t="shared" si="7"/>
        <v>1</v>
      </c>
      <c r="G188" t="str">
        <f t="shared" si="8"/>
        <v>ENSCAFG00000041840</v>
      </c>
      <c r="J188" t="s">
        <v>614</v>
      </c>
      <c r="K188">
        <v>17153150</v>
      </c>
      <c r="L188" t="s">
        <v>620</v>
      </c>
      <c r="M188">
        <v>1</v>
      </c>
      <c r="N188">
        <v>1</v>
      </c>
      <c r="O188">
        <v>1</v>
      </c>
      <c r="P188" t="s">
        <v>620</v>
      </c>
    </row>
    <row r="189" spans="1:16" x14ac:dyDescent="0.35">
      <c r="A189" t="s">
        <v>568</v>
      </c>
      <c r="B189">
        <v>12407112</v>
      </c>
      <c r="C189" t="str">
        <f>IF(ISBLANK(ChIP!P189),ChIP!H189,ChIP!P189)</f>
        <v>ENSCAFG00000046515</v>
      </c>
      <c r="D189">
        <f>IF(AND(ChIP!B189=ChIP!B188,ChIP!C189=ChIP!C188),D188+1,1)</f>
        <v>1</v>
      </c>
      <c r="E189">
        <f t="shared" si="6"/>
        <v>1</v>
      </c>
      <c r="F189">
        <f t="shared" si="7"/>
        <v>1</v>
      </c>
      <c r="G189" t="str">
        <f t="shared" si="8"/>
        <v>ENSCAFG00000046515</v>
      </c>
      <c r="J189" t="s">
        <v>614</v>
      </c>
      <c r="K189">
        <v>17154006</v>
      </c>
      <c r="L189" t="s">
        <v>620</v>
      </c>
      <c r="M189">
        <v>1</v>
      </c>
      <c r="N189">
        <v>1</v>
      </c>
      <c r="O189">
        <v>1</v>
      </c>
      <c r="P189" t="s">
        <v>620</v>
      </c>
    </row>
    <row r="190" spans="1:16" x14ac:dyDescent="0.35">
      <c r="A190" t="s">
        <v>575</v>
      </c>
      <c r="B190">
        <v>2971861</v>
      </c>
      <c r="C190" t="str">
        <f>IF(ISBLANK(ChIP!P190),ChIP!H190,ChIP!P190)</f>
        <v>ISY1</v>
      </c>
      <c r="D190">
        <f>IF(AND(ChIP!B190=ChIP!B189,ChIP!C190=ChIP!C189),D189+1,1)</f>
        <v>1</v>
      </c>
      <c r="E190">
        <f t="shared" si="6"/>
        <v>2</v>
      </c>
      <c r="F190">
        <f t="shared" si="7"/>
        <v>0</v>
      </c>
      <c r="G190" t="str">
        <f t="shared" si="8"/>
        <v>ISY1</v>
      </c>
      <c r="J190" t="s">
        <v>614</v>
      </c>
      <c r="K190">
        <v>17166191</v>
      </c>
      <c r="L190" t="s">
        <v>621</v>
      </c>
      <c r="M190">
        <v>1</v>
      </c>
      <c r="N190">
        <v>1</v>
      </c>
      <c r="O190">
        <v>1</v>
      </c>
      <c r="P190" t="s">
        <v>621</v>
      </c>
    </row>
    <row r="191" spans="1:16" x14ac:dyDescent="0.35">
      <c r="A191" t="s">
        <v>575</v>
      </c>
      <c r="B191">
        <v>2971861</v>
      </c>
      <c r="C191" t="str">
        <f>IF(ISBLANK(ChIP!P191),ChIP!H191,ChIP!P191)</f>
        <v>RAB43</v>
      </c>
      <c r="D191">
        <f>IF(AND(ChIP!B191=ChIP!B190,ChIP!C191=ChIP!C190),D190+1,1)</f>
        <v>2</v>
      </c>
      <c r="E191">
        <f t="shared" si="6"/>
        <v>2</v>
      </c>
      <c r="F191">
        <f t="shared" si="7"/>
        <v>1</v>
      </c>
      <c r="G191" t="str">
        <f t="shared" si="8"/>
        <v>ISY1,RAB43</v>
      </c>
      <c r="J191" t="s">
        <v>614</v>
      </c>
      <c r="K191">
        <v>18774821</v>
      </c>
      <c r="L191" t="s">
        <v>626</v>
      </c>
      <c r="M191">
        <v>2</v>
      </c>
      <c r="N191">
        <v>2</v>
      </c>
      <c r="O191">
        <v>1</v>
      </c>
      <c r="P191" t="s">
        <v>731</v>
      </c>
    </row>
    <row r="192" spans="1:16" x14ac:dyDescent="0.35">
      <c r="A192" t="s">
        <v>575</v>
      </c>
      <c r="B192">
        <v>8744328</v>
      </c>
      <c r="C192" t="str">
        <f>IF(ISBLANK(ChIP!P192),ChIP!H192,ChIP!P192)</f>
        <v>SETD5</v>
      </c>
      <c r="D192">
        <f>IF(AND(ChIP!B192=ChIP!B191,ChIP!C192=ChIP!C191),D191+1,1)</f>
        <v>1</v>
      </c>
      <c r="E192">
        <f t="shared" si="6"/>
        <v>1</v>
      </c>
      <c r="F192">
        <f t="shared" si="7"/>
        <v>1</v>
      </c>
      <c r="G192" t="str">
        <f t="shared" si="8"/>
        <v>SETD5</v>
      </c>
      <c r="J192" t="s">
        <v>614</v>
      </c>
      <c r="K192">
        <v>18960901</v>
      </c>
      <c r="L192" t="s">
        <v>377</v>
      </c>
      <c r="M192">
        <v>1</v>
      </c>
      <c r="N192">
        <v>1</v>
      </c>
      <c r="O192">
        <v>1</v>
      </c>
      <c r="P192" t="s">
        <v>377</v>
      </c>
    </row>
    <row r="193" spans="1:16" x14ac:dyDescent="0.35">
      <c r="A193" t="s">
        <v>575</v>
      </c>
      <c r="B193">
        <v>8894743</v>
      </c>
      <c r="C193" t="str">
        <f>IF(ISBLANK(ChIP!P193),ChIP!H193,ChIP!P193)</f>
        <v>SRGAP3</v>
      </c>
      <c r="D193">
        <f>IF(AND(ChIP!B193=ChIP!B192,ChIP!C193=ChIP!C192),D192+1,1)</f>
        <v>1</v>
      </c>
      <c r="E193">
        <f t="shared" si="6"/>
        <v>1</v>
      </c>
      <c r="F193">
        <f t="shared" si="7"/>
        <v>1</v>
      </c>
      <c r="G193" t="str">
        <f t="shared" si="8"/>
        <v>SRGAP3</v>
      </c>
      <c r="J193" t="s">
        <v>614</v>
      </c>
      <c r="K193">
        <v>18962347</v>
      </c>
      <c r="L193" t="s">
        <v>377</v>
      </c>
      <c r="M193">
        <v>1</v>
      </c>
      <c r="N193">
        <v>1</v>
      </c>
      <c r="O193">
        <v>1</v>
      </c>
      <c r="P193" t="s">
        <v>377</v>
      </c>
    </row>
    <row r="194" spans="1:16" x14ac:dyDescent="0.35">
      <c r="A194" t="s">
        <v>575</v>
      </c>
      <c r="B194">
        <v>12119654</v>
      </c>
      <c r="C194" t="str">
        <f>IF(ISBLANK(ChIP!P194),ChIP!H194,ChIP!P194)</f>
        <v>ENSCAFG00000019297</v>
      </c>
      <c r="D194">
        <f>IF(AND(ChIP!B194=ChIP!B193,ChIP!C194=ChIP!C193),D193+1,1)</f>
        <v>1</v>
      </c>
      <c r="E194">
        <f t="shared" si="6"/>
        <v>1</v>
      </c>
      <c r="F194">
        <f t="shared" si="7"/>
        <v>1</v>
      </c>
      <c r="G194" t="str">
        <f t="shared" si="8"/>
        <v>ENSCAFG00000019297</v>
      </c>
      <c r="J194" t="s">
        <v>614</v>
      </c>
      <c r="K194">
        <v>19870809</v>
      </c>
      <c r="L194" t="s">
        <v>628</v>
      </c>
      <c r="M194">
        <v>1</v>
      </c>
      <c r="N194">
        <v>1</v>
      </c>
      <c r="O194">
        <v>1</v>
      </c>
      <c r="P194" t="s">
        <v>628</v>
      </c>
    </row>
    <row r="195" spans="1:16" x14ac:dyDescent="0.35">
      <c r="A195" t="s">
        <v>575</v>
      </c>
      <c r="B195">
        <v>13387022</v>
      </c>
      <c r="C195" t="str">
        <f>IF(ISBLANK(ChIP!P195),ChIP!H195,ChIP!P195)</f>
        <v>ENSCAFG00000005959</v>
      </c>
      <c r="D195">
        <f>IF(AND(ChIP!B195=ChIP!B194,ChIP!C195=ChIP!C194),D194+1,1)</f>
        <v>1</v>
      </c>
      <c r="E195">
        <f t="shared" ref="E195:E258" si="9">_xlfn.MAXIFS(D:D,B:B,B195,A:A,A195)</f>
        <v>1</v>
      </c>
      <c r="F195">
        <f t="shared" ref="F195:F258" si="10">IF(E195=D195,1,0)</f>
        <v>1</v>
      </c>
      <c r="G195" t="str">
        <f t="shared" ref="G195:G258" si="11">IF(AND(A195=A194,B195=B194),G194&amp;","&amp;C195,C195)</f>
        <v>ENSCAFG00000005959</v>
      </c>
      <c r="J195" t="s">
        <v>614</v>
      </c>
      <c r="K195">
        <v>19925395</v>
      </c>
      <c r="L195" t="s">
        <v>628</v>
      </c>
      <c r="M195">
        <v>1</v>
      </c>
      <c r="N195">
        <v>1</v>
      </c>
      <c r="O195">
        <v>1</v>
      </c>
      <c r="P195" t="s">
        <v>628</v>
      </c>
    </row>
    <row r="196" spans="1:16" x14ac:dyDescent="0.35">
      <c r="A196" t="s">
        <v>575</v>
      </c>
      <c r="B196">
        <v>18037927</v>
      </c>
      <c r="C196" t="str">
        <f>IF(ISBLANK(ChIP!P196),ChIP!H196,ChIP!P196)</f>
        <v>CNTN3</v>
      </c>
      <c r="D196">
        <f>IF(AND(ChIP!B196=ChIP!B195,ChIP!C196=ChIP!C195),D195+1,1)</f>
        <v>1</v>
      </c>
      <c r="E196">
        <f t="shared" si="9"/>
        <v>1</v>
      </c>
      <c r="F196">
        <f t="shared" si="10"/>
        <v>1</v>
      </c>
      <c r="G196" t="str">
        <f t="shared" si="11"/>
        <v>CNTN3</v>
      </c>
      <c r="J196" t="s">
        <v>614</v>
      </c>
      <c r="K196">
        <v>19975468</v>
      </c>
      <c r="L196" t="s">
        <v>628</v>
      </c>
      <c r="M196">
        <v>1</v>
      </c>
      <c r="N196">
        <v>1</v>
      </c>
      <c r="O196">
        <v>1</v>
      </c>
      <c r="P196" t="s">
        <v>628</v>
      </c>
    </row>
    <row r="197" spans="1:16" x14ac:dyDescent="0.35">
      <c r="A197" t="s">
        <v>575</v>
      </c>
      <c r="B197">
        <v>18060817</v>
      </c>
      <c r="C197" t="str">
        <f>IF(ISBLANK(ChIP!P197),ChIP!H197,ChIP!P197)</f>
        <v>CNTN3</v>
      </c>
      <c r="D197">
        <f>IF(AND(ChIP!B197=ChIP!B196,ChIP!C197=ChIP!C196),D196+1,1)</f>
        <v>1</v>
      </c>
      <c r="E197">
        <f t="shared" si="9"/>
        <v>1</v>
      </c>
      <c r="F197">
        <f t="shared" si="10"/>
        <v>1</v>
      </c>
      <c r="G197" t="str">
        <f t="shared" si="11"/>
        <v>CNTN3</v>
      </c>
      <c r="J197" t="s">
        <v>614</v>
      </c>
      <c r="K197">
        <v>23003825</v>
      </c>
      <c r="L197" t="s">
        <v>629</v>
      </c>
      <c r="M197">
        <v>1</v>
      </c>
      <c r="N197">
        <v>1</v>
      </c>
      <c r="O197">
        <v>1</v>
      </c>
      <c r="P197" t="s">
        <v>629</v>
      </c>
    </row>
    <row r="198" spans="1:16" x14ac:dyDescent="0.35">
      <c r="A198" t="s">
        <v>575</v>
      </c>
      <c r="B198">
        <v>18066749</v>
      </c>
      <c r="C198" t="str">
        <f>IF(ISBLANK(ChIP!P198),ChIP!H198,ChIP!P198)</f>
        <v>CNTN3</v>
      </c>
      <c r="D198">
        <f>IF(AND(ChIP!B198=ChIP!B197,ChIP!C198=ChIP!C197),D197+1,1)</f>
        <v>1</v>
      </c>
      <c r="E198">
        <f t="shared" si="9"/>
        <v>1</v>
      </c>
      <c r="F198">
        <f t="shared" si="10"/>
        <v>1</v>
      </c>
      <c r="G198" t="str">
        <f t="shared" si="11"/>
        <v>CNTN3</v>
      </c>
      <c r="J198" t="s">
        <v>614</v>
      </c>
      <c r="K198">
        <v>29093614</v>
      </c>
      <c r="L198" t="s">
        <v>631</v>
      </c>
      <c r="M198">
        <v>1</v>
      </c>
      <c r="N198">
        <v>1</v>
      </c>
      <c r="O198">
        <v>1</v>
      </c>
      <c r="P198" t="s">
        <v>631</v>
      </c>
    </row>
    <row r="199" spans="1:16" x14ac:dyDescent="0.35">
      <c r="A199" t="s">
        <v>575</v>
      </c>
      <c r="B199">
        <v>18076728</v>
      </c>
      <c r="C199" t="str">
        <f>IF(ISBLANK(ChIP!P199),ChIP!H199,ChIP!P199)</f>
        <v>CNTN3</v>
      </c>
      <c r="D199">
        <f>IF(AND(ChIP!B199=ChIP!B198,ChIP!C199=ChIP!C198),D198+1,1)</f>
        <v>1</v>
      </c>
      <c r="E199">
        <f t="shared" si="9"/>
        <v>1</v>
      </c>
      <c r="F199">
        <f t="shared" si="10"/>
        <v>1</v>
      </c>
      <c r="G199" t="str">
        <f t="shared" si="11"/>
        <v>CNTN3</v>
      </c>
      <c r="J199" t="s">
        <v>614</v>
      </c>
      <c r="K199">
        <v>31194138</v>
      </c>
      <c r="L199" t="s">
        <v>633</v>
      </c>
      <c r="M199">
        <v>1</v>
      </c>
      <c r="N199">
        <v>1</v>
      </c>
      <c r="O199">
        <v>1</v>
      </c>
      <c r="P199" t="s">
        <v>633</v>
      </c>
    </row>
    <row r="200" spans="1:16" x14ac:dyDescent="0.35">
      <c r="A200" t="s">
        <v>575</v>
      </c>
      <c r="B200">
        <v>18090687</v>
      </c>
      <c r="C200" t="str">
        <f>IF(ISBLANK(ChIP!P200),ChIP!H200,ChIP!P200)</f>
        <v>ENSCAFG00000036778</v>
      </c>
      <c r="D200">
        <f>IF(AND(ChIP!B200=ChIP!B199,ChIP!C200=ChIP!C199),D199+1,1)</f>
        <v>1</v>
      </c>
      <c r="E200">
        <f t="shared" si="9"/>
        <v>1</v>
      </c>
      <c r="F200">
        <f t="shared" si="10"/>
        <v>1</v>
      </c>
      <c r="G200" t="str">
        <f t="shared" si="11"/>
        <v>ENSCAFG00000036778</v>
      </c>
      <c r="J200" t="s">
        <v>614</v>
      </c>
      <c r="K200">
        <v>31334345</v>
      </c>
      <c r="L200" t="s">
        <v>635</v>
      </c>
      <c r="M200">
        <v>1</v>
      </c>
      <c r="N200">
        <v>1</v>
      </c>
      <c r="O200">
        <v>1</v>
      </c>
      <c r="P200" t="s">
        <v>635</v>
      </c>
    </row>
    <row r="201" spans="1:16" x14ac:dyDescent="0.35">
      <c r="A201" t="s">
        <v>575</v>
      </c>
      <c r="B201">
        <v>18099570</v>
      </c>
      <c r="C201" t="str">
        <f>IF(ISBLANK(ChIP!P201),ChIP!H201,ChIP!P201)</f>
        <v>ENSCAFG00000036778</v>
      </c>
      <c r="D201">
        <f>IF(AND(ChIP!B201=ChIP!B200,ChIP!C201=ChIP!C200),D200+1,1)</f>
        <v>1</v>
      </c>
      <c r="E201">
        <f t="shared" si="9"/>
        <v>1</v>
      </c>
      <c r="F201">
        <f t="shared" si="10"/>
        <v>1</v>
      </c>
      <c r="G201" t="str">
        <f t="shared" si="11"/>
        <v>ENSCAFG00000036778</v>
      </c>
      <c r="J201" t="s">
        <v>614</v>
      </c>
      <c r="K201">
        <v>31347124</v>
      </c>
      <c r="L201" t="s">
        <v>635</v>
      </c>
      <c r="M201">
        <v>1</v>
      </c>
      <c r="N201">
        <v>1</v>
      </c>
      <c r="O201">
        <v>1</v>
      </c>
      <c r="P201" t="s">
        <v>635</v>
      </c>
    </row>
    <row r="202" spans="1:16" x14ac:dyDescent="0.35">
      <c r="A202" t="s">
        <v>575</v>
      </c>
      <c r="B202">
        <v>23922281</v>
      </c>
      <c r="C202" t="str">
        <f>IF(ISBLANK(ChIP!P202),ChIP!H202,ChIP!P202)</f>
        <v>SUCLG2</v>
      </c>
      <c r="D202">
        <f>IF(AND(ChIP!B202=ChIP!B201,ChIP!C202=ChIP!C201),D201+1,1)</f>
        <v>1</v>
      </c>
      <c r="E202">
        <f t="shared" si="9"/>
        <v>1</v>
      </c>
      <c r="F202">
        <f t="shared" si="10"/>
        <v>1</v>
      </c>
      <c r="G202" t="str">
        <f t="shared" si="11"/>
        <v>SUCLG2</v>
      </c>
      <c r="J202" t="s">
        <v>614</v>
      </c>
      <c r="K202">
        <v>35859272</v>
      </c>
      <c r="L202" t="s">
        <v>638</v>
      </c>
      <c r="M202">
        <v>1</v>
      </c>
      <c r="N202">
        <v>1</v>
      </c>
      <c r="O202">
        <v>1</v>
      </c>
      <c r="P202" t="s">
        <v>638</v>
      </c>
    </row>
    <row r="203" spans="1:16" x14ac:dyDescent="0.35">
      <c r="A203" t="s">
        <v>575</v>
      </c>
      <c r="B203">
        <v>35581314</v>
      </c>
      <c r="C203" t="str">
        <f>IF(ISBLANK(ChIP!P203),ChIP!H203,ChIP!P203)</f>
        <v>CACNA2D3</v>
      </c>
      <c r="D203">
        <f>IF(AND(ChIP!B203=ChIP!B202,ChIP!C203=ChIP!C202),D202+1,1)</f>
        <v>1</v>
      </c>
      <c r="E203">
        <f t="shared" si="9"/>
        <v>2</v>
      </c>
      <c r="F203">
        <f t="shared" si="10"/>
        <v>0</v>
      </c>
      <c r="G203" t="str">
        <f t="shared" si="11"/>
        <v>CACNA2D3</v>
      </c>
      <c r="J203" t="s">
        <v>614</v>
      </c>
      <c r="K203">
        <v>35875929</v>
      </c>
      <c r="L203" t="s">
        <v>638</v>
      </c>
      <c r="M203">
        <v>1</v>
      </c>
      <c r="N203">
        <v>1</v>
      </c>
      <c r="O203">
        <v>1</v>
      </c>
      <c r="P203" t="s">
        <v>638</v>
      </c>
    </row>
    <row r="204" spans="1:16" x14ac:dyDescent="0.35">
      <c r="A204" t="s">
        <v>575</v>
      </c>
      <c r="B204">
        <v>35581314</v>
      </c>
      <c r="C204" t="str">
        <f>IF(ISBLANK(ChIP!P204),ChIP!H204,ChIP!P204)</f>
        <v>LRTM1</v>
      </c>
      <c r="D204">
        <f>IF(AND(ChIP!B204=ChIP!B203,ChIP!C204=ChIP!C203),D203+1,1)</f>
        <v>2</v>
      </c>
      <c r="E204">
        <f t="shared" si="9"/>
        <v>2</v>
      </c>
      <c r="F204">
        <f t="shared" si="10"/>
        <v>1</v>
      </c>
      <c r="G204" t="str">
        <f t="shared" si="11"/>
        <v>CACNA2D3,LRTM1</v>
      </c>
      <c r="J204" t="s">
        <v>614</v>
      </c>
      <c r="K204">
        <v>36027691</v>
      </c>
      <c r="L204" t="s">
        <v>638</v>
      </c>
      <c r="M204">
        <v>1</v>
      </c>
      <c r="N204">
        <v>1</v>
      </c>
      <c r="O204">
        <v>1</v>
      </c>
      <c r="P204" t="s">
        <v>638</v>
      </c>
    </row>
    <row r="205" spans="1:16" x14ac:dyDescent="0.35">
      <c r="A205" t="s">
        <v>575</v>
      </c>
      <c r="B205">
        <v>35587808</v>
      </c>
      <c r="C205" t="str">
        <f>IF(ISBLANK(ChIP!P205),ChIP!H205,ChIP!P205)</f>
        <v>CACNA2D3</v>
      </c>
      <c r="D205">
        <f>IF(AND(ChIP!B205=ChIP!B204,ChIP!C205=ChIP!C204),D204+1,1)</f>
        <v>1</v>
      </c>
      <c r="E205">
        <f t="shared" si="9"/>
        <v>2</v>
      </c>
      <c r="F205">
        <f t="shared" si="10"/>
        <v>0</v>
      </c>
      <c r="G205" t="str">
        <f t="shared" si="11"/>
        <v>CACNA2D3</v>
      </c>
      <c r="J205" t="s">
        <v>614</v>
      </c>
      <c r="K205">
        <v>36040150</v>
      </c>
      <c r="L205" t="s">
        <v>638</v>
      </c>
      <c r="M205">
        <v>1</v>
      </c>
      <c r="N205">
        <v>1</v>
      </c>
      <c r="O205">
        <v>1</v>
      </c>
      <c r="P205" t="s">
        <v>638</v>
      </c>
    </row>
    <row r="206" spans="1:16" x14ac:dyDescent="0.35">
      <c r="A206" t="s">
        <v>575</v>
      </c>
      <c r="B206">
        <v>35587808</v>
      </c>
      <c r="C206" t="str">
        <f>IF(ISBLANK(ChIP!P206),ChIP!H206,ChIP!P206)</f>
        <v>LRTM1</v>
      </c>
      <c r="D206">
        <f>IF(AND(ChIP!B206=ChIP!B205,ChIP!C206=ChIP!C205),D205+1,1)</f>
        <v>2</v>
      </c>
      <c r="E206">
        <f t="shared" si="9"/>
        <v>2</v>
      </c>
      <c r="F206">
        <f t="shared" si="10"/>
        <v>1</v>
      </c>
      <c r="G206" t="str">
        <f t="shared" si="11"/>
        <v>CACNA2D3,LRTM1</v>
      </c>
      <c r="J206" t="s">
        <v>614</v>
      </c>
      <c r="K206">
        <v>42724459</v>
      </c>
      <c r="L206" t="s">
        <v>342</v>
      </c>
      <c r="M206">
        <v>2</v>
      </c>
      <c r="N206">
        <v>2</v>
      </c>
      <c r="O206">
        <v>1</v>
      </c>
      <c r="P206" t="s">
        <v>732</v>
      </c>
    </row>
    <row r="207" spans="1:16" x14ac:dyDescent="0.35">
      <c r="A207" t="s">
        <v>575</v>
      </c>
      <c r="B207">
        <v>35732329</v>
      </c>
      <c r="C207" t="str">
        <f>IF(ISBLANK(ChIP!P207),ChIP!H207,ChIP!P207)</f>
        <v>CACNA2D3</v>
      </c>
      <c r="D207">
        <f>IF(AND(ChIP!B207=ChIP!B206,ChIP!C207=ChIP!C206),D206+1,1)</f>
        <v>1</v>
      </c>
      <c r="E207">
        <f t="shared" si="9"/>
        <v>1</v>
      </c>
      <c r="F207">
        <f t="shared" si="10"/>
        <v>1</v>
      </c>
      <c r="G207" t="str">
        <f t="shared" si="11"/>
        <v>CACNA2D3</v>
      </c>
      <c r="J207" t="s">
        <v>614</v>
      </c>
      <c r="K207">
        <v>44550605</v>
      </c>
      <c r="L207" t="s">
        <v>647</v>
      </c>
      <c r="M207">
        <v>1</v>
      </c>
      <c r="N207">
        <v>1</v>
      </c>
      <c r="O207">
        <v>1</v>
      </c>
      <c r="P207" t="s">
        <v>647</v>
      </c>
    </row>
    <row r="208" spans="1:16" x14ac:dyDescent="0.35">
      <c r="A208" t="s">
        <v>575</v>
      </c>
      <c r="B208">
        <v>35738272</v>
      </c>
      <c r="C208" t="str">
        <f>IF(ISBLANK(ChIP!P208),ChIP!H208,ChIP!P208)</f>
        <v>CACNA2D3</v>
      </c>
      <c r="D208">
        <f>IF(AND(ChIP!B208=ChIP!B207,ChIP!C208=ChIP!C207),D207+1,1)</f>
        <v>1</v>
      </c>
      <c r="E208">
        <f t="shared" si="9"/>
        <v>1</v>
      </c>
      <c r="F208">
        <f t="shared" si="10"/>
        <v>1</v>
      </c>
      <c r="G208" t="str">
        <f t="shared" si="11"/>
        <v>CACNA2D3</v>
      </c>
      <c r="J208" t="s">
        <v>650</v>
      </c>
      <c r="K208">
        <v>291964</v>
      </c>
      <c r="L208" t="s">
        <v>652</v>
      </c>
      <c r="M208">
        <v>1</v>
      </c>
      <c r="N208">
        <v>1</v>
      </c>
      <c r="O208">
        <v>1</v>
      </c>
      <c r="P208" t="s">
        <v>652</v>
      </c>
    </row>
    <row r="209" spans="1:16" x14ac:dyDescent="0.35">
      <c r="A209" t="s">
        <v>575</v>
      </c>
      <c r="B209">
        <v>36834508</v>
      </c>
      <c r="C209" t="str">
        <f>IF(ISBLANK(ChIP!P209),ChIP!H209,ChIP!P209)</f>
        <v>ENSCAFG00000041071</v>
      </c>
      <c r="D209">
        <f>IF(AND(ChIP!B209=ChIP!B208,ChIP!C209=ChIP!C208),D208+1,1)</f>
        <v>1</v>
      </c>
      <c r="E209">
        <f t="shared" si="9"/>
        <v>1</v>
      </c>
      <c r="F209">
        <f t="shared" si="10"/>
        <v>1</v>
      </c>
      <c r="G209" t="str">
        <f t="shared" si="11"/>
        <v>ENSCAFG00000041071</v>
      </c>
      <c r="J209" t="s">
        <v>650</v>
      </c>
      <c r="K209">
        <v>454092</v>
      </c>
      <c r="L209" t="s">
        <v>657</v>
      </c>
      <c r="M209">
        <v>1</v>
      </c>
      <c r="N209">
        <v>1</v>
      </c>
      <c r="O209">
        <v>1</v>
      </c>
      <c r="P209" t="s">
        <v>657</v>
      </c>
    </row>
    <row r="210" spans="1:16" x14ac:dyDescent="0.35">
      <c r="A210" t="s">
        <v>614</v>
      </c>
      <c r="B210">
        <v>11073667</v>
      </c>
      <c r="C210" t="str">
        <f>IF(ISBLANK(ChIP!P210),ChIP!H210,ChIP!P210)</f>
        <v>ENSCAFG00000045070</v>
      </c>
      <c r="D210">
        <f>IF(AND(ChIP!B210=ChIP!B209,ChIP!C210=ChIP!C209),D209+1,1)</f>
        <v>1</v>
      </c>
      <c r="E210">
        <f t="shared" si="9"/>
        <v>1</v>
      </c>
      <c r="F210">
        <f t="shared" si="10"/>
        <v>1</v>
      </c>
      <c r="G210" t="str">
        <f t="shared" si="11"/>
        <v>ENSCAFG00000045070</v>
      </c>
      <c r="J210" t="s">
        <v>658</v>
      </c>
      <c r="K210">
        <v>21573616</v>
      </c>
      <c r="L210" t="s">
        <v>664</v>
      </c>
      <c r="M210">
        <v>2</v>
      </c>
      <c r="N210">
        <v>2</v>
      </c>
      <c r="O210">
        <v>1</v>
      </c>
      <c r="P210" t="s">
        <v>733</v>
      </c>
    </row>
    <row r="211" spans="1:16" x14ac:dyDescent="0.35">
      <c r="A211" t="s">
        <v>614</v>
      </c>
      <c r="B211">
        <v>12027888</v>
      </c>
      <c r="C211" t="str">
        <f>IF(ISBLANK(ChIP!P211),ChIP!H211,ChIP!P211)</f>
        <v>ENSCAFG00000042444</v>
      </c>
      <c r="D211">
        <f>IF(AND(ChIP!B211=ChIP!B210,ChIP!C211=ChIP!C210),D210+1,1)</f>
        <v>1</v>
      </c>
      <c r="E211">
        <f t="shared" si="9"/>
        <v>2</v>
      </c>
      <c r="F211">
        <f t="shared" si="10"/>
        <v>0</v>
      </c>
      <c r="G211" t="str">
        <f t="shared" si="11"/>
        <v>ENSCAFG00000042444</v>
      </c>
      <c r="J211" t="s">
        <v>658</v>
      </c>
      <c r="K211">
        <v>22151015</v>
      </c>
      <c r="L211" t="s">
        <v>377</v>
      </c>
      <c r="M211">
        <v>3</v>
      </c>
      <c r="N211">
        <v>3</v>
      </c>
      <c r="O211">
        <v>1</v>
      </c>
      <c r="P211" t="s">
        <v>734</v>
      </c>
    </row>
    <row r="212" spans="1:16" x14ac:dyDescent="0.35">
      <c r="A212" t="s">
        <v>614</v>
      </c>
      <c r="B212">
        <v>12027888</v>
      </c>
      <c r="C212" t="str">
        <f>IF(ISBLANK(ChIP!P212),ChIP!H212,ChIP!P212)</f>
        <v>U6</v>
      </c>
      <c r="D212">
        <f>IF(AND(ChIP!B212=ChIP!B211,ChIP!C212=ChIP!C211),D211+1,1)</f>
        <v>2</v>
      </c>
      <c r="E212">
        <f t="shared" si="9"/>
        <v>2</v>
      </c>
      <c r="F212">
        <f t="shared" si="10"/>
        <v>1</v>
      </c>
      <c r="G212" t="str">
        <f t="shared" si="11"/>
        <v>ENSCAFG00000042444,U6</v>
      </c>
      <c r="J212" t="s">
        <v>658</v>
      </c>
      <c r="K212">
        <v>22156289</v>
      </c>
      <c r="L212" t="s">
        <v>377</v>
      </c>
      <c r="M212">
        <v>3</v>
      </c>
      <c r="N212">
        <v>3</v>
      </c>
      <c r="O212">
        <v>1</v>
      </c>
      <c r="P212" t="s">
        <v>734</v>
      </c>
    </row>
    <row r="213" spans="1:16" x14ac:dyDescent="0.35">
      <c r="A213" t="s">
        <v>614</v>
      </c>
      <c r="B213">
        <v>12039716</v>
      </c>
      <c r="C213" t="str">
        <f>IF(ISBLANK(ChIP!P213),ChIP!H213,ChIP!P213)</f>
        <v>ENSCAFG00000042444</v>
      </c>
      <c r="D213">
        <f>IF(AND(ChIP!B213=ChIP!B212,ChIP!C213=ChIP!C212),D212+1,1)</f>
        <v>1</v>
      </c>
      <c r="E213">
        <f t="shared" si="9"/>
        <v>2</v>
      </c>
      <c r="F213">
        <f t="shared" si="10"/>
        <v>0</v>
      </c>
      <c r="G213" t="str">
        <f t="shared" si="11"/>
        <v>ENSCAFG00000042444</v>
      </c>
      <c r="J213" t="s">
        <v>670</v>
      </c>
      <c r="K213">
        <v>44328723</v>
      </c>
      <c r="L213" t="s">
        <v>675</v>
      </c>
      <c r="M213">
        <v>2</v>
      </c>
      <c r="N213">
        <v>2</v>
      </c>
      <c r="O213">
        <v>1</v>
      </c>
      <c r="P213" t="s">
        <v>735</v>
      </c>
    </row>
    <row r="214" spans="1:16" x14ac:dyDescent="0.35">
      <c r="A214" t="s">
        <v>614</v>
      </c>
      <c r="B214">
        <v>12039716</v>
      </c>
      <c r="C214" t="str">
        <f>IF(ISBLANK(ChIP!P214),ChIP!H214,ChIP!P214)</f>
        <v>U6</v>
      </c>
      <c r="D214">
        <f>IF(AND(ChIP!B214=ChIP!B213,ChIP!C214=ChIP!C213),D213+1,1)</f>
        <v>2</v>
      </c>
      <c r="E214">
        <f t="shared" si="9"/>
        <v>2</v>
      </c>
      <c r="F214">
        <f t="shared" si="10"/>
        <v>1</v>
      </c>
      <c r="G214" t="str">
        <f t="shared" si="11"/>
        <v>ENSCAFG00000042444,U6</v>
      </c>
      <c r="J214" t="s">
        <v>676</v>
      </c>
      <c r="K214">
        <v>8210333</v>
      </c>
      <c r="L214" t="s">
        <v>678</v>
      </c>
      <c r="M214">
        <v>1</v>
      </c>
      <c r="N214">
        <v>1</v>
      </c>
      <c r="O214">
        <v>1</v>
      </c>
      <c r="P214" t="s">
        <v>678</v>
      </c>
    </row>
    <row r="215" spans="1:16" x14ac:dyDescent="0.35">
      <c r="A215" t="s">
        <v>614</v>
      </c>
      <c r="B215">
        <v>12064068</v>
      </c>
      <c r="C215" t="str">
        <f>IF(ISBLANK(ChIP!P215),ChIP!H215,ChIP!P215)</f>
        <v>ENSCAFG00000042444</v>
      </c>
      <c r="D215">
        <f>IF(AND(ChIP!B215=ChIP!B214,ChIP!C215=ChIP!C214),D214+1,1)</f>
        <v>1</v>
      </c>
      <c r="E215">
        <f t="shared" si="9"/>
        <v>2</v>
      </c>
      <c r="F215">
        <f t="shared" si="10"/>
        <v>0</v>
      </c>
      <c r="G215" t="str">
        <f t="shared" si="11"/>
        <v>ENSCAFG00000042444</v>
      </c>
      <c r="J215" t="s">
        <v>676</v>
      </c>
      <c r="K215">
        <v>8210550</v>
      </c>
      <c r="L215" t="s">
        <v>678</v>
      </c>
      <c r="M215">
        <v>1</v>
      </c>
      <c r="N215">
        <v>1</v>
      </c>
      <c r="O215">
        <v>1</v>
      </c>
      <c r="P215" t="s">
        <v>678</v>
      </c>
    </row>
    <row r="216" spans="1:16" x14ac:dyDescent="0.35">
      <c r="A216" t="s">
        <v>614</v>
      </c>
      <c r="B216">
        <v>12064068</v>
      </c>
      <c r="C216" t="str">
        <f>IF(ISBLANK(ChIP!P216),ChIP!H216,ChIP!P216)</f>
        <v>U6</v>
      </c>
      <c r="D216">
        <f>IF(AND(ChIP!B216=ChIP!B215,ChIP!C216=ChIP!C215),D215+1,1)</f>
        <v>2</v>
      </c>
      <c r="E216">
        <f t="shared" si="9"/>
        <v>2</v>
      </c>
      <c r="F216">
        <f t="shared" si="10"/>
        <v>1</v>
      </c>
      <c r="G216" t="str">
        <f t="shared" si="11"/>
        <v>ENSCAFG00000042444,U6</v>
      </c>
      <c r="J216" t="s">
        <v>676</v>
      </c>
      <c r="K216">
        <v>8216688</v>
      </c>
      <c r="L216" t="s">
        <v>678</v>
      </c>
      <c r="M216">
        <v>1</v>
      </c>
      <c r="N216">
        <v>1</v>
      </c>
      <c r="O216">
        <v>1</v>
      </c>
      <c r="P216" t="s">
        <v>678</v>
      </c>
    </row>
    <row r="217" spans="1:16" x14ac:dyDescent="0.35">
      <c r="A217" t="s">
        <v>614</v>
      </c>
      <c r="B217">
        <v>17089718</v>
      </c>
      <c r="C217" t="str">
        <f>IF(ISBLANK(ChIP!P217),ChIP!H217,ChIP!P217)</f>
        <v>ENSCAFG00000048196</v>
      </c>
      <c r="D217">
        <f>IF(AND(ChIP!B217=ChIP!B216,ChIP!C217=ChIP!C216),D216+1,1)</f>
        <v>1</v>
      </c>
      <c r="E217">
        <f t="shared" si="9"/>
        <v>1</v>
      </c>
      <c r="F217">
        <f t="shared" si="10"/>
        <v>1</v>
      </c>
      <c r="G217" t="str">
        <f t="shared" si="11"/>
        <v>ENSCAFG00000048196</v>
      </c>
      <c r="J217" t="s">
        <v>676</v>
      </c>
      <c r="K217">
        <v>8230318</v>
      </c>
      <c r="L217" t="s">
        <v>678</v>
      </c>
      <c r="M217">
        <v>1</v>
      </c>
      <c r="N217">
        <v>1</v>
      </c>
      <c r="O217">
        <v>1</v>
      </c>
      <c r="P217" t="s">
        <v>678</v>
      </c>
    </row>
    <row r="218" spans="1:16" x14ac:dyDescent="0.35">
      <c r="A218" t="s">
        <v>614</v>
      </c>
      <c r="B218">
        <v>17102316</v>
      </c>
      <c r="C218" t="str">
        <f>IF(ISBLANK(ChIP!P218),ChIP!H218,ChIP!P218)</f>
        <v>PCDH20</v>
      </c>
      <c r="D218">
        <f>IF(AND(ChIP!B218=ChIP!B217,ChIP!C218=ChIP!C217),D217+1,1)</f>
        <v>1</v>
      </c>
      <c r="E218">
        <f t="shared" si="9"/>
        <v>1</v>
      </c>
      <c r="F218">
        <f t="shared" si="10"/>
        <v>1</v>
      </c>
      <c r="G218" t="str">
        <f t="shared" si="11"/>
        <v>PCDH20</v>
      </c>
      <c r="J218" t="s">
        <v>676</v>
      </c>
      <c r="K218">
        <v>10677902</v>
      </c>
      <c r="L218" t="s">
        <v>686</v>
      </c>
      <c r="M218">
        <v>2</v>
      </c>
      <c r="N218">
        <v>2</v>
      </c>
      <c r="O218">
        <v>1</v>
      </c>
      <c r="P218" t="s">
        <v>736</v>
      </c>
    </row>
    <row r="219" spans="1:16" x14ac:dyDescent="0.35">
      <c r="A219" t="s">
        <v>614</v>
      </c>
      <c r="B219">
        <v>17113959</v>
      </c>
      <c r="C219" t="str">
        <f>IF(ISBLANK(ChIP!P219),ChIP!H219,ChIP!P219)</f>
        <v>PCDH20</v>
      </c>
      <c r="D219">
        <f>IF(AND(ChIP!B219=ChIP!B218,ChIP!C219=ChIP!C218),D218+1,1)</f>
        <v>1</v>
      </c>
      <c r="E219">
        <f t="shared" si="9"/>
        <v>1</v>
      </c>
      <c r="F219">
        <f t="shared" si="10"/>
        <v>1</v>
      </c>
      <c r="G219" t="str">
        <f t="shared" si="11"/>
        <v>PCDH20</v>
      </c>
      <c r="J219" t="s">
        <v>689</v>
      </c>
      <c r="K219">
        <v>1552291</v>
      </c>
      <c r="L219" t="s">
        <v>691</v>
      </c>
      <c r="M219">
        <v>1</v>
      </c>
      <c r="N219">
        <v>1</v>
      </c>
      <c r="O219">
        <v>1</v>
      </c>
      <c r="P219" t="s">
        <v>691</v>
      </c>
    </row>
    <row r="220" spans="1:16" x14ac:dyDescent="0.35">
      <c r="A220" t="s">
        <v>614</v>
      </c>
      <c r="B220">
        <v>17129084</v>
      </c>
      <c r="C220" t="str">
        <f>IF(ISBLANK(ChIP!P220),ChIP!H220,ChIP!P220)</f>
        <v>PCDH20</v>
      </c>
      <c r="D220">
        <f>IF(AND(ChIP!B220=ChIP!B219,ChIP!C220=ChIP!C219),D219+1,1)</f>
        <v>1</v>
      </c>
      <c r="E220">
        <f t="shared" si="9"/>
        <v>1</v>
      </c>
      <c r="F220">
        <f t="shared" si="10"/>
        <v>1</v>
      </c>
      <c r="G220" t="str">
        <f t="shared" si="11"/>
        <v>PCDH20</v>
      </c>
      <c r="J220" t="s">
        <v>689</v>
      </c>
      <c r="K220">
        <v>1558195</v>
      </c>
      <c r="L220" t="s">
        <v>691</v>
      </c>
      <c r="M220">
        <v>1</v>
      </c>
      <c r="N220">
        <v>1</v>
      </c>
      <c r="O220">
        <v>1</v>
      </c>
      <c r="P220" t="s">
        <v>691</v>
      </c>
    </row>
    <row r="221" spans="1:16" x14ac:dyDescent="0.35">
      <c r="A221" t="s">
        <v>614</v>
      </c>
      <c r="B221">
        <v>17133195</v>
      </c>
      <c r="C221" t="str">
        <f>IF(ISBLANK(ChIP!P221),ChIP!H221,ChIP!P221)</f>
        <v>PCDH20</v>
      </c>
      <c r="D221">
        <f>IF(AND(ChIP!B221=ChIP!B220,ChIP!C221=ChIP!C220),D220+1,1)</f>
        <v>1</v>
      </c>
      <c r="E221">
        <f t="shared" si="9"/>
        <v>1</v>
      </c>
      <c r="F221">
        <f t="shared" si="10"/>
        <v>1</v>
      </c>
      <c r="G221" t="str">
        <f t="shared" si="11"/>
        <v>PCDH20</v>
      </c>
      <c r="J221" t="s">
        <v>689</v>
      </c>
      <c r="K221">
        <v>1732646</v>
      </c>
      <c r="L221" t="s">
        <v>694</v>
      </c>
      <c r="M221">
        <v>1</v>
      </c>
      <c r="N221">
        <v>1</v>
      </c>
      <c r="O221">
        <v>1</v>
      </c>
      <c r="P221" t="s">
        <v>694</v>
      </c>
    </row>
    <row r="222" spans="1:16" x14ac:dyDescent="0.35">
      <c r="A222" t="s">
        <v>614</v>
      </c>
      <c r="B222">
        <v>17153150</v>
      </c>
      <c r="C222" t="str">
        <f>IF(ISBLANK(ChIP!P222),ChIP!H222,ChIP!P222)</f>
        <v>PCDH20</v>
      </c>
      <c r="D222">
        <f>IF(AND(ChIP!B222=ChIP!B221,ChIP!C222=ChIP!C221),D221+1,1)</f>
        <v>1</v>
      </c>
      <c r="E222">
        <f t="shared" si="9"/>
        <v>1</v>
      </c>
      <c r="F222">
        <f t="shared" si="10"/>
        <v>1</v>
      </c>
      <c r="G222" t="str">
        <f t="shared" si="11"/>
        <v>PCDH20</v>
      </c>
      <c r="J222" t="s">
        <v>689</v>
      </c>
      <c r="K222">
        <v>1744087</v>
      </c>
      <c r="L222" t="s">
        <v>694</v>
      </c>
      <c r="M222">
        <v>1</v>
      </c>
      <c r="N222">
        <v>1</v>
      </c>
      <c r="O222">
        <v>1</v>
      </c>
      <c r="P222" t="s">
        <v>694</v>
      </c>
    </row>
    <row r="223" spans="1:16" x14ac:dyDescent="0.35">
      <c r="A223" t="s">
        <v>614</v>
      </c>
      <c r="B223">
        <v>17154006</v>
      </c>
      <c r="C223" t="str">
        <f>IF(ISBLANK(ChIP!P223),ChIP!H223,ChIP!P223)</f>
        <v>PCDH20</v>
      </c>
      <c r="D223">
        <f>IF(AND(ChIP!B223=ChIP!B222,ChIP!C223=ChIP!C222),D222+1,1)</f>
        <v>1</v>
      </c>
      <c r="E223">
        <f t="shared" si="9"/>
        <v>1</v>
      </c>
      <c r="F223">
        <f t="shared" si="10"/>
        <v>1</v>
      </c>
      <c r="G223" t="str">
        <f t="shared" si="11"/>
        <v>PCDH20</v>
      </c>
      <c r="J223" t="s">
        <v>689</v>
      </c>
      <c r="K223">
        <v>4822803</v>
      </c>
      <c r="L223" t="s">
        <v>695</v>
      </c>
      <c r="M223">
        <v>1</v>
      </c>
      <c r="N223">
        <v>1</v>
      </c>
      <c r="O223">
        <v>1</v>
      </c>
      <c r="P223" t="s">
        <v>695</v>
      </c>
    </row>
    <row r="224" spans="1:16" x14ac:dyDescent="0.35">
      <c r="A224" t="s">
        <v>614</v>
      </c>
      <c r="B224">
        <v>17166191</v>
      </c>
      <c r="C224" t="str">
        <f>IF(ISBLANK(ChIP!P224),ChIP!H224,ChIP!P224)</f>
        <v>ENSCAFG00000038721</v>
      </c>
      <c r="D224">
        <f>IF(AND(ChIP!B224=ChIP!B223,ChIP!C224=ChIP!C223),D223+1,1)</f>
        <v>1</v>
      </c>
      <c r="E224">
        <f t="shared" si="9"/>
        <v>1</v>
      </c>
      <c r="F224">
        <f t="shared" si="10"/>
        <v>1</v>
      </c>
      <c r="G224" t="str">
        <f t="shared" si="11"/>
        <v>ENSCAFG00000038721</v>
      </c>
      <c r="J224" t="s">
        <v>689</v>
      </c>
      <c r="K224">
        <v>4880566</v>
      </c>
      <c r="L224" t="s">
        <v>695</v>
      </c>
      <c r="M224">
        <v>1</v>
      </c>
      <c r="N224">
        <v>1</v>
      </c>
      <c r="O224">
        <v>1</v>
      </c>
      <c r="P224" t="s">
        <v>695</v>
      </c>
    </row>
    <row r="225" spans="1:16" x14ac:dyDescent="0.35">
      <c r="A225" t="s">
        <v>614</v>
      </c>
      <c r="B225">
        <v>18774821</v>
      </c>
      <c r="C225" t="str">
        <f>IF(ISBLANK(ChIP!P225),ChIP!H225,ChIP!P225)</f>
        <v>ENSCAFG00000047507</v>
      </c>
      <c r="D225">
        <f>IF(AND(ChIP!B225=ChIP!B224,ChIP!C225=ChIP!C224),D224+1,1)</f>
        <v>1</v>
      </c>
      <c r="E225">
        <f t="shared" si="9"/>
        <v>2</v>
      </c>
      <c r="F225">
        <f t="shared" si="10"/>
        <v>0</v>
      </c>
      <c r="G225" t="str">
        <f t="shared" si="11"/>
        <v>ENSCAFG00000047507</v>
      </c>
      <c r="J225" t="s">
        <v>696</v>
      </c>
      <c r="K225">
        <v>15063496</v>
      </c>
      <c r="L225" t="s">
        <v>377</v>
      </c>
      <c r="M225">
        <v>1</v>
      </c>
      <c r="N225">
        <v>1</v>
      </c>
      <c r="O225">
        <v>1</v>
      </c>
      <c r="P225" t="s">
        <v>377</v>
      </c>
    </row>
    <row r="226" spans="1:16" x14ac:dyDescent="0.35">
      <c r="A226" t="s">
        <v>614</v>
      </c>
      <c r="B226">
        <v>18774821</v>
      </c>
      <c r="C226" t="str">
        <f>IF(ISBLANK(ChIP!P226),ChIP!H226,ChIP!P226)</f>
        <v>ENSCAFG00000049065</v>
      </c>
      <c r="D226">
        <f>IF(AND(ChIP!B226=ChIP!B225,ChIP!C226=ChIP!C225),D225+1,1)</f>
        <v>2</v>
      </c>
      <c r="E226">
        <f t="shared" si="9"/>
        <v>2</v>
      </c>
      <c r="F226">
        <f t="shared" si="10"/>
        <v>1</v>
      </c>
      <c r="G226" t="str">
        <f t="shared" si="11"/>
        <v>ENSCAFG00000047507,ENSCAFG00000049065</v>
      </c>
      <c r="J226" t="s">
        <v>696</v>
      </c>
      <c r="K226">
        <v>15074189</v>
      </c>
      <c r="L226" t="s">
        <v>377</v>
      </c>
      <c r="M226">
        <v>1</v>
      </c>
      <c r="N226">
        <v>1</v>
      </c>
      <c r="O226">
        <v>1</v>
      </c>
      <c r="P226" t="s">
        <v>377</v>
      </c>
    </row>
    <row r="227" spans="1:16" x14ac:dyDescent="0.35">
      <c r="A227" t="s">
        <v>614</v>
      </c>
      <c r="B227">
        <v>18960901</v>
      </c>
      <c r="C227" t="str">
        <f>IF(ISBLANK(ChIP!P227),ChIP!H227,ChIP!P227)</f>
        <v>U6</v>
      </c>
      <c r="D227">
        <f>IF(AND(ChIP!B227=ChIP!B226,ChIP!C227=ChIP!C226),D226+1,1)</f>
        <v>1</v>
      </c>
      <c r="E227">
        <f t="shared" si="9"/>
        <v>1</v>
      </c>
      <c r="F227">
        <f t="shared" si="10"/>
        <v>1</v>
      </c>
      <c r="G227" t="str">
        <f t="shared" si="11"/>
        <v>U6</v>
      </c>
      <c r="J227" t="s">
        <v>698</v>
      </c>
      <c r="K227">
        <v>24657487</v>
      </c>
      <c r="L227" t="s">
        <v>699</v>
      </c>
      <c r="M227">
        <v>1</v>
      </c>
      <c r="N227">
        <v>1</v>
      </c>
      <c r="O227">
        <v>1</v>
      </c>
      <c r="P227" t="s">
        <v>699</v>
      </c>
    </row>
    <row r="228" spans="1:16" x14ac:dyDescent="0.35">
      <c r="A228" t="s">
        <v>614</v>
      </c>
      <c r="B228">
        <v>18962347</v>
      </c>
      <c r="C228" t="str">
        <f>IF(ISBLANK(ChIP!P228),ChIP!H228,ChIP!P228)</f>
        <v>U6</v>
      </c>
      <c r="D228">
        <f>IF(AND(ChIP!B228=ChIP!B227,ChIP!C228=ChIP!C227),D227+1,1)</f>
        <v>1</v>
      </c>
      <c r="E228">
        <f t="shared" si="9"/>
        <v>1</v>
      </c>
      <c r="F228">
        <f t="shared" si="10"/>
        <v>1</v>
      </c>
      <c r="G228" t="str">
        <f t="shared" si="11"/>
        <v>U6</v>
      </c>
      <c r="J228" t="s">
        <v>698</v>
      </c>
      <c r="K228">
        <v>25070561</v>
      </c>
      <c r="L228" t="s">
        <v>700</v>
      </c>
      <c r="M228">
        <v>1</v>
      </c>
      <c r="N228">
        <v>1</v>
      </c>
      <c r="O228">
        <v>1</v>
      </c>
      <c r="P228" t="s">
        <v>700</v>
      </c>
    </row>
    <row r="229" spans="1:16" x14ac:dyDescent="0.35">
      <c r="A229" t="s">
        <v>614</v>
      </c>
      <c r="B229">
        <v>19870809</v>
      </c>
      <c r="C229" t="str">
        <f>IF(ISBLANK(ChIP!P229),ChIP!H229,ChIP!P229)</f>
        <v>ENSCAFG00000046482</v>
      </c>
      <c r="D229">
        <f>IF(AND(ChIP!B229=ChIP!B228,ChIP!C229=ChIP!C228),D228+1,1)</f>
        <v>1</v>
      </c>
      <c r="E229">
        <f t="shared" si="9"/>
        <v>1</v>
      </c>
      <c r="F229">
        <f t="shared" si="10"/>
        <v>1</v>
      </c>
      <c r="G229" t="str">
        <f t="shared" si="11"/>
        <v>ENSCAFG00000046482</v>
      </c>
      <c r="J229" t="s">
        <v>703</v>
      </c>
      <c r="K229">
        <v>1427518</v>
      </c>
      <c r="L229" t="s">
        <v>704</v>
      </c>
      <c r="M229">
        <v>1</v>
      </c>
      <c r="N229">
        <v>1</v>
      </c>
      <c r="O229">
        <v>1</v>
      </c>
      <c r="P229" t="s">
        <v>704</v>
      </c>
    </row>
    <row r="230" spans="1:16" x14ac:dyDescent="0.35">
      <c r="A230" t="s">
        <v>614</v>
      </c>
      <c r="B230">
        <v>19925395</v>
      </c>
      <c r="C230" t="str">
        <f>IF(ISBLANK(ChIP!P230),ChIP!H230,ChIP!P230)</f>
        <v>ENSCAFG00000046482</v>
      </c>
      <c r="D230">
        <f>IF(AND(ChIP!B230=ChIP!B229,ChIP!C230=ChIP!C229),D229+1,1)</f>
        <v>1</v>
      </c>
      <c r="E230">
        <f t="shared" si="9"/>
        <v>1</v>
      </c>
      <c r="F230">
        <f t="shared" si="10"/>
        <v>1</v>
      </c>
      <c r="G230" t="str">
        <f t="shared" si="11"/>
        <v>ENSCAFG00000046482</v>
      </c>
      <c r="J230" t="s">
        <v>705</v>
      </c>
      <c r="K230">
        <v>4766480</v>
      </c>
      <c r="L230" t="s">
        <v>706</v>
      </c>
      <c r="M230">
        <v>1</v>
      </c>
      <c r="N230">
        <v>1</v>
      </c>
      <c r="O230">
        <v>1</v>
      </c>
      <c r="P230" t="s">
        <v>706</v>
      </c>
    </row>
    <row r="231" spans="1:16" x14ac:dyDescent="0.35">
      <c r="A231" t="s">
        <v>614</v>
      </c>
      <c r="B231">
        <v>19975468</v>
      </c>
      <c r="C231" t="str">
        <f>IF(ISBLANK(ChIP!P231),ChIP!H231,ChIP!P231)</f>
        <v>ENSCAFG00000046482</v>
      </c>
      <c r="D231">
        <f>IF(AND(ChIP!B231=ChIP!B230,ChIP!C231=ChIP!C230),D230+1,1)</f>
        <v>1</v>
      </c>
      <c r="E231">
        <f t="shared" si="9"/>
        <v>1</v>
      </c>
      <c r="F231">
        <f t="shared" si="10"/>
        <v>1</v>
      </c>
      <c r="G231" t="str">
        <f t="shared" si="11"/>
        <v>ENSCAFG00000046482</v>
      </c>
      <c r="J231" t="s">
        <v>705</v>
      </c>
      <c r="K231">
        <v>14949623</v>
      </c>
      <c r="L231" t="s">
        <v>707</v>
      </c>
      <c r="M231">
        <v>1</v>
      </c>
      <c r="N231">
        <v>1</v>
      </c>
      <c r="O231">
        <v>1</v>
      </c>
      <c r="P231" t="s">
        <v>707</v>
      </c>
    </row>
    <row r="232" spans="1:16" x14ac:dyDescent="0.35">
      <c r="A232" t="s">
        <v>614</v>
      </c>
      <c r="B232">
        <v>23003825</v>
      </c>
      <c r="C232" t="str">
        <f>IF(ISBLANK(ChIP!P232),ChIP!H232,ChIP!P232)</f>
        <v>ENSCAFG00000026838</v>
      </c>
      <c r="D232">
        <f>IF(AND(ChIP!B232=ChIP!B231,ChIP!C232=ChIP!C231),D231+1,1)</f>
        <v>1</v>
      </c>
      <c r="E232">
        <f t="shared" si="9"/>
        <v>1</v>
      </c>
      <c r="F232">
        <f t="shared" si="10"/>
        <v>1</v>
      </c>
      <c r="G232" t="str">
        <f t="shared" si="11"/>
        <v>ENSCAFG00000026838</v>
      </c>
    </row>
    <row r="233" spans="1:16" x14ac:dyDescent="0.35">
      <c r="A233" t="s">
        <v>614</v>
      </c>
      <c r="B233">
        <v>29093614</v>
      </c>
      <c r="C233" t="str">
        <f>IF(ISBLANK(ChIP!P233),ChIP!H233,ChIP!P233)</f>
        <v>U1</v>
      </c>
      <c r="D233">
        <f>IF(AND(ChIP!B233=ChIP!B232,ChIP!C233=ChIP!C232),D232+1,1)</f>
        <v>1</v>
      </c>
      <c r="E233">
        <f t="shared" si="9"/>
        <v>1</v>
      </c>
      <c r="F233">
        <f t="shared" si="10"/>
        <v>1</v>
      </c>
      <c r="G233" t="str">
        <f t="shared" si="11"/>
        <v>U1</v>
      </c>
    </row>
    <row r="234" spans="1:16" x14ac:dyDescent="0.35">
      <c r="A234" t="s">
        <v>614</v>
      </c>
      <c r="B234">
        <v>31194138</v>
      </c>
      <c r="C234" t="str">
        <f>IF(ISBLANK(ChIP!P234),ChIP!H234,ChIP!P234)</f>
        <v>SLAIN1</v>
      </c>
      <c r="D234">
        <f>IF(AND(ChIP!B234=ChIP!B233,ChIP!C234=ChIP!C233),D233+1,1)</f>
        <v>1</v>
      </c>
      <c r="E234">
        <f t="shared" si="9"/>
        <v>1</v>
      </c>
      <c r="F234">
        <f t="shared" si="10"/>
        <v>1</v>
      </c>
      <c r="G234" t="str">
        <f t="shared" si="11"/>
        <v>SLAIN1</v>
      </c>
    </row>
    <row r="235" spans="1:16" x14ac:dyDescent="0.35">
      <c r="A235" t="s">
        <v>614</v>
      </c>
      <c r="B235">
        <v>31334345</v>
      </c>
      <c r="C235" t="str">
        <f>IF(ISBLANK(ChIP!P235),ChIP!H235,ChIP!P235)</f>
        <v>EDNRB</v>
      </c>
      <c r="D235">
        <f>IF(AND(ChIP!B235=ChIP!B234,ChIP!C235=ChIP!C234),D234+1,1)</f>
        <v>1</v>
      </c>
      <c r="E235">
        <f t="shared" si="9"/>
        <v>1</v>
      </c>
      <c r="F235">
        <f t="shared" si="10"/>
        <v>1</v>
      </c>
      <c r="G235" t="str">
        <f t="shared" si="11"/>
        <v>EDNRB</v>
      </c>
    </row>
    <row r="236" spans="1:16" x14ac:dyDescent="0.35">
      <c r="A236" t="s">
        <v>614</v>
      </c>
      <c r="B236">
        <v>31347124</v>
      </c>
      <c r="C236" t="str">
        <f>IF(ISBLANK(ChIP!P236),ChIP!H236,ChIP!P236)</f>
        <v>EDNRB</v>
      </c>
      <c r="D236">
        <f>IF(AND(ChIP!B236=ChIP!B235,ChIP!C236=ChIP!C235),D235+1,1)</f>
        <v>1</v>
      </c>
      <c r="E236">
        <f t="shared" si="9"/>
        <v>1</v>
      </c>
      <c r="F236">
        <f t="shared" si="10"/>
        <v>1</v>
      </c>
      <c r="G236" t="str">
        <f t="shared" si="11"/>
        <v>EDNRB</v>
      </c>
    </row>
    <row r="237" spans="1:16" x14ac:dyDescent="0.35">
      <c r="A237" t="s">
        <v>614</v>
      </c>
      <c r="B237">
        <v>35859272</v>
      </c>
      <c r="C237" t="str">
        <f>IF(ISBLANK(ChIP!P237),ChIP!H237,ChIP!P237)</f>
        <v>ENSCAFG00000005282</v>
      </c>
      <c r="D237">
        <f>IF(AND(ChIP!B237=ChIP!B236,ChIP!C237=ChIP!C236),D236+1,1)</f>
        <v>1</v>
      </c>
      <c r="E237">
        <f t="shared" si="9"/>
        <v>1</v>
      </c>
      <c r="F237">
        <f t="shared" si="10"/>
        <v>1</v>
      </c>
      <c r="G237" t="str">
        <f t="shared" si="11"/>
        <v>ENSCAFG00000005282</v>
      </c>
    </row>
    <row r="238" spans="1:16" x14ac:dyDescent="0.35">
      <c r="A238" t="s">
        <v>614</v>
      </c>
      <c r="B238">
        <v>35875929</v>
      </c>
      <c r="C238" t="str">
        <f>IF(ISBLANK(ChIP!P238),ChIP!H238,ChIP!P238)</f>
        <v>ENSCAFG00000005282</v>
      </c>
      <c r="D238">
        <f>IF(AND(ChIP!B238=ChIP!B237,ChIP!C238=ChIP!C237),D237+1,1)</f>
        <v>1</v>
      </c>
      <c r="E238">
        <f t="shared" si="9"/>
        <v>1</v>
      </c>
      <c r="F238">
        <f t="shared" si="10"/>
        <v>1</v>
      </c>
      <c r="G238" t="str">
        <f t="shared" si="11"/>
        <v>ENSCAFG00000005282</v>
      </c>
    </row>
    <row r="239" spans="1:16" x14ac:dyDescent="0.35">
      <c r="A239" t="s">
        <v>614</v>
      </c>
      <c r="B239">
        <v>36027691</v>
      </c>
      <c r="C239" t="str">
        <f>IF(ISBLANK(ChIP!P239),ChIP!H239,ChIP!P239)</f>
        <v>ENSCAFG00000005282</v>
      </c>
      <c r="D239">
        <f>IF(AND(ChIP!B239=ChIP!B238,ChIP!C239=ChIP!C238),D238+1,1)</f>
        <v>1</v>
      </c>
      <c r="E239">
        <f t="shared" si="9"/>
        <v>1</v>
      </c>
      <c r="F239">
        <f t="shared" si="10"/>
        <v>1</v>
      </c>
      <c r="G239" t="str">
        <f t="shared" si="11"/>
        <v>ENSCAFG00000005282</v>
      </c>
    </row>
    <row r="240" spans="1:16" x14ac:dyDescent="0.35">
      <c r="A240" t="s">
        <v>614</v>
      </c>
      <c r="B240">
        <v>36040150</v>
      </c>
      <c r="C240" t="str">
        <f>IF(ISBLANK(ChIP!P240),ChIP!H240,ChIP!P240)</f>
        <v>ENSCAFG00000005282</v>
      </c>
      <c r="D240">
        <f>IF(AND(ChIP!B240=ChIP!B239,ChIP!C240=ChIP!C239),D239+1,1)</f>
        <v>1</v>
      </c>
      <c r="E240">
        <f t="shared" si="9"/>
        <v>1</v>
      </c>
      <c r="F240">
        <f t="shared" si="10"/>
        <v>1</v>
      </c>
      <c r="G240" t="str">
        <f t="shared" si="11"/>
        <v>ENSCAFG00000005282</v>
      </c>
    </row>
    <row r="241" spans="1:7" x14ac:dyDescent="0.35">
      <c r="A241" t="s">
        <v>614</v>
      </c>
      <c r="B241">
        <v>42724459</v>
      </c>
      <c r="C241" t="str">
        <f>IF(ISBLANK(ChIP!P241),ChIP!H241,ChIP!P241)</f>
        <v>GPC5</v>
      </c>
      <c r="D241">
        <f>IF(AND(ChIP!B241=ChIP!B240,ChIP!C241=ChIP!C240),D240+1,1)</f>
        <v>1</v>
      </c>
      <c r="E241">
        <f t="shared" si="9"/>
        <v>2</v>
      </c>
      <c r="F241">
        <f t="shared" si="10"/>
        <v>0</v>
      </c>
      <c r="G241" t="str">
        <f t="shared" si="11"/>
        <v>GPC5</v>
      </c>
    </row>
    <row r="242" spans="1:7" x14ac:dyDescent="0.35">
      <c r="A242" t="s">
        <v>614</v>
      </c>
      <c r="B242">
        <v>42724459</v>
      </c>
      <c r="C242" t="str">
        <f>IF(ISBLANK(ChIP!P242),ChIP!H242,ChIP!P242)</f>
        <v>U4</v>
      </c>
      <c r="D242">
        <f>IF(AND(ChIP!B242=ChIP!B241,ChIP!C242=ChIP!C241),D241+1,1)</f>
        <v>2</v>
      </c>
      <c r="E242">
        <f t="shared" si="9"/>
        <v>2</v>
      </c>
      <c r="F242">
        <f t="shared" si="10"/>
        <v>1</v>
      </c>
      <c r="G242" t="str">
        <f t="shared" si="11"/>
        <v>GPC5,U4</v>
      </c>
    </row>
    <row r="243" spans="1:7" x14ac:dyDescent="0.35">
      <c r="A243" t="s">
        <v>614</v>
      </c>
      <c r="B243">
        <v>44550605</v>
      </c>
      <c r="C243" t="str">
        <f>IF(ISBLANK(ChIP!P243),ChIP!H243,ChIP!P243)</f>
        <v>GPC6</v>
      </c>
      <c r="D243">
        <f>IF(AND(ChIP!B243=ChIP!B242,ChIP!C243=ChIP!C242),D242+1,1)</f>
        <v>1</v>
      </c>
      <c r="E243">
        <f t="shared" si="9"/>
        <v>1</v>
      </c>
      <c r="F243">
        <f t="shared" si="10"/>
        <v>1</v>
      </c>
      <c r="G243" t="str">
        <f t="shared" si="11"/>
        <v>GPC6</v>
      </c>
    </row>
    <row r="244" spans="1:7" x14ac:dyDescent="0.35">
      <c r="A244" t="s">
        <v>650</v>
      </c>
      <c r="B244">
        <v>291964</v>
      </c>
      <c r="C244" t="str">
        <f>IF(ISBLANK(ChIP!P244),ChIP!H244,ChIP!P244)</f>
        <v>GZF1</v>
      </c>
      <c r="D244">
        <f>IF(AND(ChIP!B244=ChIP!B243,ChIP!C244=ChIP!C243),D243+1,1)</f>
        <v>1</v>
      </c>
      <c r="E244">
        <f t="shared" si="9"/>
        <v>1</v>
      </c>
      <c r="F244">
        <f t="shared" si="10"/>
        <v>1</v>
      </c>
      <c r="G244" t="str">
        <f t="shared" si="11"/>
        <v>GZF1</v>
      </c>
    </row>
    <row r="245" spans="1:7" x14ac:dyDescent="0.35">
      <c r="A245" t="s">
        <v>650</v>
      </c>
      <c r="B245">
        <v>454092</v>
      </c>
      <c r="C245" t="str">
        <f>IF(ISBLANK(ChIP!P245),ChIP!H245,ChIP!P245)</f>
        <v>ENSCAFG00000041583</v>
      </c>
      <c r="D245">
        <f>IF(AND(ChIP!B245=ChIP!B244,ChIP!C245=ChIP!C244),D244+1,1)</f>
        <v>1</v>
      </c>
      <c r="E245">
        <f t="shared" si="9"/>
        <v>1</v>
      </c>
      <c r="F245">
        <f t="shared" si="10"/>
        <v>1</v>
      </c>
      <c r="G245" t="str">
        <f t="shared" si="11"/>
        <v>ENSCAFG00000041583</v>
      </c>
    </row>
    <row r="246" spans="1:7" x14ac:dyDescent="0.35">
      <c r="A246" t="s">
        <v>658</v>
      </c>
      <c r="B246">
        <v>21573616</v>
      </c>
      <c r="C246" t="str">
        <f>IF(ISBLANK(ChIP!P246),ChIP!H246,ChIP!P246)</f>
        <v>PITPNB</v>
      </c>
      <c r="D246">
        <f>IF(AND(ChIP!B246=ChIP!B245,ChIP!C246=ChIP!C245),D245+1,1)</f>
        <v>1</v>
      </c>
      <c r="E246">
        <f t="shared" si="9"/>
        <v>2</v>
      </c>
      <c r="F246">
        <f t="shared" si="10"/>
        <v>0</v>
      </c>
      <c r="G246" t="str">
        <f t="shared" si="11"/>
        <v>PITPNB</v>
      </c>
    </row>
    <row r="247" spans="1:7" x14ac:dyDescent="0.35">
      <c r="A247" t="s">
        <v>658</v>
      </c>
      <c r="B247">
        <v>21573616</v>
      </c>
      <c r="C247" t="str">
        <f>IF(ISBLANK(ChIP!P247),ChIP!H247,ChIP!P247)</f>
        <v>TTC28</v>
      </c>
      <c r="D247">
        <f>IF(AND(ChIP!B247=ChIP!B246,ChIP!C247=ChIP!C246),D246+1,1)</f>
        <v>2</v>
      </c>
      <c r="E247">
        <f t="shared" si="9"/>
        <v>2</v>
      </c>
      <c r="F247">
        <f t="shared" si="10"/>
        <v>1</v>
      </c>
      <c r="G247" t="str">
        <f t="shared" si="11"/>
        <v>PITPNB,TTC28</v>
      </c>
    </row>
    <row r="248" spans="1:7" x14ac:dyDescent="0.35">
      <c r="A248" t="s">
        <v>658</v>
      </c>
      <c r="B248">
        <v>22151015</v>
      </c>
      <c r="C248" t="str">
        <f>IF(ISBLANK(ChIP!P248),ChIP!H248,ChIP!P248)</f>
        <v>TTC28</v>
      </c>
      <c r="D248">
        <f>IF(AND(ChIP!B248=ChIP!B247,ChIP!C248=ChIP!C247),D247+1,1)</f>
        <v>1</v>
      </c>
      <c r="E248">
        <f t="shared" si="9"/>
        <v>3</v>
      </c>
      <c r="F248">
        <f t="shared" si="10"/>
        <v>0</v>
      </c>
      <c r="G248" t="str">
        <f t="shared" si="11"/>
        <v>TTC28</v>
      </c>
    </row>
    <row r="249" spans="1:7" x14ac:dyDescent="0.35">
      <c r="A249" t="s">
        <v>658</v>
      </c>
      <c r="B249">
        <v>22151015</v>
      </c>
      <c r="C249" t="str">
        <f>IF(ISBLANK(ChIP!P249),ChIP!H249,ChIP!P249)</f>
        <v>CCDC117</v>
      </c>
      <c r="D249">
        <f>IF(AND(ChIP!B249=ChIP!B248,ChIP!C249=ChIP!C248),D248+1,1)</f>
        <v>2</v>
      </c>
      <c r="E249">
        <f t="shared" si="9"/>
        <v>3</v>
      </c>
      <c r="F249">
        <f t="shared" si="10"/>
        <v>0</v>
      </c>
      <c r="G249" t="str">
        <f t="shared" si="11"/>
        <v>TTC28,CCDC117</v>
      </c>
    </row>
    <row r="250" spans="1:7" x14ac:dyDescent="0.35">
      <c r="A250" t="s">
        <v>658</v>
      </c>
      <c r="B250">
        <v>22151015</v>
      </c>
      <c r="C250" t="str">
        <f>IF(ISBLANK(ChIP!P250),ChIP!H250,ChIP!P250)</f>
        <v>U6</v>
      </c>
      <c r="D250">
        <f>IF(AND(ChIP!B250=ChIP!B249,ChIP!C250=ChIP!C249),D249+1,1)</f>
        <v>3</v>
      </c>
      <c r="E250">
        <f t="shared" si="9"/>
        <v>3</v>
      </c>
      <c r="F250">
        <f t="shared" si="10"/>
        <v>1</v>
      </c>
      <c r="G250" t="str">
        <f t="shared" si="11"/>
        <v>TTC28,CCDC117,U6</v>
      </c>
    </row>
    <row r="251" spans="1:7" x14ac:dyDescent="0.35">
      <c r="A251" t="s">
        <v>658</v>
      </c>
      <c r="B251">
        <v>22156289</v>
      </c>
      <c r="C251" t="str">
        <f>IF(ISBLANK(ChIP!P251),ChIP!H251,ChIP!P251)</f>
        <v>TTC28</v>
      </c>
      <c r="D251">
        <f>IF(AND(ChIP!B251=ChIP!B250,ChIP!C251=ChIP!C250),D250+1,1)</f>
        <v>1</v>
      </c>
      <c r="E251">
        <f t="shared" si="9"/>
        <v>3</v>
      </c>
      <c r="F251">
        <f t="shared" si="10"/>
        <v>0</v>
      </c>
      <c r="G251" t="str">
        <f t="shared" si="11"/>
        <v>TTC28</v>
      </c>
    </row>
    <row r="252" spans="1:7" x14ac:dyDescent="0.35">
      <c r="A252" t="s">
        <v>658</v>
      </c>
      <c r="B252">
        <v>22156289</v>
      </c>
      <c r="C252" t="str">
        <f>IF(ISBLANK(ChIP!P252),ChIP!H252,ChIP!P252)</f>
        <v>CCDC117</v>
      </c>
      <c r="D252">
        <f>IF(AND(ChIP!B252=ChIP!B251,ChIP!C252=ChIP!C251),D251+1,1)</f>
        <v>2</v>
      </c>
      <c r="E252">
        <f t="shared" si="9"/>
        <v>3</v>
      </c>
      <c r="F252">
        <f t="shared" si="10"/>
        <v>0</v>
      </c>
      <c r="G252" t="str">
        <f t="shared" si="11"/>
        <v>TTC28,CCDC117</v>
      </c>
    </row>
    <row r="253" spans="1:7" x14ac:dyDescent="0.35">
      <c r="A253" t="s">
        <v>658</v>
      </c>
      <c r="B253">
        <v>22156289</v>
      </c>
      <c r="C253" t="str">
        <f>IF(ISBLANK(ChIP!P253),ChIP!H253,ChIP!P253)</f>
        <v>U6</v>
      </c>
      <c r="D253">
        <f>IF(AND(ChIP!B253=ChIP!B252,ChIP!C253=ChIP!C252),D252+1,1)</f>
        <v>3</v>
      </c>
      <c r="E253">
        <f t="shared" si="9"/>
        <v>3</v>
      </c>
      <c r="F253">
        <f t="shared" si="10"/>
        <v>1</v>
      </c>
      <c r="G253" t="str">
        <f t="shared" si="11"/>
        <v>TTC28,CCDC117,U6</v>
      </c>
    </row>
    <row r="254" spans="1:7" x14ac:dyDescent="0.35">
      <c r="A254" t="s">
        <v>670</v>
      </c>
      <c r="B254">
        <v>44328723</v>
      </c>
      <c r="C254" t="str">
        <f>IF(ISBLANK(ChIP!P254),ChIP!H254,ChIP!P254)</f>
        <v>CACNA1C</v>
      </c>
      <c r="D254">
        <f>IF(AND(ChIP!B254=ChIP!B253,ChIP!C254=ChIP!C253),D253+1,1)</f>
        <v>1</v>
      </c>
      <c r="E254">
        <f t="shared" si="9"/>
        <v>2</v>
      </c>
      <c r="F254">
        <f t="shared" si="10"/>
        <v>0</v>
      </c>
      <c r="G254" t="str">
        <f t="shared" si="11"/>
        <v>CACNA1C</v>
      </c>
    </row>
    <row r="255" spans="1:7" x14ac:dyDescent="0.35">
      <c r="A255" t="s">
        <v>670</v>
      </c>
      <c r="B255">
        <v>44328723</v>
      </c>
      <c r="C255" t="str">
        <f>IF(ISBLANK(ChIP!P255),ChIP!H255,ChIP!P255)</f>
        <v>ENSCAFG00000016073</v>
      </c>
      <c r="D255">
        <f>IF(AND(ChIP!B255=ChIP!B254,ChIP!C255=ChIP!C254),D254+1,1)</f>
        <v>2</v>
      </c>
      <c r="E255">
        <f t="shared" si="9"/>
        <v>2</v>
      </c>
      <c r="F255">
        <f t="shared" si="10"/>
        <v>1</v>
      </c>
      <c r="G255" t="str">
        <f t="shared" si="11"/>
        <v>CACNA1C,ENSCAFG00000016073</v>
      </c>
    </row>
    <row r="256" spans="1:7" x14ac:dyDescent="0.35">
      <c r="A256" t="s">
        <v>676</v>
      </c>
      <c r="B256">
        <v>8210333</v>
      </c>
      <c r="C256" t="str">
        <f>IF(ISBLANK(ChIP!P256),ChIP!H256,ChIP!P256)</f>
        <v>PLCE1</v>
      </c>
      <c r="D256">
        <f>IF(AND(ChIP!B256=ChIP!B255,ChIP!C256=ChIP!C255),D255+1,1)</f>
        <v>1</v>
      </c>
      <c r="E256">
        <f t="shared" si="9"/>
        <v>1</v>
      </c>
      <c r="F256">
        <f t="shared" si="10"/>
        <v>1</v>
      </c>
      <c r="G256" t="str">
        <f t="shared" si="11"/>
        <v>PLCE1</v>
      </c>
    </row>
    <row r="257" spans="1:7" x14ac:dyDescent="0.35">
      <c r="A257" t="s">
        <v>676</v>
      </c>
      <c r="B257">
        <v>8210550</v>
      </c>
      <c r="C257" t="str">
        <f>IF(ISBLANK(ChIP!P257),ChIP!H257,ChIP!P257)</f>
        <v>PLCE1</v>
      </c>
      <c r="D257">
        <f>IF(AND(ChIP!B257=ChIP!B256,ChIP!C257=ChIP!C256),D256+1,1)</f>
        <v>1</v>
      </c>
      <c r="E257">
        <f t="shared" si="9"/>
        <v>1</v>
      </c>
      <c r="F257">
        <f t="shared" si="10"/>
        <v>1</v>
      </c>
      <c r="G257" t="str">
        <f t="shared" si="11"/>
        <v>PLCE1</v>
      </c>
    </row>
    <row r="258" spans="1:7" x14ac:dyDescent="0.35">
      <c r="A258" t="s">
        <v>676</v>
      </c>
      <c r="B258">
        <v>8216688</v>
      </c>
      <c r="C258" t="str">
        <f>IF(ISBLANK(ChIP!P258),ChIP!H258,ChIP!P258)</f>
        <v>PLCE1</v>
      </c>
      <c r="D258">
        <f>IF(AND(ChIP!B258=ChIP!B257,ChIP!C258=ChIP!C257),D257+1,1)</f>
        <v>1</v>
      </c>
      <c r="E258">
        <f t="shared" si="9"/>
        <v>1</v>
      </c>
      <c r="F258">
        <f t="shared" si="10"/>
        <v>1</v>
      </c>
      <c r="G258" t="str">
        <f t="shared" si="11"/>
        <v>PLCE1</v>
      </c>
    </row>
    <row r="259" spans="1:7" x14ac:dyDescent="0.35">
      <c r="A259" t="s">
        <v>676</v>
      </c>
      <c r="B259">
        <v>8230318</v>
      </c>
      <c r="C259" t="str">
        <f>IF(ISBLANK(ChIP!P259),ChIP!H259,ChIP!P259)</f>
        <v>PLCE1</v>
      </c>
      <c r="D259">
        <f>IF(AND(ChIP!B259=ChIP!B258,ChIP!C259=ChIP!C258),D258+1,1)</f>
        <v>1</v>
      </c>
      <c r="E259">
        <f t="shared" ref="E259:E274" si="12">_xlfn.MAXIFS(D:D,B:B,B259,A:A,A259)</f>
        <v>1</v>
      </c>
      <c r="F259">
        <f t="shared" ref="F259:F274" si="13">IF(E259=D259,1,0)</f>
        <v>1</v>
      </c>
      <c r="G259" t="str">
        <f t="shared" ref="G259:G274" si="14">IF(AND(A259=A258,B259=B258),G258&amp;","&amp;C259,C259)</f>
        <v>PLCE1</v>
      </c>
    </row>
    <row r="260" spans="1:7" x14ac:dyDescent="0.35">
      <c r="A260" t="s">
        <v>676</v>
      </c>
      <c r="B260">
        <v>10677902</v>
      </c>
      <c r="C260" t="str">
        <f>IF(ISBLANK(ChIP!P260),ChIP!H260,ChIP!P260)</f>
        <v>FRAT2</v>
      </c>
      <c r="D260">
        <f>IF(AND(ChIP!B260=ChIP!B259,ChIP!C260=ChIP!C259),D259+1,1)</f>
        <v>1</v>
      </c>
      <c r="E260">
        <f t="shared" si="12"/>
        <v>2</v>
      </c>
      <c r="F260">
        <f t="shared" si="13"/>
        <v>0</v>
      </c>
      <c r="G260" t="str">
        <f t="shared" si="14"/>
        <v>FRAT2</v>
      </c>
    </row>
    <row r="261" spans="1:7" x14ac:dyDescent="0.35">
      <c r="A261" t="s">
        <v>676</v>
      </c>
      <c r="B261">
        <v>10677902</v>
      </c>
      <c r="C261" t="str">
        <f>IF(ISBLANK(ChIP!P261),ChIP!H261,ChIP!P261)</f>
        <v>RRP12</v>
      </c>
      <c r="D261">
        <f>IF(AND(ChIP!B261=ChIP!B260,ChIP!C261=ChIP!C260),D260+1,1)</f>
        <v>2</v>
      </c>
      <c r="E261">
        <f t="shared" si="12"/>
        <v>2</v>
      </c>
      <c r="F261">
        <f t="shared" si="13"/>
        <v>1</v>
      </c>
      <c r="G261" t="str">
        <f t="shared" si="14"/>
        <v>FRAT2,RRP12</v>
      </c>
    </row>
    <row r="262" spans="1:7" x14ac:dyDescent="0.35">
      <c r="A262" t="s">
        <v>689</v>
      </c>
      <c r="B262">
        <v>1552291</v>
      </c>
      <c r="C262" t="str">
        <f>IF(ISBLANK(ChIP!P262),ChIP!H262,ChIP!P262)</f>
        <v>RYR3</v>
      </c>
      <c r="D262">
        <f>IF(AND(ChIP!B262=ChIP!B261,ChIP!C262=ChIP!C261),D261+1,1)</f>
        <v>1</v>
      </c>
      <c r="E262">
        <f t="shared" si="12"/>
        <v>1</v>
      </c>
      <c r="F262">
        <f t="shared" si="13"/>
        <v>1</v>
      </c>
      <c r="G262" t="str">
        <f t="shared" si="14"/>
        <v>RYR3</v>
      </c>
    </row>
    <row r="263" spans="1:7" x14ac:dyDescent="0.35">
      <c r="A263" t="s">
        <v>689</v>
      </c>
      <c r="B263">
        <v>1558195</v>
      </c>
      <c r="C263" t="str">
        <f>IF(ISBLANK(ChIP!P263),ChIP!H263,ChIP!P263)</f>
        <v>RYR3</v>
      </c>
      <c r="D263">
        <f>IF(AND(ChIP!B263=ChIP!B262,ChIP!C263=ChIP!C262),D262+1,1)</f>
        <v>1</v>
      </c>
      <c r="E263">
        <f t="shared" si="12"/>
        <v>1</v>
      </c>
      <c r="F263">
        <f t="shared" si="13"/>
        <v>1</v>
      </c>
      <c r="G263" t="str">
        <f t="shared" si="14"/>
        <v>RYR3</v>
      </c>
    </row>
    <row r="264" spans="1:7" x14ac:dyDescent="0.35">
      <c r="A264" t="s">
        <v>689</v>
      </c>
      <c r="B264">
        <v>1732646</v>
      </c>
      <c r="C264" t="str">
        <f>IF(ISBLANK(ChIP!P264),ChIP!H264,ChIP!P264)</f>
        <v>ENSCAFG00000008172</v>
      </c>
      <c r="D264">
        <f>IF(AND(ChIP!B264=ChIP!B263,ChIP!C264=ChIP!C263),D263+1,1)</f>
        <v>1</v>
      </c>
      <c r="E264">
        <f t="shared" si="12"/>
        <v>1</v>
      </c>
      <c r="F264">
        <f t="shared" si="13"/>
        <v>1</v>
      </c>
      <c r="G264" t="str">
        <f t="shared" si="14"/>
        <v>ENSCAFG00000008172</v>
      </c>
    </row>
    <row r="265" spans="1:7" x14ac:dyDescent="0.35">
      <c r="A265" t="s">
        <v>689</v>
      </c>
      <c r="B265">
        <v>1744087</v>
      </c>
      <c r="C265" t="str">
        <f>IF(ISBLANK(ChIP!P265),ChIP!H265,ChIP!P265)</f>
        <v>ENSCAFG00000008172</v>
      </c>
      <c r="D265">
        <f>IF(AND(ChIP!B265=ChIP!B264,ChIP!C265=ChIP!C264),D264+1,1)</f>
        <v>1</v>
      </c>
      <c r="E265">
        <f t="shared" si="12"/>
        <v>1</v>
      </c>
      <c r="F265">
        <f t="shared" si="13"/>
        <v>1</v>
      </c>
      <c r="G265" t="str">
        <f t="shared" si="14"/>
        <v>ENSCAFG00000008172</v>
      </c>
    </row>
    <row r="266" spans="1:7" x14ac:dyDescent="0.35">
      <c r="A266" t="s">
        <v>689</v>
      </c>
      <c r="B266">
        <v>4822803</v>
      </c>
      <c r="C266" t="str">
        <f>IF(ISBLANK(ChIP!P266),ChIP!H266,ChIP!P266)</f>
        <v>ENSCAFG00000000808</v>
      </c>
      <c r="D266">
        <f>IF(AND(ChIP!B266=ChIP!B265,ChIP!C266=ChIP!C265),D265+1,1)</f>
        <v>1</v>
      </c>
      <c r="E266">
        <f t="shared" si="12"/>
        <v>1</v>
      </c>
      <c r="F266">
        <f t="shared" si="13"/>
        <v>1</v>
      </c>
      <c r="G266" t="str">
        <f t="shared" si="14"/>
        <v>ENSCAFG00000000808</v>
      </c>
    </row>
    <row r="267" spans="1:7" x14ac:dyDescent="0.35">
      <c r="A267" t="s">
        <v>689</v>
      </c>
      <c r="B267">
        <v>4880566</v>
      </c>
      <c r="C267" t="str">
        <f>IF(ISBLANK(ChIP!P267),ChIP!H267,ChIP!P267)</f>
        <v>ENSCAFG00000000808</v>
      </c>
      <c r="D267">
        <f>IF(AND(ChIP!B267=ChIP!B266,ChIP!C267=ChIP!C266),D266+1,1)</f>
        <v>1</v>
      </c>
      <c r="E267">
        <f t="shared" si="12"/>
        <v>1</v>
      </c>
      <c r="F267">
        <f t="shared" si="13"/>
        <v>1</v>
      </c>
      <c r="G267" t="str">
        <f t="shared" si="14"/>
        <v>ENSCAFG00000000808</v>
      </c>
    </row>
    <row r="268" spans="1:7" x14ac:dyDescent="0.35">
      <c r="A268" t="s">
        <v>696</v>
      </c>
      <c r="B268">
        <v>15063496</v>
      </c>
      <c r="C268" t="str">
        <f>IF(ISBLANK(ChIP!P268),ChIP!H268,ChIP!P268)</f>
        <v>U6</v>
      </c>
      <c r="D268">
        <f>IF(AND(ChIP!B268=ChIP!B267,ChIP!C268=ChIP!C267),D267+1,1)</f>
        <v>1</v>
      </c>
      <c r="E268">
        <f t="shared" si="12"/>
        <v>1</v>
      </c>
      <c r="F268">
        <f t="shared" si="13"/>
        <v>1</v>
      </c>
      <c r="G268" t="str">
        <f t="shared" si="14"/>
        <v>U6</v>
      </c>
    </row>
    <row r="269" spans="1:7" x14ac:dyDescent="0.35">
      <c r="A269" t="s">
        <v>696</v>
      </c>
      <c r="B269">
        <v>15074189</v>
      </c>
      <c r="C269" t="str">
        <f>IF(ISBLANK(ChIP!P269),ChIP!H269,ChIP!P269)</f>
        <v>U6</v>
      </c>
      <c r="D269">
        <f>IF(AND(ChIP!B269=ChIP!B268,ChIP!C269=ChIP!C268),D268+1,1)</f>
        <v>1</v>
      </c>
      <c r="E269">
        <f t="shared" si="12"/>
        <v>1</v>
      </c>
      <c r="F269">
        <f t="shared" si="13"/>
        <v>1</v>
      </c>
      <c r="G269" t="str">
        <f t="shared" si="14"/>
        <v>U6</v>
      </c>
    </row>
    <row r="270" spans="1:7" x14ac:dyDescent="0.35">
      <c r="A270" t="s">
        <v>698</v>
      </c>
      <c r="B270">
        <v>24657487</v>
      </c>
      <c r="C270" t="str">
        <f>IF(ISBLANK(ChIP!P270),ChIP!H270,ChIP!P270)</f>
        <v>ENSCAFG00000045443</v>
      </c>
      <c r="D270">
        <f>IF(AND(ChIP!B270=ChIP!B269,ChIP!C270=ChIP!C269),D269+1,1)</f>
        <v>1</v>
      </c>
      <c r="E270">
        <f t="shared" si="12"/>
        <v>1</v>
      </c>
      <c r="F270">
        <f t="shared" si="13"/>
        <v>1</v>
      </c>
      <c r="G270" t="str">
        <f t="shared" si="14"/>
        <v>ENSCAFG00000045443</v>
      </c>
    </row>
    <row r="271" spans="1:7" x14ac:dyDescent="0.35">
      <c r="A271" t="s">
        <v>698</v>
      </c>
      <c r="B271">
        <v>25070561</v>
      </c>
      <c r="C271" t="str">
        <f>IF(ISBLANK(ChIP!P271),ChIP!H271,ChIP!P271)</f>
        <v>ENSCAFG00000010861</v>
      </c>
      <c r="D271">
        <f>IF(AND(ChIP!B271=ChIP!B270,ChIP!C271=ChIP!C270),D270+1,1)</f>
        <v>1</v>
      </c>
      <c r="E271">
        <f t="shared" si="12"/>
        <v>1</v>
      </c>
      <c r="F271">
        <f t="shared" si="13"/>
        <v>1</v>
      </c>
      <c r="G271" t="str">
        <f t="shared" si="14"/>
        <v>ENSCAFG00000010861</v>
      </c>
    </row>
    <row r="272" spans="1:7" x14ac:dyDescent="0.35">
      <c r="A272" t="s">
        <v>703</v>
      </c>
      <c r="B272">
        <v>1427518</v>
      </c>
      <c r="C272" t="str">
        <f>IF(ISBLANK(ChIP!P272),ChIP!H272,ChIP!P272)</f>
        <v>ENSCAFG00000048743</v>
      </c>
      <c r="D272">
        <f>IF(AND(ChIP!B272=ChIP!B271,ChIP!C272=ChIP!C271),D271+1,1)</f>
        <v>1</v>
      </c>
      <c r="E272">
        <f t="shared" si="12"/>
        <v>1</v>
      </c>
      <c r="F272">
        <f t="shared" si="13"/>
        <v>1</v>
      </c>
      <c r="G272" t="str">
        <f t="shared" si="14"/>
        <v>ENSCAFG00000048743</v>
      </c>
    </row>
    <row r="273" spans="1:7" x14ac:dyDescent="0.35">
      <c r="A273" t="s">
        <v>705</v>
      </c>
      <c r="B273">
        <v>4766480</v>
      </c>
      <c r="C273" t="str">
        <f>IF(ISBLANK(ChIP!P273),ChIP!H273,ChIP!P273)</f>
        <v>ENSCAFG00000050002</v>
      </c>
      <c r="D273">
        <f>IF(AND(ChIP!B273=ChIP!B272,ChIP!C273=ChIP!C272),D272+1,1)</f>
        <v>1</v>
      </c>
      <c r="E273">
        <f t="shared" si="12"/>
        <v>1</v>
      </c>
      <c r="F273">
        <f t="shared" si="13"/>
        <v>1</v>
      </c>
      <c r="G273" t="str">
        <f t="shared" si="14"/>
        <v>ENSCAFG00000050002</v>
      </c>
    </row>
    <row r="274" spans="1:7" x14ac:dyDescent="0.35">
      <c r="A274" t="s">
        <v>705</v>
      </c>
      <c r="B274">
        <v>14949623</v>
      </c>
      <c r="C274" t="str">
        <f>IF(ISBLANK(ChIP!P274),ChIP!H274,ChIP!P274)</f>
        <v>ENSCAFG00000049414</v>
      </c>
      <c r="D274">
        <f>IF(AND(ChIP!B274=ChIP!B273,ChIP!C274=ChIP!C273),D273+1,1)</f>
        <v>1</v>
      </c>
      <c r="E274">
        <f t="shared" si="12"/>
        <v>1</v>
      </c>
      <c r="F274">
        <f t="shared" si="13"/>
        <v>1</v>
      </c>
      <c r="G274" t="str">
        <f t="shared" si="14"/>
        <v>ENSCAFG00000049414</v>
      </c>
    </row>
  </sheetData>
  <autoFilter ref="A1:G274" xr:uid="{4966DB6F-41E4-4A51-A4B0-9EF9AB043928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C5E6-310E-4B0B-8841-9F709CEBEFF0}">
  <dimension ref="A2:E231"/>
  <sheetViews>
    <sheetView workbookViewId="0">
      <selection activeCell="C2" sqref="C2"/>
    </sheetView>
  </sheetViews>
  <sheetFormatPr defaultRowHeight="14.5" x14ac:dyDescent="0.35"/>
  <sheetData>
    <row r="2" spans="1:5" x14ac:dyDescent="0.35">
      <c r="A2">
        <f>Table!A2</f>
        <v>1</v>
      </c>
      <c r="B2">
        <f>Table!B2</f>
        <v>2164283</v>
      </c>
      <c r="C2">
        <f>B2</f>
        <v>2164283</v>
      </c>
      <c r="D2" t="str">
        <f>Table!J2&amp;"/"&amp;Table!I2</f>
        <v>G/A</v>
      </c>
      <c r="E2">
        <v>1</v>
      </c>
    </row>
    <row r="3" spans="1:5" x14ac:dyDescent="0.35">
      <c r="A3">
        <f>Table!A3</f>
        <v>1</v>
      </c>
      <c r="B3">
        <f>Table!B3</f>
        <v>20947142</v>
      </c>
      <c r="C3">
        <f t="shared" ref="C3:C66" si="0">B3</f>
        <v>20947142</v>
      </c>
      <c r="D3" t="str">
        <f>Table!J3&amp;"/"&amp;Table!I3</f>
        <v>G/A</v>
      </c>
      <c r="E3">
        <v>1</v>
      </c>
    </row>
    <row r="4" spans="1:5" x14ac:dyDescent="0.35">
      <c r="A4">
        <f>Table!A4</f>
        <v>1</v>
      </c>
      <c r="B4">
        <f>Table!B4</f>
        <v>21141240</v>
      </c>
      <c r="C4">
        <f t="shared" si="0"/>
        <v>21141240</v>
      </c>
      <c r="D4" t="str">
        <f>Table!J4&amp;"/"&amp;Table!I4</f>
        <v>G/A</v>
      </c>
      <c r="E4">
        <v>1</v>
      </c>
    </row>
    <row r="5" spans="1:5" x14ac:dyDescent="0.35">
      <c r="A5">
        <f>Table!A5</f>
        <v>1</v>
      </c>
      <c r="B5">
        <f>Table!B5</f>
        <v>28449172</v>
      </c>
      <c r="C5">
        <f t="shared" si="0"/>
        <v>28449172</v>
      </c>
      <c r="D5" t="str">
        <f>Table!J5&amp;"/"&amp;Table!I5</f>
        <v>G/A</v>
      </c>
      <c r="E5">
        <v>1</v>
      </c>
    </row>
    <row r="6" spans="1:5" x14ac:dyDescent="0.35">
      <c r="A6">
        <f>Table!A6</f>
        <v>1</v>
      </c>
      <c r="B6">
        <f>Table!B6</f>
        <v>43001368</v>
      </c>
      <c r="C6">
        <f t="shared" si="0"/>
        <v>43001368</v>
      </c>
      <c r="D6" t="str">
        <f>Table!J6&amp;"/"&amp;Table!I6</f>
        <v>C/A</v>
      </c>
      <c r="E6">
        <v>1</v>
      </c>
    </row>
    <row r="7" spans="1:5" x14ac:dyDescent="0.35">
      <c r="A7">
        <f>Table!A7</f>
        <v>1</v>
      </c>
      <c r="B7">
        <f>Table!B7</f>
        <v>60262327</v>
      </c>
      <c r="C7">
        <f t="shared" si="0"/>
        <v>60262327</v>
      </c>
      <c r="D7" t="str">
        <f>Table!J7&amp;"/"&amp;Table!I7</f>
        <v>A/G</v>
      </c>
      <c r="E7">
        <v>1</v>
      </c>
    </row>
    <row r="8" spans="1:5" x14ac:dyDescent="0.35">
      <c r="A8">
        <f>Table!A8</f>
        <v>1</v>
      </c>
      <c r="B8">
        <f>Table!B8</f>
        <v>77413224</v>
      </c>
      <c r="C8">
        <f t="shared" si="0"/>
        <v>77413224</v>
      </c>
      <c r="D8" t="str">
        <f>Table!J8&amp;"/"&amp;Table!I8</f>
        <v>G/A</v>
      </c>
      <c r="E8">
        <v>1</v>
      </c>
    </row>
    <row r="9" spans="1:5" x14ac:dyDescent="0.35">
      <c r="A9">
        <f>Table!A9</f>
        <v>1</v>
      </c>
      <c r="B9">
        <f>Table!B9</f>
        <v>77423529</v>
      </c>
      <c r="C9">
        <f t="shared" si="0"/>
        <v>77423529</v>
      </c>
      <c r="D9" t="str">
        <f>Table!J9&amp;"/"&amp;Table!I9</f>
        <v>G/A</v>
      </c>
      <c r="E9">
        <v>1</v>
      </c>
    </row>
    <row r="10" spans="1:5" x14ac:dyDescent="0.35">
      <c r="A10">
        <f>Table!A10</f>
        <v>1</v>
      </c>
      <c r="B10">
        <f>Table!B10</f>
        <v>77447316</v>
      </c>
      <c r="C10">
        <f t="shared" si="0"/>
        <v>77447316</v>
      </c>
      <c r="D10" t="str">
        <f>Table!J10&amp;"/"&amp;Table!I10</f>
        <v>G/A</v>
      </c>
      <c r="E10">
        <v>1</v>
      </c>
    </row>
    <row r="11" spans="1:5" x14ac:dyDescent="0.35">
      <c r="A11">
        <f>Table!A11</f>
        <v>1</v>
      </c>
      <c r="B11">
        <f>Table!B11</f>
        <v>77451390</v>
      </c>
      <c r="C11">
        <f t="shared" si="0"/>
        <v>77451390</v>
      </c>
      <c r="D11" t="str">
        <f>Table!J11&amp;"/"&amp;Table!I11</f>
        <v>G/A</v>
      </c>
      <c r="E11">
        <v>1</v>
      </c>
    </row>
    <row r="12" spans="1:5" x14ac:dyDescent="0.35">
      <c r="A12">
        <f>Table!A12</f>
        <v>1</v>
      </c>
      <c r="B12">
        <f>Table!B12</f>
        <v>77569697</v>
      </c>
      <c r="C12">
        <f t="shared" si="0"/>
        <v>77569697</v>
      </c>
      <c r="D12" t="str">
        <f>Table!J12&amp;"/"&amp;Table!I12</f>
        <v>G/C</v>
      </c>
      <c r="E12">
        <v>1</v>
      </c>
    </row>
    <row r="13" spans="1:5" x14ac:dyDescent="0.35">
      <c r="A13">
        <f>Table!A13</f>
        <v>1</v>
      </c>
      <c r="B13">
        <f>Table!B13</f>
        <v>96115461</v>
      </c>
      <c r="C13">
        <f t="shared" si="0"/>
        <v>96115461</v>
      </c>
      <c r="D13" t="str">
        <f>Table!J13&amp;"/"&amp;Table!I13</f>
        <v>T/A</v>
      </c>
      <c r="E13">
        <v>1</v>
      </c>
    </row>
    <row r="14" spans="1:5" x14ac:dyDescent="0.35">
      <c r="A14">
        <f>Table!A14</f>
        <v>2</v>
      </c>
      <c r="B14">
        <f>Table!B14</f>
        <v>36841014</v>
      </c>
      <c r="C14">
        <f t="shared" si="0"/>
        <v>36841014</v>
      </c>
      <c r="D14" t="str">
        <f>Table!J14&amp;"/"&amp;Table!I14</f>
        <v>G/A</v>
      </c>
      <c r="E14">
        <v>1</v>
      </c>
    </row>
    <row r="15" spans="1:5" x14ac:dyDescent="0.35">
      <c r="A15">
        <f>Table!A15</f>
        <v>2</v>
      </c>
      <c r="B15">
        <f>Table!B15</f>
        <v>36852293</v>
      </c>
      <c r="C15">
        <f t="shared" si="0"/>
        <v>36852293</v>
      </c>
      <c r="D15" t="str">
        <f>Table!J15&amp;"/"&amp;Table!I15</f>
        <v>A/G</v>
      </c>
      <c r="E15">
        <v>1</v>
      </c>
    </row>
    <row r="16" spans="1:5" x14ac:dyDescent="0.35">
      <c r="A16">
        <f>Table!A16</f>
        <v>2</v>
      </c>
      <c r="B16">
        <f>Table!B16</f>
        <v>44796266</v>
      </c>
      <c r="C16">
        <f t="shared" si="0"/>
        <v>44796266</v>
      </c>
      <c r="D16" t="str">
        <f>Table!J16&amp;"/"&amp;Table!I16</f>
        <v>G/A</v>
      </c>
      <c r="E16">
        <v>1</v>
      </c>
    </row>
    <row r="17" spans="1:5" x14ac:dyDescent="0.35">
      <c r="A17">
        <f>Table!A17</f>
        <v>2</v>
      </c>
      <c r="B17">
        <f>Table!B17</f>
        <v>44806665</v>
      </c>
      <c r="C17">
        <f t="shared" si="0"/>
        <v>44806665</v>
      </c>
      <c r="D17" t="str">
        <f>Table!J17&amp;"/"&amp;Table!I17</f>
        <v>A/C</v>
      </c>
      <c r="E17">
        <v>1</v>
      </c>
    </row>
    <row r="18" spans="1:5" x14ac:dyDescent="0.35">
      <c r="A18">
        <f>Table!A18</f>
        <v>2</v>
      </c>
      <c r="B18">
        <f>Table!B18</f>
        <v>61876498</v>
      </c>
      <c r="C18">
        <f t="shared" si="0"/>
        <v>61876498</v>
      </c>
      <c r="D18" t="str">
        <f>Table!J18&amp;"/"&amp;Table!I18</f>
        <v>A/C</v>
      </c>
      <c r="E18">
        <v>1</v>
      </c>
    </row>
    <row r="19" spans="1:5" x14ac:dyDescent="0.35">
      <c r="A19">
        <f>Table!A19</f>
        <v>2</v>
      </c>
      <c r="B19">
        <f>Table!B19</f>
        <v>61880556</v>
      </c>
      <c r="C19">
        <f t="shared" si="0"/>
        <v>61880556</v>
      </c>
      <c r="D19" t="str">
        <f>Table!J19&amp;"/"&amp;Table!I19</f>
        <v>G/A</v>
      </c>
      <c r="E19">
        <v>1</v>
      </c>
    </row>
    <row r="20" spans="1:5" x14ac:dyDescent="0.35">
      <c r="A20">
        <f>Table!A20</f>
        <v>2</v>
      </c>
      <c r="B20">
        <f>Table!B20</f>
        <v>61897779</v>
      </c>
      <c r="C20">
        <f t="shared" si="0"/>
        <v>61897779</v>
      </c>
      <c r="D20" t="str">
        <f>Table!J20&amp;"/"&amp;Table!I20</f>
        <v>A/G</v>
      </c>
      <c r="E20">
        <v>1</v>
      </c>
    </row>
    <row r="21" spans="1:5" x14ac:dyDescent="0.35">
      <c r="A21">
        <f>Table!A21</f>
        <v>2</v>
      </c>
      <c r="B21">
        <f>Table!B21</f>
        <v>61901702</v>
      </c>
      <c r="C21">
        <f t="shared" si="0"/>
        <v>61901702</v>
      </c>
      <c r="D21" t="str">
        <f>Table!J21&amp;"/"&amp;Table!I21</f>
        <v>A/G</v>
      </c>
      <c r="E21">
        <v>1</v>
      </c>
    </row>
    <row r="22" spans="1:5" x14ac:dyDescent="0.35">
      <c r="A22">
        <f>Table!A22</f>
        <v>2</v>
      </c>
      <c r="B22">
        <f>Table!B22</f>
        <v>71434345</v>
      </c>
      <c r="C22">
        <f t="shared" si="0"/>
        <v>71434345</v>
      </c>
      <c r="D22" t="str">
        <f>Table!J22&amp;"/"&amp;Table!I22</f>
        <v>G/A</v>
      </c>
      <c r="E22">
        <v>1</v>
      </c>
    </row>
    <row r="23" spans="1:5" x14ac:dyDescent="0.35">
      <c r="A23">
        <f>Table!A23</f>
        <v>2</v>
      </c>
      <c r="B23">
        <f>Table!B23</f>
        <v>71457825</v>
      </c>
      <c r="C23">
        <f t="shared" si="0"/>
        <v>71457825</v>
      </c>
      <c r="D23" t="str">
        <f>Table!J23&amp;"/"&amp;Table!I23</f>
        <v>A/G</v>
      </c>
      <c r="E23">
        <v>1</v>
      </c>
    </row>
    <row r="24" spans="1:5" x14ac:dyDescent="0.35">
      <c r="A24">
        <f>Table!A24</f>
        <v>2</v>
      </c>
      <c r="B24">
        <f>Table!B24</f>
        <v>71471740</v>
      </c>
      <c r="C24">
        <f t="shared" si="0"/>
        <v>71471740</v>
      </c>
      <c r="D24" t="str">
        <f>Table!J24&amp;"/"&amp;Table!I24</f>
        <v>A/C</v>
      </c>
      <c r="E24">
        <v>1</v>
      </c>
    </row>
    <row r="25" spans="1:5" x14ac:dyDescent="0.35">
      <c r="A25">
        <f>Table!A25</f>
        <v>2</v>
      </c>
      <c r="B25">
        <f>Table!B25</f>
        <v>71476526</v>
      </c>
      <c r="C25">
        <f t="shared" si="0"/>
        <v>71476526</v>
      </c>
      <c r="D25" t="str">
        <f>Table!J25&amp;"/"&amp;Table!I25</f>
        <v>A/G</v>
      </c>
      <c r="E25">
        <v>1</v>
      </c>
    </row>
    <row r="26" spans="1:5" x14ac:dyDescent="0.35">
      <c r="A26">
        <f>Table!A26</f>
        <v>2</v>
      </c>
      <c r="B26">
        <f>Table!B26</f>
        <v>71490861</v>
      </c>
      <c r="C26">
        <f t="shared" si="0"/>
        <v>71490861</v>
      </c>
      <c r="D26" t="str">
        <f>Table!J26&amp;"/"&amp;Table!I26</f>
        <v>A/G</v>
      </c>
      <c r="E26">
        <v>1</v>
      </c>
    </row>
    <row r="27" spans="1:5" x14ac:dyDescent="0.35">
      <c r="A27">
        <f>Table!A27</f>
        <v>2</v>
      </c>
      <c r="B27">
        <f>Table!B27</f>
        <v>71528478</v>
      </c>
      <c r="C27">
        <f t="shared" si="0"/>
        <v>71528478</v>
      </c>
      <c r="D27" t="str">
        <f>Table!J27&amp;"/"&amp;Table!I27</f>
        <v>G/A</v>
      </c>
      <c r="E27">
        <v>1</v>
      </c>
    </row>
    <row r="28" spans="1:5" x14ac:dyDescent="0.35">
      <c r="A28">
        <f>Table!A28</f>
        <v>3</v>
      </c>
      <c r="B28">
        <f>Table!B28</f>
        <v>13415724</v>
      </c>
      <c r="C28">
        <f t="shared" si="0"/>
        <v>13415724</v>
      </c>
      <c r="D28" t="str">
        <f>Table!J28&amp;"/"&amp;Table!I28</f>
        <v>A/G</v>
      </c>
      <c r="E28">
        <v>1</v>
      </c>
    </row>
    <row r="29" spans="1:5" x14ac:dyDescent="0.35">
      <c r="A29">
        <f>Table!A29</f>
        <v>3</v>
      </c>
      <c r="B29">
        <f>Table!B29</f>
        <v>17490492</v>
      </c>
      <c r="C29">
        <f t="shared" si="0"/>
        <v>17490492</v>
      </c>
      <c r="D29" t="str">
        <f>Table!J29&amp;"/"&amp;Table!I29</f>
        <v>A/G</v>
      </c>
      <c r="E29">
        <v>1</v>
      </c>
    </row>
    <row r="30" spans="1:5" x14ac:dyDescent="0.35">
      <c r="A30">
        <f>Table!A30</f>
        <v>3</v>
      </c>
      <c r="B30">
        <f>Table!B30</f>
        <v>17501276</v>
      </c>
      <c r="C30">
        <f t="shared" si="0"/>
        <v>17501276</v>
      </c>
      <c r="D30" t="str">
        <f>Table!J30&amp;"/"&amp;Table!I30</f>
        <v>A/C</v>
      </c>
      <c r="E30">
        <v>1</v>
      </c>
    </row>
    <row r="31" spans="1:5" x14ac:dyDescent="0.35">
      <c r="A31">
        <f>Table!A31</f>
        <v>3</v>
      </c>
      <c r="B31">
        <f>Table!B31</f>
        <v>17516194</v>
      </c>
      <c r="C31">
        <f t="shared" si="0"/>
        <v>17516194</v>
      </c>
      <c r="D31" t="str">
        <f>Table!J31&amp;"/"&amp;Table!I31</f>
        <v>G/A</v>
      </c>
      <c r="E31">
        <v>1</v>
      </c>
    </row>
    <row r="32" spans="1:5" x14ac:dyDescent="0.35">
      <c r="A32">
        <f>Table!A32</f>
        <v>3</v>
      </c>
      <c r="B32">
        <f>Table!B32</f>
        <v>72708942</v>
      </c>
      <c r="C32">
        <f t="shared" si="0"/>
        <v>72708942</v>
      </c>
      <c r="D32" t="str">
        <f>Table!J32&amp;"/"&amp;Table!I32</f>
        <v>C/A</v>
      </c>
      <c r="E32">
        <v>1</v>
      </c>
    </row>
    <row r="33" spans="1:5" x14ac:dyDescent="0.35">
      <c r="A33">
        <f>Table!A33</f>
        <v>4</v>
      </c>
      <c r="B33">
        <f>Table!B33</f>
        <v>14421521</v>
      </c>
      <c r="C33">
        <f t="shared" si="0"/>
        <v>14421521</v>
      </c>
      <c r="D33" t="str">
        <f>Table!J33&amp;"/"&amp;Table!I33</f>
        <v>A/G</v>
      </c>
      <c r="E33">
        <v>1</v>
      </c>
    </row>
    <row r="34" spans="1:5" x14ac:dyDescent="0.35">
      <c r="A34">
        <f>Table!A34</f>
        <v>4</v>
      </c>
      <c r="B34">
        <f>Table!B34</f>
        <v>17518453</v>
      </c>
      <c r="C34">
        <f t="shared" si="0"/>
        <v>17518453</v>
      </c>
      <c r="D34" t="str">
        <f>Table!J34&amp;"/"&amp;Table!I34</f>
        <v>G/A</v>
      </c>
      <c r="E34">
        <v>1</v>
      </c>
    </row>
    <row r="35" spans="1:5" x14ac:dyDescent="0.35">
      <c r="A35">
        <f>Table!A35</f>
        <v>4</v>
      </c>
      <c r="B35">
        <f>Table!B35</f>
        <v>48548524</v>
      </c>
      <c r="C35">
        <f t="shared" si="0"/>
        <v>48548524</v>
      </c>
      <c r="D35" t="str">
        <f>Table!J35&amp;"/"&amp;Table!I35</f>
        <v>A/G</v>
      </c>
      <c r="E35">
        <v>1</v>
      </c>
    </row>
    <row r="36" spans="1:5" x14ac:dyDescent="0.35">
      <c r="A36">
        <f>Table!A36</f>
        <v>4</v>
      </c>
      <c r="B36">
        <f>Table!B36</f>
        <v>48567088</v>
      </c>
      <c r="C36">
        <f t="shared" si="0"/>
        <v>48567088</v>
      </c>
      <c r="D36" t="str">
        <f>Table!J36&amp;"/"&amp;Table!I36</f>
        <v>G/C</v>
      </c>
      <c r="E36">
        <v>1</v>
      </c>
    </row>
    <row r="37" spans="1:5" x14ac:dyDescent="0.35">
      <c r="A37">
        <f>Table!A37</f>
        <v>4</v>
      </c>
      <c r="B37">
        <f>Table!B37</f>
        <v>48573221</v>
      </c>
      <c r="C37">
        <f t="shared" si="0"/>
        <v>48573221</v>
      </c>
      <c r="D37" t="str">
        <f>Table!J37&amp;"/"&amp;Table!I37</f>
        <v>A/G</v>
      </c>
      <c r="E37">
        <v>1</v>
      </c>
    </row>
    <row r="38" spans="1:5" x14ac:dyDescent="0.35">
      <c r="A38">
        <f>Table!A38</f>
        <v>4</v>
      </c>
      <c r="B38">
        <f>Table!B38</f>
        <v>57345395</v>
      </c>
      <c r="C38">
        <f t="shared" si="0"/>
        <v>57345395</v>
      </c>
      <c r="D38" t="str">
        <f>Table!J38&amp;"/"&amp;Table!I38</f>
        <v>C/A</v>
      </c>
      <c r="E38">
        <v>1</v>
      </c>
    </row>
    <row r="39" spans="1:5" x14ac:dyDescent="0.35">
      <c r="A39">
        <f>Table!A39</f>
        <v>4</v>
      </c>
      <c r="B39">
        <f>Table!B39</f>
        <v>57366377</v>
      </c>
      <c r="C39">
        <f t="shared" si="0"/>
        <v>57366377</v>
      </c>
      <c r="D39" t="str">
        <f>Table!J39&amp;"/"&amp;Table!I39</f>
        <v>G/A</v>
      </c>
      <c r="E39">
        <v>1</v>
      </c>
    </row>
    <row r="40" spans="1:5" x14ac:dyDescent="0.35">
      <c r="A40">
        <f>Table!A40</f>
        <v>5</v>
      </c>
      <c r="B40">
        <f>Table!B40</f>
        <v>2932294</v>
      </c>
      <c r="C40">
        <f t="shared" si="0"/>
        <v>2932294</v>
      </c>
      <c r="D40" t="str">
        <f>Table!J40&amp;"/"&amp;Table!I40</f>
        <v>A/G</v>
      </c>
      <c r="E40">
        <v>1</v>
      </c>
    </row>
    <row r="41" spans="1:5" x14ac:dyDescent="0.35">
      <c r="A41">
        <f>Table!A41</f>
        <v>5</v>
      </c>
      <c r="B41">
        <f>Table!B41</f>
        <v>2951769</v>
      </c>
      <c r="C41">
        <f t="shared" si="0"/>
        <v>2951769</v>
      </c>
      <c r="D41" t="str">
        <f>Table!J41&amp;"/"&amp;Table!I41</f>
        <v>A/G</v>
      </c>
      <c r="E41">
        <v>1</v>
      </c>
    </row>
    <row r="42" spans="1:5" x14ac:dyDescent="0.35">
      <c r="A42">
        <f>Table!A42</f>
        <v>5</v>
      </c>
      <c r="B42">
        <f>Table!B42</f>
        <v>4064061</v>
      </c>
      <c r="C42">
        <f t="shared" si="0"/>
        <v>4064061</v>
      </c>
      <c r="D42" t="str">
        <f>Table!J42&amp;"/"&amp;Table!I42</f>
        <v>G/A</v>
      </c>
      <c r="E42">
        <v>1</v>
      </c>
    </row>
    <row r="43" spans="1:5" x14ac:dyDescent="0.35">
      <c r="A43">
        <f>Table!A43</f>
        <v>5</v>
      </c>
      <c r="B43">
        <f>Table!B43</f>
        <v>4093514</v>
      </c>
      <c r="C43">
        <f t="shared" si="0"/>
        <v>4093514</v>
      </c>
      <c r="D43" t="str">
        <f>Table!J43&amp;"/"&amp;Table!I43</f>
        <v>A/G</v>
      </c>
      <c r="E43">
        <v>1</v>
      </c>
    </row>
    <row r="44" spans="1:5" x14ac:dyDescent="0.35">
      <c r="A44">
        <f>Table!A44</f>
        <v>5</v>
      </c>
      <c r="B44">
        <f>Table!B44</f>
        <v>4118722</v>
      </c>
      <c r="C44">
        <f t="shared" si="0"/>
        <v>4118722</v>
      </c>
      <c r="D44" t="str">
        <f>Table!J44&amp;"/"&amp;Table!I44</f>
        <v>A/C</v>
      </c>
      <c r="E44">
        <v>1</v>
      </c>
    </row>
    <row r="45" spans="1:5" x14ac:dyDescent="0.35">
      <c r="A45">
        <f>Table!A45</f>
        <v>5</v>
      </c>
      <c r="B45">
        <f>Table!B45</f>
        <v>4132302</v>
      </c>
      <c r="C45">
        <f t="shared" si="0"/>
        <v>4132302</v>
      </c>
      <c r="D45" t="str">
        <f>Table!J45&amp;"/"&amp;Table!I45</f>
        <v>A/G</v>
      </c>
      <c r="E45">
        <v>1</v>
      </c>
    </row>
    <row r="46" spans="1:5" x14ac:dyDescent="0.35">
      <c r="A46">
        <f>Table!A46</f>
        <v>5</v>
      </c>
      <c r="B46">
        <f>Table!B46</f>
        <v>6811533</v>
      </c>
      <c r="C46">
        <f t="shared" si="0"/>
        <v>6811533</v>
      </c>
      <c r="D46" t="str">
        <f>Table!J46&amp;"/"&amp;Table!I46</f>
        <v>G/A</v>
      </c>
      <c r="E46">
        <v>1</v>
      </c>
    </row>
    <row r="47" spans="1:5" x14ac:dyDescent="0.35">
      <c r="A47">
        <f>Table!A47</f>
        <v>5</v>
      </c>
      <c r="B47">
        <f>Table!B47</f>
        <v>6838932</v>
      </c>
      <c r="C47">
        <f t="shared" si="0"/>
        <v>6838932</v>
      </c>
      <c r="D47" t="str">
        <f>Table!J47&amp;"/"&amp;Table!I47</f>
        <v>G/A</v>
      </c>
      <c r="E47">
        <v>1</v>
      </c>
    </row>
    <row r="48" spans="1:5" x14ac:dyDescent="0.35">
      <c r="A48">
        <f>Table!A48</f>
        <v>5</v>
      </c>
      <c r="B48">
        <f>Table!B48</f>
        <v>6845530</v>
      </c>
      <c r="C48">
        <f t="shared" si="0"/>
        <v>6845530</v>
      </c>
      <c r="D48" t="str">
        <f>Table!J48&amp;"/"&amp;Table!I48</f>
        <v>A/G</v>
      </c>
      <c r="E48">
        <v>1</v>
      </c>
    </row>
    <row r="49" spans="1:5" x14ac:dyDescent="0.35">
      <c r="A49">
        <f>Table!A49</f>
        <v>5</v>
      </c>
      <c r="B49">
        <f>Table!B49</f>
        <v>6859691</v>
      </c>
      <c r="C49">
        <f t="shared" si="0"/>
        <v>6859691</v>
      </c>
      <c r="D49" t="str">
        <f>Table!J49&amp;"/"&amp;Table!I49</f>
        <v>A/G</v>
      </c>
      <c r="E49">
        <v>1</v>
      </c>
    </row>
    <row r="50" spans="1:5" x14ac:dyDescent="0.35">
      <c r="A50">
        <f>Table!A50</f>
        <v>5</v>
      </c>
      <c r="B50">
        <f>Table!B50</f>
        <v>6907781</v>
      </c>
      <c r="C50">
        <f t="shared" si="0"/>
        <v>6907781</v>
      </c>
      <c r="D50" t="str">
        <f>Table!J50&amp;"/"&amp;Table!I50</f>
        <v>A/G</v>
      </c>
      <c r="E50">
        <v>1</v>
      </c>
    </row>
    <row r="51" spans="1:5" x14ac:dyDescent="0.35">
      <c r="A51">
        <f>Table!A51</f>
        <v>5</v>
      </c>
      <c r="B51">
        <f>Table!B51</f>
        <v>6919588</v>
      </c>
      <c r="C51">
        <f t="shared" si="0"/>
        <v>6919588</v>
      </c>
      <c r="D51" t="str">
        <f>Table!J51&amp;"/"&amp;Table!I51</f>
        <v>G/A</v>
      </c>
      <c r="E51">
        <v>1</v>
      </c>
    </row>
    <row r="52" spans="1:5" x14ac:dyDescent="0.35">
      <c r="A52">
        <f>Table!A52</f>
        <v>5</v>
      </c>
      <c r="B52">
        <f>Table!B52</f>
        <v>6991724</v>
      </c>
      <c r="C52">
        <f t="shared" si="0"/>
        <v>6991724</v>
      </c>
      <c r="D52" t="str">
        <f>Table!J52&amp;"/"&amp;Table!I52</f>
        <v>A/C</v>
      </c>
      <c r="E52">
        <v>1</v>
      </c>
    </row>
    <row r="53" spans="1:5" x14ac:dyDescent="0.35">
      <c r="A53">
        <f>Table!A53</f>
        <v>5</v>
      </c>
      <c r="B53">
        <f>Table!B53</f>
        <v>40202215</v>
      </c>
      <c r="C53">
        <f t="shared" si="0"/>
        <v>40202215</v>
      </c>
      <c r="D53" t="str">
        <f>Table!J53&amp;"/"&amp;Table!I53</f>
        <v>G/A</v>
      </c>
      <c r="E53">
        <v>1</v>
      </c>
    </row>
    <row r="54" spans="1:5" x14ac:dyDescent="0.35">
      <c r="A54">
        <f>Table!A54</f>
        <v>5</v>
      </c>
      <c r="B54">
        <f>Table!B54</f>
        <v>47359645</v>
      </c>
      <c r="C54">
        <f t="shared" si="0"/>
        <v>47359645</v>
      </c>
      <c r="D54" t="str">
        <f>Table!J54&amp;"/"&amp;Table!I54</f>
        <v>A/C</v>
      </c>
      <c r="E54">
        <v>1</v>
      </c>
    </row>
    <row r="55" spans="1:5" x14ac:dyDescent="0.35">
      <c r="A55">
        <f>Table!A55</f>
        <v>6</v>
      </c>
      <c r="B55">
        <f>Table!B55</f>
        <v>33510473</v>
      </c>
      <c r="C55">
        <f t="shared" si="0"/>
        <v>33510473</v>
      </c>
      <c r="D55" t="str">
        <f>Table!J55&amp;"/"&amp;Table!I55</f>
        <v>C/G</v>
      </c>
      <c r="E55">
        <v>1</v>
      </c>
    </row>
    <row r="56" spans="1:5" x14ac:dyDescent="0.35">
      <c r="A56">
        <f>Table!A56</f>
        <v>7</v>
      </c>
      <c r="B56">
        <f>Table!B56</f>
        <v>11956306</v>
      </c>
      <c r="C56">
        <f t="shared" si="0"/>
        <v>11956306</v>
      </c>
      <c r="D56" t="str">
        <f>Table!J56&amp;"/"&amp;Table!I56</f>
        <v>A/G</v>
      </c>
      <c r="E56">
        <v>1</v>
      </c>
    </row>
    <row r="57" spans="1:5" x14ac:dyDescent="0.35">
      <c r="A57">
        <f>Table!A57</f>
        <v>7</v>
      </c>
      <c r="B57">
        <f>Table!B57</f>
        <v>11957885</v>
      </c>
      <c r="C57">
        <f t="shared" si="0"/>
        <v>11957885</v>
      </c>
      <c r="D57" t="str">
        <f>Table!J57&amp;"/"&amp;Table!I57</f>
        <v>A/C</v>
      </c>
      <c r="E57">
        <v>1</v>
      </c>
    </row>
    <row r="58" spans="1:5" x14ac:dyDescent="0.35">
      <c r="A58">
        <f>Table!A58</f>
        <v>7</v>
      </c>
      <c r="B58">
        <f>Table!B58</f>
        <v>13448116</v>
      </c>
      <c r="C58">
        <f t="shared" si="0"/>
        <v>13448116</v>
      </c>
      <c r="D58" t="str">
        <f>Table!J58&amp;"/"&amp;Table!I58</f>
        <v>G/A</v>
      </c>
      <c r="E58">
        <v>1</v>
      </c>
    </row>
    <row r="59" spans="1:5" x14ac:dyDescent="0.35">
      <c r="A59">
        <f>Table!A59</f>
        <v>7</v>
      </c>
      <c r="B59">
        <f>Table!B59</f>
        <v>24652821</v>
      </c>
      <c r="C59">
        <f t="shared" si="0"/>
        <v>24652821</v>
      </c>
      <c r="D59" t="str">
        <f>Table!J59&amp;"/"&amp;Table!I59</f>
        <v>A/G</v>
      </c>
      <c r="E59">
        <v>1</v>
      </c>
    </row>
    <row r="60" spans="1:5" x14ac:dyDescent="0.35">
      <c r="A60">
        <f>Table!A60</f>
        <v>7</v>
      </c>
      <c r="B60">
        <f>Table!B60</f>
        <v>24664438</v>
      </c>
      <c r="C60">
        <f t="shared" si="0"/>
        <v>24664438</v>
      </c>
      <c r="D60" t="str">
        <f>Table!J60&amp;"/"&amp;Table!I60</f>
        <v>G/A</v>
      </c>
      <c r="E60">
        <v>1</v>
      </c>
    </row>
    <row r="61" spans="1:5" x14ac:dyDescent="0.35">
      <c r="A61">
        <f>Table!A61</f>
        <v>8</v>
      </c>
      <c r="B61">
        <f>Table!B61</f>
        <v>7735497</v>
      </c>
      <c r="C61">
        <f t="shared" si="0"/>
        <v>7735497</v>
      </c>
      <c r="D61" t="str">
        <f>Table!J61&amp;"/"&amp;Table!I61</f>
        <v>G/A</v>
      </c>
      <c r="E61">
        <v>1</v>
      </c>
    </row>
    <row r="62" spans="1:5" x14ac:dyDescent="0.35">
      <c r="A62">
        <f>Table!A62</f>
        <v>8</v>
      </c>
      <c r="B62">
        <f>Table!B62</f>
        <v>21330931</v>
      </c>
      <c r="C62">
        <f t="shared" si="0"/>
        <v>21330931</v>
      </c>
      <c r="D62" t="str">
        <f>Table!J62&amp;"/"&amp;Table!I62</f>
        <v>G/A</v>
      </c>
      <c r="E62">
        <v>1</v>
      </c>
    </row>
    <row r="63" spans="1:5" x14ac:dyDescent="0.35">
      <c r="A63">
        <f>Table!A63</f>
        <v>8</v>
      </c>
      <c r="B63">
        <f>Table!B63</f>
        <v>21345264</v>
      </c>
      <c r="C63">
        <f t="shared" si="0"/>
        <v>21345264</v>
      </c>
      <c r="D63" t="str">
        <f>Table!J63&amp;"/"&amp;Table!I63</f>
        <v>G/C</v>
      </c>
      <c r="E63">
        <v>1</v>
      </c>
    </row>
    <row r="64" spans="1:5" x14ac:dyDescent="0.35">
      <c r="A64">
        <f>Table!A64</f>
        <v>9</v>
      </c>
      <c r="B64">
        <f>Table!B64</f>
        <v>29654139</v>
      </c>
      <c r="C64">
        <f t="shared" si="0"/>
        <v>29654139</v>
      </c>
      <c r="D64" t="str">
        <f>Table!J64&amp;"/"&amp;Table!I64</f>
        <v>A/G</v>
      </c>
      <c r="E64">
        <v>1</v>
      </c>
    </row>
    <row r="65" spans="1:5" x14ac:dyDescent="0.35">
      <c r="A65">
        <f>Table!A65</f>
        <v>9</v>
      </c>
      <c r="B65">
        <f>Table!B65</f>
        <v>29669984</v>
      </c>
      <c r="C65">
        <f t="shared" si="0"/>
        <v>29669984</v>
      </c>
      <c r="D65" t="str">
        <f>Table!J65&amp;"/"&amp;Table!I65</f>
        <v>G/A</v>
      </c>
      <c r="E65">
        <v>1</v>
      </c>
    </row>
    <row r="66" spans="1:5" x14ac:dyDescent="0.35">
      <c r="A66">
        <f>Table!A66</f>
        <v>9</v>
      </c>
      <c r="B66">
        <f>Table!B66</f>
        <v>29671758</v>
      </c>
      <c r="C66">
        <f t="shared" si="0"/>
        <v>29671758</v>
      </c>
      <c r="D66" t="str">
        <f>Table!J66&amp;"/"&amp;Table!I66</f>
        <v>G/A</v>
      </c>
      <c r="E66">
        <v>1</v>
      </c>
    </row>
    <row r="67" spans="1:5" x14ac:dyDescent="0.35">
      <c r="A67">
        <f>Table!A67</f>
        <v>9</v>
      </c>
      <c r="B67">
        <f>Table!B67</f>
        <v>29710986</v>
      </c>
      <c r="C67">
        <f t="shared" ref="C67:C130" si="1">B67</f>
        <v>29710986</v>
      </c>
      <c r="D67" t="str">
        <f>Table!J67&amp;"/"&amp;Table!I67</f>
        <v>T/A</v>
      </c>
      <c r="E67">
        <v>1</v>
      </c>
    </row>
    <row r="68" spans="1:5" x14ac:dyDescent="0.35">
      <c r="A68">
        <f>Table!A68</f>
        <v>9</v>
      </c>
      <c r="B68">
        <f>Table!B68</f>
        <v>29718219</v>
      </c>
      <c r="C68">
        <f t="shared" si="1"/>
        <v>29718219</v>
      </c>
      <c r="D68" t="str">
        <f>Table!J68&amp;"/"&amp;Table!I68</f>
        <v>G/A</v>
      </c>
      <c r="E68">
        <v>1</v>
      </c>
    </row>
    <row r="69" spans="1:5" x14ac:dyDescent="0.35">
      <c r="A69">
        <f>Table!A69</f>
        <v>9</v>
      </c>
      <c r="B69">
        <f>Table!B69</f>
        <v>29731101</v>
      </c>
      <c r="C69">
        <f t="shared" si="1"/>
        <v>29731101</v>
      </c>
      <c r="D69" t="str">
        <f>Table!J69&amp;"/"&amp;Table!I69</f>
        <v>G/A</v>
      </c>
      <c r="E69">
        <v>1</v>
      </c>
    </row>
    <row r="70" spans="1:5" x14ac:dyDescent="0.35">
      <c r="A70">
        <f>Table!A70</f>
        <v>9</v>
      </c>
      <c r="B70">
        <f>Table!B70</f>
        <v>29742489</v>
      </c>
      <c r="C70">
        <f t="shared" si="1"/>
        <v>29742489</v>
      </c>
      <c r="D70" t="str">
        <f>Table!J70&amp;"/"&amp;Table!I70</f>
        <v>C/A</v>
      </c>
      <c r="E70">
        <v>1</v>
      </c>
    </row>
    <row r="71" spans="1:5" x14ac:dyDescent="0.35">
      <c r="A71">
        <f>Table!A71</f>
        <v>9</v>
      </c>
      <c r="B71">
        <f>Table!B71</f>
        <v>29752455</v>
      </c>
      <c r="C71">
        <f t="shared" si="1"/>
        <v>29752455</v>
      </c>
      <c r="D71" t="str">
        <f>Table!J71&amp;"/"&amp;Table!I71</f>
        <v>A/G</v>
      </c>
      <c r="E71">
        <v>1</v>
      </c>
    </row>
    <row r="72" spans="1:5" x14ac:dyDescent="0.35">
      <c r="A72">
        <f>Table!A72</f>
        <v>9</v>
      </c>
      <c r="B72">
        <f>Table!B72</f>
        <v>29779751</v>
      </c>
      <c r="C72">
        <f t="shared" si="1"/>
        <v>29779751</v>
      </c>
      <c r="D72" t="str">
        <f>Table!J72&amp;"/"&amp;Table!I72</f>
        <v>A/G</v>
      </c>
      <c r="E72">
        <v>1</v>
      </c>
    </row>
    <row r="73" spans="1:5" x14ac:dyDescent="0.35">
      <c r="A73">
        <f>Table!A73</f>
        <v>9</v>
      </c>
      <c r="B73">
        <f>Table!B73</f>
        <v>29799057</v>
      </c>
      <c r="C73">
        <f t="shared" si="1"/>
        <v>29799057</v>
      </c>
      <c r="D73" t="str">
        <f>Table!J73&amp;"/"&amp;Table!I73</f>
        <v>G/A</v>
      </c>
      <c r="E73">
        <v>1</v>
      </c>
    </row>
    <row r="74" spans="1:5" x14ac:dyDescent="0.35">
      <c r="A74">
        <f>Table!A74</f>
        <v>9</v>
      </c>
      <c r="B74">
        <f>Table!B74</f>
        <v>29814161</v>
      </c>
      <c r="C74">
        <f t="shared" si="1"/>
        <v>29814161</v>
      </c>
      <c r="D74" t="str">
        <f>Table!J74&amp;"/"&amp;Table!I74</f>
        <v>G/A</v>
      </c>
      <c r="E74">
        <v>1</v>
      </c>
    </row>
    <row r="75" spans="1:5" x14ac:dyDescent="0.35">
      <c r="A75">
        <f>Table!A75</f>
        <v>9</v>
      </c>
      <c r="B75">
        <f>Table!B75</f>
        <v>34984408</v>
      </c>
      <c r="C75">
        <f t="shared" si="1"/>
        <v>34984408</v>
      </c>
      <c r="D75" t="str">
        <f>Table!J75&amp;"/"&amp;Table!I75</f>
        <v>G/A</v>
      </c>
      <c r="E75">
        <v>1</v>
      </c>
    </row>
    <row r="76" spans="1:5" x14ac:dyDescent="0.35">
      <c r="A76">
        <f>Table!A76</f>
        <v>9</v>
      </c>
      <c r="B76">
        <f>Table!B76</f>
        <v>57439074</v>
      </c>
      <c r="C76">
        <f t="shared" si="1"/>
        <v>57439074</v>
      </c>
      <c r="D76" t="str">
        <f>Table!J76&amp;"/"&amp;Table!I76</f>
        <v>G/A</v>
      </c>
      <c r="E76">
        <v>1</v>
      </c>
    </row>
    <row r="77" spans="1:5" x14ac:dyDescent="0.35">
      <c r="A77">
        <f>Table!A77</f>
        <v>10</v>
      </c>
      <c r="B77">
        <f>Table!B77</f>
        <v>44372549</v>
      </c>
      <c r="C77">
        <f t="shared" si="1"/>
        <v>44372549</v>
      </c>
      <c r="D77" t="str">
        <f>Table!J77&amp;"/"&amp;Table!I77</f>
        <v>G/A</v>
      </c>
      <c r="E77">
        <v>1</v>
      </c>
    </row>
    <row r="78" spans="1:5" x14ac:dyDescent="0.35">
      <c r="A78">
        <f>Table!A78</f>
        <v>10</v>
      </c>
      <c r="B78">
        <f>Table!B78</f>
        <v>44388924</v>
      </c>
      <c r="C78">
        <f t="shared" si="1"/>
        <v>44388924</v>
      </c>
      <c r="D78" t="str">
        <f>Table!J78&amp;"/"&amp;Table!I78</f>
        <v>G/A</v>
      </c>
      <c r="E78">
        <v>1</v>
      </c>
    </row>
    <row r="79" spans="1:5" x14ac:dyDescent="0.35">
      <c r="A79">
        <f>Table!A79</f>
        <v>10</v>
      </c>
      <c r="B79">
        <f>Table!B79</f>
        <v>44534551</v>
      </c>
      <c r="C79">
        <f t="shared" si="1"/>
        <v>44534551</v>
      </c>
      <c r="D79" t="str">
        <f>Table!J79&amp;"/"&amp;Table!I79</f>
        <v>A/G</v>
      </c>
      <c r="E79">
        <v>1</v>
      </c>
    </row>
    <row r="80" spans="1:5" x14ac:dyDescent="0.35">
      <c r="A80">
        <f>Table!A80</f>
        <v>10</v>
      </c>
      <c r="B80">
        <f>Table!B80</f>
        <v>44543279</v>
      </c>
      <c r="C80">
        <f t="shared" si="1"/>
        <v>44543279</v>
      </c>
      <c r="D80" t="str">
        <f>Table!J80&amp;"/"&amp;Table!I80</f>
        <v>G/A</v>
      </c>
      <c r="E80">
        <v>1</v>
      </c>
    </row>
    <row r="81" spans="1:5" x14ac:dyDescent="0.35">
      <c r="A81">
        <f>Table!A81</f>
        <v>10</v>
      </c>
      <c r="B81">
        <f>Table!B81</f>
        <v>46053118</v>
      </c>
      <c r="C81">
        <f t="shared" si="1"/>
        <v>46053118</v>
      </c>
      <c r="D81" t="str">
        <f>Table!J81&amp;"/"&amp;Table!I81</f>
        <v>C/A</v>
      </c>
      <c r="E81">
        <v>1</v>
      </c>
    </row>
    <row r="82" spans="1:5" x14ac:dyDescent="0.35">
      <c r="A82">
        <f>Table!A82</f>
        <v>11</v>
      </c>
      <c r="B82">
        <f>Table!B82</f>
        <v>9844519</v>
      </c>
      <c r="C82">
        <f t="shared" si="1"/>
        <v>9844519</v>
      </c>
      <c r="D82" t="str">
        <f>Table!J82&amp;"/"&amp;Table!I82</f>
        <v>A/G</v>
      </c>
      <c r="E82">
        <v>1</v>
      </c>
    </row>
    <row r="83" spans="1:5" x14ac:dyDescent="0.35">
      <c r="A83">
        <f>Table!A83</f>
        <v>11</v>
      </c>
      <c r="B83">
        <f>Table!B83</f>
        <v>54017181</v>
      </c>
      <c r="C83">
        <f t="shared" si="1"/>
        <v>54017181</v>
      </c>
      <c r="D83" t="str">
        <f>Table!J83&amp;"/"&amp;Table!I83</f>
        <v>C/A</v>
      </c>
      <c r="E83">
        <v>1</v>
      </c>
    </row>
    <row r="84" spans="1:5" x14ac:dyDescent="0.35">
      <c r="A84">
        <f>Table!A84</f>
        <v>11</v>
      </c>
      <c r="B84">
        <f>Table!B84</f>
        <v>54049858</v>
      </c>
      <c r="C84">
        <f t="shared" si="1"/>
        <v>54049858</v>
      </c>
      <c r="D84" t="str">
        <f>Table!J84&amp;"/"&amp;Table!I84</f>
        <v>A/G</v>
      </c>
      <c r="E84">
        <v>1</v>
      </c>
    </row>
    <row r="85" spans="1:5" x14ac:dyDescent="0.35">
      <c r="A85">
        <f>Table!A85</f>
        <v>11</v>
      </c>
      <c r="B85">
        <f>Table!B85</f>
        <v>54049870</v>
      </c>
      <c r="C85">
        <f t="shared" si="1"/>
        <v>54049870</v>
      </c>
      <c r="D85" t="str">
        <f>Table!J85&amp;"/"&amp;Table!I85</f>
        <v>A/G</v>
      </c>
      <c r="E85">
        <v>1</v>
      </c>
    </row>
    <row r="86" spans="1:5" x14ac:dyDescent="0.35">
      <c r="A86">
        <f>Table!A86</f>
        <v>11</v>
      </c>
      <c r="B86">
        <f>Table!B86</f>
        <v>54156304</v>
      </c>
      <c r="C86">
        <f t="shared" si="1"/>
        <v>54156304</v>
      </c>
      <c r="D86" t="str">
        <f>Table!J86&amp;"/"&amp;Table!I86</f>
        <v>G/A</v>
      </c>
      <c r="E86">
        <v>1</v>
      </c>
    </row>
    <row r="87" spans="1:5" x14ac:dyDescent="0.35">
      <c r="A87">
        <f>Table!A87</f>
        <v>11</v>
      </c>
      <c r="B87">
        <f>Table!B87</f>
        <v>54324689</v>
      </c>
      <c r="C87">
        <f t="shared" si="1"/>
        <v>54324689</v>
      </c>
      <c r="D87" t="str">
        <f>Table!J87&amp;"/"&amp;Table!I87</f>
        <v>G/A</v>
      </c>
      <c r="E87">
        <v>1</v>
      </c>
    </row>
    <row r="88" spans="1:5" x14ac:dyDescent="0.35">
      <c r="A88">
        <f>Table!A88</f>
        <v>11</v>
      </c>
      <c r="B88">
        <f>Table!B88</f>
        <v>54347903</v>
      </c>
      <c r="C88">
        <f t="shared" si="1"/>
        <v>54347903</v>
      </c>
      <c r="D88" t="str">
        <f>Table!J88&amp;"/"&amp;Table!I88</f>
        <v>G/A</v>
      </c>
      <c r="E88">
        <v>1</v>
      </c>
    </row>
    <row r="89" spans="1:5" x14ac:dyDescent="0.35">
      <c r="A89">
        <f>Table!A89</f>
        <v>11</v>
      </c>
      <c r="B89">
        <f>Table!B89</f>
        <v>54368623</v>
      </c>
      <c r="C89">
        <f t="shared" si="1"/>
        <v>54368623</v>
      </c>
      <c r="D89" t="str">
        <f>Table!J89&amp;"/"&amp;Table!I89</f>
        <v>A/G</v>
      </c>
      <c r="E89">
        <v>1</v>
      </c>
    </row>
    <row r="90" spans="1:5" x14ac:dyDescent="0.35">
      <c r="A90">
        <f>Table!A90</f>
        <v>11</v>
      </c>
      <c r="B90">
        <f>Table!B90</f>
        <v>54391443</v>
      </c>
      <c r="C90">
        <f t="shared" si="1"/>
        <v>54391443</v>
      </c>
      <c r="D90" t="str">
        <f>Table!J90&amp;"/"&amp;Table!I90</f>
        <v>A/G</v>
      </c>
      <c r="E90">
        <v>1</v>
      </c>
    </row>
    <row r="91" spans="1:5" x14ac:dyDescent="0.35">
      <c r="A91">
        <f>Table!A91</f>
        <v>12</v>
      </c>
      <c r="B91">
        <f>Table!B91</f>
        <v>26284264</v>
      </c>
      <c r="C91">
        <f t="shared" si="1"/>
        <v>26284264</v>
      </c>
      <c r="D91" t="str">
        <f>Table!J91&amp;"/"&amp;Table!I91</f>
        <v>G/A</v>
      </c>
      <c r="E91">
        <v>1</v>
      </c>
    </row>
    <row r="92" spans="1:5" x14ac:dyDescent="0.35">
      <c r="A92">
        <f>Table!A92</f>
        <v>12</v>
      </c>
      <c r="B92">
        <f>Table!B92</f>
        <v>30314914</v>
      </c>
      <c r="C92">
        <f t="shared" si="1"/>
        <v>30314914</v>
      </c>
      <c r="D92" t="str">
        <f>Table!J92&amp;"/"&amp;Table!I92</f>
        <v>G/A</v>
      </c>
      <c r="E92">
        <v>1</v>
      </c>
    </row>
    <row r="93" spans="1:5" x14ac:dyDescent="0.35">
      <c r="A93">
        <f>Table!A93</f>
        <v>12</v>
      </c>
      <c r="B93">
        <f>Table!B93</f>
        <v>31691990</v>
      </c>
      <c r="C93">
        <f t="shared" si="1"/>
        <v>31691990</v>
      </c>
      <c r="D93" t="str">
        <f>Table!J93&amp;"/"&amp;Table!I93</f>
        <v>G/A</v>
      </c>
      <c r="E93">
        <v>1</v>
      </c>
    </row>
    <row r="94" spans="1:5" x14ac:dyDescent="0.35">
      <c r="A94">
        <f>Table!A94</f>
        <v>12</v>
      </c>
      <c r="B94">
        <f>Table!B94</f>
        <v>31745290</v>
      </c>
      <c r="C94">
        <f t="shared" si="1"/>
        <v>31745290</v>
      </c>
      <c r="D94" t="str">
        <f>Table!J94&amp;"/"&amp;Table!I94</f>
        <v>G/A</v>
      </c>
      <c r="E94">
        <v>1</v>
      </c>
    </row>
    <row r="95" spans="1:5" x14ac:dyDescent="0.35">
      <c r="A95">
        <f>Table!A95</f>
        <v>12</v>
      </c>
      <c r="B95">
        <f>Table!B95</f>
        <v>31761177</v>
      </c>
      <c r="C95">
        <f t="shared" si="1"/>
        <v>31761177</v>
      </c>
      <c r="D95" t="str">
        <f>Table!J95&amp;"/"&amp;Table!I95</f>
        <v>A/G</v>
      </c>
      <c r="E95">
        <v>1</v>
      </c>
    </row>
    <row r="96" spans="1:5" x14ac:dyDescent="0.35">
      <c r="A96">
        <f>Table!A96</f>
        <v>12</v>
      </c>
      <c r="B96">
        <f>Table!B96</f>
        <v>31805128</v>
      </c>
      <c r="C96">
        <f t="shared" si="1"/>
        <v>31805128</v>
      </c>
      <c r="D96" t="str">
        <f>Table!J96&amp;"/"&amp;Table!I96</f>
        <v>C/G</v>
      </c>
      <c r="E96">
        <v>1</v>
      </c>
    </row>
    <row r="97" spans="1:5" x14ac:dyDescent="0.35">
      <c r="A97">
        <f>Table!A97</f>
        <v>12</v>
      </c>
      <c r="B97">
        <f>Table!B97</f>
        <v>31820134</v>
      </c>
      <c r="C97">
        <f t="shared" si="1"/>
        <v>31820134</v>
      </c>
      <c r="D97" t="str">
        <f>Table!J97&amp;"/"&amp;Table!I97</f>
        <v>G/A</v>
      </c>
      <c r="E97">
        <v>1</v>
      </c>
    </row>
    <row r="98" spans="1:5" x14ac:dyDescent="0.35">
      <c r="A98">
        <f>Table!A98</f>
        <v>12</v>
      </c>
      <c r="B98">
        <f>Table!B98</f>
        <v>31835704</v>
      </c>
      <c r="C98">
        <f t="shared" si="1"/>
        <v>31835704</v>
      </c>
      <c r="D98" t="str">
        <f>Table!J98&amp;"/"&amp;Table!I98</f>
        <v>A/C</v>
      </c>
      <c r="E98">
        <v>1</v>
      </c>
    </row>
    <row r="99" spans="1:5" x14ac:dyDescent="0.35">
      <c r="A99">
        <f>Table!A99</f>
        <v>12</v>
      </c>
      <c r="B99">
        <f>Table!B99</f>
        <v>39245810</v>
      </c>
      <c r="C99">
        <f t="shared" si="1"/>
        <v>39245810</v>
      </c>
      <c r="D99" t="str">
        <f>Table!J99&amp;"/"&amp;Table!I99</f>
        <v>A/G</v>
      </c>
      <c r="E99">
        <v>1</v>
      </c>
    </row>
    <row r="100" spans="1:5" x14ac:dyDescent="0.35">
      <c r="A100">
        <f>Table!A100</f>
        <v>12</v>
      </c>
      <c r="B100">
        <f>Table!B100</f>
        <v>47393616</v>
      </c>
      <c r="C100">
        <f t="shared" si="1"/>
        <v>47393616</v>
      </c>
      <c r="D100" t="str">
        <f>Table!J100&amp;"/"&amp;Table!I100</f>
        <v>G/A</v>
      </c>
      <c r="E100">
        <v>1</v>
      </c>
    </row>
    <row r="101" spans="1:5" x14ac:dyDescent="0.35">
      <c r="A101">
        <f>Table!A101</f>
        <v>12</v>
      </c>
      <c r="B101">
        <f>Table!B101</f>
        <v>47562731</v>
      </c>
      <c r="C101">
        <f t="shared" si="1"/>
        <v>47562731</v>
      </c>
      <c r="D101" t="str">
        <f>Table!J101&amp;"/"&amp;Table!I101</f>
        <v>G/A</v>
      </c>
      <c r="E101">
        <v>1</v>
      </c>
    </row>
    <row r="102" spans="1:5" x14ac:dyDescent="0.35">
      <c r="A102">
        <f>Table!A102</f>
        <v>13</v>
      </c>
      <c r="B102">
        <f>Table!B102</f>
        <v>11012218</v>
      </c>
      <c r="C102">
        <f t="shared" si="1"/>
        <v>11012218</v>
      </c>
      <c r="D102" t="str">
        <f>Table!J102&amp;"/"&amp;Table!I102</f>
        <v>G/A</v>
      </c>
      <c r="E102">
        <v>1</v>
      </c>
    </row>
    <row r="103" spans="1:5" x14ac:dyDescent="0.35">
      <c r="A103">
        <f>Table!A103</f>
        <v>13</v>
      </c>
      <c r="B103">
        <f>Table!B103</f>
        <v>14702870</v>
      </c>
      <c r="C103">
        <f t="shared" si="1"/>
        <v>14702870</v>
      </c>
      <c r="D103" t="str">
        <f>Table!J103&amp;"/"&amp;Table!I103</f>
        <v>G/A</v>
      </c>
      <c r="E103">
        <v>1</v>
      </c>
    </row>
    <row r="104" spans="1:5" x14ac:dyDescent="0.35">
      <c r="A104">
        <f>Table!A104</f>
        <v>14</v>
      </c>
      <c r="B104">
        <f>Table!B104</f>
        <v>8117811</v>
      </c>
      <c r="C104">
        <f t="shared" si="1"/>
        <v>8117811</v>
      </c>
      <c r="D104" t="str">
        <f>Table!J104&amp;"/"&amp;Table!I104</f>
        <v>G/A</v>
      </c>
      <c r="E104">
        <v>1</v>
      </c>
    </row>
    <row r="105" spans="1:5" x14ac:dyDescent="0.35">
      <c r="A105">
        <f>Table!A105</f>
        <v>14</v>
      </c>
      <c r="B105">
        <f>Table!B105</f>
        <v>17850921</v>
      </c>
      <c r="C105">
        <f t="shared" si="1"/>
        <v>17850921</v>
      </c>
      <c r="D105" t="str">
        <f>Table!J105&amp;"/"&amp;Table!I105</f>
        <v>A/G</v>
      </c>
      <c r="E105">
        <v>1</v>
      </c>
    </row>
    <row r="106" spans="1:5" x14ac:dyDescent="0.35">
      <c r="A106">
        <f>Table!A106</f>
        <v>14</v>
      </c>
      <c r="B106">
        <f>Table!B106</f>
        <v>32503168</v>
      </c>
      <c r="C106">
        <f t="shared" si="1"/>
        <v>32503168</v>
      </c>
      <c r="D106" t="str">
        <f>Table!J106&amp;"/"&amp;Table!I106</f>
        <v>A/G</v>
      </c>
      <c r="E106">
        <v>1</v>
      </c>
    </row>
    <row r="107" spans="1:5" x14ac:dyDescent="0.35">
      <c r="A107">
        <f>Table!A107</f>
        <v>14</v>
      </c>
      <c r="B107">
        <f>Table!B107</f>
        <v>32522229</v>
      </c>
      <c r="C107">
        <f t="shared" si="1"/>
        <v>32522229</v>
      </c>
      <c r="D107" t="str">
        <f>Table!J107&amp;"/"&amp;Table!I107</f>
        <v>C/A</v>
      </c>
      <c r="E107">
        <v>1</v>
      </c>
    </row>
    <row r="108" spans="1:5" x14ac:dyDescent="0.35">
      <c r="A108">
        <f>Table!A108</f>
        <v>14</v>
      </c>
      <c r="B108">
        <f>Table!B108</f>
        <v>32529441</v>
      </c>
      <c r="C108">
        <f t="shared" si="1"/>
        <v>32529441</v>
      </c>
      <c r="D108" t="str">
        <f>Table!J108&amp;"/"&amp;Table!I108</f>
        <v>C/A</v>
      </c>
      <c r="E108">
        <v>1</v>
      </c>
    </row>
    <row r="109" spans="1:5" x14ac:dyDescent="0.35">
      <c r="A109">
        <f>Table!A109</f>
        <v>14</v>
      </c>
      <c r="B109">
        <f>Table!B109</f>
        <v>32540148</v>
      </c>
      <c r="C109">
        <f t="shared" si="1"/>
        <v>32540148</v>
      </c>
      <c r="D109" t="str">
        <f>Table!J109&amp;"/"&amp;Table!I109</f>
        <v>A/G</v>
      </c>
      <c r="E109">
        <v>1</v>
      </c>
    </row>
    <row r="110" spans="1:5" x14ac:dyDescent="0.35">
      <c r="A110">
        <f>Table!A110</f>
        <v>14</v>
      </c>
      <c r="B110">
        <f>Table!B110</f>
        <v>32568553</v>
      </c>
      <c r="C110">
        <f t="shared" si="1"/>
        <v>32568553</v>
      </c>
      <c r="D110" t="str">
        <f>Table!J110&amp;"/"&amp;Table!I110</f>
        <v>G/A</v>
      </c>
      <c r="E110">
        <v>1</v>
      </c>
    </row>
    <row r="111" spans="1:5" x14ac:dyDescent="0.35">
      <c r="A111">
        <f>Table!A111</f>
        <v>15</v>
      </c>
      <c r="B111">
        <f>Table!B111</f>
        <v>20317533</v>
      </c>
      <c r="C111">
        <f t="shared" si="1"/>
        <v>20317533</v>
      </c>
      <c r="D111" t="str">
        <f>Table!J111&amp;"/"&amp;Table!I111</f>
        <v>C/A</v>
      </c>
      <c r="E111">
        <v>1</v>
      </c>
    </row>
    <row r="112" spans="1:5" x14ac:dyDescent="0.35">
      <c r="A112">
        <f>Table!A112</f>
        <v>15</v>
      </c>
      <c r="B112">
        <f>Table!B112</f>
        <v>26751372</v>
      </c>
      <c r="C112">
        <f t="shared" si="1"/>
        <v>26751372</v>
      </c>
      <c r="D112" t="str">
        <f>Table!J112&amp;"/"&amp;Table!I112</f>
        <v>A/C</v>
      </c>
      <c r="E112">
        <v>1</v>
      </c>
    </row>
    <row r="113" spans="1:5" x14ac:dyDescent="0.35">
      <c r="A113">
        <f>Table!A113</f>
        <v>15</v>
      </c>
      <c r="B113">
        <f>Table!B113</f>
        <v>26965818</v>
      </c>
      <c r="C113">
        <f t="shared" si="1"/>
        <v>26965818</v>
      </c>
      <c r="D113" t="str">
        <f>Table!J113&amp;"/"&amp;Table!I113</f>
        <v>A/G</v>
      </c>
      <c r="E113">
        <v>1</v>
      </c>
    </row>
    <row r="114" spans="1:5" x14ac:dyDescent="0.35">
      <c r="A114">
        <f>Table!A114</f>
        <v>16</v>
      </c>
      <c r="B114">
        <f>Table!B114</f>
        <v>7462818</v>
      </c>
      <c r="C114">
        <f t="shared" si="1"/>
        <v>7462818</v>
      </c>
      <c r="D114" t="str">
        <f>Table!J114&amp;"/"&amp;Table!I114</f>
        <v>G/A</v>
      </c>
      <c r="E114">
        <v>1</v>
      </c>
    </row>
    <row r="115" spans="1:5" x14ac:dyDescent="0.35">
      <c r="A115">
        <f>Table!A115</f>
        <v>16</v>
      </c>
      <c r="B115">
        <f>Table!B115</f>
        <v>13634700</v>
      </c>
      <c r="C115">
        <f t="shared" si="1"/>
        <v>13634700</v>
      </c>
      <c r="D115" t="str">
        <f>Table!J115&amp;"/"&amp;Table!I115</f>
        <v>A/T</v>
      </c>
      <c r="E115">
        <v>1</v>
      </c>
    </row>
    <row r="116" spans="1:5" x14ac:dyDescent="0.35">
      <c r="A116">
        <f>Table!A116</f>
        <v>16</v>
      </c>
      <c r="B116">
        <f>Table!B116</f>
        <v>13634890</v>
      </c>
      <c r="C116">
        <f t="shared" si="1"/>
        <v>13634890</v>
      </c>
      <c r="D116" t="str">
        <f>Table!J116&amp;"/"&amp;Table!I116</f>
        <v>C/A</v>
      </c>
      <c r="E116">
        <v>1</v>
      </c>
    </row>
    <row r="117" spans="1:5" x14ac:dyDescent="0.35">
      <c r="A117">
        <f>Table!A117</f>
        <v>16</v>
      </c>
      <c r="B117">
        <f>Table!B117</f>
        <v>13670264</v>
      </c>
      <c r="C117">
        <f t="shared" si="1"/>
        <v>13670264</v>
      </c>
      <c r="D117" t="str">
        <f>Table!J117&amp;"/"&amp;Table!I117</f>
        <v>A/G</v>
      </c>
      <c r="E117">
        <v>1</v>
      </c>
    </row>
    <row r="118" spans="1:5" x14ac:dyDescent="0.35">
      <c r="A118">
        <f>Table!A118</f>
        <v>17</v>
      </c>
      <c r="B118">
        <f>Table!B118</f>
        <v>3753156</v>
      </c>
      <c r="C118">
        <f t="shared" si="1"/>
        <v>3753156</v>
      </c>
      <c r="D118" t="str">
        <f>Table!J118&amp;"/"&amp;Table!I118</f>
        <v>C/A</v>
      </c>
      <c r="E118">
        <v>1</v>
      </c>
    </row>
    <row r="119" spans="1:5" x14ac:dyDescent="0.35">
      <c r="A119">
        <f>Table!A119</f>
        <v>18</v>
      </c>
      <c r="B119">
        <f>Table!B119</f>
        <v>9493237</v>
      </c>
      <c r="C119">
        <f t="shared" si="1"/>
        <v>9493237</v>
      </c>
      <c r="D119" t="str">
        <f>Table!J119&amp;"/"&amp;Table!I119</f>
        <v>G/A</v>
      </c>
      <c r="E119">
        <v>1</v>
      </c>
    </row>
    <row r="120" spans="1:5" x14ac:dyDescent="0.35">
      <c r="A120">
        <f>Table!A120</f>
        <v>18</v>
      </c>
      <c r="B120">
        <f>Table!B120</f>
        <v>9655138</v>
      </c>
      <c r="C120">
        <f t="shared" si="1"/>
        <v>9655138</v>
      </c>
      <c r="D120" t="str">
        <f>Table!J120&amp;"/"&amp;Table!I120</f>
        <v>C/A</v>
      </c>
      <c r="E120">
        <v>1</v>
      </c>
    </row>
    <row r="121" spans="1:5" x14ac:dyDescent="0.35">
      <c r="A121">
        <f>Table!A121</f>
        <v>18</v>
      </c>
      <c r="B121">
        <f>Table!B121</f>
        <v>19746195</v>
      </c>
      <c r="C121">
        <f t="shared" si="1"/>
        <v>19746195</v>
      </c>
      <c r="D121" t="str">
        <f>Table!J121&amp;"/"&amp;Table!I121</f>
        <v>G/A</v>
      </c>
      <c r="E121">
        <v>1</v>
      </c>
    </row>
    <row r="122" spans="1:5" x14ac:dyDescent="0.35">
      <c r="A122">
        <f>Table!A122</f>
        <v>18</v>
      </c>
      <c r="B122">
        <f>Table!B122</f>
        <v>24164381</v>
      </c>
      <c r="C122">
        <f t="shared" si="1"/>
        <v>24164381</v>
      </c>
      <c r="D122" t="str">
        <f>Table!J122&amp;"/"&amp;Table!I122</f>
        <v>A/G</v>
      </c>
      <c r="E122">
        <v>1</v>
      </c>
    </row>
    <row r="123" spans="1:5" x14ac:dyDescent="0.35">
      <c r="A123">
        <f>Table!A123</f>
        <v>18</v>
      </c>
      <c r="B123">
        <f>Table!B123</f>
        <v>24196399</v>
      </c>
      <c r="C123">
        <f t="shared" si="1"/>
        <v>24196399</v>
      </c>
      <c r="D123" t="str">
        <f>Table!J123&amp;"/"&amp;Table!I123</f>
        <v>G/A</v>
      </c>
      <c r="E123">
        <v>1</v>
      </c>
    </row>
    <row r="124" spans="1:5" x14ac:dyDescent="0.35">
      <c r="A124">
        <f>Table!A124</f>
        <v>18</v>
      </c>
      <c r="B124">
        <f>Table!B124</f>
        <v>24209031</v>
      </c>
      <c r="C124">
        <f t="shared" si="1"/>
        <v>24209031</v>
      </c>
      <c r="D124" t="str">
        <f>Table!J124&amp;"/"&amp;Table!I124</f>
        <v>G/A</v>
      </c>
      <c r="E124">
        <v>1</v>
      </c>
    </row>
    <row r="125" spans="1:5" x14ac:dyDescent="0.35">
      <c r="A125">
        <f>Table!A125</f>
        <v>18</v>
      </c>
      <c r="B125">
        <f>Table!B125</f>
        <v>24261759</v>
      </c>
      <c r="C125">
        <f t="shared" si="1"/>
        <v>24261759</v>
      </c>
      <c r="D125" t="str">
        <f>Table!J125&amp;"/"&amp;Table!I125</f>
        <v>A/G</v>
      </c>
      <c r="E125">
        <v>1</v>
      </c>
    </row>
    <row r="126" spans="1:5" x14ac:dyDescent="0.35">
      <c r="A126">
        <f>Table!A126</f>
        <v>18</v>
      </c>
      <c r="B126">
        <f>Table!B126</f>
        <v>24286833</v>
      </c>
      <c r="C126">
        <f t="shared" si="1"/>
        <v>24286833</v>
      </c>
      <c r="D126" t="str">
        <f>Table!J126&amp;"/"&amp;Table!I126</f>
        <v>G/A</v>
      </c>
      <c r="E126">
        <v>1</v>
      </c>
    </row>
    <row r="127" spans="1:5" x14ac:dyDescent="0.35">
      <c r="A127">
        <f>Table!A127</f>
        <v>18</v>
      </c>
      <c r="B127">
        <f>Table!B127</f>
        <v>24292509</v>
      </c>
      <c r="C127">
        <f t="shared" si="1"/>
        <v>24292509</v>
      </c>
      <c r="D127" t="str">
        <f>Table!J127&amp;"/"&amp;Table!I127</f>
        <v>A/G</v>
      </c>
      <c r="E127">
        <v>1</v>
      </c>
    </row>
    <row r="128" spans="1:5" x14ac:dyDescent="0.35">
      <c r="A128">
        <f>Table!A128</f>
        <v>18</v>
      </c>
      <c r="B128">
        <f>Table!B128</f>
        <v>24303383</v>
      </c>
      <c r="C128">
        <f t="shared" si="1"/>
        <v>24303383</v>
      </c>
      <c r="D128" t="str">
        <f>Table!J128&amp;"/"&amp;Table!I128</f>
        <v>G/A</v>
      </c>
      <c r="E128">
        <v>1</v>
      </c>
    </row>
    <row r="129" spans="1:5" x14ac:dyDescent="0.35">
      <c r="A129">
        <f>Table!A129</f>
        <v>18</v>
      </c>
      <c r="B129">
        <f>Table!B129</f>
        <v>24312302</v>
      </c>
      <c r="C129">
        <f t="shared" si="1"/>
        <v>24312302</v>
      </c>
      <c r="D129" t="str">
        <f>Table!J129&amp;"/"&amp;Table!I129</f>
        <v>G/A</v>
      </c>
      <c r="E129">
        <v>1</v>
      </c>
    </row>
    <row r="130" spans="1:5" x14ac:dyDescent="0.35">
      <c r="A130">
        <f>Table!A130</f>
        <v>18</v>
      </c>
      <c r="B130">
        <f>Table!B130</f>
        <v>29130730</v>
      </c>
      <c r="C130">
        <f t="shared" si="1"/>
        <v>29130730</v>
      </c>
      <c r="D130" t="str">
        <f>Table!J130&amp;"/"&amp;Table!I130</f>
        <v>A/G</v>
      </c>
      <c r="E130">
        <v>1</v>
      </c>
    </row>
    <row r="131" spans="1:5" x14ac:dyDescent="0.35">
      <c r="A131">
        <f>Table!A131</f>
        <v>18</v>
      </c>
      <c r="B131">
        <f>Table!B131</f>
        <v>29299675</v>
      </c>
      <c r="C131">
        <f t="shared" ref="C131:C194" si="2">B131</f>
        <v>29299675</v>
      </c>
      <c r="D131" t="str">
        <f>Table!J131&amp;"/"&amp;Table!I131</f>
        <v>G/A</v>
      </c>
      <c r="E131">
        <v>1</v>
      </c>
    </row>
    <row r="132" spans="1:5" x14ac:dyDescent="0.35">
      <c r="A132">
        <f>Table!A132</f>
        <v>18</v>
      </c>
      <c r="B132">
        <f>Table!B132</f>
        <v>29324878</v>
      </c>
      <c r="C132">
        <f t="shared" si="2"/>
        <v>29324878</v>
      </c>
      <c r="D132" t="str">
        <f>Table!J132&amp;"/"&amp;Table!I132</f>
        <v>G/A</v>
      </c>
      <c r="E132">
        <v>1</v>
      </c>
    </row>
    <row r="133" spans="1:5" x14ac:dyDescent="0.35">
      <c r="A133">
        <f>Table!A133</f>
        <v>18</v>
      </c>
      <c r="B133">
        <f>Table!B133</f>
        <v>29376574</v>
      </c>
      <c r="C133">
        <f t="shared" si="2"/>
        <v>29376574</v>
      </c>
      <c r="D133" t="str">
        <f>Table!J133&amp;"/"&amp;Table!I133</f>
        <v>G/A</v>
      </c>
      <c r="E133">
        <v>1</v>
      </c>
    </row>
    <row r="134" spans="1:5" x14ac:dyDescent="0.35">
      <c r="A134">
        <f>Table!A134</f>
        <v>18</v>
      </c>
      <c r="B134">
        <f>Table!B134</f>
        <v>29595073</v>
      </c>
      <c r="C134">
        <f t="shared" si="2"/>
        <v>29595073</v>
      </c>
      <c r="D134" t="str">
        <f>Table!J134&amp;"/"&amp;Table!I134</f>
        <v>G/A</v>
      </c>
      <c r="E134">
        <v>1</v>
      </c>
    </row>
    <row r="135" spans="1:5" x14ac:dyDescent="0.35">
      <c r="A135">
        <f>Table!A135</f>
        <v>18</v>
      </c>
      <c r="B135">
        <f>Table!B135</f>
        <v>41422687</v>
      </c>
      <c r="C135">
        <f t="shared" si="2"/>
        <v>41422687</v>
      </c>
      <c r="D135" t="str">
        <f>Table!J135&amp;"/"&amp;Table!I135</f>
        <v>A/G</v>
      </c>
      <c r="E135">
        <v>1</v>
      </c>
    </row>
    <row r="136" spans="1:5" x14ac:dyDescent="0.35">
      <c r="A136">
        <f>Table!A136</f>
        <v>18</v>
      </c>
      <c r="B136">
        <f>Table!B136</f>
        <v>41445354</v>
      </c>
      <c r="C136">
        <f t="shared" si="2"/>
        <v>41445354</v>
      </c>
      <c r="D136" t="str">
        <f>Table!J136&amp;"/"&amp;Table!I136</f>
        <v>A/G</v>
      </c>
      <c r="E136">
        <v>1</v>
      </c>
    </row>
    <row r="137" spans="1:5" x14ac:dyDescent="0.35">
      <c r="A137">
        <f>Table!A137</f>
        <v>19</v>
      </c>
      <c r="B137">
        <f>Table!B137</f>
        <v>4767099</v>
      </c>
      <c r="C137">
        <f t="shared" si="2"/>
        <v>4767099</v>
      </c>
      <c r="D137" t="str">
        <f>Table!J137&amp;"/"&amp;Table!I137</f>
        <v>A/G</v>
      </c>
      <c r="E137">
        <v>1</v>
      </c>
    </row>
    <row r="138" spans="1:5" x14ac:dyDescent="0.35">
      <c r="A138">
        <f>Table!A138</f>
        <v>19</v>
      </c>
      <c r="B138">
        <f>Table!B138</f>
        <v>4771876</v>
      </c>
      <c r="C138">
        <f t="shared" si="2"/>
        <v>4771876</v>
      </c>
      <c r="D138" t="str">
        <f>Table!J138&amp;"/"&amp;Table!I138</f>
        <v>G/A</v>
      </c>
      <c r="E138">
        <v>1</v>
      </c>
    </row>
    <row r="139" spans="1:5" x14ac:dyDescent="0.35">
      <c r="A139">
        <f>Table!A139</f>
        <v>19</v>
      </c>
      <c r="B139">
        <f>Table!B139</f>
        <v>4798748</v>
      </c>
      <c r="C139">
        <f t="shared" si="2"/>
        <v>4798748</v>
      </c>
      <c r="D139" t="str">
        <f>Table!J139&amp;"/"&amp;Table!I139</f>
        <v>G/A</v>
      </c>
      <c r="E139">
        <v>1</v>
      </c>
    </row>
    <row r="140" spans="1:5" x14ac:dyDescent="0.35">
      <c r="A140">
        <f>Table!A140</f>
        <v>19</v>
      </c>
      <c r="B140">
        <f>Table!B140</f>
        <v>4813917</v>
      </c>
      <c r="C140">
        <f t="shared" si="2"/>
        <v>4813917</v>
      </c>
      <c r="D140" t="str">
        <f>Table!J140&amp;"/"&amp;Table!I140</f>
        <v>G/A</v>
      </c>
      <c r="E140">
        <v>1</v>
      </c>
    </row>
    <row r="141" spans="1:5" x14ac:dyDescent="0.35">
      <c r="A141">
        <f>Table!A141</f>
        <v>19</v>
      </c>
      <c r="B141">
        <f>Table!B141</f>
        <v>6162402</v>
      </c>
      <c r="C141">
        <f t="shared" si="2"/>
        <v>6162402</v>
      </c>
      <c r="D141" t="str">
        <f>Table!J141&amp;"/"&amp;Table!I141</f>
        <v>A/G</v>
      </c>
      <c r="E141">
        <v>1</v>
      </c>
    </row>
    <row r="142" spans="1:5" x14ac:dyDescent="0.35">
      <c r="A142">
        <f>Table!A142</f>
        <v>19</v>
      </c>
      <c r="B142">
        <f>Table!B142</f>
        <v>6178251</v>
      </c>
      <c r="C142">
        <f t="shared" si="2"/>
        <v>6178251</v>
      </c>
      <c r="D142" t="str">
        <f>Table!J142&amp;"/"&amp;Table!I142</f>
        <v>A/G</v>
      </c>
      <c r="E142">
        <v>1</v>
      </c>
    </row>
    <row r="143" spans="1:5" x14ac:dyDescent="0.35">
      <c r="A143">
        <f>Table!A143</f>
        <v>19</v>
      </c>
      <c r="B143">
        <f>Table!B143</f>
        <v>6201219</v>
      </c>
      <c r="C143">
        <f t="shared" si="2"/>
        <v>6201219</v>
      </c>
      <c r="D143" t="str">
        <f>Table!J143&amp;"/"&amp;Table!I143</f>
        <v>G/A</v>
      </c>
      <c r="E143">
        <v>1</v>
      </c>
    </row>
    <row r="144" spans="1:5" x14ac:dyDescent="0.35">
      <c r="A144">
        <f>Table!A144</f>
        <v>19</v>
      </c>
      <c r="B144">
        <f>Table!B144</f>
        <v>6216997</v>
      </c>
      <c r="C144">
        <f t="shared" si="2"/>
        <v>6216997</v>
      </c>
      <c r="D144" t="str">
        <f>Table!J144&amp;"/"&amp;Table!I144</f>
        <v>A/G</v>
      </c>
      <c r="E144">
        <v>1</v>
      </c>
    </row>
    <row r="145" spans="1:5" x14ac:dyDescent="0.35">
      <c r="A145">
        <f>Table!A145</f>
        <v>19</v>
      </c>
      <c r="B145">
        <f>Table!B145</f>
        <v>6553427</v>
      </c>
      <c r="C145">
        <f t="shared" si="2"/>
        <v>6553427</v>
      </c>
      <c r="D145" t="str">
        <f>Table!J145&amp;"/"&amp;Table!I145</f>
        <v>A/G</v>
      </c>
      <c r="E145">
        <v>1</v>
      </c>
    </row>
    <row r="146" spans="1:5" x14ac:dyDescent="0.35">
      <c r="A146">
        <f>Table!A146</f>
        <v>19</v>
      </c>
      <c r="B146">
        <f>Table!B146</f>
        <v>6560183</v>
      </c>
      <c r="C146">
        <f t="shared" si="2"/>
        <v>6560183</v>
      </c>
      <c r="D146" t="str">
        <f>Table!J146&amp;"/"&amp;Table!I146</f>
        <v>G/A</v>
      </c>
      <c r="E146">
        <v>1</v>
      </c>
    </row>
    <row r="147" spans="1:5" x14ac:dyDescent="0.35">
      <c r="A147">
        <f>Table!A147</f>
        <v>19</v>
      </c>
      <c r="B147">
        <f>Table!B147</f>
        <v>6590666</v>
      </c>
      <c r="C147">
        <f t="shared" si="2"/>
        <v>6590666</v>
      </c>
      <c r="D147" t="str">
        <f>Table!J147&amp;"/"&amp;Table!I147</f>
        <v>T/A</v>
      </c>
      <c r="E147">
        <v>1</v>
      </c>
    </row>
    <row r="148" spans="1:5" x14ac:dyDescent="0.35">
      <c r="A148">
        <f>Table!A148</f>
        <v>19</v>
      </c>
      <c r="B148">
        <f>Table!B148</f>
        <v>6629569</v>
      </c>
      <c r="C148">
        <f t="shared" si="2"/>
        <v>6629569</v>
      </c>
      <c r="D148" t="str">
        <f>Table!J148&amp;"/"&amp;Table!I148</f>
        <v>G/A</v>
      </c>
      <c r="E148">
        <v>1</v>
      </c>
    </row>
    <row r="149" spans="1:5" x14ac:dyDescent="0.35">
      <c r="A149">
        <f>Table!A149</f>
        <v>19</v>
      </c>
      <c r="B149">
        <f>Table!B149</f>
        <v>6648984</v>
      </c>
      <c r="C149">
        <f t="shared" si="2"/>
        <v>6648984</v>
      </c>
      <c r="D149" t="str">
        <f>Table!J149&amp;"/"&amp;Table!I149</f>
        <v>C/A</v>
      </c>
      <c r="E149">
        <v>1</v>
      </c>
    </row>
    <row r="150" spans="1:5" x14ac:dyDescent="0.35">
      <c r="A150">
        <f>Table!A150</f>
        <v>19</v>
      </c>
      <c r="B150">
        <f>Table!B150</f>
        <v>6663845</v>
      </c>
      <c r="C150">
        <f t="shared" si="2"/>
        <v>6663845</v>
      </c>
      <c r="D150" t="str">
        <f>Table!J150&amp;"/"&amp;Table!I150</f>
        <v>A/G</v>
      </c>
      <c r="E150">
        <v>1</v>
      </c>
    </row>
    <row r="151" spans="1:5" x14ac:dyDescent="0.35">
      <c r="A151">
        <f>Table!A151</f>
        <v>19</v>
      </c>
      <c r="B151">
        <f>Table!B151</f>
        <v>6672903</v>
      </c>
      <c r="C151">
        <f t="shared" si="2"/>
        <v>6672903</v>
      </c>
      <c r="D151" t="str">
        <f>Table!J151&amp;"/"&amp;Table!I151</f>
        <v>C/A</v>
      </c>
      <c r="E151">
        <v>1</v>
      </c>
    </row>
    <row r="152" spans="1:5" x14ac:dyDescent="0.35">
      <c r="A152">
        <f>Table!A152</f>
        <v>19</v>
      </c>
      <c r="B152">
        <f>Table!B152</f>
        <v>6689197</v>
      </c>
      <c r="C152">
        <f t="shared" si="2"/>
        <v>6689197</v>
      </c>
      <c r="D152" t="str">
        <f>Table!J152&amp;"/"&amp;Table!I152</f>
        <v>A/G</v>
      </c>
      <c r="E152">
        <v>1</v>
      </c>
    </row>
    <row r="153" spans="1:5" x14ac:dyDescent="0.35">
      <c r="A153">
        <f>Table!A153</f>
        <v>19</v>
      </c>
      <c r="B153">
        <f>Table!B153</f>
        <v>6728854</v>
      </c>
      <c r="C153">
        <f t="shared" si="2"/>
        <v>6728854</v>
      </c>
      <c r="D153" t="str">
        <f>Table!J153&amp;"/"&amp;Table!I153</f>
        <v>C/A</v>
      </c>
      <c r="E153">
        <v>1</v>
      </c>
    </row>
    <row r="154" spans="1:5" x14ac:dyDescent="0.35">
      <c r="A154">
        <f>Table!A154</f>
        <v>19</v>
      </c>
      <c r="B154">
        <f>Table!B154</f>
        <v>6741733</v>
      </c>
      <c r="C154">
        <f t="shared" si="2"/>
        <v>6741733</v>
      </c>
      <c r="D154" t="str">
        <f>Table!J154&amp;"/"&amp;Table!I154</f>
        <v>C/A</v>
      </c>
      <c r="E154">
        <v>1</v>
      </c>
    </row>
    <row r="155" spans="1:5" x14ac:dyDescent="0.35">
      <c r="A155">
        <f>Table!A155</f>
        <v>19</v>
      </c>
      <c r="B155">
        <f>Table!B155</f>
        <v>6926648</v>
      </c>
      <c r="C155">
        <f t="shared" si="2"/>
        <v>6926648</v>
      </c>
      <c r="D155" t="str">
        <f>Table!J155&amp;"/"&amp;Table!I155</f>
        <v>C/A</v>
      </c>
      <c r="E155">
        <v>1</v>
      </c>
    </row>
    <row r="156" spans="1:5" x14ac:dyDescent="0.35">
      <c r="A156">
        <f>Table!A156</f>
        <v>19</v>
      </c>
      <c r="B156">
        <f>Table!B156</f>
        <v>6970430</v>
      </c>
      <c r="C156">
        <f t="shared" si="2"/>
        <v>6970430</v>
      </c>
      <c r="D156" t="str">
        <f>Table!J156&amp;"/"&amp;Table!I156</f>
        <v>G/A</v>
      </c>
      <c r="E156">
        <v>1</v>
      </c>
    </row>
    <row r="157" spans="1:5" x14ac:dyDescent="0.35">
      <c r="A157">
        <f>Table!A157</f>
        <v>19</v>
      </c>
      <c r="B157">
        <f>Table!B157</f>
        <v>7095253</v>
      </c>
      <c r="C157">
        <f t="shared" si="2"/>
        <v>7095253</v>
      </c>
      <c r="D157" t="str">
        <f>Table!J157&amp;"/"&amp;Table!I157</f>
        <v>A/C</v>
      </c>
      <c r="E157">
        <v>1</v>
      </c>
    </row>
    <row r="158" spans="1:5" x14ac:dyDescent="0.35">
      <c r="A158">
        <f>Table!A158</f>
        <v>19</v>
      </c>
      <c r="B158">
        <f>Table!B158</f>
        <v>7097389</v>
      </c>
      <c r="C158">
        <f t="shared" si="2"/>
        <v>7097389</v>
      </c>
      <c r="D158" t="str">
        <f>Table!J158&amp;"/"&amp;Table!I158</f>
        <v>A/C</v>
      </c>
      <c r="E158">
        <v>1</v>
      </c>
    </row>
    <row r="159" spans="1:5" x14ac:dyDescent="0.35">
      <c r="A159">
        <f>Table!A159</f>
        <v>19</v>
      </c>
      <c r="B159">
        <f>Table!B159</f>
        <v>7117822</v>
      </c>
      <c r="C159">
        <f t="shared" si="2"/>
        <v>7117822</v>
      </c>
      <c r="D159" t="str">
        <f>Table!J159&amp;"/"&amp;Table!I159</f>
        <v>A/G</v>
      </c>
      <c r="E159">
        <v>1</v>
      </c>
    </row>
    <row r="160" spans="1:5" x14ac:dyDescent="0.35">
      <c r="A160">
        <f>Table!A160</f>
        <v>19</v>
      </c>
      <c r="B160">
        <f>Table!B160</f>
        <v>7122489</v>
      </c>
      <c r="C160">
        <f t="shared" si="2"/>
        <v>7122489</v>
      </c>
      <c r="D160" t="str">
        <f>Table!J160&amp;"/"&amp;Table!I160</f>
        <v>G/A</v>
      </c>
      <c r="E160">
        <v>1</v>
      </c>
    </row>
    <row r="161" spans="1:5" x14ac:dyDescent="0.35">
      <c r="A161">
        <f>Table!A161</f>
        <v>19</v>
      </c>
      <c r="B161">
        <f>Table!B161</f>
        <v>12407112</v>
      </c>
      <c r="C161">
        <f t="shared" si="2"/>
        <v>12407112</v>
      </c>
      <c r="D161" t="str">
        <f>Table!J161&amp;"/"&amp;Table!I161</f>
        <v>G/A</v>
      </c>
      <c r="E161">
        <v>1</v>
      </c>
    </row>
    <row r="162" spans="1:5" x14ac:dyDescent="0.35">
      <c r="A162">
        <f>Table!A162</f>
        <v>20</v>
      </c>
      <c r="B162">
        <f>Table!B162</f>
        <v>2971861</v>
      </c>
      <c r="C162">
        <f t="shared" si="2"/>
        <v>2971861</v>
      </c>
      <c r="D162" t="str">
        <f>Table!J162&amp;"/"&amp;Table!I162</f>
        <v>A/G</v>
      </c>
      <c r="E162">
        <v>1</v>
      </c>
    </row>
    <row r="163" spans="1:5" x14ac:dyDescent="0.35">
      <c r="A163">
        <f>Table!A163</f>
        <v>20</v>
      </c>
      <c r="B163">
        <f>Table!B163</f>
        <v>8744328</v>
      </c>
      <c r="C163">
        <f t="shared" si="2"/>
        <v>8744328</v>
      </c>
      <c r="D163" t="str">
        <f>Table!J163&amp;"/"&amp;Table!I163</f>
        <v>A/G</v>
      </c>
      <c r="E163">
        <v>1</v>
      </c>
    </row>
    <row r="164" spans="1:5" x14ac:dyDescent="0.35">
      <c r="A164">
        <f>Table!A164</f>
        <v>20</v>
      </c>
      <c r="B164">
        <f>Table!B164</f>
        <v>8894743</v>
      </c>
      <c r="C164">
        <f t="shared" si="2"/>
        <v>8894743</v>
      </c>
      <c r="D164" t="str">
        <f>Table!J164&amp;"/"&amp;Table!I164</f>
        <v>A/C</v>
      </c>
      <c r="E164">
        <v>1</v>
      </c>
    </row>
    <row r="165" spans="1:5" x14ac:dyDescent="0.35">
      <c r="A165">
        <f>Table!A165</f>
        <v>20</v>
      </c>
      <c r="B165">
        <f>Table!B165</f>
        <v>12119654</v>
      </c>
      <c r="C165">
        <f t="shared" si="2"/>
        <v>12119654</v>
      </c>
      <c r="D165" t="str">
        <f>Table!J165&amp;"/"&amp;Table!I165</f>
        <v>A/G</v>
      </c>
      <c r="E165">
        <v>1</v>
      </c>
    </row>
    <row r="166" spans="1:5" x14ac:dyDescent="0.35">
      <c r="A166">
        <f>Table!A166</f>
        <v>20</v>
      </c>
      <c r="B166">
        <f>Table!B166</f>
        <v>13387022</v>
      </c>
      <c r="C166">
        <f t="shared" si="2"/>
        <v>13387022</v>
      </c>
      <c r="D166" t="str">
        <f>Table!J166&amp;"/"&amp;Table!I166</f>
        <v>G/A</v>
      </c>
      <c r="E166">
        <v>1</v>
      </c>
    </row>
    <row r="167" spans="1:5" x14ac:dyDescent="0.35">
      <c r="A167">
        <f>Table!A167</f>
        <v>20</v>
      </c>
      <c r="B167">
        <f>Table!B167</f>
        <v>18037927</v>
      </c>
      <c r="C167">
        <f t="shared" si="2"/>
        <v>18037927</v>
      </c>
      <c r="D167" t="str">
        <f>Table!J167&amp;"/"&amp;Table!I167</f>
        <v>A/C</v>
      </c>
      <c r="E167">
        <v>1</v>
      </c>
    </row>
    <row r="168" spans="1:5" x14ac:dyDescent="0.35">
      <c r="A168">
        <f>Table!A168</f>
        <v>20</v>
      </c>
      <c r="B168">
        <f>Table!B168</f>
        <v>18060817</v>
      </c>
      <c r="C168">
        <f t="shared" si="2"/>
        <v>18060817</v>
      </c>
      <c r="D168" t="str">
        <f>Table!J168&amp;"/"&amp;Table!I168</f>
        <v>G/A</v>
      </c>
      <c r="E168">
        <v>1</v>
      </c>
    </row>
    <row r="169" spans="1:5" x14ac:dyDescent="0.35">
      <c r="A169">
        <f>Table!A169</f>
        <v>20</v>
      </c>
      <c r="B169">
        <f>Table!B169</f>
        <v>18066749</v>
      </c>
      <c r="C169">
        <f t="shared" si="2"/>
        <v>18066749</v>
      </c>
      <c r="D169" t="str">
        <f>Table!J169&amp;"/"&amp;Table!I169</f>
        <v>C/A</v>
      </c>
      <c r="E169">
        <v>1</v>
      </c>
    </row>
    <row r="170" spans="1:5" x14ac:dyDescent="0.35">
      <c r="A170">
        <f>Table!A170</f>
        <v>20</v>
      </c>
      <c r="B170">
        <f>Table!B170</f>
        <v>18076728</v>
      </c>
      <c r="C170">
        <f t="shared" si="2"/>
        <v>18076728</v>
      </c>
      <c r="D170" t="str">
        <f>Table!J170&amp;"/"&amp;Table!I170</f>
        <v>G/A</v>
      </c>
      <c r="E170">
        <v>1</v>
      </c>
    </row>
    <row r="171" spans="1:5" x14ac:dyDescent="0.35">
      <c r="A171">
        <f>Table!A171</f>
        <v>20</v>
      </c>
      <c r="B171">
        <f>Table!B171</f>
        <v>18090687</v>
      </c>
      <c r="C171">
        <f t="shared" si="2"/>
        <v>18090687</v>
      </c>
      <c r="D171" t="str">
        <f>Table!J171&amp;"/"&amp;Table!I171</f>
        <v>G/A</v>
      </c>
      <c r="E171">
        <v>1</v>
      </c>
    </row>
    <row r="172" spans="1:5" x14ac:dyDescent="0.35">
      <c r="A172">
        <f>Table!A172</f>
        <v>20</v>
      </c>
      <c r="B172">
        <f>Table!B172</f>
        <v>18099570</v>
      </c>
      <c r="C172">
        <f t="shared" si="2"/>
        <v>18099570</v>
      </c>
      <c r="D172" t="str">
        <f>Table!J172&amp;"/"&amp;Table!I172</f>
        <v>G/A</v>
      </c>
      <c r="E172">
        <v>1</v>
      </c>
    </row>
    <row r="173" spans="1:5" x14ac:dyDescent="0.35">
      <c r="A173">
        <f>Table!A173</f>
        <v>20</v>
      </c>
      <c r="B173">
        <f>Table!B173</f>
        <v>23922281</v>
      </c>
      <c r="C173">
        <f t="shared" si="2"/>
        <v>23922281</v>
      </c>
      <c r="D173" t="str">
        <f>Table!J173&amp;"/"&amp;Table!I173</f>
        <v>A/G</v>
      </c>
      <c r="E173">
        <v>1</v>
      </c>
    </row>
    <row r="174" spans="1:5" x14ac:dyDescent="0.35">
      <c r="A174">
        <f>Table!A174</f>
        <v>20</v>
      </c>
      <c r="B174">
        <f>Table!B174</f>
        <v>35581314</v>
      </c>
      <c r="C174">
        <f t="shared" si="2"/>
        <v>35581314</v>
      </c>
      <c r="D174" t="str">
        <f>Table!J174&amp;"/"&amp;Table!I174</f>
        <v>A/G</v>
      </c>
      <c r="E174">
        <v>1</v>
      </c>
    </row>
    <row r="175" spans="1:5" x14ac:dyDescent="0.35">
      <c r="A175">
        <f>Table!A175</f>
        <v>20</v>
      </c>
      <c r="B175">
        <f>Table!B175</f>
        <v>35587808</v>
      </c>
      <c r="C175">
        <f t="shared" si="2"/>
        <v>35587808</v>
      </c>
      <c r="D175" t="str">
        <f>Table!J175&amp;"/"&amp;Table!I175</f>
        <v>G/A</v>
      </c>
      <c r="E175">
        <v>1</v>
      </c>
    </row>
    <row r="176" spans="1:5" x14ac:dyDescent="0.35">
      <c r="A176">
        <f>Table!A176</f>
        <v>20</v>
      </c>
      <c r="B176">
        <f>Table!B176</f>
        <v>35732329</v>
      </c>
      <c r="C176">
        <f t="shared" si="2"/>
        <v>35732329</v>
      </c>
      <c r="D176" t="str">
        <f>Table!J176&amp;"/"&amp;Table!I176</f>
        <v>G/A</v>
      </c>
      <c r="E176">
        <v>1</v>
      </c>
    </row>
    <row r="177" spans="1:5" x14ac:dyDescent="0.35">
      <c r="A177">
        <f>Table!A177</f>
        <v>20</v>
      </c>
      <c r="B177">
        <f>Table!B177</f>
        <v>35738272</v>
      </c>
      <c r="C177">
        <f t="shared" si="2"/>
        <v>35738272</v>
      </c>
      <c r="D177" t="str">
        <f>Table!J177&amp;"/"&amp;Table!I177</f>
        <v>G/A</v>
      </c>
      <c r="E177">
        <v>1</v>
      </c>
    </row>
    <row r="178" spans="1:5" x14ac:dyDescent="0.35">
      <c r="A178">
        <f>Table!A178</f>
        <v>20</v>
      </c>
      <c r="B178">
        <f>Table!B178</f>
        <v>36834508</v>
      </c>
      <c r="C178">
        <f t="shared" si="2"/>
        <v>36834508</v>
      </c>
      <c r="D178" t="str">
        <f>Table!J178&amp;"/"&amp;Table!I178</f>
        <v>A/C</v>
      </c>
      <c r="E178">
        <v>1</v>
      </c>
    </row>
    <row r="179" spans="1:5" x14ac:dyDescent="0.35">
      <c r="A179">
        <f>Table!A179</f>
        <v>22</v>
      </c>
      <c r="B179">
        <f>Table!B179</f>
        <v>11073667</v>
      </c>
      <c r="C179">
        <f t="shared" si="2"/>
        <v>11073667</v>
      </c>
      <c r="D179" t="str">
        <f>Table!J179&amp;"/"&amp;Table!I179</f>
        <v>A/G</v>
      </c>
      <c r="E179">
        <v>1</v>
      </c>
    </row>
    <row r="180" spans="1:5" x14ac:dyDescent="0.35">
      <c r="A180">
        <f>Table!A180</f>
        <v>22</v>
      </c>
      <c r="B180">
        <f>Table!B180</f>
        <v>12027888</v>
      </c>
      <c r="C180">
        <f t="shared" si="2"/>
        <v>12027888</v>
      </c>
      <c r="D180" t="str">
        <f>Table!J180&amp;"/"&amp;Table!I180</f>
        <v>G/A</v>
      </c>
      <c r="E180">
        <v>1</v>
      </c>
    </row>
    <row r="181" spans="1:5" x14ac:dyDescent="0.35">
      <c r="A181">
        <f>Table!A181</f>
        <v>22</v>
      </c>
      <c r="B181">
        <f>Table!B181</f>
        <v>12039716</v>
      </c>
      <c r="C181">
        <f t="shared" si="2"/>
        <v>12039716</v>
      </c>
      <c r="D181" t="str">
        <f>Table!J181&amp;"/"&amp;Table!I181</f>
        <v>A/C</v>
      </c>
      <c r="E181">
        <v>1</v>
      </c>
    </row>
    <row r="182" spans="1:5" x14ac:dyDescent="0.35">
      <c r="A182">
        <f>Table!A182</f>
        <v>22</v>
      </c>
      <c r="B182">
        <f>Table!B182</f>
        <v>12064068</v>
      </c>
      <c r="C182">
        <f t="shared" si="2"/>
        <v>12064068</v>
      </c>
      <c r="D182" t="str">
        <f>Table!J182&amp;"/"&amp;Table!I182</f>
        <v>G/A</v>
      </c>
      <c r="E182">
        <v>1</v>
      </c>
    </row>
    <row r="183" spans="1:5" x14ac:dyDescent="0.35">
      <c r="A183">
        <f>Table!A183</f>
        <v>22</v>
      </c>
      <c r="B183">
        <f>Table!B183</f>
        <v>17089718</v>
      </c>
      <c r="C183">
        <f t="shared" si="2"/>
        <v>17089718</v>
      </c>
      <c r="D183" t="str">
        <f>Table!J183&amp;"/"&amp;Table!I183</f>
        <v>G/A</v>
      </c>
      <c r="E183">
        <v>1</v>
      </c>
    </row>
    <row r="184" spans="1:5" x14ac:dyDescent="0.35">
      <c r="A184">
        <f>Table!A184</f>
        <v>22</v>
      </c>
      <c r="B184">
        <f>Table!B184</f>
        <v>17102316</v>
      </c>
      <c r="C184">
        <f t="shared" si="2"/>
        <v>17102316</v>
      </c>
      <c r="D184" t="str">
        <f>Table!J184&amp;"/"&amp;Table!I184</f>
        <v>G/A</v>
      </c>
      <c r="E184">
        <v>1</v>
      </c>
    </row>
    <row r="185" spans="1:5" x14ac:dyDescent="0.35">
      <c r="A185">
        <f>Table!A185</f>
        <v>22</v>
      </c>
      <c r="B185">
        <f>Table!B185</f>
        <v>17113959</v>
      </c>
      <c r="C185">
        <f t="shared" si="2"/>
        <v>17113959</v>
      </c>
      <c r="D185" t="str">
        <f>Table!J185&amp;"/"&amp;Table!I185</f>
        <v>G/C</v>
      </c>
      <c r="E185">
        <v>1</v>
      </c>
    </row>
    <row r="186" spans="1:5" x14ac:dyDescent="0.35">
      <c r="A186">
        <f>Table!A186</f>
        <v>22</v>
      </c>
      <c r="B186">
        <f>Table!B186</f>
        <v>17129084</v>
      </c>
      <c r="C186">
        <f t="shared" si="2"/>
        <v>17129084</v>
      </c>
      <c r="D186" t="str">
        <f>Table!J186&amp;"/"&amp;Table!I186</f>
        <v>A/G</v>
      </c>
      <c r="E186">
        <v>1</v>
      </c>
    </row>
    <row r="187" spans="1:5" x14ac:dyDescent="0.35">
      <c r="A187">
        <f>Table!A187</f>
        <v>22</v>
      </c>
      <c r="B187">
        <f>Table!B187</f>
        <v>17133195</v>
      </c>
      <c r="C187">
        <f t="shared" si="2"/>
        <v>17133195</v>
      </c>
      <c r="D187" t="str">
        <f>Table!J187&amp;"/"&amp;Table!I187</f>
        <v>A/G</v>
      </c>
      <c r="E187">
        <v>1</v>
      </c>
    </row>
    <row r="188" spans="1:5" x14ac:dyDescent="0.35">
      <c r="A188">
        <f>Table!A188</f>
        <v>22</v>
      </c>
      <c r="B188">
        <f>Table!B188</f>
        <v>17153150</v>
      </c>
      <c r="C188">
        <f t="shared" si="2"/>
        <v>17153150</v>
      </c>
      <c r="D188" t="str">
        <f>Table!J188&amp;"/"&amp;Table!I188</f>
        <v>A/T</v>
      </c>
      <c r="E188">
        <v>1</v>
      </c>
    </row>
    <row r="189" spans="1:5" x14ac:dyDescent="0.35">
      <c r="A189">
        <f>Table!A189</f>
        <v>22</v>
      </c>
      <c r="B189">
        <f>Table!B189</f>
        <v>17154006</v>
      </c>
      <c r="C189">
        <f t="shared" si="2"/>
        <v>17154006</v>
      </c>
      <c r="D189" t="str">
        <f>Table!J189&amp;"/"&amp;Table!I189</f>
        <v>G/A</v>
      </c>
      <c r="E189">
        <v>1</v>
      </c>
    </row>
    <row r="190" spans="1:5" x14ac:dyDescent="0.35">
      <c r="A190">
        <f>Table!A190</f>
        <v>22</v>
      </c>
      <c r="B190">
        <f>Table!B190</f>
        <v>17166191</v>
      </c>
      <c r="C190">
        <f t="shared" si="2"/>
        <v>17166191</v>
      </c>
      <c r="D190" t="str">
        <f>Table!J190&amp;"/"&amp;Table!I190</f>
        <v>C/A</v>
      </c>
      <c r="E190">
        <v>1</v>
      </c>
    </row>
    <row r="191" spans="1:5" x14ac:dyDescent="0.35">
      <c r="A191">
        <f>Table!A191</f>
        <v>22</v>
      </c>
      <c r="B191">
        <f>Table!B191</f>
        <v>18774821</v>
      </c>
      <c r="C191">
        <f t="shared" si="2"/>
        <v>18774821</v>
      </c>
      <c r="D191" t="str">
        <f>Table!J191&amp;"/"&amp;Table!I191</f>
        <v>A/G</v>
      </c>
      <c r="E191">
        <v>1</v>
      </c>
    </row>
    <row r="192" spans="1:5" x14ac:dyDescent="0.35">
      <c r="A192">
        <f>Table!A192</f>
        <v>22</v>
      </c>
      <c r="B192">
        <f>Table!B192</f>
        <v>18960901</v>
      </c>
      <c r="C192">
        <f t="shared" si="2"/>
        <v>18960901</v>
      </c>
      <c r="D192" t="str">
        <f>Table!J192&amp;"/"&amp;Table!I192</f>
        <v>G/A</v>
      </c>
      <c r="E192">
        <v>1</v>
      </c>
    </row>
    <row r="193" spans="1:5" x14ac:dyDescent="0.35">
      <c r="A193">
        <f>Table!A193</f>
        <v>22</v>
      </c>
      <c r="B193">
        <f>Table!B193</f>
        <v>18962347</v>
      </c>
      <c r="C193">
        <f t="shared" si="2"/>
        <v>18962347</v>
      </c>
      <c r="D193" t="str">
        <f>Table!J193&amp;"/"&amp;Table!I193</f>
        <v>G/A</v>
      </c>
      <c r="E193">
        <v>1</v>
      </c>
    </row>
    <row r="194" spans="1:5" x14ac:dyDescent="0.35">
      <c r="A194">
        <f>Table!A194</f>
        <v>22</v>
      </c>
      <c r="B194">
        <f>Table!B194</f>
        <v>19870809</v>
      </c>
      <c r="C194">
        <f t="shared" si="2"/>
        <v>19870809</v>
      </c>
      <c r="D194" t="str">
        <f>Table!J194&amp;"/"&amp;Table!I194</f>
        <v>A/G</v>
      </c>
      <c r="E194">
        <v>1</v>
      </c>
    </row>
    <row r="195" spans="1:5" x14ac:dyDescent="0.35">
      <c r="A195">
        <f>Table!A195</f>
        <v>22</v>
      </c>
      <c r="B195">
        <f>Table!B195</f>
        <v>19925395</v>
      </c>
      <c r="C195">
        <f t="shared" ref="C195:C231" si="3">B195</f>
        <v>19925395</v>
      </c>
      <c r="D195" t="str">
        <f>Table!J195&amp;"/"&amp;Table!I195</f>
        <v>A/G</v>
      </c>
      <c r="E195">
        <v>1</v>
      </c>
    </row>
    <row r="196" spans="1:5" x14ac:dyDescent="0.35">
      <c r="A196">
        <f>Table!A196</f>
        <v>22</v>
      </c>
      <c r="B196">
        <f>Table!B196</f>
        <v>19975468</v>
      </c>
      <c r="C196">
        <f t="shared" si="3"/>
        <v>19975468</v>
      </c>
      <c r="D196" t="str">
        <f>Table!J196&amp;"/"&amp;Table!I196</f>
        <v>A/G</v>
      </c>
      <c r="E196">
        <v>1</v>
      </c>
    </row>
    <row r="197" spans="1:5" x14ac:dyDescent="0.35">
      <c r="A197">
        <f>Table!A197</f>
        <v>22</v>
      </c>
      <c r="B197">
        <f>Table!B197</f>
        <v>23003825</v>
      </c>
      <c r="C197">
        <f t="shared" si="3"/>
        <v>23003825</v>
      </c>
      <c r="D197" t="str">
        <f>Table!J197&amp;"/"&amp;Table!I197</f>
        <v>C/G</v>
      </c>
      <c r="E197">
        <v>1</v>
      </c>
    </row>
    <row r="198" spans="1:5" x14ac:dyDescent="0.35">
      <c r="A198">
        <f>Table!A198</f>
        <v>22</v>
      </c>
      <c r="B198">
        <f>Table!B198</f>
        <v>29093614</v>
      </c>
      <c r="C198">
        <f t="shared" si="3"/>
        <v>29093614</v>
      </c>
      <c r="D198" t="str">
        <f>Table!J198&amp;"/"&amp;Table!I198</f>
        <v>G/A</v>
      </c>
      <c r="E198">
        <v>1</v>
      </c>
    </row>
    <row r="199" spans="1:5" x14ac:dyDescent="0.35">
      <c r="A199">
        <f>Table!A199</f>
        <v>22</v>
      </c>
      <c r="B199">
        <f>Table!B199</f>
        <v>31194138</v>
      </c>
      <c r="C199">
        <f t="shared" si="3"/>
        <v>31194138</v>
      </c>
      <c r="D199" t="str">
        <f>Table!J199&amp;"/"&amp;Table!I199</f>
        <v>C/G</v>
      </c>
      <c r="E199">
        <v>1</v>
      </c>
    </row>
    <row r="200" spans="1:5" x14ac:dyDescent="0.35">
      <c r="A200">
        <f>Table!A200</f>
        <v>22</v>
      </c>
      <c r="B200">
        <f>Table!B200</f>
        <v>31334345</v>
      </c>
      <c r="C200">
        <f t="shared" si="3"/>
        <v>31334345</v>
      </c>
      <c r="D200" t="str">
        <f>Table!J200&amp;"/"&amp;Table!I200</f>
        <v>C/A</v>
      </c>
      <c r="E200">
        <v>1</v>
      </c>
    </row>
    <row r="201" spans="1:5" x14ac:dyDescent="0.35">
      <c r="A201">
        <f>Table!A201</f>
        <v>22</v>
      </c>
      <c r="B201">
        <f>Table!B201</f>
        <v>31347124</v>
      </c>
      <c r="C201">
        <f t="shared" si="3"/>
        <v>31347124</v>
      </c>
      <c r="D201" t="str">
        <f>Table!J201&amp;"/"&amp;Table!I201</f>
        <v>A/G</v>
      </c>
      <c r="E201">
        <v>1</v>
      </c>
    </row>
    <row r="202" spans="1:5" x14ac:dyDescent="0.35">
      <c r="A202">
        <f>Table!A202</f>
        <v>22</v>
      </c>
      <c r="B202">
        <f>Table!B202</f>
        <v>35859272</v>
      </c>
      <c r="C202">
        <f t="shared" si="3"/>
        <v>35859272</v>
      </c>
      <c r="D202" t="str">
        <f>Table!J202&amp;"/"&amp;Table!I202</f>
        <v>A/G</v>
      </c>
      <c r="E202">
        <v>1</v>
      </c>
    </row>
    <row r="203" spans="1:5" x14ac:dyDescent="0.35">
      <c r="A203">
        <f>Table!A203</f>
        <v>22</v>
      </c>
      <c r="B203">
        <f>Table!B203</f>
        <v>35875929</v>
      </c>
      <c r="C203">
        <f t="shared" si="3"/>
        <v>35875929</v>
      </c>
      <c r="D203" t="str">
        <f>Table!J203&amp;"/"&amp;Table!I203</f>
        <v>A/C</v>
      </c>
      <c r="E203">
        <v>1</v>
      </c>
    </row>
    <row r="204" spans="1:5" x14ac:dyDescent="0.35">
      <c r="A204">
        <f>Table!A204</f>
        <v>22</v>
      </c>
      <c r="B204">
        <f>Table!B204</f>
        <v>36027691</v>
      </c>
      <c r="C204">
        <f t="shared" si="3"/>
        <v>36027691</v>
      </c>
      <c r="D204" t="str">
        <f>Table!J204&amp;"/"&amp;Table!I204</f>
        <v>A/G</v>
      </c>
      <c r="E204">
        <v>1</v>
      </c>
    </row>
    <row r="205" spans="1:5" x14ac:dyDescent="0.35">
      <c r="A205">
        <f>Table!A205</f>
        <v>22</v>
      </c>
      <c r="B205">
        <f>Table!B205</f>
        <v>36040150</v>
      </c>
      <c r="C205">
        <f t="shared" si="3"/>
        <v>36040150</v>
      </c>
      <c r="D205" t="str">
        <f>Table!J205&amp;"/"&amp;Table!I205</f>
        <v>C/A</v>
      </c>
      <c r="E205">
        <v>1</v>
      </c>
    </row>
    <row r="206" spans="1:5" x14ac:dyDescent="0.35">
      <c r="A206">
        <f>Table!A206</f>
        <v>22</v>
      </c>
      <c r="B206">
        <f>Table!B206</f>
        <v>42724459</v>
      </c>
      <c r="C206">
        <f t="shared" si="3"/>
        <v>42724459</v>
      </c>
      <c r="D206" t="str">
        <f>Table!J206&amp;"/"&amp;Table!I206</f>
        <v>A/G</v>
      </c>
      <c r="E206">
        <v>1</v>
      </c>
    </row>
    <row r="207" spans="1:5" x14ac:dyDescent="0.35">
      <c r="A207">
        <f>Table!A207</f>
        <v>22</v>
      </c>
      <c r="B207">
        <f>Table!B207</f>
        <v>44550605</v>
      </c>
      <c r="C207">
        <f t="shared" si="3"/>
        <v>44550605</v>
      </c>
      <c r="D207" t="str">
        <f>Table!J207&amp;"/"&amp;Table!I207</f>
        <v>A/G</v>
      </c>
      <c r="E207">
        <v>1</v>
      </c>
    </row>
    <row r="208" spans="1:5" x14ac:dyDescent="0.35">
      <c r="A208">
        <f>Table!A208</f>
        <v>24</v>
      </c>
      <c r="B208">
        <f>Table!B208</f>
        <v>291964</v>
      </c>
      <c r="C208">
        <f t="shared" si="3"/>
        <v>291964</v>
      </c>
      <c r="D208" t="str">
        <f>Table!J208&amp;"/"&amp;Table!I208</f>
        <v>A/G</v>
      </c>
      <c r="E208">
        <v>1</v>
      </c>
    </row>
    <row r="209" spans="1:5" x14ac:dyDescent="0.35">
      <c r="A209">
        <f>Table!A209</f>
        <v>24</v>
      </c>
      <c r="B209">
        <f>Table!B209</f>
        <v>454092</v>
      </c>
      <c r="C209">
        <f t="shared" si="3"/>
        <v>454092</v>
      </c>
      <c r="D209" t="str">
        <f>Table!J209&amp;"/"&amp;Table!I209</f>
        <v>A/G</v>
      </c>
      <c r="E209">
        <v>1</v>
      </c>
    </row>
    <row r="210" spans="1:5" x14ac:dyDescent="0.35">
      <c r="A210">
        <f>Table!A210</f>
        <v>26</v>
      </c>
      <c r="B210">
        <f>Table!B210</f>
        <v>21573616</v>
      </c>
      <c r="C210">
        <f t="shared" si="3"/>
        <v>21573616</v>
      </c>
      <c r="D210" t="str">
        <f>Table!J210&amp;"/"&amp;Table!I210</f>
        <v>G/A</v>
      </c>
      <c r="E210">
        <v>1</v>
      </c>
    </row>
    <row r="211" spans="1:5" x14ac:dyDescent="0.35">
      <c r="A211">
        <f>Table!A211</f>
        <v>26</v>
      </c>
      <c r="B211">
        <f>Table!B211</f>
        <v>22151015</v>
      </c>
      <c r="C211">
        <f t="shared" si="3"/>
        <v>22151015</v>
      </c>
      <c r="D211" t="str">
        <f>Table!J211&amp;"/"&amp;Table!I211</f>
        <v>G/A</v>
      </c>
      <c r="E211">
        <v>1</v>
      </c>
    </row>
    <row r="212" spans="1:5" x14ac:dyDescent="0.35">
      <c r="A212">
        <f>Table!A212</f>
        <v>26</v>
      </c>
      <c r="B212">
        <f>Table!B212</f>
        <v>22156289</v>
      </c>
      <c r="C212">
        <f t="shared" si="3"/>
        <v>22156289</v>
      </c>
      <c r="D212" t="str">
        <f>Table!J212&amp;"/"&amp;Table!I212</f>
        <v>A/T</v>
      </c>
      <c r="E212">
        <v>1</v>
      </c>
    </row>
    <row r="213" spans="1:5" x14ac:dyDescent="0.35">
      <c r="A213">
        <f>Table!A213</f>
        <v>27</v>
      </c>
      <c r="B213">
        <f>Table!B213</f>
        <v>44328723</v>
      </c>
      <c r="C213">
        <f t="shared" si="3"/>
        <v>44328723</v>
      </c>
      <c r="D213" t="str">
        <f>Table!J213&amp;"/"&amp;Table!I213</f>
        <v>G/A</v>
      </c>
      <c r="E213">
        <v>1</v>
      </c>
    </row>
    <row r="214" spans="1:5" x14ac:dyDescent="0.35">
      <c r="A214">
        <f>Table!A214</f>
        <v>28</v>
      </c>
      <c r="B214">
        <f>Table!B214</f>
        <v>8210333</v>
      </c>
      <c r="C214">
        <f t="shared" si="3"/>
        <v>8210333</v>
      </c>
      <c r="D214" t="str">
        <f>Table!J214&amp;"/"&amp;Table!I214</f>
        <v>T/A</v>
      </c>
      <c r="E214">
        <v>1</v>
      </c>
    </row>
    <row r="215" spans="1:5" x14ac:dyDescent="0.35">
      <c r="A215">
        <f>Table!A215</f>
        <v>28</v>
      </c>
      <c r="B215">
        <f>Table!B215</f>
        <v>8210550</v>
      </c>
      <c r="C215">
        <f t="shared" si="3"/>
        <v>8210550</v>
      </c>
      <c r="D215" t="str">
        <f>Table!J215&amp;"/"&amp;Table!I215</f>
        <v>A/C</v>
      </c>
      <c r="E215">
        <v>1</v>
      </c>
    </row>
    <row r="216" spans="1:5" x14ac:dyDescent="0.35">
      <c r="A216">
        <f>Table!A216</f>
        <v>28</v>
      </c>
      <c r="B216">
        <f>Table!B216</f>
        <v>8216688</v>
      </c>
      <c r="C216">
        <f t="shared" si="3"/>
        <v>8216688</v>
      </c>
      <c r="D216" t="str">
        <f>Table!J216&amp;"/"&amp;Table!I216</f>
        <v>A/G</v>
      </c>
      <c r="E216">
        <v>1</v>
      </c>
    </row>
    <row r="217" spans="1:5" x14ac:dyDescent="0.35">
      <c r="A217">
        <f>Table!A217</f>
        <v>28</v>
      </c>
      <c r="B217">
        <f>Table!B217</f>
        <v>8230318</v>
      </c>
      <c r="C217">
        <f t="shared" si="3"/>
        <v>8230318</v>
      </c>
      <c r="D217" t="str">
        <f>Table!J217&amp;"/"&amp;Table!I217</f>
        <v>A/G</v>
      </c>
      <c r="E217">
        <v>1</v>
      </c>
    </row>
    <row r="218" spans="1:5" x14ac:dyDescent="0.35">
      <c r="A218">
        <f>Table!A218</f>
        <v>28</v>
      </c>
      <c r="B218">
        <f>Table!B218</f>
        <v>10677902</v>
      </c>
      <c r="C218">
        <f t="shared" si="3"/>
        <v>10677902</v>
      </c>
      <c r="D218" t="str">
        <f>Table!J218&amp;"/"&amp;Table!I218</f>
        <v>A/G</v>
      </c>
      <c r="E218">
        <v>1</v>
      </c>
    </row>
    <row r="219" spans="1:5" x14ac:dyDescent="0.35">
      <c r="A219">
        <f>Table!A219</f>
        <v>30</v>
      </c>
      <c r="B219">
        <f>Table!B219</f>
        <v>1552291</v>
      </c>
      <c r="C219">
        <f t="shared" si="3"/>
        <v>1552291</v>
      </c>
      <c r="D219" t="str">
        <f>Table!J219&amp;"/"&amp;Table!I219</f>
        <v>A/G</v>
      </c>
      <c r="E219">
        <v>1</v>
      </c>
    </row>
    <row r="220" spans="1:5" x14ac:dyDescent="0.35">
      <c r="A220">
        <f>Table!A220</f>
        <v>30</v>
      </c>
      <c r="B220">
        <f>Table!B220</f>
        <v>1558195</v>
      </c>
      <c r="C220">
        <f t="shared" si="3"/>
        <v>1558195</v>
      </c>
      <c r="D220" t="str">
        <f>Table!J220&amp;"/"&amp;Table!I220</f>
        <v>G/A</v>
      </c>
      <c r="E220">
        <v>1</v>
      </c>
    </row>
    <row r="221" spans="1:5" x14ac:dyDescent="0.35">
      <c r="A221">
        <f>Table!A221</f>
        <v>30</v>
      </c>
      <c r="B221">
        <f>Table!B221</f>
        <v>1732646</v>
      </c>
      <c r="C221">
        <f t="shared" si="3"/>
        <v>1732646</v>
      </c>
      <c r="D221" t="str">
        <f>Table!J221&amp;"/"&amp;Table!I221</f>
        <v>A/T</v>
      </c>
      <c r="E221">
        <v>1</v>
      </c>
    </row>
    <row r="222" spans="1:5" x14ac:dyDescent="0.35">
      <c r="A222">
        <f>Table!A222</f>
        <v>30</v>
      </c>
      <c r="B222">
        <f>Table!B222</f>
        <v>1744087</v>
      </c>
      <c r="C222">
        <f t="shared" si="3"/>
        <v>1744087</v>
      </c>
      <c r="D222" t="str">
        <f>Table!J222&amp;"/"&amp;Table!I222</f>
        <v>G/A</v>
      </c>
      <c r="E222">
        <v>1</v>
      </c>
    </row>
    <row r="223" spans="1:5" x14ac:dyDescent="0.35">
      <c r="A223">
        <f>Table!A223</f>
        <v>30</v>
      </c>
      <c r="B223">
        <f>Table!B223</f>
        <v>4822803</v>
      </c>
      <c r="C223">
        <f t="shared" si="3"/>
        <v>4822803</v>
      </c>
      <c r="D223" t="str">
        <f>Table!J223&amp;"/"&amp;Table!I223</f>
        <v>A/G</v>
      </c>
      <c r="E223">
        <v>1</v>
      </c>
    </row>
    <row r="224" spans="1:5" x14ac:dyDescent="0.35">
      <c r="A224">
        <f>Table!A224</f>
        <v>30</v>
      </c>
      <c r="B224">
        <f>Table!B224</f>
        <v>4880566</v>
      </c>
      <c r="C224">
        <f t="shared" si="3"/>
        <v>4880566</v>
      </c>
      <c r="D224" t="str">
        <f>Table!J224&amp;"/"&amp;Table!I224</f>
        <v>C/A</v>
      </c>
      <c r="E224">
        <v>1</v>
      </c>
    </row>
    <row r="225" spans="1:5" x14ac:dyDescent="0.35">
      <c r="A225">
        <f>Table!A225</f>
        <v>31</v>
      </c>
      <c r="B225">
        <f>Table!B225</f>
        <v>15063496</v>
      </c>
      <c r="C225">
        <f t="shared" si="3"/>
        <v>15063496</v>
      </c>
      <c r="D225" t="str">
        <f>Table!J225&amp;"/"&amp;Table!I225</f>
        <v>G/A</v>
      </c>
      <c r="E225">
        <v>1</v>
      </c>
    </row>
    <row r="226" spans="1:5" x14ac:dyDescent="0.35">
      <c r="A226">
        <f>Table!A226</f>
        <v>31</v>
      </c>
      <c r="B226">
        <f>Table!B226</f>
        <v>15074189</v>
      </c>
      <c r="C226">
        <f t="shared" si="3"/>
        <v>15074189</v>
      </c>
      <c r="D226" t="str">
        <f>Table!J226&amp;"/"&amp;Table!I226</f>
        <v>G/A</v>
      </c>
      <c r="E226">
        <v>1</v>
      </c>
    </row>
    <row r="227" spans="1:5" x14ac:dyDescent="0.35">
      <c r="A227">
        <f>Table!A227</f>
        <v>32</v>
      </c>
      <c r="B227">
        <f>Table!B227</f>
        <v>24657487</v>
      </c>
      <c r="C227">
        <f t="shared" si="3"/>
        <v>24657487</v>
      </c>
      <c r="D227" t="str">
        <f>Table!J227&amp;"/"&amp;Table!I227</f>
        <v>C/A</v>
      </c>
      <c r="E227">
        <v>1</v>
      </c>
    </row>
    <row r="228" spans="1:5" x14ac:dyDescent="0.35">
      <c r="A228">
        <f>Table!A228</f>
        <v>32</v>
      </c>
      <c r="B228">
        <f>Table!B228</f>
        <v>25070561</v>
      </c>
      <c r="C228">
        <f t="shared" si="3"/>
        <v>25070561</v>
      </c>
      <c r="D228" t="str">
        <f>Table!J228&amp;"/"&amp;Table!I228</f>
        <v>G/A</v>
      </c>
      <c r="E228">
        <v>1</v>
      </c>
    </row>
    <row r="229" spans="1:5" x14ac:dyDescent="0.35">
      <c r="A229">
        <f>Table!A229</f>
        <v>34</v>
      </c>
      <c r="B229">
        <f>Table!B229</f>
        <v>1427518</v>
      </c>
      <c r="C229">
        <f t="shared" si="3"/>
        <v>1427518</v>
      </c>
      <c r="D229" t="str">
        <f>Table!J229&amp;"/"&amp;Table!I229</f>
        <v>A/G</v>
      </c>
      <c r="E229">
        <v>1</v>
      </c>
    </row>
    <row r="230" spans="1:5" x14ac:dyDescent="0.35">
      <c r="A230">
        <f>Table!A230</f>
        <v>37</v>
      </c>
      <c r="B230">
        <f>Table!B230</f>
        <v>4766480</v>
      </c>
      <c r="C230">
        <f t="shared" si="3"/>
        <v>4766480</v>
      </c>
      <c r="D230" t="str">
        <f>Table!J230&amp;"/"&amp;Table!I230</f>
        <v>A/G</v>
      </c>
      <c r="E230">
        <v>1</v>
      </c>
    </row>
    <row r="231" spans="1:5" x14ac:dyDescent="0.35">
      <c r="A231">
        <f>Table!A231</f>
        <v>37</v>
      </c>
      <c r="B231">
        <f>Table!B231</f>
        <v>14949623</v>
      </c>
      <c r="C231">
        <f t="shared" si="3"/>
        <v>14949623</v>
      </c>
      <c r="D231" t="str">
        <f>Table!J231&amp;"/"&amp;Table!I231</f>
        <v>A/G</v>
      </c>
      <c r="E23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889C-9FE9-4418-B9C3-3A6E664141E3}">
  <dimension ref="A1:AF413"/>
  <sheetViews>
    <sheetView workbookViewId="0">
      <selection activeCell="F1" sqref="F1:G1048576"/>
    </sheetView>
  </sheetViews>
  <sheetFormatPr defaultRowHeight="14.5" x14ac:dyDescent="0.35"/>
  <sheetData>
    <row r="1" spans="1:32" x14ac:dyDescent="0.35">
      <c r="A1" t="s">
        <v>739</v>
      </c>
      <c r="B1" t="s">
        <v>29</v>
      </c>
      <c r="C1" t="s">
        <v>740</v>
      </c>
      <c r="D1" t="s">
        <v>741</v>
      </c>
      <c r="E1" t="s">
        <v>742</v>
      </c>
      <c r="F1" t="s">
        <v>743</v>
      </c>
      <c r="G1" t="s">
        <v>744</v>
      </c>
      <c r="H1" t="s">
        <v>745</v>
      </c>
      <c r="I1" t="s">
        <v>746</v>
      </c>
      <c r="J1" t="s">
        <v>747</v>
      </c>
      <c r="K1" t="s">
        <v>748</v>
      </c>
      <c r="L1" t="s">
        <v>749</v>
      </c>
      <c r="M1" t="s">
        <v>750</v>
      </c>
      <c r="N1" t="s">
        <v>751</v>
      </c>
      <c r="O1" t="s">
        <v>752</v>
      </c>
      <c r="P1" t="s">
        <v>753</v>
      </c>
      <c r="Q1" t="s">
        <v>754</v>
      </c>
      <c r="R1" t="s">
        <v>755</v>
      </c>
      <c r="S1" t="s">
        <v>756</v>
      </c>
      <c r="T1" t="s">
        <v>757</v>
      </c>
      <c r="U1" t="s">
        <v>758</v>
      </c>
      <c r="V1" t="s">
        <v>759</v>
      </c>
      <c r="W1" t="s">
        <v>760</v>
      </c>
      <c r="X1" t="s">
        <v>761</v>
      </c>
      <c r="Y1" t="s">
        <v>762</v>
      </c>
      <c r="Z1" t="s">
        <v>763</v>
      </c>
      <c r="AA1" t="s">
        <v>764</v>
      </c>
      <c r="AB1" t="s">
        <v>765</v>
      </c>
      <c r="AC1" t="s">
        <v>766</v>
      </c>
      <c r="AD1" t="s">
        <v>767</v>
      </c>
      <c r="AE1" t="s">
        <v>768</v>
      </c>
      <c r="AF1" t="s">
        <v>769</v>
      </c>
    </row>
    <row r="2" spans="1:32" x14ac:dyDescent="0.35">
      <c r="A2" t="s">
        <v>770</v>
      </c>
      <c r="B2" t="s">
        <v>771</v>
      </c>
      <c r="C2" t="s">
        <v>12</v>
      </c>
      <c r="D2" t="s">
        <v>772</v>
      </c>
      <c r="E2" t="s">
        <v>773</v>
      </c>
      <c r="F2" t="s">
        <v>314</v>
      </c>
      <c r="G2" t="s">
        <v>321</v>
      </c>
      <c r="H2" t="s">
        <v>774</v>
      </c>
      <c r="I2" t="s">
        <v>775</v>
      </c>
      <c r="J2" t="s">
        <v>776</v>
      </c>
      <c r="K2" t="s">
        <v>314</v>
      </c>
      <c r="L2" t="s">
        <v>314</v>
      </c>
      <c r="M2" t="s">
        <v>314</v>
      </c>
      <c r="N2" t="s">
        <v>314</v>
      </c>
      <c r="O2" t="s">
        <v>314</v>
      </c>
      <c r="P2" t="s">
        <v>314</v>
      </c>
      <c r="Q2" t="s">
        <v>314</v>
      </c>
      <c r="R2" t="s">
        <v>314</v>
      </c>
      <c r="S2" t="s">
        <v>314</v>
      </c>
      <c r="T2" t="s">
        <v>314</v>
      </c>
      <c r="U2">
        <v>3155</v>
      </c>
      <c r="V2">
        <v>-1</v>
      </c>
      <c r="W2" t="s">
        <v>314</v>
      </c>
      <c r="X2" t="s">
        <v>314</v>
      </c>
      <c r="Y2" t="s">
        <v>314</v>
      </c>
      <c r="Z2" t="s">
        <v>314</v>
      </c>
      <c r="AA2" t="s">
        <v>314</v>
      </c>
      <c r="AB2" t="s">
        <v>314</v>
      </c>
      <c r="AC2" t="s">
        <v>314</v>
      </c>
      <c r="AD2" t="s">
        <v>314</v>
      </c>
      <c r="AE2" t="s">
        <v>314</v>
      </c>
      <c r="AF2" t="s">
        <v>314</v>
      </c>
    </row>
    <row r="3" spans="1:32" x14ac:dyDescent="0.35">
      <c r="A3" t="s">
        <v>777</v>
      </c>
      <c r="B3" t="s">
        <v>778</v>
      </c>
      <c r="C3" t="s">
        <v>12</v>
      </c>
      <c r="D3" t="s">
        <v>779</v>
      </c>
      <c r="E3" t="s">
        <v>773</v>
      </c>
      <c r="F3" t="s">
        <v>314</v>
      </c>
      <c r="G3" t="s">
        <v>323</v>
      </c>
      <c r="H3" t="s">
        <v>774</v>
      </c>
      <c r="I3" t="s">
        <v>780</v>
      </c>
      <c r="J3" t="s">
        <v>781</v>
      </c>
      <c r="K3" t="s">
        <v>314</v>
      </c>
      <c r="L3" s="8">
        <v>44047</v>
      </c>
      <c r="M3" t="s">
        <v>314</v>
      </c>
      <c r="N3" t="s">
        <v>314</v>
      </c>
      <c r="O3" t="s">
        <v>314</v>
      </c>
      <c r="P3" t="s">
        <v>314</v>
      </c>
      <c r="Q3" t="s">
        <v>314</v>
      </c>
      <c r="R3" t="s">
        <v>314</v>
      </c>
      <c r="S3" t="s">
        <v>314</v>
      </c>
      <c r="T3" t="s">
        <v>314</v>
      </c>
      <c r="U3" t="s">
        <v>314</v>
      </c>
      <c r="V3">
        <v>-1</v>
      </c>
      <c r="W3" t="s">
        <v>314</v>
      </c>
      <c r="X3" t="s">
        <v>314</v>
      </c>
      <c r="Y3" t="s">
        <v>314</v>
      </c>
      <c r="Z3" t="s">
        <v>314</v>
      </c>
      <c r="AA3" t="s">
        <v>314</v>
      </c>
      <c r="AB3" t="s">
        <v>314</v>
      </c>
      <c r="AC3" t="s">
        <v>314</v>
      </c>
      <c r="AD3" t="s">
        <v>314</v>
      </c>
      <c r="AE3" t="s">
        <v>314</v>
      </c>
      <c r="AF3" t="s">
        <v>314</v>
      </c>
    </row>
    <row r="4" spans="1:32" x14ac:dyDescent="0.35">
      <c r="A4" t="s">
        <v>782</v>
      </c>
      <c r="B4" t="s">
        <v>783</v>
      </c>
      <c r="C4" t="s">
        <v>12</v>
      </c>
      <c r="D4" t="s">
        <v>784</v>
      </c>
      <c r="E4" t="s">
        <v>773</v>
      </c>
      <c r="F4" t="s">
        <v>326</v>
      </c>
      <c r="G4" t="s">
        <v>324</v>
      </c>
      <c r="H4" t="s">
        <v>774</v>
      </c>
      <c r="I4" t="s">
        <v>785</v>
      </c>
      <c r="J4" t="s">
        <v>786</v>
      </c>
      <c r="K4" t="s">
        <v>314</v>
      </c>
      <c r="L4" s="8">
        <v>43956</v>
      </c>
      <c r="M4" t="s">
        <v>314</v>
      </c>
      <c r="N4" t="s">
        <v>314</v>
      </c>
      <c r="O4" t="s">
        <v>314</v>
      </c>
      <c r="P4" t="s">
        <v>314</v>
      </c>
      <c r="Q4" t="s">
        <v>314</v>
      </c>
      <c r="R4" t="s">
        <v>314</v>
      </c>
      <c r="S4" t="s">
        <v>314</v>
      </c>
      <c r="T4" t="s">
        <v>787</v>
      </c>
      <c r="U4" t="s">
        <v>314</v>
      </c>
      <c r="V4">
        <v>1</v>
      </c>
      <c r="W4" t="s">
        <v>314</v>
      </c>
      <c r="X4" t="s">
        <v>788</v>
      </c>
      <c r="Y4" t="s">
        <v>314</v>
      </c>
      <c r="Z4" t="s">
        <v>314</v>
      </c>
      <c r="AA4" t="s">
        <v>314</v>
      </c>
      <c r="AB4" t="s">
        <v>314</v>
      </c>
      <c r="AC4" t="s">
        <v>314</v>
      </c>
      <c r="AD4" t="s">
        <v>314</v>
      </c>
      <c r="AE4" t="s">
        <v>314</v>
      </c>
      <c r="AF4" t="s">
        <v>314</v>
      </c>
    </row>
    <row r="5" spans="1:32" x14ac:dyDescent="0.35">
      <c r="A5" t="s">
        <v>789</v>
      </c>
      <c r="B5" t="s">
        <v>790</v>
      </c>
      <c r="C5" t="s">
        <v>12</v>
      </c>
      <c r="D5" t="s">
        <v>791</v>
      </c>
      <c r="E5" t="s">
        <v>773</v>
      </c>
      <c r="F5" t="s">
        <v>314</v>
      </c>
      <c r="G5" t="s">
        <v>314</v>
      </c>
      <c r="H5" t="s">
        <v>314</v>
      </c>
      <c r="I5" t="s">
        <v>314</v>
      </c>
      <c r="J5" t="s">
        <v>314</v>
      </c>
      <c r="K5" t="s">
        <v>314</v>
      </c>
      <c r="L5" t="s">
        <v>314</v>
      </c>
      <c r="M5" t="s">
        <v>314</v>
      </c>
      <c r="N5" t="s">
        <v>314</v>
      </c>
      <c r="O5" t="s">
        <v>314</v>
      </c>
      <c r="P5" t="s">
        <v>314</v>
      </c>
      <c r="Q5" t="s">
        <v>314</v>
      </c>
      <c r="R5" t="s">
        <v>314</v>
      </c>
      <c r="S5" t="s">
        <v>314</v>
      </c>
      <c r="T5" t="s">
        <v>314</v>
      </c>
      <c r="U5" t="s">
        <v>314</v>
      </c>
      <c r="V5" t="s">
        <v>314</v>
      </c>
      <c r="W5" t="s">
        <v>314</v>
      </c>
      <c r="X5" t="s">
        <v>314</v>
      </c>
      <c r="Y5" t="s">
        <v>314</v>
      </c>
      <c r="Z5" t="s">
        <v>314</v>
      </c>
      <c r="AA5" t="s">
        <v>314</v>
      </c>
      <c r="AB5" t="s">
        <v>314</v>
      </c>
      <c r="AC5" t="s">
        <v>314</v>
      </c>
      <c r="AD5" t="s">
        <v>314</v>
      </c>
      <c r="AE5" t="s">
        <v>314</v>
      </c>
      <c r="AF5" t="s">
        <v>314</v>
      </c>
    </row>
    <row r="6" spans="1:32" x14ac:dyDescent="0.35">
      <c r="A6" t="s">
        <v>792</v>
      </c>
      <c r="B6" t="s">
        <v>793</v>
      </c>
      <c r="C6" t="s">
        <v>12</v>
      </c>
      <c r="D6" t="s">
        <v>791</v>
      </c>
      <c r="E6" t="s">
        <v>773</v>
      </c>
      <c r="F6" t="s">
        <v>314</v>
      </c>
      <c r="G6" t="s">
        <v>314</v>
      </c>
      <c r="H6" t="s">
        <v>314</v>
      </c>
      <c r="I6" t="s">
        <v>314</v>
      </c>
      <c r="J6" t="s">
        <v>314</v>
      </c>
      <c r="K6" t="s">
        <v>314</v>
      </c>
      <c r="L6" t="s">
        <v>314</v>
      </c>
      <c r="M6" t="s">
        <v>314</v>
      </c>
      <c r="N6" t="s">
        <v>314</v>
      </c>
      <c r="O6" t="s">
        <v>314</v>
      </c>
      <c r="P6" t="s">
        <v>314</v>
      </c>
      <c r="Q6" t="s">
        <v>314</v>
      </c>
      <c r="R6" t="s">
        <v>314</v>
      </c>
      <c r="S6" t="s">
        <v>314</v>
      </c>
      <c r="T6" t="s">
        <v>314</v>
      </c>
      <c r="U6" t="s">
        <v>314</v>
      </c>
      <c r="V6" t="s">
        <v>314</v>
      </c>
      <c r="W6" t="s">
        <v>314</v>
      </c>
      <c r="X6" t="s">
        <v>314</v>
      </c>
      <c r="Y6" t="s">
        <v>314</v>
      </c>
      <c r="Z6" t="s">
        <v>314</v>
      </c>
      <c r="AA6" t="s">
        <v>314</v>
      </c>
      <c r="AB6" t="s">
        <v>314</v>
      </c>
      <c r="AC6" t="s">
        <v>314</v>
      </c>
      <c r="AD6" t="s">
        <v>314</v>
      </c>
      <c r="AE6" t="s">
        <v>314</v>
      </c>
      <c r="AF6" t="s">
        <v>314</v>
      </c>
    </row>
    <row r="7" spans="1:32" x14ac:dyDescent="0.35">
      <c r="A7" t="s">
        <v>794</v>
      </c>
      <c r="B7" t="s">
        <v>795</v>
      </c>
      <c r="C7" t="s">
        <v>10</v>
      </c>
      <c r="D7" t="s">
        <v>791</v>
      </c>
      <c r="E7" t="s">
        <v>773</v>
      </c>
      <c r="F7" t="s">
        <v>314</v>
      </c>
      <c r="G7" t="s">
        <v>314</v>
      </c>
      <c r="H7" t="s">
        <v>314</v>
      </c>
      <c r="I7" t="s">
        <v>314</v>
      </c>
      <c r="J7" t="s">
        <v>314</v>
      </c>
      <c r="K7" t="s">
        <v>314</v>
      </c>
      <c r="L7" t="s">
        <v>314</v>
      </c>
      <c r="M7" t="s">
        <v>314</v>
      </c>
      <c r="N7" t="s">
        <v>314</v>
      </c>
      <c r="O7" t="s">
        <v>314</v>
      </c>
      <c r="P7" t="s">
        <v>314</v>
      </c>
      <c r="Q7" t="s">
        <v>314</v>
      </c>
      <c r="R7" t="s">
        <v>314</v>
      </c>
      <c r="S7" t="s">
        <v>314</v>
      </c>
      <c r="T7" t="s">
        <v>314</v>
      </c>
      <c r="U7" t="s">
        <v>314</v>
      </c>
      <c r="V7" t="s">
        <v>314</v>
      </c>
      <c r="W7" t="s">
        <v>314</v>
      </c>
      <c r="X7" t="s">
        <v>314</v>
      </c>
      <c r="Y7" t="s">
        <v>314</v>
      </c>
      <c r="Z7" t="s">
        <v>314</v>
      </c>
      <c r="AA7" t="s">
        <v>314</v>
      </c>
      <c r="AB7" t="s">
        <v>314</v>
      </c>
      <c r="AC7" t="s">
        <v>314</v>
      </c>
      <c r="AD7" t="s">
        <v>314</v>
      </c>
      <c r="AE7" t="s">
        <v>314</v>
      </c>
      <c r="AF7" t="s">
        <v>314</v>
      </c>
    </row>
    <row r="8" spans="1:32" x14ac:dyDescent="0.35">
      <c r="A8" t="s">
        <v>796</v>
      </c>
      <c r="B8" t="s">
        <v>797</v>
      </c>
      <c r="C8" t="s">
        <v>12</v>
      </c>
      <c r="D8" t="s">
        <v>779</v>
      </c>
      <c r="E8" t="s">
        <v>773</v>
      </c>
      <c r="F8" t="s">
        <v>314</v>
      </c>
      <c r="G8" t="s">
        <v>343</v>
      </c>
      <c r="H8" t="s">
        <v>774</v>
      </c>
      <c r="I8" t="s">
        <v>798</v>
      </c>
      <c r="J8" t="s">
        <v>776</v>
      </c>
      <c r="K8" t="s">
        <v>314</v>
      </c>
      <c r="L8" s="8">
        <v>43831</v>
      </c>
      <c r="M8" t="s">
        <v>314</v>
      </c>
      <c r="N8" t="s">
        <v>314</v>
      </c>
      <c r="O8" t="s">
        <v>314</v>
      </c>
      <c r="P8" t="s">
        <v>314</v>
      </c>
      <c r="Q8" t="s">
        <v>314</v>
      </c>
      <c r="R8" t="s">
        <v>314</v>
      </c>
      <c r="S8" t="s">
        <v>314</v>
      </c>
      <c r="T8" t="s">
        <v>314</v>
      </c>
      <c r="U8" t="s">
        <v>314</v>
      </c>
      <c r="V8">
        <v>1</v>
      </c>
      <c r="W8" t="s">
        <v>314</v>
      </c>
      <c r="X8" t="s">
        <v>314</v>
      </c>
      <c r="Y8" t="s">
        <v>314</v>
      </c>
      <c r="Z8" t="s">
        <v>314</v>
      </c>
      <c r="AA8" t="s">
        <v>314</v>
      </c>
      <c r="AB8" t="s">
        <v>314</v>
      </c>
      <c r="AC8" t="s">
        <v>314</v>
      </c>
      <c r="AD8" t="s">
        <v>314</v>
      </c>
      <c r="AE8" t="s">
        <v>314</v>
      </c>
      <c r="AF8" t="s">
        <v>314</v>
      </c>
    </row>
    <row r="9" spans="1:32" x14ac:dyDescent="0.35">
      <c r="A9" t="s">
        <v>799</v>
      </c>
      <c r="B9" t="s">
        <v>800</v>
      </c>
      <c r="C9" t="s">
        <v>12</v>
      </c>
      <c r="D9" t="s">
        <v>779</v>
      </c>
      <c r="E9" t="s">
        <v>773</v>
      </c>
      <c r="F9" t="s">
        <v>314</v>
      </c>
      <c r="G9" t="s">
        <v>343</v>
      </c>
      <c r="H9" t="s">
        <v>774</v>
      </c>
      <c r="I9" t="s">
        <v>798</v>
      </c>
      <c r="J9" t="s">
        <v>776</v>
      </c>
      <c r="K9" t="s">
        <v>314</v>
      </c>
      <c r="L9" s="8">
        <v>43831</v>
      </c>
      <c r="M9" t="s">
        <v>314</v>
      </c>
      <c r="N9" t="s">
        <v>314</v>
      </c>
      <c r="O9" t="s">
        <v>314</v>
      </c>
      <c r="P9" t="s">
        <v>314</v>
      </c>
      <c r="Q9" t="s">
        <v>314</v>
      </c>
      <c r="R9" t="s">
        <v>314</v>
      </c>
      <c r="S9" t="s">
        <v>314</v>
      </c>
      <c r="T9" t="s">
        <v>801</v>
      </c>
      <c r="U9" t="s">
        <v>314</v>
      </c>
      <c r="V9">
        <v>1</v>
      </c>
      <c r="W9" t="s">
        <v>314</v>
      </c>
      <c r="X9" t="s">
        <v>314</v>
      </c>
      <c r="Y9" t="s">
        <v>314</v>
      </c>
      <c r="Z9" t="s">
        <v>314</v>
      </c>
      <c r="AA9" t="s">
        <v>314</v>
      </c>
      <c r="AB9" t="s">
        <v>314</v>
      </c>
      <c r="AC9" t="s">
        <v>314</v>
      </c>
      <c r="AD9" t="s">
        <v>314</v>
      </c>
      <c r="AE9" t="s">
        <v>314</v>
      </c>
      <c r="AF9" t="s">
        <v>314</v>
      </c>
    </row>
    <row r="10" spans="1:32" x14ac:dyDescent="0.35">
      <c r="A10" t="s">
        <v>802</v>
      </c>
      <c r="B10" t="s">
        <v>803</v>
      </c>
      <c r="C10" t="s">
        <v>12</v>
      </c>
      <c r="D10" t="s">
        <v>791</v>
      </c>
      <c r="E10" t="s">
        <v>773</v>
      </c>
      <c r="F10" t="s">
        <v>314</v>
      </c>
      <c r="G10" t="s">
        <v>314</v>
      </c>
      <c r="H10" t="s">
        <v>314</v>
      </c>
      <c r="I10" t="s">
        <v>314</v>
      </c>
      <c r="J10" t="s">
        <v>314</v>
      </c>
      <c r="K10" t="s">
        <v>314</v>
      </c>
      <c r="L10" t="s">
        <v>314</v>
      </c>
      <c r="M10" t="s">
        <v>314</v>
      </c>
      <c r="N10" t="s">
        <v>314</v>
      </c>
      <c r="O10" t="s">
        <v>314</v>
      </c>
      <c r="P10" t="s">
        <v>314</v>
      </c>
      <c r="Q10" t="s">
        <v>314</v>
      </c>
      <c r="R10" t="s">
        <v>314</v>
      </c>
      <c r="S10" t="s">
        <v>314</v>
      </c>
      <c r="T10" t="s">
        <v>804</v>
      </c>
      <c r="U10" t="s">
        <v>314</v>
      </c>
      <c r="V10" t="s">
        <v>314</v>
      </c>
      <c r="W10" t="s">
        <v>314</v>
      </c>
      <c r="X10" t="s">
        <v>314</v>
      </c>
      <c r="Y10" t="s">
        <v>314</v>
      </c>
      <c r="Z10" t="s">
        <v>314</v>
      </c>
      <c r="AA10" t="s">
        <v>314</v>
      </c>
      <c r="AB10" t="s">
        <v>314</v>
      </c>
      <c r="AC10" t="s">
        <v>314</v>
      </c>
      <c r="AD10" t="s">
        <v>314</v>
      </c>
      <c r="AE10" t="s">
        <v>314</v>
      </c>
      <c r="AF10" t="s">
        <v>314</v>
      </c>
    </row>
    <row r="11" spans="1:32" x14ac:dyDescent="0.35">
      <c r="A11" t="s">
        <v>805</v>
      </c>
      <c r="B11" t="s">
        <v>806</v>
      </c>
      <c r="C11" t="s">
        <v>12</v>
      </c>
      <c r="D11" t="s">
        <v>791</v>
      </c>
      <c r="E11" t="s">
        <v>773</v>
      </c>
      <c r="F11" t="s">
        <v>314</v>
      </c>
      <c r="G11" t="s">
        <v>314</v>
      </c>
      <c r="H11" t="s">
        <v>314</v>
      </c>
      <c r="I11" t="s">
        <v>314</v>
      </c>
      <c r="J11" t="s">
        <v>314</v>
      </c>
      <c r="K11" t="s">
        <v>314</v>
      </c>
      <c r="L11" t="s">
        <v>314</v>
      </c>
      <c r="M11" t="s">
        <v>314</v>
      </c>
      <c r="N11" t="s">
        <v>314</v>
      </c>
      <c r="O11" t="s">
        <v>314</v>
      </c>
      <c r="P11" t="s">
        <v>314</v>
      </c>
      <c r="Q11" t="s">
        <v>314</v>
      </c>
      <c r="R11" t="s">
        <v>314</v>
      </c>
      <c r="S11" t="s">
        <v>314</v>
      </c>
      <c r="T11" t="s">
        <v>314</v>
      </c>
      <c r="U11" t="s">
        <v>314</v>
      </c>
      <c r="V11" t="s">
        <v>314</v>
      </c>
      <c r="W11" t="s">
        <v>314</v>
      </c>
      <c r="X11" t="s">
        <v>314</v>
      </c>
      <c r="Y11" t="s">
        <v>314</v>
      </c>
      <c r="Z11" t="s">
        <v>314</v>
      </c>
      <c r="AA11" t="s">
        <v>314</v>
      </c>
      <c r="AB11" t="s">
        <v>314</v>
      </c>
      <c r="AC11" t="s">
        <v>314</v>
      </c>
      <c r="AD11" t="s">
        <v>314</v>
      </c>
      <c r="AE11" t="s">
        <v>314</v>
      </c>
      <c r="AF11" t="s">
        <v>314</v>
      </c>
    </row>
    <row r="12" spans="1:32" x14ac:dyDescent="0.35">
      <c r="A12" t="s">
        <v>807</v>
      </c>
      <c r="B12" t="s">
        <v>808</v>
      </c>
      <c r="C12" t="s">
        <v>11</v>
      </c>
      <c r="D12" t="s">
        <v>784</v>
      </c>
      <c r="E12" t="s">
        <v>773</v>
      </c>
      <c r="F12" t="s">
        <v>345</v>
      </c>
      <c r="G12" t="s">
        <v>344</v>
      </c>
      <c r="H12" t="s">
        <v>774</v>
      </c>
      <c r="I12" t="s">
        <v>809</v>
      </c>
      <c r="J12" t="s">
        <v>786</v>
      </c>
      <c r="K12" t="s">
        <v>314</v>
      </c>
      <c r="L12" s="9">
        <v>43160</v>
      </c>
      <c r="M12" t="s">
        <v>314</v>
      </c>
      <c r="N12" t="s">
        <v>314</v>
      </c>
      <c r="O12" t="s">
        <v>314</v>
      </c>
      <c r="P12" t="s">
        <v>314</v>
      </c>
      <c r="Q12" t="s">
        <v>314</v>
      </c>
      <c r="R12" t="s">
        <v>314</v>
      </c>
      <c r="S12" t="s">
        <v>314</v>
      </c>
      <c r="T12" t="s">
        <v>810</v>
      </c>
      <c r="U12" t="s">
        <v>314</v>
      </c>
      <c r="V12">
        <v>1</v>
      </c>
      <c r="W12" t="s">
        <v>314</v>
      </c>
      <c r="X12" t="s">
        <v>788</v>
      </c>
      <c r="Y12" t="s">
        <v>314</v>
      </c>
      <c r="Z12" t="s">
        <v>314</v>
      </c>
      <c r="AA12" t="s">
        <v>314</v>
      </c>
      <c r="AB12" t="s">
        <v>314</v>
      </c>
      <c r="AC12" t="s">
        <v>314</v>
      </c>
      <c r="AD12" t="s">
        <v>314</v>
      </c>
      <c r="AE12" t="s">
        <v>314</v>
      </c>
      <c r="AF12" t="s">
        <v>314</v>
      </c>
    </row>
    <row r="13" spans="1:32" x14ac:dyDescent="0.35">
      <c r="A13" t="s">
        <v>807</v>
      </c>
      <c r="B13" t="s">
        <v>808</v>
      </c>
      <c r="C13" t="s">
        <v>11</v>
      </c>
      <c r="D13" t="s">
        <v>784</v>
      </c>
      <c r="E13" t="s">
        <v>773</v>
      </c>
      <c r="F13" t="s">
        <v>345</v>
      </c>
      <c r="G13" t="s">
        <v>344</v>
      </c>
      <c r="H13" t="s">
        <v>774</v>
      </c>
      <c r="I13" t="s">
        <v>811</v>
      </c>
      <c r="J13" t="s">
        <v>786</v>
      </c>
      <c r="K13" t="s">
        <v>314</v>
      </c>
      <c r="L13" s="9">
        <v>42795</v>
      </c>
      <c r="M13" t="s">
        <v>314</v>
      </c>
      <c r="N13" t="s">
        <v>314</v>
      </c>
      <c r="O13" t="s">
        <v>314</v>
      </c>
      <c r="P13" t="s">
        <v>314</v>
      </c>
      <c r="Q13" t="s">
        <v>314</v>
      </c>
      <c r="R13" t="s">
        <v>314</v>
      </c>
      <c r="S13" t="s">
        <v>314</v>
      </c>
      <c r="T13" t="s">
        <v>810</v>
      </c>
      <c r="U13" t="s">
        <v>314</v>
      </c>
      <c r="V13">
        <v>1</v>
      </c>
      <c r="W13" t="s">
        <v>314</v>
      </c>
      <c r="X13" t="s">
        <v>788</v>
      </c>
      <c r="Y13" t="s">
        <v>314</v>
      </c>
      <c r="Z13" t="s">
        <v>314</v>
      </c>
      <c r="AA13" t="s">
        <v>314</v>
      </c>
      <c r="AB13" t="s">
        <v>314</v>
      </c>
      <c r="AC13" t="s">
        <v>314</v>
      </c>
      <c r="AD13" t="s">
        <v>314</v>
      </c>
      <c r="AE13" t="s">
        <v>314</v>
      </c>
      <c r="AF13" t="s">
        <v>314</v>
      </c>
    </row>
    <row r="14" spans="1:32" x14ac:dyDescent="0.35">
      <c r="A14" t="s">
        <v>812</v>
      </c>
      <c r="B14" t="s">
        <v>813</v>
      </c>
      <c r="C14" t="s">
        <v>12</v>
      </c>
      <c r="D14" t="s">
        <v>791</v>
      </c>
      <c r="E14" t="s">
        <v>773</v>
      </c>
      <c r="F14" t="s">
        <v>314</v>
      </c>
      <c r="G14" t="s">
        <v>314</v>
      </c>
      <c r="H14" t="s">
        <v>314</v>
      </c>
      <c r="I14" t="s">
        <v>314</v>
      </c>
      <c r="J14" t="s">
        <v>314</v>
      </c>
      <c r="K14" t="s">
        <v>314</v>
      </c>
      <c r="L14" t="s">
        <v>314</v>
      </c>
      <c r="M14" t="s">
        <v>314</v>
      </c>
      <c r="N14" t="s">
        <v>314</v>
      </c>
      <c r="O14" t="s">
        <v>314</v>
      </c>
      <c r="P14" t="s">
        <v>314</v>
      </c>
      <c r="Q14" t="s">
        <v>314</v>
      </c>
      <c r="R14" t="s">
        <v>314</v>
      </c>
      <c r="S14" t="s">
        <v>314</v>
      </c>
      <c r="T14" t="s">
        <v>814</v>
      </c>
      <c r="U14" t="s">
        <v>314</v>
      </c>
      <c r="V14" t="s">
        <v>314</v>
      </c>
      <c r="W14" t="s">
        <v>314</v>
      </c>
      <c r="X14" t="s">
        <v>314</v>
      </c>
      <c r="Y14" t="s">
        <v>314</v>
      </c>
      <c r="Z14" t="s">
        <v>314</v>
      </c>
      <c r="AA14" t="s">
        <v>314</v>
      </c>
      <c r="AB14" t="s">
        <v>314</v>
      </c>
      <c r="AC14" t="s">
        <v>314</v>
      </c>
      <c r="AD14" t="s">
        <v>314</v>
      </c>
      <c r="AE14" t="s">
        <v>314</v>
      </c>
      <c r="AF14" t="s">
        <v>314</v>
      </c>
    </row>
    <row r="15" spans="1:32" x14ac:dyDescent="0.35">
      <c r="A15" t="s">
        <v>815</v>
      </c>
      <c r="B15" t="s">
        <v>816</v>
      </c>
      <c r="C15" t="s">
        <v>12</v>
      </c>
      <c r="D15" t="s">
        <v>784</v>
      </c>
      <c r="E15" t="s">
        <v>773</v>
      </c>
      <c r="F15" t="s">
        <v>458</v>
      </c>
      <c r="G15" t="s">
        <v>457</v>
      </c>
      <c r="H15" t="s">
        <v>774</v>
      </c>
      <c r="I15" t="s">
        <v>817</v>
      </c>
      <c r="J15" t="s">
        <v>786</v>
      </c>
      <c r="K15" t="s">
        <v>314</v>
      </c>
      <c r="L15" t="s">
        <v>818</v>
      </c>
      <c r="M15" t="s">
        <v>314</v>
      </c>
      <c r="N15" t="s">
        <v>314</v>
      </c>
      <c r="O15" t="s">
        <v>314</v>
      </c>
      <c r="P15" t="s">
        <v>314</v>
      </c>
      <c r="Q15" t="s">
        <v>314</v>
      </c>
      <c r="R15" t="s">
        <v>314</v>
      </c>
      <c r="S15" t="s">
        <v>314</v>
      </c>
      <c r="T15" t="s">
        <v>314</v>
      </c>
      <c r="U15" t="s">
        <v>314</v>
      </c>
      <c r="V15">
        <v>-1</v>
      </c>
      <c r="W15" t="s">
        <v>314</v>
      </c>
      <c r="X15" t="s">
        <v>788</v>
      </c>
      <c r="Y15" t="s">
        <v>314</v>
      </c>
      <c r="Z15" t="s">
        <v>314</v>
      </c>
      <c r="AA15" t="s">
        <v>314</v>
      </c>
      <c r="AB15" t="s">
        <v>314</v>
      </c>
      <c r="AC15" t="s">
        <v>314</v>
      </c>
      <c r="AD15" t="s">
        <v>314</v>
      </c>
      <c r="AE15" t="s">
        <v>314</v>
      </c>
      <c r="AF15" t="s">
        <v>314</v>
      </c>
    </row>
    <row r="16" spans="1:32" x14ac:dyDescent="0.35">
      <c r="A16" t="s">
        <v>819</v>
      </c>
      <c r="B16" t="s">
        <v>820</v>
      </c>
      <c r="C16" t="s">
        <v>12</v>
      </c>
      <c r="D16" t="s">
        <v>784</v>
      </c>
      <c r="E16" t="s">
        <v>773</v>
      </c>
      <c r="F16" t="s">
        <v>458</v>
      </c>
      <c r="G16" t="s">
        <v>457</v>
      </c>
      <c r="H16" t="s">
        <v>774</v>
      </c>
      <c r="I16" t="s">
        <v>817</v>
      </c>
      <c r="J16" t="s">
        <v>786</v>
      </c>
      <c r="K16" t="s">
        <v>314</v>
      </c>
      <c r="L16" t="s">
        <v>821</v>
      </c>
      <c r="M16" t="s">
        <v>314</v>
      </c>
      <c r="N16" t="s">
        <v>314</v>
      </c>
      <c r="O16" t="s">
        <v>314</v>
      </c>
      <c r="P16" t="s">
        <v>314</v>
      </c>
      <c r="Q16" t="s">
        <v>314</v>
      </c>
      <c r="R16" t="s">
        <v>314</v>
      </c>
      <c r="S16" t="s">
        <v>314</v>
      </c>
      <c r="T16" t="s">
        <v>822</v>
      </c>
      <c r="U16" t="s">
        <v>314</v>
      </c>
      <c r="V16">
        <v>-1</v>
      </c>
      <c r="W16" t="s">
        <v>314</v>
      </c>
      <c r="X16" t="s">
        <v>788</v>
      </c>
      <c r="Y16" t="s">
        <v>314</v>
      </c>
      <c r="Z16" t="s">
        <v>314</v>
      </c>
      <c r="AA16" t="s">
        <v>314</v>
      </c>
      <c r="AB16" t="s">
        <v>314</v>
      </c>
      <c r="AC16" t="s">
        <v>314</v>
      </c>
      <c r="AD16" t="s">
        <v>314</v>
      </c>
      <c r="AE16" t="s">
        <v>314</v>
      </c>
      <c r="AF16" t="s">
        <v>314</v>
      </c>
    </row>
    <row r="17" spans="1:32" x14ac:dyDescent="0.35">
      <c r="A17" t="s">
        <v>823</v>
      </c>
      <c r="B17" t="s">
        <v>824</v>
      </c>
      <c r="C17" t="s">
        <v>10</v>
      </c>
      <c r="D17" t="s">
        <v>791</v>
      </c>
      <c r="E17" t="s">
        <v>773</v>
      </c>
      <c r="F17" t="s">
        <v>314</v>
      </c>
      <c r="G17" t="s">
        <v>314</v>
      </c>
      <c r="H17" t="s">
        <v>314</v>
      </c>
      <c r="I17" t="s">
        <v>314</v>
      </c>
      <c r="J17" t="s">
        <v>314</v>
      </c>
      <c r="K17" t="s">
        <v>314</v>
      </c>
      <c r="L17" t="s">
        <v>314</v>
      </c>
      <c r="M17" t="s">
        <v>314</v>
      </c>
      <c r="N17" t="s">
        <v>314</v>
      </c>
      <c r="O17" t="s">
        <v>314</v>
      </c>
      <c r="P17" t="s">
        <v>314</v>
      </c>
      <c r="Q17" t="s">
        <v>314</v>
      </c>
      <c r="R17" t="s">
        <v>314</v>
      </c>
      <c r="S17" t="s">
        <v>314</v>
      </c>
      <c r="T17" t="s">
        <v>314</v>
      </c>
      <c r="U17" t="s">
        <v>314</v>
      </c>
      <c r="V17" t="s">
        <v>314</v>
      </c>
      <c r="W17" t="s">
        <v>314</v>
      </c>
      <c r="X17" t="s">
        <v>314</v>
      </c>
      <c r="Y17" t="s">
        <v>314</v>
      </c>
      <c r="Z17" t="s">
        <v>314</v>
      </c>
      <c r="AA17" t="s">
        <v>314</v>
      </c>
      <c r="AB17" t="s">
        <v>314</v>
      </c>
      <c r="AC17" t="s">
        <v>314</v>
      </c>
      <c r="AD17" t="s">
        <v>314</v>
      </c>
      <c r="AE17" t="s">
        <v>314</v>
      </c>
      <c r="AF17" t="s">
        <v>314</v>
      </c>
    </row>
    <row r="18" spans="1:32" x14ac:dyDescent="0.35">
      <c r="A18" t="s">
        <v>825</v>
      </c>
      <c r="B18" t="s">
        <v>826</v>
      </c>
      <c r="C18" t="s">
        <v>12</v>
      </c>
      <c r="D18" t="s">
        <v>791</v>
      </c>
      <c r="E18" t="s">
        <v>773</v>
      </c>
      <c r="F18" t="s">
        <v>314</v>
      </c>
      <c r="G18" t="s">
        <v>314</v>
      </c>
      <c r="H18" t="s">
        <v>314</v>
      </c>
      <c r="I18" t="s">
        <v>314</v>
      </c>
      <c r="J18" t="s">
        <v>314</v>
      </c>
      <c r="K18" t="s">
        <v>314</v>
      </c>
      <c r="L18" t="s">
        <v>314</v>
      </c>
      <c r="M18" t="s">
        <v>314</v>
      </c>
      <c r="N18" t="s">
        <v>314</v>
      </c>
      <c r="O18" t="s">
        <v>314</v>
      </c>
      <c r="P18" t="s">
        <v>314</v>
      </c>
      <c r="Q18" t="s">
        <v>314</v>
      </c>
      <c r="R18" t="s">
        <v>314</v>
      </c>
      <c r="S18" t="s">
        <v>314</v>
      </c>
      <c r="T18" t="s">
        <v>314</v>
      </c>
      <c r="U18" t="s">
        <v>314</v>
      </c>
      <c r="V18" t="s">
        <v>314</v>
      </c>
      <c r="W18" t="s">
        <v>314</v>
      </c>
      <c r="X18" t="s">
        <v>314</v>
      </c>
      <c r="Y18" t="s">
        <v>314</v>
      </c>
      <c r="Z18" t="s">
        <v>314</v>
      </c>
      <c r="AA18" t="s">
        <v>314</v>
      </c>
      <c r="AB18" t="s">
        <v>314</v>
      </c>
      <c r="AC18" t="s">
        <v>314</v>
      </c>
      <c r="AD18" t="s">
        <v>314</v>
      </c>
      <c r="AE18" t="s">
        <v>314</v>
      </c>
      <c r="AF18" t="s">
        <v>314</v>
      </c>
    </row>
    <row r="19" spans="1:32" x14ac:dyDescent="0.35">
      <c r="A19" t="s">
        <v>827</v>
      </c>
      <c r="B19" t="s">
        <v>828</v>
      </c>
      <c r="C19" t="s">
        <v>12</v>
      </c>
      <c r="D19" t="s">
        <v>829</v>
      </c>
      <c r="E19" t="s">
        <v>830</v>
      </c>
      <c r="F19" t="s">
        <v>463</v>
      </c>
      <c r="G19" t="s">
        <v>462</v>
      </c>
      <c r="H19" t="s">
        <v>774</v>
      </c>
      <c r="I19" t="s">
        <v>831</v>
      </c>
      <c r="J19" t="s">
        <v>786</v>
      </c>
      <c r="K19" t="s">
        <v>832</v>
      </c>
      <c r="L19" t="s">
        <v>314</v>
      </c>
      <c r="M19" t="s">
        <v>314</v>
      </c>
      <c r="N19" t="s">
        <v>314</v>
      </c>
      <c r="O19">
        <v>2269</v>
      </c>
      <c r="P19">
        <v>2243</v>
      </c>
      <c r="Q19">
        <v>748</v>
      </c>
      <c r="R19" t="s">
        <v>833</v>
      </c>
      <c r="S19" t="s">
        <v>834</v>
      </c>
      <c r="T19" t="s">
        <v>835</v>
      </c>
      <c r="U19" t="s">
        <v>314</v>
      </c>
      <c r="V19">
        <v>-1</v>
      </c>
      <c r="W19" t="s">
        <v>314</v>
      </c>
      <c r="X19" t="s">
        <v>788</v>
      </c>
      <c r="Y19" t="s">
        <v>314</v>
      </c>
      <c r="Z19" t="s">
        <v>314</v>
      </c>
      <c r="AA19" t="s">
        <v>314</v>
      </c>
      <c r="AB19" t="s">
        <v>314</v>
      </c>
      <c r="AC19" t="s">
        <v>836</v>
      </c>
      <c r="AD19" t="s">
        <v>314</v>
      </c>
      <c r="AE19" t="s">
        <v>314</v>
      </c>
      <c r="AF19" t="s">
        <v>314</v>
      </c>
    </row>
    <row r="20" spans="1:32" x14ac:dyDescent="0.35">
      <c r="A20" t="s">
        <v>827</v>
      </c>
      <c r="B20" t="s">
        <v>828</v>
      </c>
      <c r="C20" t="s">
        <v>12</v>
      </c>
      <c r="D20" t="s">
        <v>829</v>
      </c>
      <c r="E20" t="s">
        <v>830</v>
      </c>
      <c r="F20" t="s">
        <v>463</v>
      </c>
      <c r="G20" t="s">
        <v>462</v>
      </c>
      <c r="H20" t="s">
        <v>774</v>
      </c>
      <c r="I20" t="s">
        <v>837</v>
      </c>
      <c r="J20" t="s">
        <v>786</v>
      </c>
      <c r="K20" s="9">
        <v>12724</v>
      </c>
      <c r="L20" t="s">
        <v>314</v>
      </c>
      <c r="M20" t="s">
        <v>314</v>
      </c>
      <c r="N20" t="s">
        <v>314</v>
      </c>
      <c r="O20">
        <v>2038</v>
      </c>
      <c r="P20">
        <v>2012</v>
      </c>
      <c r="Q20">
        <v>671</v>
      </c>
      <c r="R20" t="s">
        <v>833</v>
      </c>
      <c r="S20" t="s">
        <v>834</v>
      </c>
      <c r="T20" t="s">
        <v>835</v>
      </c>
      <c r="U20" t="s">
        <v>314</v>
      </c>
      <c r="V20">
        <v>-1</v>
      </c>
      <c r="W20" t="s">
        <v>314</v>
      </c>
      <c r="X20" t="s">
        <v>788</v>
      </c>
      <c r="Y20" t="s">
        <v>314</v>
      </c>
      <c r="Z20" t="s">
        <v>314</v>
      </c>
      <c r="AA20" t="s">
        <v>314</v>
      </c>
      <c r="AB20" t="s">
        <v>314</v>
      </c>
      <c r="AC20" t="s">
        <v>836</v>
      </c>
      <c r="AD20" t="s">
        <v>314</v>
      </c>
      <c r="AE20" t="s">
        <v>314</v>
      </c>
      <c r="AF20" t="s">
        <v>314</v>
      </c>
    </row>
    <row r="21" spans="1:32" x14ac:dyDescent="0.35">
      <c r="A21" t="s">
        <v>827</v>
      </c>
      <c r="B21" t="s">
        <v>828</v>
      </c>
      <c r="C21" t="s">
        <v>12</v>
      </c>
      <c r="D21" t="s">
        <v>829</v>
      </c>
      <c r="E21" t="s">
        <v>830</v>
      </c>
      <c r="F21" t="s">
        <v>463</v>
      </c>
      <c r="G21" t="s">
        <v>462</v>
      </c>
      <c r="H21" t="s">
        <v>774</v>
      </c>
      <c r="I21" t="s">
        <v>838</v>
      </c>
      <c r="J21" t="s">
        <v>786</v>
      </c>
      <c r="K21" t="s">
        <v>839</v>
      </c>
      <c r="L21" t="s">
        <v>314</v>
      </c>
      <c r="M21" t="s">
        <v>314</v>
      </c>
      <c r="N21" t="s">
        <v>314</v>
      </c>
      <c r="O21">
        <v>2278</v>
      </c>
      <c r="P21">
        <v>2252</v>
      </c>
      <c r="Q21">
        <v>751</v>
      </c>
      <c r="R21" t="s">
        <v>833</v>
      </c>
      <c r="S21" t="s">
        <v>834</v>
      </c>
      <c r="T21" t="s">
        <v>835</v>
      </c>
      <c r="U21" t="s">
        <v>314</v>
      </c>
      <c r="V21">
        <v>-1</v>
      </c>
      <c r="W21" t="s">
        <v>314</v>
      </c>
      <c r="X21" t="s">
        <v>788</v>
      </c>
      <c r="Y21" t="s">
        <v>314</v>
      </c>
      <c r="Z21" t="s">
        <v>314</v>
      </c>
      <c r="AA21" t="s">
        <v>314</v>
      </c>
      <c r="AB21" t="s">
        <v>314</v>
      </c>
      <c r="AC21" t="s">
        <v>836</v>
      </c>
      <c r="AD21" t="s">
        <v>314</v>
      </c>
      <c r="AE21" t="s">
        <v>314</v>
      </c>
      <c r="AF21" t="s">
        <v>314</v>
      </c>
    </row>
    <row r="22" spans="1:32" x14ac:dyDescent="0.35">
      <c r="A22" t="s">
        <v>827</v>
      </c>
      <c r="B22" t="s">
        <v>828</v>
      </c>
      <c r="C22" t="s">
        <v>12</v>
      </c>
      <c r="D22" t="s">
        <v>829</v>
      </c>
      <c r="E22" t="s">
        <v>830</v>
      </c>
      <c r="F22" t="s">
        <v>463</v>
      </c>
      <c r="G22" t="s">
        <v>462</v>
      </c>
      <c r="H22" t="s">
        <v>774</v>
      </c>
      <c r="I22" t="s">
        <v>840</v>
      </c>
      <c r="J22" t="s">
        <v>786</v>
      </c>
      <c r="K22" t="s">
        <v>841</v>
      </c>
      <c r="L22" t="s">
        <v>314</v>
      </c>
      <c r="M22" t="s">
        <v>314</v>
      </c>
      <c r="N22" t="s">
        <v>314</v>
      </c>
      <c r="O22">
        <v>2269</v>
      </c>
      <c r="P22">
        <v>2243</v>
      </c>
      <c r="Q22">
        <v>748</v>
      </c>
      <c r="R22" t="s">
        <v>833</v>
      </c>
      <c r="S22" t="s">
        <v>834</v>
      </c>
      <c r="T22" t="s">
        <v>835</v>
      </c>
      <c r="U22" t="s">
        <v>314</v>
      </c>
      <c r="V22">
        <v>-1</v>
      </c>
      <c r="W22" t="s">
        <v>314</v>
      </c>
      <c r="X22" t="s">
        <v>788</v>
      </c>
      <c r="Y22" t="s">
        <v>314</v>
      </c>
      <c r="Z22" t="s">
        <v>314</v>
      </c>
      <c r="AA22" t="s">
        <v>314</v>
      </c>
      <c r="AB22" t="s">
        <v>314</v>
      </c>
      <c r="AC22" t="s">
        <v>836</v>
      </c>
      <c r="AD22" t="s">
        <v>314</v>
      </c>
      <c r="AE22" t="s">
        <v>314</v>
      </c>
      <c r="AF22" t="s">
        <v>314</v>
      </c>
    </row>
    <row r="23" spans="1:32" x14ac:dyDescent="0.35">
      <c r="A23" t="s">
        <v>827</v>
      </c>
      <c r="B23" t="s">
        <v>828</v>
      </c>
      <c r="C23" t="s">
        <v>12</v>
      </c>
      <c r="D23" t="s">
        <v>829</v>
      </c>
      <c r="E23" t="s">
        <v>830</v>
      </c>
      <c r="F23" t="s">
        <v>463</v>
      </c>
      <c r="G23" t="s">
        <v>462</v>
      </c>
      <c r="H23" t="s">
        <v>774</v>
      </c>
      <c r="I23" t="s">
        <v>842</v>
      </c>
      <c r="J23" t="s">
        <v>786</v>
      </c>
      <c r="K23" t="s">
        <v>832</v>
      </c>
      <c r="L23" t="s">
        <v>314</v>
      </c>
      <c r="M23" t="s">
        <v>314</v>
      </c>
      <c r="N23" t="s">
        <v>314</v>
      </c>
      <c r="O23">
        <v>2269</v>
      </c>
      <c r="P23">
        <v>2243</v>
      </c>
      <c r="Q23">
        <v>748</v>
      </c>
      <c r="R23" t="s">
        <v>833</v>
      </c>
      <c r="S23" t="s">
        <v>834</v>
      </c>
      <c r="T23" t="s">
        <v>835</v>
      </c>
      <c r="U23" t="s">
        <v>314</v>
      </c>
      <c r="V23">
        <v>-1</v>
      </c>
      <c r="W23" t="s">
        <v>314</v>
      </c>
      <c r="X23" t="s">
        <v>788</v>
      </c>
      <c r="Y23" t="s">
        <v>314</v>
      </c>
      <c r="Z23" t="s">
        <v>314</v>
      </c>
      <c r="AA23" t="s">
        <v>314</v>
      </c>
      <c r="AB23" t="s">
        <v>314</v>
      </c>
      <c r="AC23" t="s">
        <v>836</v>
      </c>
      <c r="AD23" t="s">
        <v>314</v>
      </c>
      <c r="AE23" t="s">
        <v>314</v>
      </c>
      <c r="AF23" t="s">
        <v>314</v>
      </c>
    </row>
    <row r="24" spans="1:32" x14ac:dyDescent="0.35">
      <c r="A24" t="s">
        <v>843</v>
      </c>
      <c r="B24" t="s">
        <v>844</v>
      </c>
      <c r="C24" t="s">
        <v>10</v>
      </c>
      <c r="D24" t="s">
        <v>791</v>
      </c>
      <c r="E24" t="s">
        <v>773</v>
      </c>
      <c r="F24" t="s">
        <v>314</v>
      </c>
      <c r="G24" t="s">
        <v>314</v>
      </c>
      <c r="H24" t="s">
        <v>314</v>
      </c>
      <c r="I24" t="s">
        <v>314</v>
      </c>
      <c r="J24" t="s">
        <v>314</v>
      </c>
      <c r="K24" t="s">
        <v>314</v>
      </c>
      <c r="L24" t="s">
        <v>314</v>
      </c>
      <c r="M24" t="s">
        <v>314</v>
      </c>
      <c r="N24" t="s">
        <v>314</v>
      </c>
      <c r="O24" t="s">
        <v>314</v>
      </c>
      <c r="P24" t="s">
        <v>314</v>
      </c>
      <c r="Q24" t="s">
        <v>314</v>
      </c>
      <c r="R24" t="s">
        <v>314</v>
      </c>
      <c r="S24" t="s">
        <v>314</v>
      </c>
      <c r="T24" t="s">
        <v>845</v>
      </c>
      <c r="U24" t="s">
        <v>314</v>
      </c>
      <c r="V24" t="s">
        <v>314</v>
      </c>
      <c r="W24" t="s">
        <v>314</v>
      </c>
      <c r="X24" t="s">
        <v>314</v>
      </c>
      <c r="Y24" t="s">
        <v>314</v>
      </c>
      <c r="Z24" t="s">
        <v>314</v>
      </c>
      <c r="AA24" t="s">
        <v>314</v>
      </c>
      <c r="AB24" t="s">
        <v>314</v>
      </c>
      <c r="AC24" t="s">
        <v>314</v>
      </c>
      <c r="AD24" t="s">
        <v>314</v>
      </c>
      <c r="AE24" t="s">
        <v>314</v>
      </c>
      <c r="AF24" t="s">
        <v>314</v>
      </c>
    </row>
    <row r="25" spans="1:32" x14ac:dyDescent="0.35">
      <c r="A25" t="s">
        <v>846</v>
      </c>
      <c r="B25" t="s">
        <v>847</v>
      </c>
      <c r="C25" t="s">
        <v>12</v>
      </c>
      <c r="D25" t="s">
        <v>784</v>
      </c>
      <c r="E25" t="s">
        <v>773</v>
      </c>
      <c r="F25" t="s">
        <v>469</v>
      </c>
      <c r="G25" t="s">
        <v>468</v>
      </c>
      <c r="H25" t="s">
        <v>774</v>
      </c>
      <c r="I25" t="s">
        <v>848</v>
      </c>
      <c r="J25" t="s">
        <v>786</v>
      </c>
      <c r="K25" t="s">
        <v>314</v>
      </c>
      <c r="L25" s="9">
        <v>42430</v>
      </c>
      <c r="M25" t="s">
        <v>314</v>
      </c>
      <c r="N25" t="s">
        <v>314</v>
      </c>
      <c r="O25" t="s">
        <v>314</v>
      </c>
      <c r="P25" t="s">
        <v>314</v>
      </c>
      <c r="Q25" t="s">
        <v>314</v>
      </c>
      <c r="R25" t="s">
        <v>314</v>
      </c>
      <c r="S25" t="s">
        <v>314</v>
      </c>
      <c r="T25" t="s">
        <v>849</v>
      </c>
      <c r="U25" t="s">
        <v>314</v>
      </c>
      <c r="V25">
        <v>1</v>
      </c>
      <c r="W25" t="s">
        <v>314</v>
      </c>
      <c r="X25" t="s">
        <v>788</v>
      </c>
      <c r="Y25" t="s">
        <v>314</v>
      </c>
      <c r="Z25" t="s">
        <v>314</v>
      </c>
      <c r="AA25" t="s">
        <v>314</v>
      </c>
      <c r="AB25" t="s">
        <v>314</v>
      </c>
      <c r="AC25" t="s">
        <v>314</v>
      </c>
      <c r="AD25" t="s">
        <v>314</v>
      </c>
      <c r="AE25" t="s">
        <v>314</v>
      </c>
      <c r="AF25" t="s">
        <v>314</v>
      </c>
    </row>
    <row r="26" spans="1:32" x14ac:dyDescent="0.35">
      <c r="A26" t="s">
        <v>850</v>
      </c>
      <c r="B26" t="s">
        <v>851</v>
      </c>
      <c r="C26" t="s">
        <v>10</v>
      </c>
      <c r="D26" t="s">
        <v>829</v>
      </c>
      <c r="E26" t="s">
        <v>830</v>
      </c>
      <c r="F26" t="s">
        <v>469</v>
      </c>
      <c r="G26" t="s">
        <v>468</v>
      </c>
      <c r="H26" t="s">
        <v>774</v>
      </c>
      <c r="I26" t="s">
        <v>848</v>
      </c>
      <c r="J26" t="s">
        <v>786</v>
      </c>
      <c r="K26" t="s">
        <v>852</v>
      </c>
      <c r="L26" t="s">
        <v>314</v>
      </c>
      <c r="M26" t="s">
        <v>314</v>
      </c>
      <c r="N26" t="s">
        <v>314</v>
      </c>
      <c r="O26">
        <v>3046</v>
      </c>
      <c r="P26">
        <v>2839</v>
      </c>
      <c r="Q26">
        <v>947</v>
      </c>
      <c r="R26" t="s">
        <v>853</v>
      </c>
      <c r="S26" t="s">
        <v>854</v>
      </c>
      <c r="T26" t="s">
        <v>314</v>
      </c>
      <c r="U26" t="s">
        <v>314</v>
      </c>
      <c r="V26">
        <v>1</v>
      </c>
      <c r="W26" t="s">
        <v>314</v>
      </c>
      <c r="X26" t="s">
        <v>788</v>
      </c>
      <c r="Y26" t="s">
        <v>314</v>
      </c>
      <c r="Z26" t="s">
        <v>314</v>
      </c>
      <c r="AA26" t="s">
        <v>314</v>
      </c>
      <c r="AB26" t="s">
        <v>314</v>
      </c>
      <c r="AC26" t="s">
        <v>855</v>
      </c>
      <c r="AD26" t="s">
        <v>314</v>
      </c>
      <c r="AE26" t="s">
        <v>314</v>
      </c>
      <c r="AF26" t="s">
        <v>314</v>
      </c>
    </row>
    <row r="27" spans="1:32" x14ac:dyDescent="0.35">
      <c r="A27" t="s">
        <v>856</v>
      </c>
      <c r="B27" t="s">
        <v>857</v>
      </c>
      <c r="C27" t="s">
        <v>10</v>
      </c>
      <c r="D27" t="s">
        <v>829</v>
      </c>
      <c r="E27" t="s">
        <v>830</v>
      </c>
      <c r="F27" t="s">
        <v>469</v>
      </c>
      <c r="G27" t="s">
        <v>468</v>
      </c>
      <c r="H27" t="s">
        <v>774</v>
      </c>
      <c r="I27" t="s">
        <v>848</v>
      </c>
      <c r="J27" t="s">
        <v>786</v>
      </c>
      <c r="K27" t="s">
        <v>852</v>
      </c>
      <c r="L27" t="s">
        <v>314</v>
      </c>
      <c r="M27" t="s">
        <v>314</v>
      </c>
      <c r="N27" t="s">
        <v>314</v>
      </c>
      <c r="O27">
        <v>3058</v>
      </c>
      <c r="P27">
        <v>2851</v>
      </c>
      <c r="Q27">
        <v>951</v>
      </c>
      <c r="R27" t="s">
        <v>858</v>
      </c>
      <c r="S27" t="s">
        <v>859</v>
      </c>
      <c r="T27" t="s">
        <v>314</v>
      </c>
      <c r="U27" t="s">
        <v>314</v>
      </c>
      <c r="V27">
        <v>1</v>
      </c>
      <c r="W27" t="s">
        <v>314</v>
      </c>
      <c r="X27" t="s">
        <v>788</v>
      </c>
      <c r="Y27" t="s">
        <v>314</v>
      </c>
      <c r="Z27" t="s">
        <v>314</v>
      </c>
      <c r="AA27" t="s">
        <v>314</v>
      </c>
      <c r="AB27" t="s">
        <v>314</v>
      </c>
      <c r="AC27" t="s">
        <v>314</v>
      </c>
      <c r="AD27" t="s">
        <v>314</v>
      </c>
      <c r="AE27" t="s">
        <v>314</v>
      </c>
      <c r="AF27" t="s">
        <v>314</v>
      </c>
    </row>
    <row r="28" spans="1:32" x14ac:dyDescent="0.35">
      <c r="A28" t="s">
        <v>860</v>
      </c>
      <c r="B28" t="s">
        <v>861</v>
      </c>
      <c r="C28" t="s">
        <v>12</v>
      </c>
      <c r="D28" t="s">
        <v>772</v>
      </c>
      <c r="E28" t="s">
        <v>773</v>
      </c>
      <c r="F28" t="s">
        <v>314</v>
      </c>
      <c r="G28" t="s">
        <v>476</v>
      </c>
      <c r="H28" t="s">
        <v>774</v>
      </c>
      <c r="I28" t="s">
        <v>862</v>
      </c>
      <c r="J28" t="s">
        <v>786</v>
      </c>
      <c r="K28" t="s">
        <v>314</v>
      </c>
      <c r="L28" t="s">
        <v>314</v>
      </c>
      <c r="M28" t="s">
        <v>314</v>
      </c>
      <c r="N28" t="s">
        <v>314</v>
      </c>
      <c r="O28" t="s">
        <v>314</v>
      </c>
      <c r="P28" t="s">
        <v>314</v>
      </c>
      <c r="Q28" t="s">
        <v>314</v>
      </c>
      <c r="R28" t="s">
        <v>314</v>
      </c>
      <c r="S28" t="s">
        <v>314</v>
      </c>
      <c r="T28" t="s">
        <v>314</v>
      </c>
      <c r="U28">
        <v>4739</v>
      </c>
      <c r="V28">
        <v>-1</v>
      </c>
      <c r="W28" t="s">
        <v>314</v>
      </c>
      <c r="X28" t="s">
        <v>314</v>
      </c>
      <c r="Y28" t="s">
        <v>314</v>
      </c>
      <c r="Z28" t="s">
        <v>314</v>
      </c>
      <c r="AA28" t="s">
        <v>314</v>
      </c>
      <c r="AB28" t="s">
        <v>314</v>
      </c>
      <c r="AC28" t="s">
        <v>314</v>
      </c>
      <c r="AD28" t="s">
        <v>314</v>
      </c>
      <c r="AE28" t="s">
        <v>314</v>
      </c>
      <c r="AF28" t="s">
        <v>314</v>
      </c>
    </row>
    <row r="29" spans="1:32" x14ac:dyDescent="0.35">
      <c r="A29" t="s">
        <v>863</v>
      </c>
      <c r="B29" t="s">
        <v>864</v>
      </c>
      <c r="C29" t="s">
        <v>12</v>
      </c>
      <c r="D29" t="s">
        <v>784</v>
      </c>
      <c r="E29" t="s">
        <v>773</v>
      </c>
      <c r="F29" t="s">
        <v>478</v>
      </c>
      <c r="G29" t="s">
        <v>477</v>
      </c>
      <c r="H29" t="s">
        <v>774</v>
      </c>
      <c r="I29" t="s">
        <v>865</v>
      </c>
      <c r="J29" t="s">
        <v>786</v>
      </c>
      <c r="K29" t="s">
        <v>314</v>
      </c>
      <c r="L29" s="8">
        <v>43952</v>
      </c>
      <c r="M29" t="s">
        <v>314</v>
      </c>
      <c r="N29" t="s">
        <v>314</v>
      </c>
      <c r="O29" t="s">
        <v>314</v>
      </c>
      <c r="P29" t="s">
        <v>314</v>
      </c>
      <c r="Q29" t="s">
        <v>314</v>
      </c>
      <c r="R29" t="s">
        <v>314</v>
      </c>
      <c r="S29" t="s">
        <v>314</v>
      </c>
      <c r="T29" t="s">
        <v>866</v>
      </c>
      <c r="U29" t="s">
        <v>314</v>
      </c>
      <c r="V29">
        <v>-1</v>
      </c>
      <c r="W29" t="s">
        <v>314</v>
      </c>
      <c r="X29" t="s">
        <v>788</v>
      </c>
      <c r="Y29" t="s">
        <v>314</v>
      </c>
      <c r="Z29" t="s">
        <v>314</v>
      </c>
      <c r="AA29" t="s">
        <v>314</v>
      </c>
      <c r="AB29" t="s">
        <v>314</v>
      </c>
      <c r="AC29" t="s">
        <v>314</v>
      </c>
      <c r="AD29" t="s">
        <v>314</v>
      </c>
      <c r="AE29" t="s">
        <v>314</v>
      </c>
      <c r="AF29" t="s">
        <v>314</v>
      </c>
    </row>
    <row r="30" spans="1:32" x14ac:dyDescent="0.35">
      <c r="A30" t="s">
        <v>863</v>
      </c>
      <c r="B30" t="s">
        <v>864</v>
      </c>
      <c r="C30" t="s">
        <v>12</v>
      </c>
      <c r="D30" t="s">
        <v>867</v>
      </c>
      <c r="E30" t="s">
        <v>773</v>
      </c>
      <c r="F30" t="s">
        <v>314</v>
      </c>
      <c r="G30" t="s">
        <v>481</v>
      </c>
      <c r="H30" t="s">
        <v>774</v>
      </c>
      <c r="I30" t="s">
        <v>868</v>
      </c>
      <c r="J30" t="s">
        <v>776</v>
      </c>
      <c r="K30" t="s">
        <v>314</v>
      </c>
      <c r="L30" t="s">
        <v>314</v>
      </c>
      <c r="M30" t="s">
        <v>314</v>
      </c>
      <c r="N30" t="s">
        <v>314</v>
      </c>
      <c r="O30" t="s">
        <v>314</v>
      </c>
      <c r="P30" t="s">
        <v>314</v>
      </c>
      <c r="Q30" t="s">
        <v>314</v>
      </c>
      <c r="R30" t="s">
        <v>314</v>
      </c>
      <c r="S30" t="s">
        <v>314</v>
      </c>
      <c r="T30" t="s">
        <v>866</v>
      </c>
      <c r="U30">
        <v>4988</v>
      </c>
      <c r="V30">
        <v>1</v>
      </c>
      <c r="W30" t="s">
        <v>314</v>
      </c>
      <c r="X30" t="s">
        <v>314</v>
      </c>
      <c r="Y30" t="s">
        <v>314</v>
      </c>
      <c r="Z30" t="s">
        <v>314</v>
      </c>
      <c r="AA30" t="s">
        <v>314</v>
      </c>
      <c r="AB30" t="s">
        <v>314</v>
      </c>
      <c r="AC30" t="s">
        <v>314</v>
      </c>
      <c r="AD30" t="s">
        <v>314</v>
      </c>
      <c r="AE30" t="s">
        <v>314</v>
      </c>
      <c r="AF30" t="s">
        <v>314</v>
      </c>
    </row>
    <row r="31" spans="1:32" x14ac:dyDescent="0.35">
      <c r="A31" t="s">
        <v>869</v>
      </c>
      <c r="B31" t="s">
        <v>870</v>
      </c>
      <c r="C31" t="s">
        <v>12</v>
      </c>
      <c r="D31" t="s">
        <v>779</v>
      </c>
      <c r="E31" t="s">
        <v>773</v>
      </c>
      <c r="F31" t="s">
        <v>314</v>
      </c>
      <c r="G31" t="s">
        <v>481</v>
      </c>
      <c r="H31" t="s">
        <v>774</v>
      </c>
      <c r="I31" t="s">
        <v>871</v>
      </c>
      <c r="J31" t="s">
        <v>776</v>
      </c>
      <c r="K31" t="s">
        <v>314</v>
      </c>
      <c r="L31" s="8">
        <v>43831</v>
      </c>
      <c r="M31" t="s">
        <v>314</v>
      </c>
      <c r="N31" t="s">
        <v>314</v>
      </c>
      <c r="O31" t="s">
        <v>314</v>
      </c>
      <c r="P31" t="s">
        <v>314</v>
      </c>
      <c r="Q31" t="s">
        <v>314</v>
      </c>
      <c r="R31" t="s">
        <v>314</v>
      </c>
      <c r="S31" t="s">
        <v>314</v>
      </c>
      <c r="T31" t="s">
        <v>872</v>
      </c>
      <c r="U31" t="s">
        <v>314</v>
      </c>
      <c r="V31">
        <v>1</v>
      </c>
      <c r="W31" t="s">
        <v>314</v>
      </c>
      <c r="X31" t="s">
        <v>314</v>
      </c>
      <c r="Y31" t="s">
        <v>314</v>
      </c>
      <c r="Z31" t="s">
        <v>314</v>
      </c>
      <c r="AA31" t="s">
        <v>314</v>
      </c>
      <c r="AB31" t="s">
        <v>314</v>
      </c>
      <c r="AC31" t="s">
        <v>314</v>
      </c>
      <c r="AD31" t="s">
        <v>314</v>
      </c>
      <c r="AE31" t="s">
        <v>314</v>
      </c>
      <c r="AF31" t="s">
        <v>314</v>
      </c>
    </row>
    <row r="32" spans="1:32" x14ac:dyDescent="0.35">
      <c r="A32" t="s">
        <v>869</v>
      </c>
      <c r="B32" t="s">
        <v>870</v>
      </c>
      <c r="C32" t="s">
        <v>12</v>
      </c>
      <c r="D32" t="s">
        <v>779</v>
      </c>
      <c r="E32" t="s">
        <v>773</v>
      </c>
      <c r="F32" t="s">
        <v>314</v>
      </c>
      <c r="G32" t="s">
        <v>481</v>
      </c>
      <c r="H32" t="s">
        <v>774</v>
      </c>
      <c r="I32" t="s">
        <v>873</v>
      </c>
      <c r="J32" t="s">
        <v>776</v>
      </c>
      <c r="K32" t="s">
        <v>314</v>
      </c>
      <c r="L32" s="8">
        <v>43831</v>
      </c>
      <c r="M32" t="s">
        <v>314</v>
      </c>
      <c r="N32" t="s">
        <v>314</v>
      </c>
      <c r="O32" t="s">
        <v>314</v>
      </c>
      <c r="P32" t="s">
        <v>314</v>
      </c>
      <c r="Q32" t="s">
        <v>314</v>
      </c>
      <c r="R32" t="s">
        <v>314</v>
      </c>
      <c r="S32" t="s">
        <v>314</v>
      </c>
      <c r="T32" t="s">
        <v>872</v>
      </c>
      <c r="U32" t="s">
        <v>314</v>
      </c>
      <c r="V32">
        <v>1</v>
      </c>
      <c r="W32" t="s">
        <v>314</v>
      </c>
      <c r="X32" t="s">
        <v>314</v>
      </c>
      <c r="Y32" t="s">
        <v>314</v>
      </c>
      <c r="Z32" t="s">
        <v>314</v>
      </c>
      <c r="AA32" t="s">
        <v>314</v>
      </c>
      <c r="AB32" t="s">
        <v>314</v>
      </c>
      <c r="AC32" t="s">
        <v>314</v>
      </c>
      <c r="AD32" t="s">
        <v>314</v>
      </c>
      <c r="AE32" t="s">
        <v>314</v>
      </c>
      <c r="AF32" t="s">
        <v>314</v>
      </c>
    </row>
    <row r="33" spans="1:32" x14ac:dyDescent="0.35">
      <c r="A33" t="s">
        <v>869</v>
      </c>
      <c r="B33" t="s">
        <v>870</v>
      </c>
      <c r="C33" t="s">
        <v>12</v>
      </c>
      <c r="D33" t="s">
        <v>779</v>
      </c>
      <c r="E33" t="s">
        <v>773</v>
      </c>
      <c r="F33" t="s">
        <v>314</v>
      </c>
      <c r="G33" t="s">
        <v>481</v>
      </c>
      <c r="H33" t="s">
        <v>774</v>
      </c>
      <c r="I33" t="s">
        <v>874</v>
      </c>
      <c r="J33" t="s">
        <v>776</v>
      </c>
      <c r="K33" t="s">
        <v>314</v>
      </c>
      <c r="L33" s="8">
        <v>43831</v>
      </c>
      <c r="M33" t="s">
        <v>314</v>
      </c>
      <c r="N33" t="s">
        <v>314</v>
      </c>
      <c r="O33" t="s">
        <v>314</v>
      </c>
      <c r="P33" t="s">
        <v>314</v>
      </c>
      <c r="Q33" t="s">
        <v>314</v>
      </c>
      <c r="R33" t="s">
        <v>314</v>
      </c>
      <c r="S33" t="s">
        <v>314</v>
      </c>
      <c r="T33" t="s">
        <v>872</v>
      </c>
      <c r="U33" t="s">
        <v>314</v>
      </c>
      <c r="V33">
        <v>1</v>
      </c>
      <c r="W33" t="s">
        <v>314</v>
      </c>
      <c r="X33" t="s">
        <v>314</v>
      </c>
      <c r="Y33" t="s">
        <v>314</v>
      </c>
      <c r="Z33" t="s">
        <v>314</v>
      </c>
      <c r="AA33" t="s">
        <v>314</v>
      </c>
      <c r="AB33" t="s">
        <v>314</v>
      </c>
      <c r="AC33" t="s">
        <v>314</v>
      </c>
      <c r="AD33" t="s">
        <v>314</v>
      </c>
      <c r="AE33" t="s">
        <v>314</v>
      </c>
      <c r="AF33" t="s">
        <v>314</v>
      </c>
    </row>
    <row r="34" spans="1:32" x14ac:dyDescent="0.35">
      <c r="A34" t="s">
        <v>869</v>
      </c>
      <c r="B34" t="s">
        <v>870</v>
      </c>
      <c r="C34" t="s">
        <v>12</v>
      </c>
      <c r="D34" t="s">
        <v>779</v>
      </c>
      <c r="E34" t="s">
        <v>773</v>
      </c>
      <c r="F34" t="s">
        <v>314</v>
      </c>
      <c r="G34" t="s">
        <v>481</v>
      </c>
      <c r="H34" t="s">
        <v>774</v>
      </c>
      <c r="I34" t="s">
        <v>868</v>
      </c>
      <c r="J34" t="s">
        <v>776</v>
      </c>
      <c r="K34" t="s">
        <v>314</v>
      </c>
      <c r="L34" s="8">
        <v>43831</v>
      </c>
      <c r="M34" t="s">
        <v>314</v>
      </c>
      <c r="N34" t="s">
        <v>314</v>
      </c>
      <c r="O34" t="s">
        <v>314</v>
      </c>
      <c r="P34" t="s">
        <v>314</v>
      </c>
      <c r="Q34" t="s">
        <v>314</v>
      </c>
      <c r="R34" t="s">
        <v>314</v>
      </c>
      <c r="S34" t="s">
        <v>314</v>
      </c>
      <c r="T34" t="s">
        <v>872</v>
      </c>
      <c r="U34" t="s">
        <v>314</v>
      </c>
      <c r="V34">
        <v>1</v>
      </c>
      <c r="W34" t="s">
        <v>314</v>
      </c>
      <c r="X34" t="s">
        <v>314</v>
      </c>
      <c r="Y34" t="s">
        <v>314</v>
      </c>
      <c r="Z34" t="s">
        <v>314</v>
      </c>
      <c r="AA34" t="s">
        <v>314</v>
      </c>
      <c r="AB34" t="s">
        <v>314</v>
      </c>
      <c r="AC34" t="s">
        <v>314</v>
      </c>
      <c r="AD34" t="s">
        <v>314</v>
      </c>
      <c r="AE34" t="s">
        <v>314</v>
      </c>
      <c r="AF34" t="s">
        <v>314</v>
      </c>
    </row>
    <row r="35" spans="1:32" x14ac:dyDescent="0.35">
      <c r="A35" t="s">
        <v>875</v>
      </c>
      <c r="B35" t="s">
        <v>876</v>
      </c>
      <c r="C35" t="s">
        <v>10</v>
      </c>
      <c r="D35" t="s">
        <v>779</v>
      </c>
      <c r="E35" t="s">
        <v>773</v>
      </c>
      <c r="F35" t="s">
        <v>314</v>
      </c>
      <c r="G35" t="s">
        <v>481</v>
      </c>
      <c r="H35" t="s">
        <v>774</v>
      </c>
      <c r="I35" t="s">
        <v>871</v>
      </c>
      <c r="J35" t="s">
        <v>776</v>
      </c>
      <c r="K35" t="s">
        <v>314</v>
      </c>
      <c r="L35" s="8">
        <v>43831</v>
      </c>
      <c r="M35" t="s">
        <v>314</v>
      </c>
      <c r="N35" t="s">
        <v>314</v>
      </c>
      <c r="O35" t="s">
        <v>314</v>
      </c>
      <c r="P35" t="s">
        <v>314</v>
      </c>
      <c r="Q35" t="s">
        <v>314</v>
      </c>
      <c r="R35" t="s">
        <v>314</v>
      </c>
      <c r="S35" t="s">
        <v>314</v>
      </c>
      <c r="T35" t="s">
        <v>314</v>
      </c>
      <c r="U35" t="s">
        <v>314</v>
      </c>
      <c r="V35">
        <v>1</v>
      </c>
      <c r="W35" t="s">
        <v>314</v>
      </c>
      <c r="X35" t="s">
        <v>314</v>
      </c>
      <c r="Y35" t="s">
        <v>314</v>
      </c>
      <c r="Z35" t="s">
        <v>314</v>
      </c>
      <c r="AA35" t="s">
        <v>314</v>
      </c>
      <c r="AB35" t="s">
        <v>314</v>
      </c>
      <c r="AC35" t="s">
        <v>314</v>
      </c>
      <c r="AD35" t="s">
        <v>314</v>
      </c>
      <c r="AE35" t="s">
        <v>314</v>
      </c>
      <c r="AF35" t="s">
        <v>314</v>
      </c>
    </row>
    <row r="36" spans="1:32" x14ac:dyDescent="0.35">
      <c r="A36" t="s">
        <v>875</v>
      </c>
      <c r="B36" t="s">
        <v>876</v>
      </c>
      <c r="C36" t="s">
        <v>10</v>
      </c>
      <c r="D36" t="s">
        <v>779</v>
      </c>
      <c r="E36" t="s">
        <v>773</v>
      </c>
      <c r="F36" t="s">
        <v>314</v>
      </c>
      <c r="G36" t="s">
        <v>481</v>
      </c>
      <c r="H36" t="s">
        <v>774</v>
      </c>
      <c r="I36" t="s">
        <v>873</v>
      </c>
      <c r="J36" t="s">
        <v>776</v>
      </c>
      <c r="K36" t="s">
        <v>314</v>
      </c>
      <c r="L36" s="8">
        <v>43831</v>
      </c>
      <c r="M36" t="s">
        <v>314</v>
      </c>
      <c r="N36" t="s">
        <v>314</v>
      </c>
      <c r="O36" t="s">
        <v>314</v>
      </c>
      <c r="P36" t="s">
        <v>314</v>
      </c>
      <c r="Q36" t="s">
        <v>314</v>
      </c>
      <c r="R36" t="s">
        <v>314</v>
      </c>
      <c r="S36" t="s">
        <v>314</v>
      </c>
      <c r="T36" t="s">
        <v>314</v>
      </c>
      <c r="U36" t="s">
        <v>314</v>
      </c>
      <c r="V36">
        <v>1</v>
      </c>
      <c r="W36" t="s">
        <v>314</v>
      </c>
      <c r="X36" t="s">
        <v>314</v>
      </c>
      <c r="Y36" t="s">
        <v>314</v>
      </c>
      <c r="Z36" t="s">
        <v>314</v>
      </c>
      <c r="AA36" t="s">
        <v>314</v>
      </c>
      <c r="AB36" t="s">
        <v>314</v>
      </c>
      <c r="AC36" t="s">
        <v>314</v>
      </c>
      <c r="AD36" t="s">
        <v>314</v>
      </c>
      <c r="AE36" t="s">
        <v>314</v>
      </c>
      <c r="AF36" t="s">
        <v>314</v>
      </c>
    </row>
    <row r="37" spans="1:32" x14ac:dyDescent="0.35">
      <c r="A37" t="s">
        <v>875</v>
      </c>
      <c r="B37" t="s">
        <v>876</v>
      </c>
      <c r="C37" t="s">
        <v>10</v>
      </c>
      <c r="D37" t="s">
        <v>779</v>
      </c>
      <c r="E37" t="s">
        <v>773</v>
      </c>
      <c r="F37" t="s">
        <v>314</v>
      </c>
      <c r="G37" t="s">
        <v>481</v>
      </c>
      <c r="H37" t="s">
        <v>774</v>
      </c>
      <c r="I37" t="s">
        <v>874</v>
      </c>
      <c r="J37" t="s">
        <v>776</v>
      </c>
      <c r="K37" t="s">
        <v>314</v>
      </c>
      <c r="L37" s="8">
        <v>43831</v>
      </c>
      <c r="M37" t="s">
        <v>314</v>
      </c>
      <c r="N37" t="s">
        <v>314</v>
      </c>
      <c r="O37" t="s">
        <v>314</v>
      </c>
      <c r="P37" t="s">
        <v>314</v>
      </c>
      <c r="Q37" t="s">
        <v>314</v>
      </c>
      <c r="R37" t="s">
        <v>314</v>
      </c>
      <c r="S37" t="s">
        <v>314</v>
      </c>
      <c r="T37" t="s">
        <v>314</v>
      </c>
      <c r="U37" t="s">
        <v>314</v>
      </c>
      <c r="V37">
        <v>1</v>
      </c>
      <c r="W37" t="s">
        <v>314</v>
      </c>
      <c r="X37" t="s">
        <v>314</v>
      </c>
      <c r="Y37" t="s">
        <v>314</v>
      </c>
      <c r="Z37" t="s">
        <v>314</v>
      </c>
      <c r="AA37" t="s">
        <v>314</v>
      </c>
      <c r="AB37" t="s">
        <v>314</v>
      </c>
      <c r="AC37" t="s">
        <v>314</v>
      </c>
      <c r="AD37" t="s">
        <v>314</v>
      </c>
      <c r="AE37" t="s">
        <v>314</v>
      </c>
      <c r="AF37" t="s">
        <v>314</v>
      </c>
    </row>
    <row r="38" spans="1:32" x14ac:dyDescent="0.35">
      <c r="A38" t="s">
        <v>875</v>
      </c>
      <c r="B38" t="s">
        <v>876</v>
      </c>
      <c r="C38" t="s">
        <v>10</v>
      </c>
      <c r="D38" t="s">
        <v>779</v>
      </c>
      <c r="E38" t="s">
        <v>773</v>
      </c>
      <c r="F38" t="s">
        <v>314</v>
      </c>
      <c r="G38" t="s">
        <v>481</v>
      </c>
      <c r="H38" t="s">
        <v>774</v>
      </c>
      <c r="I38" t="s">
        <v>868</v>
      </c>
      <c r="J38" t="s">
        <v>776</v>
      </c>
      <c r="K38" t="s">
        <v>314</v>
      </c>
      <c r="L38" s="8">
        <v>43831</v>
      </c>
      <c r="M38" t="s">
        <v>314</v>
      </c>
      <c r="N38" t="s">
        <v>314</v>
      </c>
      <c r="O38" t="s">
        <v>314</v>
      </c>
      <c r="P38" t="s">
        <v>314</v>
      </c>
      <c r="Q38" t="s">
        <v>314</v>
      </c>
      <c r="R38" t="s">
        <v>314</v>
      </c>
      <c r="S38" t="s">
        <v>314</v>
      </c>
      <c r="T38" t="s">
        <v>314</v>
      </c>
      <c r="U38" t="s">
        <v>314</v>
      </c>
      <c r="V38">
        <v>1</v>
      </c>
      <c r="W38" t="s">
        <v>314</v>
      </c>
      <c r="X38" t="s">
        <v>314</v>
      </c>
      <c r="Y38" t="s">
        <v>314</v>
      </c>
      <c r="Z38" t="s">
        <v>314</v>
      </c>
      <c r="AA38" t="s">
        <v>314</v>
      </c>
      <c r="AB38" t="s">
        <v>314</v>
      </c>
      <c r="AC38" t="s">
        <v>314</v>
      </c>
      <c r="AD38" t="s">
        <v>314</v>
      </c>
      <c r="AE38" t="s">
        <v>314</v>
      </c>
      <c r="AF38" t="s">
        <v>314</v>
      </c>
    </row>
    <row r="39" spans="1:32" x14ac:dyDescent="0.35">
      <c r="A39" t="s">
        <v>877</v>
      </c>
      <c r="B39" t="s">
        <v>878</v>
      </c>
      <c r="C39" t="s">
        <v>10</v>
      </c>
      <c r="D39" t="s">
        <v>779</v>
      </c>
      <c r="E39" t="s">
        <v>773</v>
      </c>
      <c r="F39" t="s">
        <v>314</v>
      </c>
      <c r="G39" t="s">
        <v>481</v>
      </c>
      <c r="H39" t="s">
        <v>774</v>
      </c>
      <c r="I39" t="s">
        <v>871</v>
      </c>
      <c r="J39" t="s">
        <v>776</v>
      </c>
      <c r="K39" t="s">
        <v>314</v>
      </c>
      <c r="L39" s="8">
        <v>43831</v>
      </c>
      <c r="M39" t="s">
        <v>314</v>
      </c>
      <c r="N39" t="s">
        <v>314</v>
      </c>
      <c r="O39" t="s">
        <v>314</v>
      </c>
      <c r="P39" t="s">
        <v>314</v>
      </c>
      <c r="Q39" t="s">
        <v>314</v>
      </c>
      <c r="R39" t="s">
        <v>314</v>
      </c>
      <c r="S39" t="s">
        <v>314</v>
      </c>
      <c r="T39" t="s">
        <v>314</v>
      </c>
      <c r="U39" t="s">
        <v>314</v>
      </c>
      <c r="V39">
        <v>1</v>
      </c>
      <c r="W39" t="s">
        <v>314</v>
      </c>
      <c r="X39" t="s">
        <v>314</v>
      </c>
      <c r="Y39" t="s">
        <v>314</v>
      </c>
      <c r="Z39" t="s">
        <v>314</v>
      </c>
      <c r="AA39" t="s">
        <v>314</v>
      </c>
      <c r="AB39" t="s">
        <v>314</v>
      </c>
      <c r="AC39" t="s">
        <v>314</v>
      </c>
      <c r="AD39" t="s">
        <v>314</v>
      </c>
      <c r="AE39" t="s">
        <v>314</v>
      </c>
      <c r="AF39" t="s">
        <v>314</v>
      </c>
    </row>
    <row r="40" spans="1:32" x14ac:dyDescent="0.35">
      <c r="A40" t="s">
        <v>877</v>
      </c>
      <c r="B40" t="s">
        <v>878</v>
      </c>
      <c r="C40" t="s">
        <v>10</v>
      </c>
      <c r="D40" t="s">
        <v>779</v>
      </c>
      <c r="E40" t="s">
        <v>773</v>
      </c>
      <c r="F40" t="s">
        <v>314</v>
      </c>
      <c r="G40" t="s">
        <v>481</v>
      </c>
      <c r="H40" t="s">
        <v>774</v>
      </c>
      <c r="I40" t="s">
        <v>873</v>
      </c>
      <c r="J40" t="s">
        <v>776</v>
      </c>
      <c r="K40" t="s">
        <v>314</v>
      </c>
      <c r="L40" s="8">
        <v>43831</v>
      </c>
      <c r="M40" t="s">
        <v>314</v>
      </c>
      <c r="N40" t="s">
        <v>314</v>
      </c>
      <c r="O40" t="s">
        <v>314</v>
      </c>
      <c r="P40" t="s">
        <v>314</v>
      </c>
      <c r="Q40" t="s">
        <v>314</v>
      </c>
      <c r="R40" t="s">
        <v>314</v>
      </c>
      <c r="S40" t="s">
        <v>314</v>
      </c>
      <c r="T40" t="s">
        <v>314</v>
      </c>
      <c r="U40" t="s">
        <v>314</v>
      </c>
      <c r="V40">
        <v>1</v>
      </c>
      <c r="W40" t="s">
        <v>314</v>
      </c>
      <c r="X40" t="s">
        <v>314</v>
      </c>
      <c r="Y40" t="s">
        <v>314</v>
      </c>
      <c r="Z40" t="s">
        <v>314</v>
      </c>
      <c r="AA40" t="s">
        <v>314</v>
      </c>
      <c r="AB40" t="s">
        <v>314</v>
      </c>
      <c r="AC40" t="s">
        <v>314</v>
      </c>
      <c r="AD40" t="s">
        <v>314</v>
      </c>
      <c r="AE40" t="s">
        <v>314</v>
      </c>
      <c r="AF40" t="s">
        <v>314</v>
      </c>
    </row>
    <row r="41" spans="1:32" x14ac:dyDescent="0.35">
      <c r="A41" t="s">
        <v>877</v>
      </c>
      <c r="B41" t="s">
        <v>878</v>
      </c>
      <c r="C41" t="s">
        <v>10</v>
      </c>
      <c r="D41" t="s">
        <v>779</v>
      </c>
      <c r="E41" t="s">
        <v>773</v>
      </c>
      <c r="F41" t="s">
        <v>314</v>
      </c>
      <c r="G41" t="s">
        <v>481</v>
      </c>
      <c r="H41" t="s">
        <v>774</v>
      </c>
      <c r="I41" t="s">
        <v>874</v>
      </c>
      <c r="J41" t="s">
        <v>776</v>
      </c>
      <c r="K41" t="s">
        <v>314</v>
      </c>
      <c r="L41" s="8">
        <v>43831</v>
      </c>
      <c r="M41" t="s">
        <v>314</v>
      </c>
      <c r="N41" t="s">
        <v>314</v>
      </c>
      <c r="O41" t="s">
        <v>314</v>
      </c>
      <c r="P41" t="s">
        <v>314</v>
      </c>
      <c r="Q41" t="s">
        <v>314</v>
      </c>
      <c r="R41" t="s">
        <v>314</v>
      </c>
      <c r="S41" t="s">
        <v>314</v>
      </c>
      <c r="T41" t="s">
        <v>314</v>
      </c>
      <c r="U41" t="s">
        <v>314</v>
      </c>
      <c r="V41">
        <v>1</v>
      </c>
      <c r="W41" t="s">
        <v>314</v>
      </c>
      <c r="X41" t="s">
        <v>314</v>
      </c>
      <c r="Y41" t="s">
        <v>314</v>
      </c>
      <c r="Z41" t="s">
        <v>314</v>
      </c>
      <c r="AA41" t="s">
        <v>314</v>
      </c>
      <c r="AB41" t="s">
        <v>314</v>
      </c>
      <c r="AC41" t="s">
        <v>314</v>
      </c>
      <c r="AD41" t="s">
        <v>314</v>
      </c>
      <c r="AE41" t="s">
        <v>314</v>
      </c>
      <c r="AF41" t="s">
        <v>314</v>
      </c>
    </row>
    <row r="42" spans="1:32" x14ac:dyDescent="0.35">
      <c r="A42" t="s">
        <v>877</v>
      </c>
      <c r="B42" t="s">
        <v>878</v>
      </c>
      <c r="C42" t="s">
        <v>10</v>
      </c>
      <c r="D42" t="s">
        <v>779</v>
      </c>
      <c r="E42" t="s">
        <v>773</v>
      </c>
      <c r="F42" t="s">
        <v>314</v>
      </c>
      <c r="G42" t="s">
        <v>481</v>
      </c>
      <c r="H42" t="s">
        <v>774</v>
      </c>
      <c r="I42" t="s">
        <v>868</v>
      </c>
      <c r="J42" t="s">
        <v>776</v>
      </c>
      <c r="K42" t="s">
        <v>314</v>
      </c>
      <c r="L42" s="8">
        <v>43831</v>
      </c>
      <c r="M42" t="s">
        <v>314</v>
      </c>
      <c r="N42" t="s">
        <v>314</v>
      </c>
      <c r="O42" t="s">
        <v>314</v>
      </c>
      <c r="P42" t="s">
        <v>314</v>
      </c>
      <c r="Q42" t="s">
        <v>314</v>
      </c>
      <c r="R42" t="s">
        <v>314</v>
      </c>
      <c r="S42" t="s">
        <v>314</v>
      </c>
      <c r="T42" t="s">
        <v>314</v>
      </c>
      <c r="U42" t="s">
        <v>314</v>
      </c>
      <c r="V42">
        <v>1</v>
      </c>
      <c r="W42" t="s">
        <v>314</v>
      </c>
      <c r="X42" t="s">
        <v>314</v>
      </c>
      <c r="Y42" t="s">
        <v>314</v>
      </c>
      <c r="Z42" t="s">
        <v>314</v>
      </c>
      <c r="AA42" t="s">
        <v>314</v>
      </c>
      <c r="AB42" t="s">
        <v>314</v>
      </c>
      <c r="AC42" t="s">
        <v>314</v>
      </c>
      <c r="AD42" t="s">
        <v>314</v>
      </c>
      <c r="AE42" t="s">
        <v>314</v>
      </c>
      <c r="AF42" t="s">
        <v>314</v>
      </c>
    </row>
    <row r="43" spans="1:32" x14ac:dyDescent="0.35">
      <c r="A43" t="s">
        <v>879</v>
      </c>
      <c r="B43" t="s">
        <v>880</v>
      </c>
      <c r="C43" t="s">
        <v>12</v>
      </c>
      <c r="D43" t="s">
        <v>791</v>
      </c>
      <c r="E43" t="s">
        <v>773</v>
      </c>
      <c r="F43" t="s">
        <v>314</v>
      </c>
      <c r="G43" t="s">
        <v>314</v>
      </c>
      <c r="H43" t="s">
        <v>314</v>
      </c>
      <c r="I43" t="s">
        <v>314</v>
      </c>
      <c r="J43" t="s">
        <v>314</v>
      </c>
      <c r="K43" t="s">
        <v>314</v>
      </c>
      <c r="L43" t="s">
        <v>314</v>
      </c>
      <c r="M43" t="s">
        <v>314</v>
      </c>
      <c r="N43" t="s">
        <v>314</v>
      </c>
      <c r="O43" t="s">
        <v>314</v>
      </c>
      <c r="P43" t="s">
        <v>314</v>
      </c>
      <c r="Q43" t="s">
        <v>314</v>
      </c>
      <c r="R43" t="s">
        <v>314</v>
      </c>
      <c r="S43" t="s">
        <v>314</v>
      </c>
      <c r="T43" t="s">
        <v>314</v>
      </c>
      <c r="U43" t="s">
        <v>314</v>
      </c>
      <c r="V43" t="s">
        <v>314</v>
      </c>
      <c r="W43" t="s">
        <v>314</v>
      </c>
      <c r="X43" t="s">
        <v>314</v>
      </c>
      <c r="Y43" t="s">
        <v>314</v>
      </c>
      <c r="Z43" t="s">
        <v>314</v>
      </c>
      <c r="AA43" t="s">
        <v>314</v>
      </c>
      <c r="AB43" t="s">
        <v>314</v>
      </c>
      <c r="AC43" t="s">
        <v>314</v>
      </c>
      <c r="AD43" t="s">
        <v>314</v>
      </c>
      <c r="AE43" t="s">
        <v>314</v>
      </c>
      <c r="AF43" t="s">
        <v>314</v>
      </c>
    </row>
    <row r="44" spans="1:32" x14ac:dyDescent="0.35">
      <c r="A44" t="s">
        <v>881</v>
      </c>
      <c r="B44" t="s">
        <v>882</v>
      </c>
      <c r="C44" t="s">
        <v>12</v>
      </c>
      <c r="D44" t="s">
        <v>791</v>
      </c>
      <c r="E44" t="s">
        <v>773</v>
      </c>
      <c r="F44" t="s">
        <v>314</v>
      </c>
      <c r="G44" t="s">
        <v>314</v>
      </c>
      <c r="H44" t="s">
        <v>314</v>
      </c>
      <c r="I44" t="s">
        <v>314</v>
      </c>
      <c r="J44" t="s">
        <v>314</v>
      </c>
      <c r="K44" t="s">
        <v>314</v>
      </c>
      <c r="L44" t="s">
        <v>314</v>
      </c>
      <c r="M44" t="s">
        <v>314</v>
      </c>
      <c r="N44" t="s">
        <v>314</v>
      </c>
      <c r="O44" t="s">
        <v>314</v>
      </c>
      <c r="P44" t="s">
        <v>314</v>
      </c>
      <c r="Q44" t="s">
        <v>314</v>
      </c>
      <c r="R44" t="s">
        <v>314</v>
      </c>
      <c r="S44" t="s">
        <v>314</v>
      </c>
      <c r="T44" t="s">
        <v>314</v>
      </c>
      <c r="U44" t="s">
        <v>314</v>
      </c>
      <c r="V44" t="s">
        <v>314</v>
      </c>
      <c r="W44" t="s">
        <v>314</v>
      </c>
      <c r="X44" t="s">
        <v>314</v>
      </c>
      <c r="Y44" t="s">
        <v>314</v>
      </c>
      <c r="Z44" t="s">
        <v>314</v>
      </c>
      <c r="AA44" t="s">
        <v>314</v>
      </c>
      <c r="AB44" t="s">
        <v>314</v>
      </c>
      <c r="AC44" t="s">
        <v>314</v>
      </c>
      <c r="AD44" t="s">
        <v>314</v>
      </c>
      <c r="AE44" t="s">
        <v>314</v>
      </c>
      <c r="AF44" t="s">
        <v>314</v>
      </c>
    </row>
    <row r="45" spans="1:32" x14ac:dyDescent="0.35">
      <c r="A45" t="s">
        <v>883</v>
      </c>
      <c r="B45" t="s">
        <v>884</v>
      </c>
      <c r="C45" t="s">
        <v>12</v>
      </c>
      <c r="D45" t="s">
        <v>784</v>
      </c>
      <c r="E45" t="s">
        <v>773</v>
      </c>
      <c r="F45" t="s">
        <v>488</v>
      </c>
      <c r="G45" t="s">
        <v>487</v>
      </c>
      <c r="H45" t="s">
        <v>774</v>
      </c>
      <c r="I45" t="s">
        <v>885</v>
      </c>
      <c r="J45" t="s">
        <v>786</v>
      </c>
      <c r="K45" t="s">
        <v>314</v>
      </c>
      <c r="L45" s="9">
        <v>47362</v>
      </c>
      <c r="M45" t="s">
        <v>314</v>
      </c>
      <c r="N45" t="s">
        <v>314</v>
      </c>
      <c r="O45" t="s">
        <v>314</v>
      </c>
      <c r="P45" t="s">
        <v>314</v>
      </c>
      <c r="Q45" t="s">
        <v>314</v>
      </c>
      <c r="R45" t="s">
        <v>314</v>
      </c>
      <c r="S45" t="s">
        <v>314</v>
      </c>
      <c r="T45" t="s">
        <v>314</v>
      </c>
      <c r="U45" t="s">
        <v>314</v>
      </c>
      <c r="V45">
        <v>1</v>
      </c>
      <c r="W45" t="s">
        <v>314</v>
      </c>
      <c r="X45" t="s">
        <v>788</v>
      </c>
      <c r="Y45" t="s">
        <v>314</v>
      </c>
      <c r="Z45" t="s">
        <v>314</v>
      </c>
      <c r="AA45" t="s">
        <v>314</v>
      </c>
      <c r="AB45" t="s">
        <v>314</v>
      </c>
      <c r="AC45" t="s">
        <v>314</v>
      </c>
      <c r="AD45" t="s">
        <v>314</v>
      </c>
      <c r="AE45" t="s">
        <v>314</v>
      </c>
      <c r="AF45" t="s">
        <v>314</v>
      </c>
    </row>
    <row r="46" spans="1:32" x14ac:dyDescent="0.35">
      <c r="A46" t="s">
        <v>886</v>
      </c>
      <c r="B46" t="s">
        <v>887</v>
      </c>
      <c r="C46" t="s">
        <v>12</v>
      </c>
      <c r="D46" t="s">
        <v>784</v>
      </c>
      <c r="E46" t="s">
        <v>773</v>
      </c>
      <c r="F46" t="s">
        <v>488</v>
      </c>
      <c r="G46" t="s">
        <v>487</v>
      </c>
      <c r="H46" t="s">
        <v>774</v>
      </c>
      <c r="I46" t="s">
        <v>885</v>
      </c>
      <c r="J46" t="s">
        <v>786</v>
      </c>
      <c r="K46" t="s">
        <v>314</v>
      </c>
      <c r="L46" t="s">
        <v>888</v>
      </c>
      <c r="M46" t="s">
        <v>314</v>
      </c>
      <c r="N46" t="s">
        <v>314</v>
      </c>
      <c r="O46" t="s">
        <v>314</v>
      </c>
      <c r="P46" t="s">
        <v>314</v>
      </c>
      <c r="Q46" t="s">
        <v>314</v>
      </c>
      <c r="R46" t="s">
        <v>314</v>
      </c>
      <c r="S46" t="s">
        <v>314</v>
      </c>
      <c r="T46" t="s">
        <v>314</v>
      </c>
      <c r="U46" t="s">
        <v>314</v>
      </c>
      <c r="V46">
        <v>1</v>
      </c>
      <c r="W46" t="s">
        <v>314</v>
      </c>
      <c r="X46" t="s">
        <v>788</v>
      </c>
      <c r="Y46" t="s">
        <v>314</v>
      </c>
      <c r="Z46" t="s">
        <v>314</v>
      </c>
      <c r="AA46" t="s">
        <v>314</v>
      </c>
      <c r="AB46" t="s">
        <v>314</v>
      </c>
      <c r="AC46" t="s">
        <v>314</v>
      </c>
      <c r="AD46" t="s">
        <v>314</v>
      </c>
      <c r="AE46" t="s">
        <v>314</v>
      </c>
      <c r="AF46" t="s">
        <v>314</v>
      </c>
    </row>
    <row r="47" spans="1:32" x14ac:dyDescent="0.35">
      <c r="A47" t="s">
        <v>889</v>
      </c>
      <c r="B47" t="s">
        <v>890</v>
      </c>
      <c r="C47" t="s">
        <v>10</v>
      </c>
      <c r="D47" t="s">
        <v>784</v>
      </c>
      <c r="E47" t="s">
        <v>773</v>
      </c>
      <c r="F47" t="s">
        <v>488</v>
      </c>
      <c r="G47" t="s">
        <v>487</v>
      </c>
      <c r="H47" t="s">
        <v>774</v>
      </c>
      <c r="I47" t="s">
        <v>885</v>
      </c>
      <c r="J47" t="s">
        <v>786</v>
      </c>
      <c r="K47" t="s">
        <v>314</v>
      </c>
      <c r="L47" t="s">
        <v>891</v>
      </c>
      <c r="M47" t="s">
        <v>314</v>
      </c>
      <c r="N47" t="s">
        <v>314</v>
      </c>
      <c r="O47" t="s">
        <v>314</v>
      </c>
      <c r="P47" t="s">
        <v>314</v>
      </c>
      <c r="Q47" t="s">
        <v>314</v>
      </c>
      <c r="R47" t="s">
        <v>314</v>
      </c>
      <c r="S47" t="s">
        <v>314</v>
      </c>
      <c r="T47" t="s">
        <v>314</v>
      </c>
      <c r="U47" t="s">
        <v>314</v>
      </c>
      <c r="V47">
        <v>1</v>
      </c>
      <c r="W47" t="s">
        <v>314</v>
      </c>
      <c r="X47" t="s">
        <v>788</v>
      </c>
      <c r="Y47" t="s">
        <v>314</v>
      </c>
      <c r="Z47" t="s">
        <v>314</v>
      </c>
      <c r="AA47" t="s">
        <v>314</v>
      </c>
      <c r="AB47" t="s">
        <v>314</v>
      </c>
      <c r="AC47" t="s">
        <v>314</v>
      </c>
      <c r="AD47" t="s">
        <v>314</v>
      </c>
      <c r="AE47" t="s">
        <v>314</v>
      </c>
      <c r="AF47" t="s">
        <v>314</v>
      </c>
    </row>
    <row r="48" spans="1:32" x14ac:dyDescent="0.35">
      <c r="A48" t="s">
        <v>892</v>
      </c>
      <c r="B48" t="s">
        <v>893</v>
      </c>
      <c r="C48" t="s">
        <v>10</v>
      </c>
      <c r="D48" t="s">
        <v>784</v>
      </c>
      <c r="E48" t="s">
        <v>773</v>
      </c>
      <c r="F48" t="s">
        <v>488</v>
      </c>
      <c r="G48" t="s">
        <v>487</v>
      </c>
      <c r="H48" t="s">
        <v>774</v>
      </c>
      <c r="I48" t="s">
        <v>885</v>
      </c>
      <c r="J48" t="s">
        <v>786</v>
      </c>
      <c r="K48" t="s">
        <v>314</v>
      </c>
      <c r="L48" t="s">
        <v>891</v>
      </c>
      <c r="M48" t="s">
        <v>314</v>
      </c>
      <c r="N48" t="s">
        <v>314</v>
      </c>
      <c r="O48" t="s">
        <v>314</v>
      </c>
      <c r="P48" t="s">
        <v>314</v>
      </c>
      <c r="Q48" t="s">
        <v>314</v>
      </c>
      <c r="R48" t="s">
        <v>314</v>
      </c>
      <c r="S48" t="s">
        <v>314</v>
      </c>
      <c r="T48" t="s">
        <v>314</v>
      </c>
      <c r="U48" t="s">
        <v>314</v>
      </c>
      <c r="V48">
        <v>1</v>
      </c>
      <c r="W48" t="s">
        <v>314</v>
      </c>
      <c r="X48" t="s">
        <v>788</v>
      </c>
      <c r="Y48" t="s">
        <v>314</v>
      </c>
      <c r="Z48" t="s">
        <v>314</v>
      </c>
      <c r="AA48" t="s">
        <v>314</v>
      </c>
      <c r="AB48" t="s">
        <v>314</v>
      </c>
      <c r="AC48" t="s">
        <v>314</v>
      </c>
      <c r="AD48" t="s">
        <v>314</v>
      </c>
      <c r="AE48" t="s">
        <v>314</v>
      </c>
      <c r="AF48" t="s">
        <v>314</v>
      </c>
    </row>
    <row r="49" spans="1:32" x14ac:dyDescent="0.35">
      <c r="A49" t="s">
        <v>894</v>
      </c>
      <c r="B49" t="s">
        <v>895</v>
      </c>
      <c r="C49" t="s">
        <v>12</v>
      </c>
      <c r="D49" t="s">
        <v>784</v>
      </c>
      <c r="E49" t="s">
        <v>773</v>
      </c>
      <c r="F49" t="s">
        <v>488</v>
      </c>
      <c r="G49" t="s">
        <v>487</v>
      </c>
      <c r="H49" t="s">
        <v>774</v>
      </c>
      <c r="I49" t="s">
        <v>885</v>
      </c>
      <c r="J49" t="s">
        <v>786</v>
      </c>
      <c r="K49" t="s">
        <v>314</v>
      </c>
      <c r="L49" t="s">
        <v>891</v>
      </c>
      <c r="M49" t="s">
        <v>314</v>
      </c>
      <c r="N49" t="s">
        <v>314</v>
      </c>
      <c r="O49" t="s">
        <v>314</v>
      </c>
      <c r="P49" t="s">
        <v>314</v>
      </c>
      <c r="Q49" t="s">
        <v>314</v>
      </c>
      <c r="R49" t="s">
        <v>314</v>
      </c>
      <c r="S49" t="s">
        <v>314</v>
      </c>
      <c r="T49" t="s">
        <v>314</v>
      </c>
      <c r="U49" t="s">
        <v>314</v>
      </c>
      <c r="V49">
        <v>1</v>
      </c>
      <c r="W49" t="s">
        <v>314</v>
      </c>
      <c r="X49" t="s">
        <v>788</v>
      </c>
      <c r="Y49" t="s">
        <v>314</v>
      </c>
      <c r="Z49" t="s">
        <v>314</v>
      </c>
      <c r="AA49" t="s">
        <v>314</v>
      </c>
      <c r="AB49" t="s">
        <v>314</v>
      </c>
      <c r="AC49" t="s">
        <v>314</v>
      </c>
      <c r="AD49" t="s">
        <v>314</v>
      </c>
      <c r="AE49" t="s">
        <v>314</v>
      </c>
      <c r="AF49" t="s">
        <v>314</v>
      </c>
    </row>
    <row r="50" spans="1:32" x14ac:dyDescent="0.35">
      <c r="A50" t="s">
        <v>896</v>
      </c>
      <c r="B50" t="s">
        <v>897</v>
      </c>
      <c r="C50" t="s">
        <v>11</v>
      </c>
      <c r="D50" t="s">
        <v>784</v>
      </c>
      <c r="E50" t="s">
        <v>773</v>
      </c>
      <c r="F50" t="s">
        <v>488</v>
      </c>
      <c r="G50" t="s">
        <v>487</v>
      </c>
      <c r="H50" t="s">
        <v>774</v>
      </c>
      <c r="I50" t="s">
        <v>885</v>
      </c>
      <c r="J50" t="s">
        <v>786</v>
      </c>
      <c r="K50" t="s">
        <v>314</v>
      </c>
      <c r="L50" t="s">
        <v>891</v>
      </c>
      <c r="M50" t="s">
        <v>314</v>
      </c>
      <c r="N50" t="s">
        <v>314</v>
      </c>
      <c r="O50" t="s">
        <v>314</v>
      </c>
      <c r="P50" t="s">
        <v>314</v>
      </c>
      <c r="Q50" t="s">
        <v>314</v>
      </c>
      <c r="R50" t="s">
        <v>314</v>
      </c>
      <c r="S50" t="s">
        <v>314</v>
      </c>
      <c r="T50" t="s">
        <v>314</v>
      </c>
      <c r="U50" t="s">
        <v>314</v>
      </c>
      <c r="V50">
        <v>1</v>
      </c>
      <c r="W50" t="s">
        <v>314</v>
      </c>
      <c r="X50" t="s">
        <v>788</v>
      </c>
      <c r="Y50" t="s">
        <v>314</v>
      </c>
      <c r="Z50" t="s">
        <v>314</v>
      </c>
      <c r="AA50" t="s">
        <v>314</v>
      </c>
      <c r="AB50" t="s">
        <v>314</v>
      </c>
      <c r="AC50" t="s">
        <v>314</v>
      </c>
      <c r="AD50" t="s">
        <v>314</v>
      </c>
      <c r="AE50" t="s">
        <v>314</v>
      </c>
      <c r="AF50" t="s">
        <v>314</v>
      </c>
    </row>
    <row r="51" spans="1:32" x14ac:dyDescent="0.35">
      <c r="A51" t="s">
        <v>896</v>
      </c>
      <c r="B51" t="s">
        <v>897</v>
      </c>
      <c r="C51" t="s">
        <v>11</v>
      </c>
      <c r="D51" t="s">
        <v>867</v>
      </c>
      <c r="E51" t="s">
        <v>773</v>
      </c>
      <c r="F51" t="s">
        <v>377</v>
      </c>
      <c r="G51" t="s">
        <v>491</v>
      </c>
      <c r="H51" t="s">
        <v>774</v>
      </c>
      <c r="I51" t="s">
        <v>898</v>
      </c>
      <c r="J51" t="s">
        <v>899</v>
      </c>
      <c r="K51" t="s">
        <v>314</v>
      </c>
      <c r="L51" t="s">
        <v>314</v>
      </c>
      <c r="M51" t="s">
        <v>314</v>
      </c>
      <c r="N51" t="s">
        <v>314</v>
      </c>
      <c r="O51" t="s">
        <v>314</v>
      </c>
      <c r="P51" t="s">
        <v>314</v>
      </c>
      <c r="Q51" t="s">
        <v>314</v>
      </c>
      <c r="R51" t="s">
        <v>314</v>
      </c>
      <c r="S51" t="s">
        <v>314</v>
      </c>
      <c r="T51" t="s">
        <v>314</v>
      </c>
      <c r="U51">
        <v>890</v>
      </c>
      <c r="V51">
        <v>-1</v>
      </c>
      <c r="W51" t="s">
        <v>314</v>
      </c>
      <c r="X51" t="s">
        <v>900</v>
      </c>
      <c r="Y51" t="s">
        <v>314</v>
      </c>
      <c r="Z51" t="s">
        <v>314</v>
      </c>
      <c r="AA51" t="s">
        <v>314</v>
      </c>
      <c r="AB51" t="s">
        <v>314</v>
      </c>
      <c r="AC51" t="s">
        <v>314</v>
      </c>
      <c r="AD51" t="s">
        <v>314</v>
      </c>
      <c r="AE51" t="s">
        <v>314</v>
      </c>
      <c r="AF51" t="s">
        <v>314</v>
      </c>
    </row>
    <row r="52" spans="1:32" x14ac:dyDescent="0.35">
      <c r="A52" t="s">
        <v>901</v>
      </c>
      <c r="B52" t="s">
        <v>902</v>
      </c>
      <c r="C52" t="s">
        <v>10</v>
      </c>
      <c r="D52" t="s">
        <v>791</v>
      </c>
      <c r="E52" t="s">
        <v>773</v>
      </c>
      <c r="F52" t="s">
        <v>314</v>
      </c>
      <c r="G52" t="s">
        <v>314</v>
      </c>
      <c r="H52" t="s">
        <v>314</v>
      </c>
      <c r="I52" t="s">
        <v>314</v>
      </c>
      <c r="J52" t="s">
        <v>314</v>
      </c>
      <c r="K52" t="s">
        <v>314</v>
      </c>
      <c r="L52" t="s">
        <v>314</v>
      </c>
      <c r="M52" t="s">
        <v>314</v>
      </c>
      <c r="N52" t="s">
        <v>314</v>
      </c>
      <c r="O52" t="s">
        <v>314</v>
      </c>
      <c r="P52" t="s">
        <v>314</v>
      </c>
      <c r="Q52" t="s">
        <v>314</v>
      </c>
      <c r="R52" t="s">
        <v>314</v>
      </c>
      <c r="S52" t="s">
        <v>314</v>
      </c>
      <c r="T52" t="s">
        <v>314</v>
      </c>
      <c r="U52" t="s">
        <v>314</v>
      </c>
      <c r="V52" t="s">
        <v>314</v>
      </c>
      <c r="W52" t="s">
        <v>314</v>
      </c>
      <c r="X52" t="s">
        <v>314</v>
      </c>
      <c r="Y52" t="s">
        <v>314</v>
      </c>
      <c r="Z52" t="s">
        <v>314</v>
      </c>
      <c r="AA52" t="s">
        <v>314</v>
      </c>
      <c r="AB52" t="s">
        <v>314</v>
      </c>
      <c r="AC52" t="s">
        <v>314</v>
      </c>
      <c r="AD52" t="s">
        <v>314</v>
      </c>
      <c r="AE52" t="s">
        <v>314</v>
      </c>
      <c r="AF52" t="s">
        <v>314</v>
      </c>
    </row>
    <row r="53" spans="1:32" x14ac:dyDescent="0.35">
      <c r="A53" t="s">
        <v>903</v>
      </c>
      <c r="B53" t="s">
        <v>904</v>
      </c>
      <c r="C53" t="s">
        <v>12</v>
      </c>
      <c r="D53" t="s">
        <v>791</v>
      </c>
      <c r="E53" t="s">
        <v>773</v>
      </c>
      <c r="F53" t="s">
        <v>314</v>
      </c>
      <c r="G53" t="s">
        <v>314</v>
      </c>
      <c r="H53" t="s">
        <v>314</v>
      </c>
      <c r="I53" t="s">
        <v>314</v>
      </c>
      <c r="J53" t="s">
        <v>314</v>
      </c>
      <c r="K53" t="s">
        <v>314</v>
      </c>
      <c r="L53" t="s">
        <v>314</v>
      </c>
      <c r="M53" t="s">
        <v>314</v>
      </c>
      <c r="N53" t="s">
        <v>314</v>
      </c>
      <c r="O53" t="s">
        <v>314</v>
      </c>
      <c r="P53" t="s">
        <v>314</v>
      </c>
      <c r="Q53" t="s">
        <v>314</v>
      </c>
      <c r="R53" t="s">
        <v>314</v>
      </c>
      <c r="S53" t="s">
        <v>314</v>
      </c>
      <c r="T53" t="s">
        <v>314</v>
      </c>
      <c r="U53" t="s">
        <v>314</v>
      </c>
      <c r="V53" t="s">
        <v>314</v>
      </c>
      <c r="W53" t="s">
        <v>314</v>
      </c>
      <c r="X53" t="s">
        <v>314</v>
      </c>
      <c r="Y53" t="s">
        <v>314</v>
      </c>
      <c r="Z53" t="s">
        <v>314</v>
      </c>
      <c r="AA53" t="s">
        <v>314</v>
      </c>
      <c r="AB53" t="s">
        <v>314</v>
      </c>
      <c r="AC53" t="s">
        <v>314</v>
      </c>
      <c r="AD53" t="s">
        <v>314</v>
      </c>
      <c r="AE53" t="s">
        <v>314</v>
      </c>
      <c r="AF53" t="s">
        <v>314</v>
      </c>
    </row>
    <row r="54" spans="1:32" x14ac:dyDescent="0.35">
      <c r="A54" t="s">
        <v>905</v>
      </c>
      <c r="B54" t="s">
        <v>906</v>
      </c>
      <c r="C54" t="s">
        <v>12</v>
      </c>
      <c r="D54" t="s">
        <v>867</v>
      </c>
      <c r="E54" t="s">
        <v>773</v>
      </c>
      <c r="F54" t="s">
        <v>499</v>
      </c>
      <c r="G54" t="s">
        <v>498</v>
      </c>
      <c r="H54" t="s">
        <v>774</v>
      </c>
      <c r="I54" t="s">
        <v>907</v>
      </c>
      <c r="J54" t="s">
        <v>786</v>
      </c>
      <c r="K54" t="s">
        <v>314</v>
      </c>
      <c r="L54" t="s">
        <v>314</v>
      </c>
      <c r="M54" t="s">
        <v>314</v>
      </c>
      <c r="N54" t="s">
        <v>314</v>
      </c>
      <c r="O54" t="s">
        <v>314</v>
      </c>
      <c r="P54" t="s">
        <v>314</v>
      </c>
      <c r="Q54" t="s">
        <v>314</v>
      </c>
      <c r="R54" t="s">
        <v>314</v>
      </c>
      <c r="S54" t="s">
        <v>314</v>
      </c>
      <c r="T54" t="s">
        <v>908</v>
      </c>
      <c r="U54">
        <v>1748</v>
      </c>
      <c r="V54">
        <v>-1</v>
      </c>
      <c r="W54" t="s">
        <v>314</v>
      </c>
      <c r="X54" t="s">
        <v>788</v>
      </c>
      <c r="Y54" t="s">
        <v>314</v>
      </c>
      <c r="Z54" t="s">
        <v>314</v>
      </c>
      <c r="AA54" t="s">
        <v>314</v>
      </c>
      <c r="AB54" t="s">
        <v>314</v>
      </c>
      <c r="AC54" t="s">
        <v>314</v>
      </c>
      <c r="AD54" t="s">
        <v>314</v>
      </c>
      <c r="AE54" t="s">
        <v>314</v>
      </c>
      <c r="AF54" t="s">
        <v>314</v>
      </c>
    </row>
    <row r="55" spans="1:32" x14ac:dyDescent="0.35">
      <c r="A55" t="s">
        <v>909</v>
      </c>
      <c r="B55" t="s">
        <v>910</v>
      </c>
      <c r="C55" t="s">
        <v>12</v>
      </c>
      <c r="D55" t="s">
        <v>791</v>
      </c>
      <c r="E55" t="s">
        <v>773</v>
      </c>
      <c r="F55" t="s">
        <v>314</v>
      </c>
      <c r="G55" t="s">
        <v>314</v>
      </c>
      <c r="H55" t="s">
        <v>314</v>
      </c>
      <c r="I55" t="s">
        <v>314</v>
      </c>
      <c r="J55" t="s">
        <v>314</v>
      </c>
      <c r="K55" t="s">
        <v>314</v>
      </c>
      <c r="L55" t="s">
        <v>314</v>
      </c>
      <c r="M55" t="s">
        <v>314</v>
      </c>
      <c r="N55" t="s">
        <v>314</v>
      </c>
      <c r="O55" t="s">
        <v>314</v>
      </c>
      <c r="P55" t="s">
        <v>314</v>
      </c>
      <c r="Q55" t="s">
        <v>314</v>
      </c>
      <c r="R55" t="s">
        <v>314</v>
      </c>
      <c r="S55" t="s">
        <v>314</v>
      </c>
      <c r="T55" t="s">
        <v>314</v>
      </c>
      <c r="U55" t="s">
        <v>314</v>
      </c>
      <c r="V55" t="s">
        <v>314</v>
      </c>
      <c r="W55" t="s">
        <v>314</v>
      </c>
      <c r="X55" t="s">
        <v>314</v>
      </c>
      <c r="Y55" t="s">
        <v>314</v>
      </c>
      <c r="Z55" t="s">
        <v>314</v>
      </c>
      <c r="AA55" t="s">
        <v>314</v>
      </c>
      <c r="AB55" t="s">
        <v>314</v>
      </c>
      <c r="AC55" t="s">
        <v>314</v>
      </c>
      <c r="AD55" t="s">
        <v>314</v>
      </c>
      <c r="AE55" t="s">
        <v>314</v>
      </c>
      <c r="AF55" t="s">
        <v>314</v>
      </c>
    </row>
    <row r="56" spans="1:32" x14ac:dyDescent="0.35">
      <c r="A56" t="s">
        <v>911</v>
      </c>
      <c r="B56" t="s">
        <v>912</v>
      </c>
      <c r="C56" t="s">
        <v>12</v>
      </c>
      <c r="D56" t="s">
        <v>791</v>
      </c>
      <c r="E56" t="s">
        <v>773</v>
      </c>
      <c r="F56" t="s">
        <v>314</v>
      </c>
      <c r="G56" t="s">
        <v>314</v>
      </c>
      <c r="H56" t="s">
        <v>314</v>
      </c>
      <c r="I56" t="s">
        <v>314</v>
      </c>
      <c r="J56" t="s">
        <v>314</v>
      </c>
      <c r="K56" t="s">
        <v>314</v>
      </c>
      <c r="L56" t="s">
        <v>314</v>
      </c>
      <c r="M56" t="s">
        <v>314</v>
      </c>
      <c r="N56" t="s">
        <v>314</v>
      </c>
      <c r="O56" t="s">
        <v>314</v>
      </c>
      <c r="P56" t="s">
        <v>314</v>
      </c>
      <c r="Q56" t="s">
        <v>314</v>
      </c>
      <c r="R56" t="s">
        <v>314</v>
      </c>
      <c r="S56" t="s">
        <v>314</v>
      </c>
      <c r="T56" t="s">
        <v>913</v>
      </c>
      <c r="U56" t="s">
        <v>314</v>
      </c>
      <c r="V56" t="s">
        <v>314</v>
      </c>
      <c r="W56" t="s">
        <v>314</v>
      </c>
      <c r="X56" t="s">
        <v>314</v>
      </c>
      <c r="Y56" t="s">
        <v>314</v>
      </c>
      <c r="Z56" t="s">
        <v>314</v>
      </c>
      <c r="AA56" t="s">
        <v>314</v>
      </c>
      <c r="AB56" t="s">
        <v>314</v>
      </c>
      <c r="AC56" t="s">
        <v>314</v>
      </c>
      <c r="AD56" t="s">
        <v>314</v>
      </c>
      <c r="AE56" t="s">
        <v>314</v>
      </c>
      <c r="AF56" t="s">
        <v>314</v>
      </c>
    </row>
    <row r="57" spans="1:32" x14ac:dyDescent="0.35">
      <c r="A57" t="s">
        <v>914</v>
      </c>
      <c r="B57" t="s">
        <v>915</v>
      </c>
      <c r="C57" t="s">
        <v>12</v>
      </c>
      <c r="D57" t="s">
        <v>916</v>
      </c>
      <c r="E57" t="s">
        <v>773</v>
      </c>
      <c r="F57" t="s">
        <v>510</v>
      </c>
      <c r="G57" t="s">
        <v>509</v>
      </c>
      <c r="H57" t="s">
        <v>774</v>
      </c>
      <c r="I57" t="s">
        <v>917</v>
      </c>
      <c r="J57" t="s">
        <v>786</v>
      </c>
      <c r="K57" s="8">
        <v>43893</v>
      </c>
      <c r="L57" t="s">
        <v>314</v>
      </c>
      <c r="M57" t="s">
        <v>314</v>
      </c>
      <c r="N57" t="s">
        <v>314</v>
      </c>
      <c r="O57">
        <v>1790</v>
      </c>
      <c r="P57" t="s">
        <v>314</v>
      </c>
      <c r="Q57" t="s">
        <v>314</v>
      </c>
      <c r="R57" t="s">
        <v>314</v>
      </c>
      <c r="S57" t="s">
        <v>314</v>
      </c>
      <c r="T57" t="s">
        <v>314</v>
      </c>
      <c r="U57" t="s">
        <v>314</v>
      </c>
      <c r="V57">
        <v>-1</v>
      </c>
      <c r="W57" t="s">
        <v>314</v>
      </c>
      <c r="X57" t="s">
        <v>788</v>
      </c>
      <c r="Y57" t="s">
        <v>314</v>
      </c>
      <c r="Z57" t="s">
        <v>314</v>
      </c>
      <c r="AA57" t="s">
        <v>314</v>
      </c>
      <c r="AB57" t="s">
        <v>314</v>
      </c>
      <c r="AC57" t="s">
        <v>314</v>
      </c>
      <c r="AD57" t="s">
        <v>314</v>
      </c>
      <c r="AE57" t="s">
        <v>314</v>
      </c>
      <c r="AF57" t="s">
        <v>314</v>
      </c>
    </row>
    <row r="58" spans="1:32" x14ac:dyDescent="0.35">
      <c r="A58" t="s">
        <v>914</v>
      </c>
      <c r="B58" t="s">
        <v>915</v>
      </c>
      <c r="C58" t="s">
        <v>12</v>
      </c>
      <c r="D58" t="s">
        <v>916</v>
      </c>
      <c r="E58" t="s">
        <v>773</v>
      </c>
      <c r="F58" t="s">
        <v>510</v>
      </c>
      <c r="G58" t="s">
        <v>509</v>
      </c>
      <c r="H58" t="s">
        <v>774</v>
      </c>
      <c r="I58" t="s">
        <v>918</v>
      </c>
      <c r="J58" t="s">
        <v>786</v>
      </c>
      <c r="K58" s="8">
        <v>43893</v>
      </c>
      <c r="L58" t="s">
        <v>314</v>
      </c>
      <c r="M58" t="s">
        <v>314</v>
      </c>
      <c r="N58" t="s">
        <v>314</v>
      </c>
      <c r="O58">
        <v>1282</v>
      </c>
      <c r="P58" t="s">
        <v>314</v>
      </c>
      <c r="Q58" t="s">
        <v>314</v>
      </c>
      <c r="R58" t="s">
        <v>314</v>
      </c>
      <c r="S58" t="s">
        <v>314</v>
      </c>
      <c r="T58" t="s">
        <v>314</v>
      </c>
      <c r="U58" t="s">
        <v>314</v>
      </c>
      <c r="V58">
        <v>-1</v>
      </c>
      <c r="W58" t="s">
        <v>314</v>
      </c>
      <c r="X58" t="s">
        <v>788</v>
      </c>
      <c r="Y58" t="s">
        <v>314</v>
      </c>
      <c r="Z58" t="s">
        <v>314</v>
      </c>
      <c r="AA58" t="s">
        <v>314</v>
      </c>
      <c r="AB58" t="s">
        <v>314</v>
      </c>
      <c r="AC58" t="s">
        <v>314</v>
      </c>
      <c r="AD58" t="s">
        <v>314</v>
      </c>
      <c r="AE58" t="s">
        <v>314</v>
      </c>
      <c r="AF58" t="s">
        <v>314</v>
      </c>
    </row>
    <row r="59" spans="1:32" x14ac:dyDescent="0.35">
      <c r="A59" t="s">
        <v>919</v>
      </c>
      <c r="B59" t="s">
        <v>920</v>
      </c>
      <c r="C59" t="s">
        <v>10</v>
      </c>
      <c r="D59" t="s">
        <v>784</v>
      </c>
      <c r="E59" t="s">
        <v>773</v>
      </c>
      <c r="F59" t="s">
        <v>514</v>
      </c>
      <c r="G59" t="s">
        <v>513</v>
      </c>
      <c r="H59" t="s">
        <v>774</v>
      </c>
      <c r="I59" t="s">
        <v>921</v>
      </c>
      <c r="J59" t="s">
        <v>786</v>
      </c>
      <c r="K59" t="s">
        <v>314</v>
      </c>
      <c r="L59" s="9">
        <v>41883</v>
      </c>
      <c r="M59" t="s">
        <v>314</v>
      </c>
      <c r="N59" t="s">
        <v>314</v>
      </c>
      <c r="O59" t="s">
        <v>314</v>
      </c>
      <c r="P59" t="s">
        <v>314</v>
      </c>
      <c r="Q59" t="s">
        <v>314</v>
      </c>
      <c r="R59" t="s">
        <v>314</v>
      </c>
      <c r="S59" t="s">
        <v>314</v>
      </c>
      <c r="T59" t="s">
        <v>314</v>
      </c>
      <c r="U59" t="s">
        <v>314</v>
      </c>
      <c r="V59">
        <v>-1</v>
      </c>
      <c r="W59" t="s">
        <v>314</v>
      </c>
      <c r="X59" t="s">
        <v>788</v>
      </c>
      <c r="Y59" t="s">
        <v>314</v>
      </c>
      <c r="Z59" t="s">
        <v>314</v>
      </c>
      <c r="AA59" t="s">
        <v>314</v>
      </c>
      <c r="AB59" t="s">
        <v>314</v>
      </c>
      <c r="AC59" t="s">
        <v>314</v>
      </c>
      <c r="AD59" t="s">
        <v>314</v>
      </c>
      <c r="AE59" t="s">
        <v>314</v>
      </c>
      <c r="AF59" t="s">
        <v>314</v>
      </c>
    </row>
    <row r="60" spans="1:32" x14ac:dyDescent="0.35">
      <c r="A60" t="s">
        <v>919</v>
      </c>
      <c r="B60" t="s">
        <v>920</v>
      </c>
      <c r="C60" t="s">
        <v>10</v>
      </c>
      <c r="D60" t="s">
        <v>784</v>
      </c>
      <c r="E60" t="s">
        <v>773</v>
      </c>
      <c r="F60" t="s">
        <v>519</v>
      </c>
      <c r="G60" t="s">
        <v>518</v>
      </c>
      <c r="H60" t="s">
        <v>774</v>
      </c>
      <c r="I60" t="s">
        <v>922</v>
      </c>
      <c r="J60" t="s">
        <v>786</v>
      </c>
      <c r="K60" t="s">
        <v>314</v>
      </c>
      <c r="L60" s="9">
        <v>43466</v>
      </c>
      <c r="M60" t="s">
        <v>314</v>
      </c>
      <c r="N60" t="s">
        <v>314</v>
      </c>
      <c r="O60" t="s">
        <v>314</v>
      </c>
      <c r="P60" t="s">
        <v>314</v>
      </c>
      <c r="Q60" t="s">
        <v>314</v>
      </c>
      <c r="R60" t="s">
        <v>314</v>
      </c>
      <c r="S60" t="s">
        <v>314</v>
      </c>
      <c r="T60" t="s">
        <v>314</v>
      </c>
      <c r="U60" t="s">
        <v>314</v>
      </c>
      <c r="V60">
        <v>1</v>
      </c>
      <c r="W60" t="s">
        <v>314</v>
      </c>
      <c r="X60" t="s">
        <v>788</v>
      </c>
      <c r="Y60" t="s">
        <v>314</v>
      </c>
      <c r="Z60" t="s">
        <v>314</v>
      </c>
      <c r="AA60" t="s">
        <v>314</v>
      </c>
      <c r="AB60" t="s">
        <v>314</v>
      </c>
      <c r="AC60" t="s">
        <v>314</v>
      </c>
      <c r="AD60" t="s">
        <v>314</v>
      </c>
      <c r="AE60" t="s">
        <v>314</v>
      </c>
      <c r="AF60" t="s">
        <v>314</v>
      </c>
    </row>
    <row r="61" spans="1:32" x14ac:dyDescent="0.35">
      <c r="A61" t="s">
        <v>919</v>
      </c>
      <c r="B61" t="s">
        <v>920</v>
      </c>
      <c r="C61" t="s">
        <v>10</v>
      </c>
      <c r="D61" t="s">
        <v>784</v>
      </c>
      <c r="E61" t="s">
        <v>773</v>
      </c>
      <c r="F61" t="s">
        <v>514</v>
      </c>
      <c r="G61" t="s">
        <v>513</v>
      </c>
      <c r="H61" t="s">
        <v>774</v>
      </c>
      <c r="I61" t="s">
        <v>923</v>
      </c>
      <c r="J61" t="s">
        <v>786</v>
      </c>
      <c r="K61" t="s">
        <v>314</v>
      </c>
      <c r="L61" s="9">
        <v>42278</v>
      </c>
      <c r="M61" t="s">
        <v>314</v>
      </c>
      <c r="N61" t="s">
        <v>314</v>
      </c>
      <c r="O61" t="s">
        <v>314</v>
      </c>
      <c r="P61" t="s">
        <v>314</v>
      </c>
      <c r="Q61" t="s">
        <v>314</v>
      </c>
      <c r="R61" t="s">
        <v>314</v>
      </c>
      <c r="S61" t="s">
        <v>314</v>
      </c>
      <c r="T61" t="s">
        <v>314</v>
      </c>
      <c r="U61" t="s">
        <v>314</v>
      </c>
      <c r="V61">
        <v>-1</v>
      </c>
      <c r="W61" t="s">
        <v>314</v>
      </c>
      <c r="X61" t="s">
        <v>788</v>
      </c>
      <c r="Y61" t="s">
        <v>314</v>
      </c>
      <c r="Z61" t="s">
        <v>314</v>
      </c>
      <c r="AA61" t="s">
        <v>314</v>
      </c>
      <c r="AB61" t="s">
        <v>314</v>
      </c>
      <c r="AC61" t="s">
        <v>314</v>
      </c>
      <c r="AD61" t="s">
        <v>314</v>
      </c>
      <c r="AE61" t="s">
        <v>314</v>
      </c>
      <c r="AF61" t="s">
        <v>314</v>
      </c>
    </row>
    <row r="62" spans="1:32" x14ac:dyDescent="0.35">
      <c r="A62" t="s">
        <v>919</v>
      </c>
      <c r="B62" t="s">
        <v>920</v>
      </c>
      <c r="C62" t="s">
        <v>10</v>
      </c>
      <c r="D62" t="s">
        <v>784</v>
      </c>
      <c r="E62" t="s">
        <v>773</v>
      </c>
      <c r="F62" t="s">
        <v>519</v>
      </c>
      <c r="G62" t="s">
        <v>518</v>
      </c>
      <c r="H62" t="s">
        <v>774</v>
      </c>
      <c r="I62" t="s">
        <v>924</v>
      </c>
      <c r="J62" t="s">
        <v>786</v>
      </c>
      <c r="K62" t="s">
        <v>314</v>
      </c>
      <c r="L62" s="9">
        <v>42736</v>
      </c>
      <c r="M62" t="s">
        <v>314</v>
      </c>
      <c r="N62" t="s">
        <v>314</v>
      </c>
      <c r="O62" t="s">
        <v>314</v>
      </c>
      <c r="P62" t="s">
        <v>314</v>
      </c>
      <c r="Q62" t="s">
        <v>314</v>
      </c>
      <c r="R62" t="s">
        <v>314</v>
      </c>
      <c r="S62" t="s">
        <v>314</v>
      </c>
      <c r="T62" t="s">
        <v>314</v>
      </c>
      <c r="U62" t="s">
        <v>314</v>
      </c>
      <c r="V62">
        <v>1</v>
      </c>
      <c r="W62" t="s">
        <v>314</v>
      </c>
      <c r="X62" t="s">
        <v>788</v>
      </c>
      <c r="Y62" t="s">
        <v>314</v>
      </c>
      <c r="Z62" t="s">
        <v>314</v>
      </c>
      <c r="AA62" t="s">
        <v>314</v>
      </c>
      <c r="AB62" t="s">
        <v>314</v>
      </c>
      <c r="AC62" t="s">
        <v>314</v>
      </c>
      <c r="AD62" t="s">
        <v>314</v>
      </c>
      <c r="AE62" t="s">
        <v>314</v>
      </c>
      <c r="AF62" t="s">
        <v>314</v>
      </c>
    </row>
    <row r="63" spans="1:32" x14ac:dyDescent="0.35">
      <c r="A63" t="s">
        <v>919</v>
      </c>
      <c r="B63" t="s">
        <v>920</v>
      </c>
      <c r="C63" t="s">
        <v>10</v>
      </c>
      <c r="D63" t="s">
        <v>784</v>
      </c>
      <c r="E63" t="s">
        <v>773</v>
      </c>
      <c r="F63" t="s">
        <v>514</v>
      </c>
      <c r="G63" t="s">
        <v>513</v>
      </c>
      <c r="H63" t="s">
        <v>774</v>
      </c>
      <c r="I63" t="s">
        <v>925</v>
      </c>
      <c r="J63" t="s">
        <v>786</v>
      </c>
      <c r="K63" t="s">
        <v>314</v>
      </c>
      <c r="L63" s="9">
        <v>41883</v>
      </c>
      <c r="M63" t="s">
        <v>314</v>
      </c>
      <c r="N63" t="s">
        <v>314</v>
      </c>
      <c r="O63" t="s">
        <v>314</v>
      </c>
      <c r="P63" t="s">
        <v>314</v>
      </c>
      <c r="Q63" t="s">
        <v>314</v>
      </c>
      <c r="R63" t="s">
        <v>314</v>
      </c>
      <c r="S63" t="s">
        <v>314</v>
      </c>
      <c r="T63" t="s">
        <v>314</v>
      </c>
      <c r="U63" t="s">
        <v>314</v>
      </c>
      <c r="V63">
        <v>-1</v>
      </c>
      <c r="W63" t="s">
        <v>314</v>
      </c>
      <c r="X63" t="s">
        <v>788</v>
      </c>
      <c r="Y63" t="s">
        <v>314</v>
      </c>
      <c r="Z63" t="s">
        <v>314</v>
      </c>
      <c r="AA63" t="s">
        <v>314</v>
      </c>
      <c r="AB63" t="s">
        <v>314</v>
      </c>
      <c r="AC63" t="s">
        <v>314</v>
      </c>
      <c r="AD63" t="s">
        <v>314</v>
      </c>
      <c r="AE63" t="s">
        <v>314</v>
      </c>
      <c r="AF63" t="s">
        <v>314</v>
      </c>
    </row>
    <row r="64" spans="1:32" x14ac:dyDescent="0.35">
      <c r="A64" t="s">
        <v>919</v>
      </c>
      <c r="B64" t="s">
        <v>920</v>
      </c>
      <c r="C64" t="s">
        <v>10</v>
      </c>
      <c r="D64" t="s">
        <v>784</v>
      </c>
      <c r="E64" t="s">
        <v>773</v>
      </c>
      <c r="F64" t="s">
        <v>514</v>
      </c>
      <c r="G64" t="s">
        <v>513</v>
      </c>
      <c r="H64" t="s">
        <v>774</v>
      </c>
      <c r="I64" t="s">
        <v>926</v>
      </c>
      <c r="J64" t="s">
        <v>786</v>
      </c>
      <c r="K64" t="s">
        <v>314</v>
      </c>
      <c r="L64" s="9">
        <v>42309</v>
      </c>
      <c r="M64" t="s">
        <v>314</v>
      </c>
      <c r="N64" t="s">
        <v>314</v>
      </c>
      <c r="O64" t="s">
        <v>314</v>
      </c>
      <c r="P64" t="s">
        <v>314</v>
      </c>
      <c r="Q64" t="s">
        <v>314</v>
      </c>
      <c r="R64" t="s">
        <v>314</v>
      </c>
      <c r="S64" t="s">
        <v>314</v>
      </c>
      <c r="T64" t="s">
        <v>314</v>
      </c>
      <c r="U64" t="s">
        <v>314</v>
      </c>
      <c r="V64">
        <v>-1</v>
      </c>
      <c r="W64" t="s">
        <v>314</v>
      </c>
      <c r="X64" t="s">
        <v>788</v>
      </c>
      <c r="Y64" t="s">
        <v>314</v>
      </c>
      <c r="Z64" t="s">
        <v>314</v>
      </c>
      <c r="AA64" t="s">
        <v>314</v>
      </c>
      <c r="AB64" t="s">
        <v>314</v>
      </c>
      <c r="AC64" t="s">
        <v>314</v>
      </c>
      <c r="AD64" t="s">
        <v>314</v>
      </c>
      <c r="AE64" t="s">
        <v>314</v>
      </c>
      <c r="AF64" t="s">
        <v>314</v>
      </c>
    </row>
    <row r="65" spans="1:32" x14ac:dyDescent="0.35">
      <c r="A65" t="s">
        <v>919</v>
      </c>
      <c r="B65" t="s">
        <v>920</v>
      </c>
      <c r="C65" t="s">
        <v>10</v>
      </c>
      <c r="D65" t="s">
        <v>784</v>
      </c>
      <c r="E65" t="s">
        <v>773</v>
      </c>
      <c r="F65" t="s">
        <v>514</v>
      </c>
      <c r="G65" t="s">
        <v>513</v>
      </c>
      <c r="H65" t="s">
        <v>774</v>
      </c>
      <c r="I65" t="s">
        <v>927</v>
      </c>
      <c r="J65" t="s">
        <v>786</v>
      </c>
      <c r="K65" t="s">
        <v>314</v>
      </c>
      <c r="L65" s="9">
        <v>41883</v>
      </c>
      <c r="M65" t="s">
        <v>314</v>
      </c>
      <c r="N65" t="s">
        <v>314</v>
      </c>
      <c r="O65" t="s">
        <v>314</v>
      </c>
      <c r="P65" t="s">
        <v>314</v>
      </c>
      <c r="Q65" t="s">
        <v>314</v>
      </c>
      <c r="R65" t="s">
        <v>314</v>
      </c>
      <c r="S65" t="s">
        <v>314</v>
      </c>
      <c r="T65" t="s">
        <v>314</v>
      </c>
      <c r="U65" t="s">
        <v>314</v>
      </c>
      <c r="V65">
        <v>-1</v>
      </c>
      <c r="W65" t="s">
        <v>314</v>
      </c>
      <c r="X65" t="s">
        <v>788</v>
      </c>
      <c r="Y65" t="s">
        <v>314</v>
      </c>
      <c r="Z65" t="s">
        <v>314</v>
      </c>
      <c r="AA65" t="s">
        <v>314</v>
      </c>
      <c r="AB65" t="s">
        <v>314</v>
      </c>
      <c r="AC65" t="s">
        <v>314</v>
      </c>
      <c r="AD65" t="s">
        <v>314</v>
      </c>
      <c r="AE65" t="s">
        <v>314</v>
      </c>
      <c r="AF65" t="s">
        <v>314</v>
      </c>
    </row>
    <row r="66" spans="1:32" x14ac:dyDescent="0.35">
      <c r="A66" t="s">
        <v>928</v>
      </c>
      <c r="B66" t="s">
        <v>929</v>
      </c>
      <c r="C66" t="s">
        <v>10</v>
      </c>
      <c r="D66" t="s">
        <v>791</v>
      </c>
      <c r="E66" t="s">
        <v>773</v>
      </c>
      <c r="F66" t="s">
        <v>314</v>
      </c>
      <c r="G66" t="s">
        <v>314</v>
      </c>
      <c r="H66" t="s">
        <v>314</v>
      </c>
      <c r="I66" t="s">
        <v>314</v>
      </c>
      <c r="J66" t="s">
        <v>314</v>
      </c>
      <c r="K66" t="s">
        <v>314</v>
      </c>
      <c r="L66" t="s">
        <v>314</v>
      </c>
      <c r="M66" t="s">
        <v>314</v>
      </c>
      <c r="N66" t="s">
        <v>314</v>
      </c>
      <c r="O66" t="s">
        <v>314</v>
      </c>
      <c r="P66" t="s">
        <v>314</v>
      </c>
      <c r="Q66" t="s">
        <v>314</v>
      </c>
      <c r="R66" t="s">
        <v>314</v>
      </c>
      <c r="S66" t="s">
        <v>314</v>
      </c>
      <c r="T66" t="s">
        <v>314</v>
      </c>
      <c r="U66" t="s">
        <v>314</v>
      </c>
      <c r="V66" t="s">
        <v>314</v>
      </c>
      <c r="W66" t="s">
        <v>314</v>
      </c>
      <c r="X66" t="s">
        <v>314</v>
      </c>
      <c r="Y66" t="s">
        <v>314</v>
      </c>
      <c r="Z66" t="s">
        <v>314</v>
      </c>
      <c r="AA66" t="s">
        <v>314</v>
      </c>
      <c r="AB66" t="s">
        <v>314</v>
      </c>
      <c r="AC66" t="s">
        <v>314</v>
      </c>
      <c r="AD66" t="s">
        <v>314</v>
      </c>
      <c r="AE66" t="s">
        <v>314</v>
      </c>
      <c r="AF66" t="s">
        <v>314</v>
      </c>
    </row>
    <row r="67" spans="1:32" x14ac:dyDescent="0.35">
      <c r="A67" t="s">
        <v>930</v>
      </c>
      <c r="B67" t="s">
        <v>931</v>
      </c>
      <c r="C67" t="s">
        <v>12</v>
      </c>
      <c r="D67" t="s">
        <v>791</v>
      </c>
      <c r="E67" t="s">
        <v>773</v>
      </c>
      <c r="F67" t="s">
        <v>314</v>
      </c>
      <c r="G67" t="s">
        <v>314</v>
      </c>
      <c r="H67" t="s">
        <v>314</v>
      </c>
      <c r="I67" t="s">
        <v>314</v>
      </c>
      <c r="J67" t="s">
        <v>314</v>
      </c>
      <c r="K67" t="s">
        <v>314</v>
      </c>
      <c r="L67" t="s">
        <v>314</v>
      </c>
      <c r="M67" t="s">
        <v>314</v>
      </c>
      <c r="N67" t="s">
        <v>314</v>
      </c>
      <c r="O67" t="s">
        <v>314</v>
      </c>
      <c r="P67" t="s">
        <v>314</v>
      </c>
      <c r="Q67" t="s">
        <v>314</v>
      </c>
      <c r="R67" t="s">
        <v>314</v>
      </c>
      <c r="S67" t="s">
        <v>314</v>
      </c>
      <c r="T67" t="s">
        <v>314</v>
      </c>
      <c r="U67" t="s">
        <v>314</v>
      </c>
      <c r="V67" t="s">
        <v>314</v>
      </c>
      <c r="W67" t="s">
        <v>314</v>
      </c>
      <c r="X67" t="s">
        <v>314</v>
      </c>
      <c r="Y67" t="s">
        <v>314</v>
      </c>
      <c r="Z67" t="s">
        <v>314</v>
      </c>
      <c r="AA67" t="s">
        <v>314</v>
      </c>
      <c r="AB67" t="s">
        <v>314</v>
      </c>
      <c r="AC67" t="s">
        <v>314</v>
      </c>
      <c r="AD67" t="s">
        <v>314</v>
      </c>
      <c r="AE67" t="s">
        <v>314</v>
      </c>
      <c r="AF67" t="s">
        <v>314</v>
      </c>
    </row>
    <row r="68" spans="1:32" x14ac:dyDescent="0.35">
      <c r="A68" t="s">
        <v>932</v>
      </c>
      <c r="B68" t="s">
        <v>933</v>
      </c>
      <c r="C68" t="s">
        <v>12</v>
      </c>
      <c r="D68" t="s">
        <v>791</v>
      </c>
      <c r="E68" t="s">
        <v>773</v>
      </c>
      <c r="F68" t="s">
        <v>314</v>
      </c>
      <c r="G68" t="s">
        <v>314</v>
      </c>
      <c r="H68" t="s">
        <v>314</v>
      </c>
      <c r="I68" t="s">
        <v>314</v>
      </c>
      <c r="J68" t="s">
        <v>314</v>
      </c>
      <c r="K68" t="s">
        <v>314</v>
      </c>
      <c r="L68" t="s">
        <v>314</v>
      </c>
      <c r="M68" t="s">
        <v>314</v>
      </c>
      <c r="N68" t="s">
        <v>314</v>
      </c>
      <c r="O68" t="s">
        <v>314</v>
      </c>
      <c r="P68" t="s">
        <v>314</v>
      </c>
      <c r="Q68" t="s">
        <v>314</v>
      </c>
      <c r="R68" t="s">
        <v>314</v>
      </c>
      <c r="S68" t="s">
        <v>314</v>
      </c>
      <c r="T68" t="s">
        <v>314</v>
      </c>
      <c r="U68" t="s">
        <v>314</v>
      </c>
      <c r="V68" t="s">
        <v>314</v>
      </c>
      <c r="W68" t="s">
        <v>314</v>
      </c>
      <c r="X68" t="s">
        <v>314</v>
      </c>
      <c r="Y68" t="s">
        <v>314</v>
      </c>
      <c r="Z68" t="s">
        <v>314</v>
      </c>
      <c r="AA68" t="s">
        <v>314</v>
      </c>
      <c r="AB68" t="s">
        <v>314</v>
      </c>
      <c r="AC68" t="s">
        <v>314</v>
      </c>
      <c r="AD68" t="s">
        <v>314</v>
      </c>
      <c r="AE68" t="s">
        <v>314</v>
      </c>
      <c r="AF68" t="s">
        <v>314</v>
      </c>
    </row>
    <row r="69" spans="1:32" x14ac:dyDescent="0.35">
      <c r="A69" t="s">
        <v>934</v>
      </c>
      <c r="B69" t="s">
        <v>935</v>
      </c>
      <c r="C69" t="s">
        <v>10</v>
      </c>
      <c r="D69" t="s">
        <v>791</v>
      </c>
      <c r="E69" t="s">
        <v>773</v>
      </c>
      <c r="F69" t="s">
        <v>314</v>
      </c>
      <c r="G69" t="s">
        <v>314</v>
      </c>
      <c r="H69" t="s">
        <v>314</v>
      </c>
      <c r="I69" t="s">
        <v>314</v>
      </c>
      <c r="J69" t="s">
        <v>314</v>
      </c>
      <c r="K69" t="s">
        <v>314</v>
      </c>
      <c r="L69" t="s">
        <v>314</v>
      </c>
      <c r="M69" t="s">
        <v>314</v>
      </c>
      <c r="N69" t="s">
        <v>314</v>
      </c>
      <c r="O69" t="s">
        <v>314</v>
      </c>
      <c r="P69" t="s">
        <v>314</v>
      </c>
      <c r="Q69" t="s">
        <v>314</v>
      </c>
      <c r="R69" t="s">
        <v>314</v>
      </c>
      <c r="S69" t="s">
        <v>314</v>
      </c>
      <c r="T69" t="s">
        <v>314</v>
      </c>
      <c r="U69" t="s">
        <v>314</v>
      </c>
      <c r="V69" t="s">
        <v>314</v>
      </c>
      <c r="W69" t="s">
        <v>314</v>
      </c>
      <c r="X69" t="s">
        <v>314</v>
      </c>
      <c r="Y69" t="s">
        <v>314</v>
      </c>
      <c r="Z69" t="s">
        <v>314</v>
      </c>
      <c r="AA69" t="s">
        <v>314</v>
      </c>
      <c r="AB69" t="s">
        <v>314</v>
      </c>
      <c r="AC69" t="s">
        <v>314</v>
      </c>
      <c r="AD69" t="s">
        <v>314</v>
      </c>
      <c r="AE69" t="s">
        <v>314</v>
      </c>
      <c r="AF69" t="s">
        <v>314</v>
      </c>
    </row>
    <row r="70" spans="1:32" x14ac:dyDescent="0.35">
      <c r="A70" t="s">
        <v>936</v>
      </c>
      <c r="B70" t="s">
        <v>937</v>
      </c>
      <c r="C70" t="s">
        <v>12</v>
      </c>
      <c r="D70" t="s">
        <v>791</v>
      </c>
      <c r="E70" t="s">
        <v>773</v>
      </c>
      <c r="F70" t="s">
        <v>314</v>
      </c>
      <c r="G70" t="s">
        <v>314</v>
      </c>
      <c r="H70" t="s">
        <v>314</v>
      </c>
      <c r="I70" t="s">
        <v>314</v>
      </c>
      <c r="J70" t="s">
        <v>314</v>
      </c>
      <c r="K70" t="s">
        <v>314</v>
      </c>
      <c r="L70" t="s">
        <v>314</v>
      </c>
      <c r="M70" t="s">
        <v>314</v>
      </c>
      <c r="N70" t="s">
        <v>314</v>
      </c>
      <c r="O70" t="s">
        <v>314</v>
      </c>
      <c r="P70" t="s">
        <v>314</v>
      </c>
      <c r="Q70" t="s">
        <v>314</v>
      </c>
      <c r="R70" t="s">
        <v>314</v>
      </c>
      <c r="S70" t="s">
        <v>314</v>
      </c>
      <c r="T70" t="s">
        <v>314</v>
      </c>
      <c r="U70" t="s">
        <v>314</v>
      </c>
      <c r="V70" t="s">
        <v>314</v>
      </c>
      <c r="W70" t="s">
        <v>314</v>
      </c>
      <c r="X70" t="s">
        <v>314</v>
      </c>
      <c r="Y70" t="s">
        <v>314</v>
      </c>
      <c r="Z70" t="s">
        <v>314</v>
      </c>
      <c r="AA70" t="s">
        <v>314</v>
      </c>
      <c r="AB70" t="s">
        <v>314</v>
      </c>
      <c r="AC70" t="s">
        <v>314</v>
      </c>
      <c r="AD70" t="s">
        <v>314</v>
      </c>
      <c r="AE70" t="s">
        <v>314</v>
      </c>
      <c r="AF70" t="s">
        <v>314</v>
      </c>
    </row>
    <row r="71" spans="1:32" x14ac:dyDescent="0.35">
      <c r="A71" t="s">
        <v>938</v>
      </c>
      <c r="B71" t="s">
        <v>939</v>
      </c>
      <c r="C71" t="s">
        <v>12</v>
      </c>
      <c r="D71" t="s">
        <v>791</v>
      </c>
      <c r="E71" t="s">
        <v>773</v>
      </c>
      <c r="F71" t="s">
        <v>314</v>
      </c>
      <c r="G71" t="s">
        <v>314</v>
      </c>
      <c r="H71" t="s">
        <v>314</v>
      </c>
      <c r="I71" t="s">
        <v>314</v>
      </c>
      <c r="J71" t="s">
        <v>314</v>
      </c>
      <c r="K71" t="s">
        <v>314</v>
      </c>
      <c r="L71" t="s">
        <v>314</v>
      </c>
      <c r="M71" t="s">
        <v>314</v>
      </c>
      <c r="N71" t="s">
        <v>314</v>
      </c>
      <c r="O71" t="s">
        <v>314</v>
      </c>
      <c r="P71" t="s">
        <v>314</v>
      </c>
      <c r="Q71" t="s">
        <v>314</v>
      </c>
      <c r="R71" t="s">
        <v>314</v>
      </c>
      <c r="S71" t="s">
        <v>314</v>
      </c>
      <c r="T71" t="s">
        <v>314</v>
      </c>
      <c r="U71" t="s">
        <v>314</v>
      </c>
      <c r="V71" t="s">
        <v>314</v>
      </c>
      <c r="W71" t="s">
        <v>314</v>
      </c>
      <c r="X71" t="s">
        <v>314</v>
      </c>
      <c r="Y71" t="s">
        <v>314</v>
      </c>
      <c r="Z71" t="s">
        <v>314</v>
      </c>
      <c r="AA71" t="s">
        <v>314</v>
      </c>
      <c r="AB71" t="s">
        <v>314</v>
      </c>
      <c r="AC71" t="s">
        <v>314</v>
      </c>
      <c r="AD71" t="s">
        <v>314</v>
      </c>
      <c r="AE71" t="s">
        <v>314</v>
      </c>
      <c r="AF71" t="s">
        <v>314</v>
      </c>
    </row>
    <row r="72" spans="1:32" x14ac:dyDescent="0.35">
      <c r="A72" t="s">
        <v>940</v>
      </c>
      <c r="B72" t="s">
        <v>941</v>
      </c>
      <c r="C72" t="s">
        <v>11</v>
      </c>
      <c r="D72" t="s">
        <v>784</v>
      </c>
      <c r="E72" t="s">
        <v>773</v>
      </c>
      <c r="F72" t="s">
        <v>530</v>
      </c>
      <c r="G72" t="s">
        <v>529</v>
      </c>
      <c r="H72" t="s">
        <v>774</v>
      </c>
      <c r="I72" t="s">
        <v>942</v>
      </c>
      <c r="J72" t="s">
        <v>786</v>
      </c>
      <c r="K72" t="s">
        <v>314</v>
      </c>
      <c r="L72" t="s">
        <v>943</v>
      </c>
      <c r="M72" t="s">
        <v>314</v>
      </c>
      <c r="N72" t="s">
        <v>314</v>
      </c>
      <c r="O72" t="s">
        <v>314</v>
      </c>
      <c r="P72" t="s">
        <v>314</v>
      </c>
      <c r="Q72" t="s">
        <v>314</v>
      </c>
      <c r="R72" t="s">
        <v>314</v>
      </c>
      <c r="S72" t="s">
        <v>314</v>
      </c>
      <c r="T72" t="s">
        <v>314</v>
      </c>
      <c r="U72" t="s">
        <v>314</v>
      </c>
      <c r="V72">
        <v>1</v>
      </c>
      <c r="W72" t="s">
        <v>314</v>
      </c>
      <c r="X72" t="s">
        <v>788</v>
      </c>
      <c r="Y72" t="s">
        <v>314</v>
      </c>
      <c r="Z72" t="s">
        <v>314</v>
      </c>
      <c r="AA72" t="s">
        <v>314</v>
      </c>
      <c r="AB72" t="s">
        <v>314</v>
      </c>
      <c r="AC72" t="s">
        <v>314</v>
      </c>
      <c r="AD72" t="s">
        <v>314</v>
      </c>
      <c r="AE72" t="s">
        <v>314</v>
      </c>
      <c r="AF72" t="s">
        <v>314</v>
      </c>
    </row>
    <row r="73" spans="1:32" x14ac:dyDescent="0.35">
      <c r="A73" t="s">
        <v>940</v>
      </c>
      <c r="B73" t="s">
        <v>941</v>
      </c>
      <c r="C73" t="s">
        <v>11</v>
      </c>
      <c r="D73" t="s">
        <v>784</v>
      </c>
      <c r="E73" t="s">
        <v>773</v>
      </c>
      <c r="F73" t="s">
        <v>530</v>
      </c>
      <c r="G73" t="s">
        <v>529</v>
      </c>
      <c r="H73" t="s">
        <v>774</v>
      </c>
      <c r="I73" t="s">
        <v>944</v>
      </c>
      <c r="J73" t="s">
        <v>786</v>
      </c>
      <c r="K73" t="s">
        <v>314</v>
      </c>
      <c r="L73" t="s">
        <v>945</v>
      </c>
      <c r="M73" t="s">
        <v>314</v>
      </c>
      <c r="N73" t="s">
        <v>314</v>
      </c>
      <c r="O73" t="s">
        <v>314</v>
      </c>
      <c r="P73" t="s">
        <v>314</v>
      </c>
      <c r="Q73" t="s">
        <v>314</v>
      </c>
      <c r="R73" t="s">
        <v>314</v>
      </c>
      <c r="S73" t="s">
        <v>314</v>
      </c>
      <c r="T73" t="s">
        <v>314</v>
      </c>
      <c r="U73" t="s">
        <v>314</v>
      </c>
      <c r="V73">
        <v>1</v>
      </c>
      <c r="W73" t="s">
        <v>314</v>
      </c>
      <c r="X73" t="s">
        <v>788</v>
      </c>
      <c r="Y73" t="s">
        <v>314</v>
      </c>
      <c r="Z73" t="s">
        <v>314</v>
      </c>
      <c r="AA73" t="s">
        <v>314</v>
      </c>
      <c r="AB73" t="s">
        <v>314</v>
      </c>
      <c r="AC73" t="s">
        <v>314</v>
      </c>
      <c r="AD73" t="s">
        <v>314</v>
      </c>
      <c r="AE73" t="s">
        <v>314</v>
      </c>
      <c r="AF73" t="s">
        <v>314</v>
      </c>
    </row>
    <row r="74" spans="1:32" x14ac:dyDescent="0.35">
      <c r="A74" t="s">
        <v>940</v>
      </c>
      <c r="B74" t="s">
        <v>941</v>
      </c>
      <c r="C74" t="s">
        <v>11</v>
      </c>
      <c r="D74" t="s">
        <v>784</v>
      </c>
      <c r="E74" t="s">
        <v>773</v>
      </c>
      <c r="F74" t="s">
        <v>530</v>
      </c>
      <c r="G74" t="s">
        <v>529</v>
      </c>
      <c r="H74" t="s">
        <v>774</v>
      </c>
      <c r="I74" t="s">
        <v>946</v>
      </c>
      <c r="J74" t="s">
        <v>786</v>
      </c>
      <c r="K74" t="s">
        <v>314</v>
      </c>
      <c r="L74" t="s">
        <v>943</v>
      </c>
      <c r="M74" t="s">
        <v>314</v>
      </c>
      <c r="N74" t="s">
        <v>314</v>
      </c>
      <c r="O74" t="s">
        <v>314</v>
      </c>
      <c r="P74" t="s">
        <v>314</v>
      </c>
      <c r="Q74" t="s">
        <v>314</v>
      </c>
      <c r="R74" t="s">
        <v>314</v>
      </c>
      <c r="S74" t="s">
        <v>314</v>
      </c>
      <c r="T74" t="s">
        <v>314</v>
      </c>
      <c r="U74" t="s">
        <v>314</v>
      </c>
      <c r="V74">
        <v>1</v>
      </c>
      <c r="W74" t="s">
        <v>314</v>
      </c>
      <c r="X74" t="s">
        <v>788</v>
      </c>
      <c r="Y74" t="s">
        <v>314</v>
      </c>
      <c r="Z74" t="s">
        <v>314</v>
      </c>
      <c r="AA74" t="s">
        <v>314</v>
      </c>
      <c r="AB74" t="s">
        <v>314</v>
      </c>
      <c r="AC74" t="s">
        <v>314</v>
      </c>
      <c r="AD74" t="s">
        <v>314</v>
      </c>
      <c r="AE74" t="s">
        <v>314</v>
      </c>
      <c r="AF74" t="s">
        <v>314</v>
      </c>
    </row>
    <row r="75" spans="1:32" x14ac:dyDescent="0.35">
      <c r="A75" t="s">
        <v>940</v>
      </c>
      <c r="B75" t="s">
        <v>941</v>
      </c>
      <c r="C75" t="s">
        <v>11</v>
      </c>
      <c r="D75" t="s">
        <v>784</v>
      </c>
      <c r="E75" t="s">
        <v>773</v>
      </c>
      <c r="F75" t="s">
        <v>530</v>
      </c>
      <c r="G75" t="s">
        <v>529</v>
      </c>
      <c r="H75" t="s">
        <v>774</v>
      </c>
      <c r="I75" t="s">
        <v>947</v>
      </c>
      <c r="J75" t="s">
        <v>786</v>
      </c>
      <c r="K75" t="s">
        <v>314</v>
      </c>
      <c r="L75" t="s">
        <v>945</v>
      </c>
      <c r="M75" t="s">
        <v>314</v>
      </c>
      <c r="N75" t="s">
        <v>314</v>
      </c>
      <c r="O75" t="s">
        <v>314</v>
      </c>
      <c r="P75" t="s">
        <v>314</v>
      </c>
      <c r="Q75" t="s">
        <v>314</v>
      </c>
      <c r="R75" t="s">
        <v>314</v>
      </c>
      <c r="S75" t="s">
        <v>314</v>
      </c>
      <c r="T75" t="s">
        <v>314</v>
      </c>
      <c r="U75" t="s">
        <v>314</v>
      </c>
      <c r="V75">
        <v>1</v>
      </c>
      <c r="W75" t="s">
        <v>314</v>
      </c>
      <c r="X75" t="s">
        <v>788</v>
      </c>
      <c r="Y75" t="s">
        <v>314</v>
      </c>
      <c r="Z75" t="s">
        <v>314</v>
      </c>
      <c r="AA75" t="s">
        <v>314</v>
      </c>
      <c r="AB75" t="s">
        <v>314</v>
      </c>
      <c r="AC75" t="s">
        <v>314</v>
      </c>
      <c r="AD75" t="s">
        <v>314</v>
      </c>
      <c r="AE75" t="s">
        <v>314</v>
      </c>
      <c r="AF75" t="s">
        <v>314</v>
      </c>
    </row>
    <row r="76" spans="1:32" x14ac:dyDescent="0.35">
      <c r="A76" t="s">
        <v>940</v>
      </c>
      <c r="B76" t="s">
        <v>941</v>
      </c>
      <c r="C76" t="s">
        <v>11</v>
      </c>
      <c r="D76" t="s">
        <v>784</v>
      </c>
      <c r="E76" t="s">
        <v>773</v>
      </c>
      <c r="F76" t="s">
        <v>530</v>
      </c>
      <c r="G76" t="s">
        <v>529</v>
      </c>
      <c r="H76" t="s">
        <v>774</v>
      </c>
      <c r="I76" t="s">
        <v>948</v>
      </c>
      <c r="J76" t="s">
        <v>786</v>
      </c>
      <c r="K76" t="s">
        <v>314</v>
      </c>
      <c r="L76" t="s">
        <v>949</v>
      </c>
      <c r="M76" t="s">
        <v>314</v>
      </c>
      <c r="N76" t="s">
        <v>314</v>
      </c>
      <c r="O76" t="s">
        <v>314</v>
      </c>
      <c r="P76" t="s">
        <v>314</v>
      </c>
      <c r="Q76" t="s">
        <v>314</v>
      </c>
      <c r="R76" t="s">
        <v>314</v>
      </c>
      <c r="S76" t="s">
        <v>314</v>
      </c>
      <c r="T76" t="s">
        <v>314</v>
      </c>
      <c r="U76" t="s">
        <v>314</v>
      </c>
      <c r="V76">
        <v>1</v>
      </c>
      <c r="W76" t="s">
        <v>314</v>
      </c>
      <c r="X76" t="s">
        <v>788</v>
      </c>
      <c r="Y76" t="s">
        <v>314</v>
      </c>
      <c r="Z76" t="s">
        <v>314</v>
      </c>
      <c r="AA76" t="s">
        <v>314</v>
      </c>
      <c r="AB76" t="s">
        <v>314</v>
      </c>
      <c r="AC76" t="s">
        <v>314</v>
      </c>
      <c r="AD76" t="s">
        <v>314</v>
      </c>
      <c r="AE76" t="s">
        <v>314</v>
      </c>
      <c r="AF76" t="s">
        <v>314</v>
      </c>
    </row>
    <row r="77" spans="1:32" x14ac:dyDescent="0.35">
      <c r="A77" t="s">
        <v>940</v>
      </c>
      <c r="B77" t="s">
        <v>941</v>
      </c>
      <c r="C77" t="s">
        <v>11</v>
      </c>
      <c r="D77" t="s">
        <v>784</v>
      </c>
      <c r="E77" t="s">
        <v>773</v>
      </c>
      <c r="F77" t="s">
        <v>530</v>
      </c>
      <c r="G77" t="s">
        <v>529</v>
      </c>
      <c r="H77" t="s">
        <v>774</v>
      </c>
      <c r="I77" t="s">
        <v>950</v>
      </c>
      <c r="J77" t="s">
        <v>786</v>
      </c>
      <c r="K77" t="s">
        <v>314</v>
      </c>
      <c r="L77" t="s">
        <v>943</v>
      </c>
      <c r="M77" t="s">
        <v>314</v>
      </c>
      <c r="N77" t="s">
        <v>314</v>
      </c>
      <c r="O77" t="s">
        <v>314</v>
      </c>
      <c r="P77" t="s">
        <v>314</v>
      </c>
      <c r="Q77" t="s">
        <v>314</v>
      </c>
      <c r="R77" t="s">
        <v>314</v>
      </c>
      <c r="S77" t="s">
        <v>314</v>
      </c>
      <c r="T77" t="s">
        <v>314</v>
      </c>
      <c r="U77" t="s">
        <v>314</v>
      </c>
      <c r="V77">
        <v>1</v>
      </c>
      <c r="W77" t="s">
        <v>314</v>
      </c>
      <c r="X77" t="s">
        <v>788</v>
      </c>
      <c r="Y77" t="s">
        <v>314</v>
      </c>
      <c r="Z77" t="s">
        <v>314</v>
      </c>
      <c r="AA77" t="s">
        <v>314</v>
      </c>
      <c r="AB77" t="s">
        <v>314</v>
      </c>
      <c r="AC77" t="s">
        <v>314</v>
      </c>
      <c r="AD77" t="s">
        <v>314</v>
      </c>
      <c r="AE77" t="s">
        <v>314</v>
      </c>
      <c r="AF77" t="s">
        <v>314</v>
      </c>
    </row>
    <row r="78" spans="1:32" x14ac:dyDescent="0.35">
      <c r="A78" t="s">
        <v>940</v>
      </c>
      <c r="B78" t="s">
        <v>941</v>
      </c>
      <c r="C78" t="s">
        <v>11</v>
      </c>
      <c r="D78" t="s">
        <v>784</v>
      </c>
      <c r="E78" t="s">
        <v>773</v>
      </c>
      <c r="F78" t="s">
        <v>530</v>
      </c>
      <c r="G78" t="s">
        <v>529</v>
      </c>
      <c r="H78" t="s">
        <v>774</v>
      </c>
      <c r="I78" t="s">
        <v>951</v>
      </c>
      <c r="J78" t="s">
        <v>786</v>
      </c>
      <c r="K78" t="s">
        <v>314</v>
      </c>
      <c r="L78" t="s">
        <v>945</v>
      </c>
      <c r="M78" t="s">
        <v>314</v>
      </c>
      <c r="N78" t="s">
        <v>314</v>
      </c>
      <c r="O78" t="s">
        <v>314</v>
      </c>
      <c r="P78" t="s">
        <v>314</v>
      </c>
      <c r="Q78" t="s">
        <v>314</v>
      </c>
      <c r="R78" t="s">
        <v>314</v>
      </c>
      <c r="S78" t="s">
        <v>314</v>
      </c>
      <c r="T78" t="s">
        <v>314</v>
      </c>
      <c r="U78" t="s">
        <v>314</v>
      </c>
      <c r="V78">
        <v>1</v>
      </c>
      <c r="W78" t="s">
        <v>314</v>
      </c>
      <c r="X78" t="s">
        <v>788</v>
      </c>
      <c r="Y78" t="s">
        <v>314</v>
      </c>
      <c r="Z78" t="s">
        <v>314</v>
      </c>
      <c r="AA78" t="s">
        <v>314</v>
      </c>
      <c r="AB78" t="s">
        <v>314</v>
      </c>
      <c r="AC78" t="s">
        <v>314</v>
      </c>
      <c r="AD78" t="s">
        <v>314</v>
      </c>
      <c r="AE78" t="s">
        <v>314</v>
      </c>
      <c r="AF78" t="s">
        <v>314</v>
      </c>
    </row>
    <row r="79" spans="1:32" x14ac:dyDescent="0.35">
      <c r="A79" t="s">
        <v>940</v>
      </c>
      <c r="B79" t="s">
        <v>941</v>
      </c>
      <c r="C79" t="s">
        <v>11</v>
      </c>
      <c r="D79" t="s">
        <v>784</v>
      </c>
      <c r="E79" t="s">
        <v>773</v>
      </c>
      <c r="F79" t="s">
        <v>530</v>
      </c>
      <c r="G79" t="s">
        <v>529</v>
      </c>
      <c r="H79" t="s">
        <v>774</v>
      </c>
      <c r="I79" t="s">
        <v>952</v>
      </c>
      <c r="J79" t="s">
        <v>786</v>
      </c>
      <c r="K79" t="s">
        <v>314</v>
      </c>
      <c r="L79" t="s">
        <v>943</v>
      </c>
      <c r="M79" t="s">
        <v>314</v>
      </c>
      <c r="N79" t="s">
        <v>314</v>
      </c>
      <c r="O79" t="s">
        <v>314</v>
      </c>
      <c r="P79" t="s">
        <v>314</v>
      </c>
      <c r="Q79" t="s">
        <v>314</v>
      </c>
      <c r="R79" t="s">
        <v>314</v>
      </c>
      <c r="S79" t="s">
        <v>314</v>
      </c>
      <c r="T79" t="s">
        <v>314</v>
      </c>
      <c r="U79" t="s">
        <v>314</v>
      </c>
      <c r="V79">
        <v>1</v>
      </c>
      <c r="W79" t="s">
        <v>314</v>
      </c>
      <c r="X79" t="s">
        <v>788</v>
      </c>
      <c r="Y79" t="s">
        <v>314</v>
      </c>
      <c r="Z79" t="s">
        <v>314</v>
      </c>
      <c r="AA79" t="s">
        <v>314</v>
      </c>
      <c r="AB79" t="s">
        <v>314</v>
      </c>
      <c r="AC79" t="s">
        <v>314</v>
      </c>
      <c r="AD79" t="s">
        <v>314</v>
      </c>
      <c r="AE79" t="s">
        <v>314</v>
      </c>
      <c r="AF79" t="s">
        <v>314</v>
      </c>
    </row>
    <row r="80" spans="1:32" x14ac:dyDescent="0.35">
      <c r="A80" t="s">
        <v>953</v>
      </c>
      <c r="B80" t="s">
        <v>954</v>
      </c>
      <c r="C80" t="s">
        <v>10</v>
      </c>
      <c r="D80" t="s">
        <v>867</v>
      </c>
      <c r="E80" t="s">
        <v>773</v>
      </c>
      <c r="F80" t="s">
        <v>314</v>
      </c>
      <c r="G80" t="s">
        <v>534</v>
      </c>
      <c r="H80" t="s">
        <v>774</v>
      </c>
      <c r="I80" t="s">
        <v>955</v>
      </c>
      <c r="J80" t="s">
        <v>776</v>
      </c>
      <c r="K80" t="s">
        <v>314</v>
      </c>
      <c r="L80" t="s">
        <v>314</v>
      </c>
      <c r="M80" t="s">
        <v>314</v>
      </c>
      <c r="N80" t="s">
        <v>314</v>
      </c>
      <c r="O80" t="s">
        <v>314</v>
      </c>
      <c r="P80" t="s">
        <v>314</v>
      </c>
      <c r="Q80" t="s">
        <v>314</v>
      </c>
      <c r="R80" t="s">
        <v>314</v>
      </c>
      <c r="S80" t="s">
        <v>314</v>
      </c>
      <c r="T80" t="s">
        <v>314</v>
      </c>
      <c r="U80">
        <v>171</v>
      </c>
      <c r="V80">
        <v>1</v>
      </c>
      <c r="W80" t="s">
        <v>314</v>
      </c>
      <c r="X80" t="s">
        <v>314</v>
      </c>
      <c r="Y80" t="s">
        <v>314</v>
      </c>
      <c r="Z80" t="s">
        <v>314</v>
      </c>
      <c r="AA80" t="s">
        <v>314</v>
      </c>
      <c r="AB80" t="s">
        <v>314</v>
      </c>
      <c r="AC80" t="s">
        <v>314</v>
      </c>
      <c r="AD80" t="s">
        <v>314</v>
      </c>
      <c r="AE80" t="s">
        <v>314</v>
      </c>
      <c r="AF80" t="s">
        <v>314</v>
      </c>
    </row>
    <row r="81" spans="1:32" x14ac:dyDescent="0.35">
      <c r="A81" t="s">
        <v>953</v>
      </c>
      <c r="B81" t="s">
        <v>954</v>
      </c>
      <c r="C81" t="s">
        <v>10</v>
      </c>
      <c r="D81" t="s">
        <v>867</v>
      </c>
      <c r="E81" t="s">
        <v>773</v>
      </c>
      <c r="F81" t="s">
        <v>314</v>
      </c>
      <c r="G81" t="s">
        <v>534</v>
      </c>
      <c r="H81" t="s">
        <v>774</v>
      </c>
      <c r="I81" t="s">
        <v>956</v>
      </c>
      <c r="J81" t="s">
        <v>776</v>
      </c>
      <c r="K81" t="s">
        <v>314</v>
      </c>
      <c r="L81" t="s">
        <v>314</v>
      </c>
      <c r="M81" t="s">
        <v>314</v>
      </c>
      <c r="N81" t="s">
        <v>314</v>
      </c>
      <c r="O81" t="s">
        <v>314</v>
      </c>
      <c r="P81" t="s">
        <v>314</v>
      </c>
      <c r="Q81" t="s">
        <v>314</v>
      </c>
      <c r="R81" t="s">
        <v>314</v>
      </c>
      <c r="S81" t="s">
        <v>314</v>
      </c>
      <c r="T81" t="s">
        <v>314</v>
      </c>
      <c r="U81">
        <v>171</v>
      </c>
      <c r="V81">
        <v>1</v>
      </c>
      <c r="W81" t="s">
        <v>314</v>
      </c>
      <c r="X81" t="s">
        <v>314</v>
      </c>
      <c r="Y81" t="s">
        <v>314</v>
      </c>
      <c r="Z81" t="s">
        <v>314</v>
      </c>
      <c r="AA81" t="s">
        <v>314</v>
      </c>
      <c r="AB81" t="s">
        <v>314</v>
      </c>
      <c r="AC81" t="s">
        <v>314</v>
      </c>
      <c r="AD81" t="s">
        <v>314</v>
      </c>
      <c r="AE81" t="s">
        <v>314</v>
      </c>
      <c r="AF81" t="s">
        <v>314</v>
      </c>
    </row>
    <row r="82" spans="1:32" x14ac:dyDescent="0.35">
      <c r="A82" t="s">
        <v>953</v>
      </c>
      <c r="B82" t="s">
        <v>954</v>
      </c>
      <c r="C82" t="s">
        <v>10</v>
      </c>
      <c r="D82" t="s">
        <v>867</v>
      </c>
      <c r="E82" t="s">
        <v>773</v>
      </c>
      <c r="F82" t="s">
        <v>314</v>
      </c>
      <c r="G82" t="s">
        <v>534</v>
      </c>
      <c r="H82" t="s">
        <v>774</v>
      </c>
      <c r="I82" t="s">
        <v>957</v>
      </c>
      <c r="J82" t="s">
        <v>776</v>
      </c>
      <c r="K82" t="s">
        <v>314</v>
      </c>
      <c r="L82" t="s">
        <v>314</v>
      </c>
      <c r="M82" t="s">
        <v>314</v>
      </c>
      <c r="N82" t="s">
        <v>314</v>
      </c>
      <c r="O82" t="s">
        <v>314</v>
      </c>
      <c r="P82" t="s">
        <v>314</v>
      </c>
      <c r="Q82" t="s">
        <v>314</v>
      </c>
      <c r="R82" t="s">
        <v>314</v>
      </c>
      <c r="S82" t="s">
        <v>314</v>
      </c>
      <c r="T82" t="s">
        <v>314</v>
      </c>
      <c r="U82">
        <v>171</v>
      </c>
      <c r="V82">
        <v>1</v>
      </c>
      <c r="W82" t="s">
        <v>314</v>
      </c>
      <c r="X82" t="s">
        <v>314</v>
      </c>
      <c r="Y82" t="s">
        <v>314</v>
      </c>
      <c r="Z82" t="s">
        <v>314</v>
      </c>
      <c r="AA82" t="s">
        <v>314</v>
      </c>
      <c r="AB82" t="s">
        <v>314</v>
      </c>
      <c r="AC82" t="s">
        <v>314</v>
      </c>
      <c r="AD82" t="s">
        <v>314</v>
      </c>
      <c r="AE82" t="s">
        <v>314</v>
      </c>
      <c r="AF82" t="s">
        <v>314</v>
      </c>
    </row>
    <row r="83" spans="1:32" x14ac:dyDescent="0.35">
      <c r="A83" t="s">
        <v>958</v>
      </c>
      <c r="B83" t="s">
        <v>959</v>
      </c>
      <c r="C83" t="s">
        <v>12</v>
      </c>
      <c r="D83" t="s">
        <v>867</v>
      </c>
      <c r="E83" t="s">
        <v>773</v>
      </c>
      <c r="F83" t="s">
        <v>537</v>
      </c>
      <c r="G83" t="s">
        <v>536</v>
      </c>
      <c r="H83" t="s">
        <v>774</v>
      </c>
      <c r="I83" t="s">
        <v>960</v>
      </c>
      <c r="J83" t="s">
        <v>786</v>
      </c>
      <c r="K83" t="s">
        <v>314</v>
      </c>
      <c r="L83" t="s">
        <v>314</v>
      </c>
      <c r="M83" t="s">
        <v>314</v>
      </c>
      <c r="N83" t="s">
        <v>314</v>
      </c>
      <c r="O83" t="s">
        <v>314</v>
      </c>
      <c r="P83" t="s">
        <v>314</v>
      </c>
      <c r="Q83" t="s">
        <v>314</v>
      </c>
      <c r="R83" t="s">
        <v>314</v>
      </c>
      <c r="S83" t="s">
        <v>314</v>
      </c>
      <c r="T83" t="s">
        <v>314</v>
      </c>
      <c r="U83">
        <v>1354</v>
      </c>
      <c r="V83">
        <v>-1</v>
      </c>
      <c r="W83" t="s">
        <v>314</v>
      </c>
      <c r="X83" t="s">
        <v>788</v>
      </c>
      <c r="Y83" t="s">
        <v>314</v>
      </c>
      <c r="Z83" t="s">
        <v>314</v>
      </c>
      <c r="AA83" t="s">
        <v>314</v>
      </c>
      <c r="AB83" t="s">
        <v>314</v>
      </c>
      <c r="AC83" t="s">
        <v>314</v>
      </c>
      <c r="AD83" t="s">
        <v>314</v>
      </c>
      <c r="AE83" t="s">
        <v>314</v>
      </c>
      <c r="AF83" t="s">
        <v>314</v>
      </c>
    </row>
    <row r="84" spans="1:32" x14ac:dyDescent="0.35">
      <c r="A84" t="s">
        <v>958</v>
      </c>
      <c r="B84" t="s">
        <v>959</v>
      </c>
      <c r="C84" t="s">
        <v>12</v>
      </c>
      <c r="D84" t="s">
        <v>772</v>
      </c>
      <c r="E84" t="s">
        <v>773</v>
      </c>
      <c r="F84" t="s">
        <v>541</v>
      </c>
      <c r="G84" t="s">
        <v>540</v>
      </c>
      <c r="H84" t="s">
        <v>774</v>
      </c>
      <c r="I84" t="s">
        <v>961</v>
      </c>
      <c r="J84" t="s">
        <v>786</v>
      </c>
      <c r="K84" t="s">
        <v>314</v>
      </c>
      <c r="L84" t="s">
        <v>314</v>
      </c>
      <c r="M84" t="s">
        <v>314</v>
      </c>
      <c r="N84" t="s">
        <v>314</v>
      </c>
      <c r="O84" t="s">
        <v>314</v>
      </c>
      <c r="P84" t="s">
        <v>314</v>
      </c>
      <c r="Q84" t="s">
        <v>314</v>
      </c>
      <c r="R84" t="s">
        <v>314</v>
      </c>
      <c r="S84" t="s">
        <v>314</v>
      </c>
      <c r="T84" t="s">
        <v>314</v>
      </c>
      <c r="U84">
        <v>4448</v>
      </c>
      <c r="V84">
        <v>-1</v>
      </c>
      <c r="W84" t="s">
        <v>314</v>
      </c>
      <c r="X84" t="s">
        <v>788</v>
      </c>
      <c r="Y84" t="s">
        <v>314</v>
      </c>
      <c r="Z84" t="s">
        <v>314</v>
      </c>
      <c r="AA84" t="s">
        <v>314</v>
      </c>
      <c r="AB84" t="s">
        <v>314</v>
      </c>
      <c r="AC84" t="s">
        <v>314</v>
      </c>
      <c r="AD84" t="s">
        <v>314</v>
      </c>
      <c r="AE84" t="s">
        <v>314</v>
      </c>
      <c r="AF84" t="s">
        <v>314</v>
      </c>
    </row>
    <row r="85" spans="1:32" x14ac:dyDescent="0.35">
      <c r="A85" t="s">
        <v>962</v>
      </c>
      <c r="B85" t="s">
        <v>963</v>
      </c>
      <c r="C85" t="s">
        <v>13</v>
      </c>
      <c r="D85" t="s">
        <v>916</v>
      </c>
      <c r="E85" t="s">
        <v>773</v>
      </c>
      <c r="F85" t="s">
        <v>543</v>
      </c>
      <c r="G85" t="s">
        <v>542</v>
      </c>
      <c r="H85" t="s">
        <v>774</v>
      </c>
      <c r="I85" t="s">
        <v>964</v>
      </c>
      <c r="J85" t="s">
        <v>786</v>
      </c>
      <c r="K85" s="8">
        <v>43925</v>
      </c>
      <c r="L85" t="s">
        <v>314</v>
      </c>
      <c r="M85" t="s">
        <v>314</v>
      </c>
      <c r="N85" t="s">
        <v>314</v>
      </c>
      <c r="O85">
        <v>1235</v>
      </c>
      <c r="P85" t="s">
        <v>314</v>
      </c>
      <c r="Q85" t="s">
        <v>314</v>
      </c>
      <c r="R85" t="s">
        <v>314</v>
      </c>
      <c r="S85" t="s">
        <v>314</v>
      </c>
      <c r="T85" t="s">
        <v>965</v>
      </c>
      <c r="U85" t="s">
        <v>314</v>
      </c>
      <c r="V85">
        <v>-1</v>
      </c>
      <c r="W85" t="s">
        <v>314</v>
      </c>
      <c r="X85" t="s">
        <v>788</v>
      </c>
      <c r="Y85" t="s">
        <v>314</v>
      </c>
      <c r="Z85" t="s">
        <v>314</v>
      </c>
      <c r="AA85" t="s">
        <v>314</v>
      </c>
      <c r="AB85" t="s">
        <v>314</v>
      </c>
      <c r="AC85" t="s">
        <v>314</v>
      </c>
      <c r="AD85" t="s">
        <v>314</v>
      </c>
      <c r="AE85" t="s">
        <v>314</v>
      </c>
      <c r="AF85" t="s">
        <v>314</v>
      </c>
    </row>
    <row r="86" spans="1:32" x14ac:dyDescent="0.35">
      <c r="A86" t="s">
        <v>962</v>
      </c>
      <c r="B86" t="s">
        <v>963</v>
      </c>
      <c r="C86" t="s">
        <v>13</v>
      </c>
      <c r="D86" t="s">
        <v>916</v>
      </c>
      <c r="E86" t="s">
        <v>773</v>
      </c>
      <c r="F86" t="s">
        <v>543</v>
      </c>
      <c r="G86" t="s">
        <v>542</v>
      </c>
      <c r="H86" t="s">
        <v>774</v>
      </c>
      <c r="I86" t="s">
        <v>966</v>
      </c>
      <c r="J86" t="s">
        <v>786</v>
      </c>
      <c r="K86" s="8">
        <v>43988</v>
      </c>
      <c r="L86" t="s">
        <v>314</v>
      </c>
      <c r="M86" t="s">
        <v>314</v>
      </c>
      <c r="N86" t="s">
        <v>314</v>
      </c>
      <c r="O86">
        <v>945</v>
      </c>
      <c r="P86" t="s">
        <v>314</v>
      </c>
      <c r="Q86" t="s">
        <v>314</v>
      </c>
      <c r="R86" t="s">
        <v>314</v>
      </c>
      <c r="S86" t="s">
        <v>314</v>
      </c>
      <c r="T86" t="s">
        <v>965</v>
      </c>
      <c r="U86" t="s">
        <v>314</v>
      </c>
      <c r="V86">
        <v>-1</v>
      </c>
      <c r="W86" t="s">
        <v>314</v>
      </c>
      <c r="X86" t="s">
        <v>788</v>
      </c>
      <c r="Y86" t="s">
        <v>314</v>
      </c>
      <c r="Z86" t="s">
        <v>314</v>
      </c>
      <c r="AA86" t="s">
        <v>314</v>
      </c>
      <c r="AB86" t="s">
        <v>314</v>
      </c>
      <c r="AC86" t="s">
        <v>314</v>
      </c>
      <c r="AD86" t="s">
        <v>314</v>
      </c>
      <c r="AE86" t="s">
        <v>314</v>
      </c>
      <c r="AF86" t="s">
        <v>314</v>
      </c>
    </row>
    <row r="87" spans="1:32" x14ac:dyDescent="0.35">
      <c r="A87" t="s">
        <v>967</v>
      </c>
      <c r="B87" t="s">
        <v>968</v>
      </c>
      <c r="C87" t="s">
        <v>12</v>
      </c>
      <c r="D87" t="s">
        <v>829</v>
      </c>
      <c r="E87" t="s">
        <v>830</v>
      </c>
      <c r="F87" t="s">
        <v>543</v>
      </c>
      <c r="G87" t="s">
        <v>542</v>
      </c>
      <c r="H87" t="s">
        <v>774</v>
      </c>
      <c r="I87" t="s">
        <v>964</v>
      </c>
      <c r="J87" t="s">
        <v>786</v>
      </c>
      <c r="K87" s="8">
        <v>43925</v>
      </c>
      <c r="L87" t="s">
        <v>314</v>
      </c>
      <c r="M87" t="s">
        <v>314</v>
      </c>
      <c r="N87" t="s">
        <v>314</v>
      </c>
      <c r="O87">
        <v>1045</v>
      </c>
      <c r="P87">
        <v>907</v>
      </c>
      <c r="Q87">
        <v>303</v>
      </c>
      <c r="R87" t="s">
        <v>969</v>
      </c>
      <c r="S87" t="s">
        <v>970</v>
      </c>
      <c r="T87" t="s">
        <v>971</v>
      </c>
      <c r="U87" t="s">
        <v>314</v>
      </c>
      <c r="V87">
        <v>-1</v>
      </c>
      <c r="W87" t="s">
        <v>314</v>
      </c>
      <c r="X87" t="s">
        <v>788</v>
      </c>
      <c r="Y87" t="s">
        <v>314</v>
      </c>
      <c r="Z87" t="s">
        <v>314</v>
      </c>
      <c r="AA87" t="s">
        <v>314</v>
      </c>
      <c r="AB87" t="s">
        <v>314</v>
      </c>
      <c r="AC87" t="s">
        <v>972</v>
      </c>
      <c r="AD87" t="s">
        <v>314</v>
      </c>
      <c r="AE87" t="s">
        <v>314</v>
      </c>
      <c r="AF87" t="s">
        <v>314</v>
      </c>
    </row>
    <row r="88" spans="1:32" x14ac:dyDescent="0.35">
      <c r="A88" t="s">
        <v>967</v>
      </c>
      <c r="B88" t="s">
        <v>968</v>
      </c>
      <c r="C88" t="s">
        <v>12</v>
      </c>
      <c r="D88" t="s">
        <v>829</v>
      </c>
      <c r="E88" t="s">
        <v>830</v>
      </c>
      <c r="F88" t="s">
        <v>543</v>
      </c>
      <c r="G88" t="s">
        <v>542</v>
      </c>
      <c r="H88" t="s">
        <v>774</v>
      </c>
      <c r="I88" t="s">
        <v>966</v>
      </c>
      <c r="J88" t="s">
        <v>786</v>
      </c>
      <c r="K88" s="8">
        <v>43988</v>
      </c>
      <c r="L88" t="s">
        <v>314</v>
      </c>
      <c r="M88" t="s">
        <v>314</v>
      </c>
      <c r="N88" t="s">
        <v>314</v>
      </c>
      <c r="O88">
        <v>755</v>
      </c>
      <c r="P88">
        <v>607</v>
      </c>
      <c r="Q88">
        <v>203</v>
      </c>
      <c r="R88" t="s">
        <v>969</v>
      </c>
      <c r="S88" t="s">
        <v>970</v>
      </c>
      <c r="T88" t="s">
        <v>971</v>
      </c>
      <c r="U88" t="s">
        <v>314</v>
      </c>
      <c r="V88">
        <v>-1</v>
      </c>
      <c r="W88" t="s">
        <v>314</v>
      </c>
      <c r="X88" t="s">
        <v>788</v>
      </c>
      <c r="Y88" t="s">
        <v>314</v>
      </c>
      <c r="Z88" t="s">
        <v>314</v>
      </c>
      <c r="AA88" t="s">
        <v>314</v>
      </c>
      <c r="AB88" t="s">
        <v>314</v>
      </c>
      <c r="AC88" t="s">
        <v>973</v>
      </c>
      <c r="AD88" t="s">
        <v>314</v>
      </c>
      <c r="AE88" t="s">
        <v>314</v>
      </c>
      <c r="AF88" t="s">
        <v>314</v>
      </c>
    </row>
    <row r="89" spans="1:32" x14ac:dyDescent="0.35">
      <c r="A89" t="s">
        <v>974</v>
      </c>
      <c r="B89" t="s">
        <v>975</v>
      </c>
      <c r="C89" t="s">
        <v>10</v>
      </c>
      <c r="D89" t="s">
        <v>791</v>
      </c>
      <c r="E89" t="s">
        <v>773</v>
      </c>
      <c r="F89" t="s">
        <v>314</v>
      </c>
      <c r="G89" t="s">
        <v>314</v>
      </c>
      <c r="H89" t="s">
        <v>314</v>
      </c>
      <c r="I89" t="s">
        <v>314</v>
      </c>
      <c r="J89" t="s">
        <v>314</v>
      </c>
      <c r="K89" t="s">
        <v>314</v>
      </c>
      <c r="L89" t="s">
        <v>314</v>
      </c>
      <c r="M89" t="s">
        <v>314</v>
      </c>
      <c r="N89" t="s">
        <v>314</v>
      </c>
      <c r="O89" t="s">
        <v>314</v>
      </c>
      <c r="P89" t="s">
        <v>314</v>
      </c>
      <c r="Q89" t="s">
        <v>314</v>
      </c>
      <c r="R89" t="s">
        <v>314</v>
      </c>
      <c r="S89" t="s">
        <v>314</v>
      </c>
      <c r="T89" t="s">
        <v>976</v>
      </c>
      <c r="U89" t="s">
        <v>314</v>
      </c>
      <c r="V89" t="s">
        <v>314</v>
      </c>
      <c r="W89" t="s">
        <v>314</v>
      </c>
      <c r="X89" t="s">
        <v>314</v>
      </c>
      <c r="Y89" t="s">
        <v>314</v>
      </c>
      <c r="Z89" t="s">
        <v>314</v>
      </c>
      <c r="AA89" t="s">
        <v>314</v>
      </c>
      <c r="AB89" t="s">
        <v>314</v>
      </c>
      <c r="AC89" t="s">
        <v>314</v>
      </c>
      <c r="AD89" t="s">
        <v>314</v>
      </c>
      <c r="AE89" t="s">
        <v>314</v>
      </c>
      <c r="AF89" t="s">
        <v>314</v>
      </c>
    </row>
    <row r="90" spans="1:32" x14ac:dyDescent="0.35">
      <c r="A90" t="s">
        <v>977</v>
      </c>
      <c r="B90" t="s">
        <v>978</v>
      </c>
      <c r="C90" t="s">
        <v>12</v>
      </c>
      <c r="D90" t="s">
        <v>791</v>
      </c>
      <c r="E90" t="s">
        <v>773</v>
      </c>
      <c r="F90" t="s">
        <v>314</v>
      </c>
      <c r="G90" t="s">
        <v>314</v>
      </c>
      <c r="H90" t="s">
        <v>314</v>
      </c>
      <c r="I90" t="s">
        <v>314</v>
      </c>
      <c r="J90" t="s">
        <v>314</v>
      </c>
      <c r="K90" t="s">
        <v>314</v>
      </c>
      <c r="L90" t="s">
        <v>314</v>
      </c>
      <c r="M90" t="s">
        <v>314</v>
      </c>
      <c r="N90" t="s">
        <v>314</v>
      </c>
      <c r="O90" t="s">
        <v>314</v>
      </c>
      <c r="P90" t="s">
        <v>314</v>
      </c>
      <c r="Q90" t="s">
        <v>314</v>
      </c>
      <c r="R90" t="s">
        <v>314</v>
      </c>
      <c r="S90" t="s">
        <v>314</v>
      </c>
      <c r="T90" t="s">
        <v>314</v>
      </c>
      <c r="U90" t="s">
        <v>314</v>
      </c>
      <c r="V90" t="s">
        <v>314</v>
      </c>
      <c r="W90" t="s">
        <v>314</v>
      </c>
      <c r="X90" t="s">
        <v>314</v>
      </c>
      <c r="Y90" t="s">
        <v>314</v>
      </c>
      <c r="Z90" t="s">
        <v>314</v>
      </c>
      <c r="AA90" t="s">
        <v>314</v>
      </c>
      <c r="AB90" t="s">
        <v>314</v>
      </c>
      <c r="AC90" t="s">
        <v>314</v>
      </c>
      <c r="AD90" t="s">
        <v>314</v>
      </c>
      <c r="AE90" t="s">
        <v>314</v>
      </c>
      <c r="AF90" t="s">
        <v>314</v>
      </c>
    </row>
    <row r="91" spans="1:32" x14ac:dyDescent="0.35">
      <c r="A91" t="s">
        <v>979</v>
      </c>
      <c r="B91" t="s">
        <v>980</v>
      </c>
      <c r="C91" t="s">
        <v>12</v>
      </c>
      <c r="D91" t="s">
        <v>784</v>
      </c>
      <c r="E91" t="s">
        <v>773</v>
      </c>
      <c r="F91" t="s">
        <v>548</v>
      </c>
      <c r="G91" t="s">
        <v>547</v>
      </c>
      <c r="H91" t="s">
        <v>774</v>
      </c>
      <c r="I91" t="s">
        <v>981</v>
      </c>
      <c r="J91" t="s">
        <v>786</v>
      </c>
      <c r="K91" t="s">
        <v>314</v>
      </c>
      <c r="L91" s="8">
        <v>44174</v>
      </c>
      <c r="M91" t="s">
        <v>314</v>
      </c>
      <c r="N91" t="s">
        <v>314</v>
      </c>
      <c r="O91" t="s">
        <v>314</v>
      </c>
      <c r="P91" t="s">
        <v>314</v>
      </c>
      <c r="Q91" t="s">
        <v>314</v>
      </c>
      <c r="R91" t="s">
        <v>314</v>
      </c>
      <c r="S91" t="s">
        <v>314</v>
      </c>
      <c r="T91" t="s">
        <v>982</v>
      </c>
      <c r="U91" t="s">
        <v>314</v>
      </c>
      <c r="V91">
        <v>-1</v>
      </c>
      <c r="W91" t="s">
        <v>314</v>
      </c>
      <c r="X91" t="s">
        <v>788</v>
      </c>
      <c r="Y91" t="s">
        <v>314</v>
      </c>
      <c r="Z91" t="s">
        <v>314</v>
      </c>
      <c r="AA91" t="s">
        <v>314</v>
      </c>
      <c r="AB91" t="s">
        <v>314</v>
      </c>
      <c r="AC91" t="s">
        <v>314</v>
      </c>
      <c r="AD91" t="s">
        <v>314</v>
      </c>
      <c r="AE91" t="s">
        <v>314</v>
      </c>
      <c r="AF91" t="s">
        <v>314</v>
      </c>
    </row>
    <row r="92" spans="1:32" x14ac:dyDescent="0.35">
      <c r="A92" t="s">
        <v>979</v>
      </c>
      <c r="B92" t="s">
        <v>980</v>
      </c>
      <c r="C92" t="s">
        <v>12</v>
      </c>
      <c r="D92" t="s">
        <v>784</v>
      </c>
      <c r="E92" t="s">
        <v>773</v>
      </c>
      <c r="F92" t="s">
        <v>548</v>
      </c>
      <c r="G92" t="s">
        <v>547</v>
      </c>
      <c r="H92" t="s">
        <v>774</v>
      </c>
      <c r="I92" t="s">
        <v>983</v>
      </c>
      <c r="J92" t="s">
        <v>786</v>
      </c>
      <c r="K92" t="s">
        <v>314</v>
      </c>
      <c r="L92" s="8">
        <v>44172</v>
      </c>
      <c r="M92" t="s">
        <v>314</v>
      </c>
      <c r="N92" t="s">
        <v>314</v>
      </c>
      <c r="O92" t="s">
        <v>314</v>
      </c>
      <c r="P92" t="s">
        <v>314</v>
      </c>
      <c r="Q92" t="s">
        <v>314</v>
      </c>
      <c r="R92" t="s">
        <v>314</v>
      </c>
      <c r="S92" t="s">
        <v>314</v>
      </c>
      <c r="T92" t="s">
        <v>982</v>
      </c>
      <c r="U92" t="s">
        <v>314</v>
      </c>
      <c r="V92">
        <v>-1</v>
      </c>
      <c r="W92" t="s">
        <v>314</v>
      </c>
      <c r="X92" t="s">
        <v>788</v>
      </c>
      <c r="Y92" t="s">
        <v>314</v>
      </c>
      <c r="Z92" t="s">
        <v>314</v>
      </c>
      <c r="AA92" t="s">
        <v>314</v>
      </c>
      <c r="AB92" t="s">
        <v>314</v>
      </c>
      <c r="AC92" t="s">
        <v>314</v>
      </c>
      <c r="AD92" t="s">
        <v>314</v>
      </c>
      <c r="AE92" t="s">
        <v>314</v>
      </c>
      <c r="AF92" t="s">
        <v>314</v>
      </c>
    </row>
    <row r="93" spans="1:32" x14ac:dyDescent="0.35">
      <c r="A93" t="s">
        <v>979</v>
      </c>
      <c r="B93" t="s">
        <v>980</v>
      </c>
      <c r="C93" t="s">
        <v>12</v>
      </c>
      <c r="D93" t="s">
        <v>784</v>
      </c>
      <c r="E93" t="s">
        <v>773</v>
      </c>
      <c r="F93" t="s">
        <v>548</v>
      </c>
      <c r="G93" t="s">
        <v>547</v>
      </c>
      <c r="H93" t="s">
        <v>774</v>
      </c>
      <c r="I93" t="s">
        <v>984</v>
      </c>
      <c r="J93" t="s">
        <v>786</v>
      </c>
      <c r="K93" t="s">
        <v>314</v>
      </c>
      <c r="L93" s="9">
        <v>41487</v>
      </c>
      <c r="M93" t="s">
        <v>314</v>
      </c>
      <c r="N93" t="s">
        <v>314</v>
      </c>
      <c r="O93" t="s">
        <v>314</v>
      </c>
      <c r="P93" t="s">
        <v>314</v>
      </c>
      <c r="Q93" t="s">
        <v>314</v>
      </c>
      <c r="R93" t="s">
        <v>314</v>
      </c>
      <c r="S93" t="s">
        <v>314</v>
      </c>
      <c r="T93" t="s">
        <v>982</v>
      </c>
      <c r="U93" t="s">
        <v>314</v>
      </c>
      <c r="V93">
        <v>-1</v>
      </c>
      <c r="W93" t="s">
        <v>314</v>
      </c>
      <c r="X93" t="s">
        <v>788</v>
      </c>
      <c r="Y93" t="s">
        <v>314</v>
      </c>
      <c r="Z93" t="s">
        <v>314</v>
      </c>
      <c r="AA93" t="s">
        <v>314</v>
      </c>
      <c r="AB93" t="s">
        <v>314</v>
      </c>
      <c r="AC93" t="s">
        <v>314</v>
      </c>
      <c r="AD93" t="s">
        <v>314</v>
      </c>
      <c r="AE93" t="s">
        <v>314</v>
      </c>
      <c r="AF93" t="s">
        <v>314</v>
      </c>
    </row>
    <row r="94" spans="1:32" x14ac:dyDescent="0.35">
      <c r="A94" t="s">
        <v>985</v>
      </c>
      <c r="B94" t="s">
        <v>986</v>
      </c>
      <c r="C94" t="s">
        <v>12</v>
      </c>
      <c r="D94" t="s">
        <v>784</v>
      </c>
      <c r="E94" t="s">
        <v>773</v>
      </c>
      <c r="F94" t="s">
        <v>548</v>
      </c>
      <c r="G94" t="s">
        <v>547</v>
      </c>
      <c r="H94" t="s">
        <v>774</v>
      </c>
      <c r="I94" t="s">
        <v>981</v>
      </c>
      <c r="J94" t="s">
        <v>786</v>
      </c>
      <c r="K94" t="s">
        <v>314</v>
      </c>
      <c r="L94" s="8">
        <v>44172</v>
      </c>
      <c r="M94" t="s">
        <v>314</v>
      </c>
      <c r="N94" t="s">
        <v>314</v>
      </c>
      <c r="O94" t="s">
        <v>314</v>
      </c>
      <c r="P94" t="s">
        <v>314</v>
      </c>
      <c r="Q94" t="s">
        <v>314</v>
      </c>
      <c r="R94" t="s">
        <v>314</v>
      </c>
      <c r="S94" t="s">
        <v>314</v>
      </c>
      <c r="T94" t="s">
        <v>314</v>
      </c>
      <c r="U94" t="s">
        <v>314</v>
      </c>
      <c r="V94">
        <v>-1</v>
      </c>
      <c r="W94" t="s">
        <v>314</v>
      </c>
      <c r="X94" t="s">
        <v>788</v>
      </c>
      <c r="Y94" t="s">
        <v>314</v>
      </c>
      <c r="Z94" t="s">
        <v>314</v>
      </c>
      <c r="AA94" t="s">
        <v>314</v>
      </c>
      <c r="AB94" t="s">
        <v>314</v>
      </c>
      <c r="AC94" t="s">
        <v>314</v>
      </c>
      <c r="AD94" t="s">
        <v>314</v>
      </c>
      <c r="AE94" t="s">
        <v>314</v>
      </c>
      <c r="AF94" t="s">
        <v>314</v>
      </c>
    </row>
    <row r="95" spans="1:32" x14ac:dyDescent="0.35">
      <c r="A95" t="s">
        <v>985</v>
      </c>
      <c r="B95" t="s">
        <v>986</v>
      </c>
      <c r="C95" t="s">
        <v>12</v>
      </c>
      <c r="D95" t="s">
        <v>784</v>
      </c>
      <c r="E95" t="s">
        <v>773</v>
      </c>
      <c r="F95" t="s">
        <v>548</v>
      </c>
      <c r="G95" t="s">
        <v>547</v>
      </c>
      <c r="H95" t="s">
        <v>774</v>
      </c>
      <c r="I95" t="s">
        <v>983</v>
      </c>
      <c r="J95" t="s">
        <v>786</v>
      </c>
      <c r="K95" t="s">
        <v>314</v>
      </c>
      <c r="L95" s="8">
        <v>44171</v>
      </c>
      <c r="M95" t="s">
        <v>314</v>
      </c>
      <c r="N95" t="s">
        <v>314</v>
      </c>
      <c r="O95" t="s">
        <v>314</v>
      </c>
      <c r="P95" t="s">
        <v>314</v>
      </c>
      <c r="Q95" t="s">
        <v>314</v>
      </c>
      <c r="R95" t="s">
        <v>314</v>
      </c>
      <c r="S95" t="s">
        <v>314</v>
      </c>
      <c r="T95" t="s">
        <v>314</v>
      </c>
      <c r="U95" t="s">
        <v>314</v>
      </c>
      <c r="V95">
        <v>-1</v>
      </c>
      <c r="W95" t="s">
        <v>314</v>
      </c>
      <c r="X95" t="s">
        <v>788</v>
      </c>
      <c r="Y95" t="s">
        <v>314</v>
      </c>
      <c r="Z95" t="s">
        <v>314</v>
      </c>
      <c r="AA95" t="s">
        <v>314</v>
      </c>
      <c r="AB95" t="s">
        <v>314</v>
      </c>
      <c r="AC95" t="s">
        <v>314</v>
      </c>
      <c r="AD95" t="s">
        <v>314</v>
      </c>
      <c r="AE95" t="s">
        <v>314</v>
      </c>
      <c r="AF95" t="s">
        <v>314</v>
      </c>
    </row>
    <row r="96" spans="1:32" x14ac:dyDescent="0.35">
      <c r="A96" t="s">
        <v>985</v>
      </c>
      <c r="B96" t="s">
        <v>986</v>
      </c>
      <c r="C96" t="s">
        <v>12</v>
      </c>
      <c r="D96" t="s">
        <v>784</v>
      </c>
      <c r="E96" t="s">
        <v>773</v>
      </c>
      <c r="F96" t="s">
        <v>548</v>
      </c>
      <c r="G96" t="s">
        <v>547</v>
      </c>
      <c r="H96" t="s">
        <v>774</v>
      </c>
      <c r="I96" t="s">
        <v>984</v>
      </c>
      <c r="J96" t="s">
        <v>786</v>
      </c>
      <c r="K96" t="s">
        <v>314</v>
      </c>
      <c r="L96" s="9">
        <v>41426</v>
      </c>
      <c r="M96" t="s">
        <v>314</v>
      </c>
      <c r="N96" t="s">
        <v>314</v>
      </c>
      <c r="O96" t="s">
        <v>314</v>
      </c>
      <c r="P96" t="s">
        <v>314</v>
      </c>
      <c r="Q96" t="s">
        <v>314</v>
      </c>
      <c r="R96" t="s">
        <v>314</v>
      </c>
      <c r="S96" t="s">
        <v>314</v>
      </c>
      <c r="T96" t="s">
        <v>314</v>
      </c>
      <c r="U96" t="s">
        <v>314</v>
      </c>
      <c r="V96">
        <v>-1</v>
      </c>
      <c r="W96" t="s">
        <v>314</v>
      </c>
      <c r="X96" t="s">
        <v>788</v>
      </c>
      <c r="Y96" t="s">
        <v>314</v>
      </c>
      <c r="Z96" t="s">
        <v>314</v>
      </c>
      <c r="AA96" t="s">
        <v>314</v>
      </c>
      <c r="AB96" t="s">
        <v>314</v>
      </c>
      <c r="AC96" t="s">
        <v>314</v>
      </c>
      <c r="AD96" t="s">
        <v>314</v>
      </c>
      <c r="AE96" t="s">
        <v>314</v>
      </c>
      <c r="AF96" t="s">
        <v>314</v>
      </c>
    </row>
    <row r="97" spans="1:32" x14ac:dyDescent="0.35">
      <c r="A97" t="s">
        <v>987</v>
      </c>
      <c r="B97" t="s">
        <v>988</v>
      </c>
      <c r="C97" t="s">
        <v>12</v>
      </c>
      <c r="D97" t="s">
        <v>791</v>
      </c>
      <c r="E97" t="s">
        <v>773</v>
      </c>
      <c r="F97" t="s">
        <v>314</v>
      </c>
      <c r="G97" t="s">
        <v>314</v>
      </c>
      <c r="H97" t="s">
        <v>314</v>
      </c>
      <c r="I97" t="s">
        <v>314</v>
      </c>
      <c r="J97" t="s">
        <v>314</v>
      </c>
      <c r="K97" t="s">
        <v>314</v>
      </c>
      <c r="L97" t="s">
        <v>314</v>
      </c>
      <c r="M97" t="s">
        <v>314</v>
      </c>
      <c r="N97" t="s">
        <v>314</v>
      </c>
      <c r="O97" t="s">
        <v>314</v>
      </c>
      <c r="P97" t="s">
        <v>314</v>
      </c>
      <c r="Q97" t="s">
        <v>314</v>
      </c>
      <c r="R97" t="s">
        <v>314</v>
      </c>
      <c r="S97" t="s">
        <v>314</v>
      </c>
      <c r="T97" t="s">
        <v>314</v>
      </c>
      <c r="U97" t="s">
        <v>314</v>
      </c>
      <c r="V97" t="s">
        <v>314</v>
      </c>
      <c r="W97" t="s">
        <v>314</v>
      </c>
      <c r="X97" t="s">
        <v>314</v>
      </c>
      <c r="Y97" t="s">
        <v>314</v>
      </c>
      <c r="Z97" t="s">
        <v>314</v>
      </c>
      <c r="AA97" t="s">
        <v>314</v>
      </c>
      <c r="AB97" t="s">
        <v>314</v>
      </c>
      <c r="AC97" t="s">
        <v>314</v>
      </c>
      <c r="AD97" t="s">
        <v>314</v>
      </c>
      <c r="AE97" t="s">
        <v>314</v>
      </c>
      <c r="AF97" t="s">
        <v>314</v>
      </c>
    </row>
    <row r="98" spans="1:32" x14ac:dyDescent="0.35">
      <c r="A98" t="s">
        <v>989</v>
      </c>
      <c r="B98" t="s">
        <v>990</v>
      </c>
      <c r="C98" t="s">
        <v>10</v>
      </c>
      <c r="D98" t="s">
        <v>772</v>
      </c>
      <c r="E98" t="s">
        <v>773</v>
      </c>
      <c r="F98" t="s">
        <v>314</v>
      </c>
      <c r="G98" t="s">
        <v>553</v>
      </c>
      <c r="H98" t="s">
        <v>774</v>
      </c>
      <c r="I98" t="s">
        <v>991</v>
      </c>
      <c r="J98" t="s">
        <v>776</v>
      </c>
      <c r="K98" t="s">
        <v>314</v>
      </c>
      <c r="L98" t="s">
        <v>314</v>
      </c>
      <c r="M98" t="s">
        <v>314</v>
      </c>
      <c r="N98" t="s">
        <v>314</v>
      </c>
      <c r="O98" t="s">
        <v>314</v>
      </c>
      <c r="P98" t="s">
        <v>314</v>
      </c>
      <c r="Q98" t="s">
        <v>314</v>
      </c>
      <c r="R98" t="s">
        <v>314</v>
      </c>
      <c r="S98" t="s">
        <v>314</v>
      </c>
      <c r="T98" t="s">
        <v>314</v>
      </c>
      <c r="U98">
        <v>3427</v>
      </c>
      <c r="V98">
        <v>1</v>
      </c>
      <c r="W98" t="s">
        <v>314</v>
      </c>
      <c r="X98" t="s">
        <v>314</v>
      </c>
      <c r="Y98" t="s">
        <v>314</v>
      </c>
      <c r="Z98" t="s">
        <v>314</v>
      </c>
      <c r="AA98" t="s">
        <v>314</v>
      </c>
      <c r="AB98" t="s">
        <v>314</v>
      </c>
      <c r="AC98" t="s">
        <v>314</v>
      </c>
      <c r="AD98" t="s">
        <v>314</v>
      </c>
      <c r="AE98" t="s">
        <v>314</v>
      </c>
      <c r="AF98" t="s">
        <v>314</v>
      </c>
    </row>
    <row r="99" spans="1:32" x14ac:dyDescent="0.35">
      <c r="A99" t="s">
        <v>992</v>
      </c>
      <c r="B99" t="s">
        <v>993</v>
      </c>
      <c r="C99" t="s">
        <v>12</v>
      </c>
      <c r="D99" t="s">
        <v>791</v>
      </c>
      <c r="E99" t="s">
        <v>773</v>
      </c>
      <c r="F99" t="s">
        <v>314</v>
      </c>
      <c r="G99" t="s">
        <v>314</v>
      </c>
      <c r="H99" t="s">
        <v>314</v>
      </c>
      <c r="I99" t="s">
        <v>314</v>
      </c>
      <c r="J99" t="s">
        <v>314</v>
      </c>
      <c r="K99" t="s">
        <v>314</v>
      </c>
      <c r="L99" t="s">
        <v>314</v>
      </c>
      <c r="M99" t="s">
        <v>314</v>
      </c>
      <c r="N99" t="s">
        <v>314</v>
      </c>
      <c r="O99" t="s">
        <v>314</v>
      </c>
      <c r="P99" t="s">
        <v>314</v>
      </c>
      <c r="Q99" t="s">
        <v>314</v>
      </c>
      <c r="R99" t="s">
        <v>314</v>
      </c>
      <c r="S99" t="s">
        <v>314</v>
      </c>
      <c r="T99" t="s">
        <v>314</v>
      </c>
      <c r="U99" t="s">
        <v>314</v>
      </c>
      <c r="V99" t="s">
        <v>314</v>
      </c>
      <c r="W99" t="s">
        <v>314</v>
      </c>
      <c r="X99" t="s">
        <v>314</v>
      </c>
      <c r="Y99" t="s">
        <v>314</v>
      </c>
      <c r="Z99" t="s">
        <v>314</v>
      </c>
      <c r="AA99" t="s">
        <v>314</v>
      </c>
      <c r="AB99" t="s">
        <v>314</v>
      </c>
      <c r="AC99" t="s">
        <v>314</v>
      </c>
      <c r="AD99" t="s">
        <v>314</v>
      </c>
      <c r="AE99" t="s">
        <v>314</v>
      </c>
      <c r="AF99" t="s">
        <v>314</v>
      </c>
    </row>
    <row r="100" spans="1:32" x14ac:dyDescent="0.35">
      <c r="A100" t="s">
        <v>994</v>
      </c>
      <c r="B100" t="s">
        <v>995</v>
      </c>
      <c r="C100" t="s">
        <v>12</v>
      </c>
      <c r="D100" t="s">
        <v>791</v>
      </c>
      <c r="E100" t="s">
        <v>773</v>
      </c>
      <c r="F100" t="s">
        <v>314</v>
      </c>
      <c r="G100" t="s">
        <v>314</v>
      </c>
      <c r="H100" t="s">
        <v>314</v>
      </c>
      <c r="I100" t="s">
        <v>314</v>
      </c>
      <c r="J100" t="s">
        <v>314</v>
      </c>
      <c r="K100" t="s">
        <v>314</v>
      </c>
      <c r="L100" t="s">
        <v>314</v>
      </c>
      <c r="M100" t="s">
        <v>314</v>
      </c>
      <c r="N100" t="s">
        <v>314</v>
      </c>
      <c r="O100" t="s">
        <v>314</v>
      </c>
      <c r="P100" t="s">
        <v>314</v>
      </c>
      <c r="Q100" t="s">
        <v>314</v>
      </c>
      <c r="R100" t="s">
        <v>314</v>
      </c>
      <c r="S100" t="s">
        <v>314</v>
      </c>
      <c r="T100" t="s">
        <v>996</v>
      </c>
      <c r="U100" t="s">
        <v>314</v>
      </c>
      <c r="V100" t="s">
        <v>314</v>
      </c>
      <c r="W100" t="s">
        <v>314</v>
      </c>
      <c r="X100" t="s">
        <v>314</v>
      </c>
      <c r="Y100" t="s">
        <v>314</v>
      </c>
      <c r="Z100" t="s">
        <v>314</v>
      </c>
      <c r="AA100" t="s">
        <v>314</v>
      </c>
      <c r="AB100" t="s">
        <v>314</v>
      </c>
      <c r="AC100" t="s">
        <v>314</v>
      </c>
      <c r="AD100" t="s">
        <v>314</v>
      </c>
      <c r="AE100" t="s">
        <v>314</v>
      </c>
      <c r="AF100" t="s">
        <v>314</v>
      </c>
    </row>
    <row r="101" spans="1:32" x14ac:dyDescent="0.35">
      <c r="A101" t="s">
        <v>997</v>
      </c>
      <c r="B101" t="s">
        <v>998</v>
      </c>
      <c r="C101" t="s">
        <v>10</v>
      </c>
      <c r="D101" t="s">
        <v>772</v>
      </c>
      <c r="E101" t="s">
        <v>773</v>
      </c>
      <c r="F101" t="s">
        <v>556</v>
      </c>
      <c r="G101" t="s">
        <v>555</v>
      </c>
      <c r="H101" t="s">
        <v>774</v>
      </c>
      <c r="I101" t="s">
        <v>999</v>
      </c>
      <c r="J101" t="s">
        <v>786</v>
      </c>
      <c r="K101" t="s">
        <v>314</v>
      </c>
      <c r="L101" t="s">
        <v>314</v>
      </c>
      <c r="M101" t="s">
        <v>314</v>
      </c>
      <c r="N101" t="s">
        <v>314</v>
      </c>
      <c r="O101" t="s">
        <v>314</v>
      </c>
      <c r="P101" t="s">
        <v>314</v>
      </c>
      <c r="Q101" t="s">
        <v>314</v>
      </c>
      <c r="R101" t="s">
        <v>314</v>
      </c>
      <c r="S101" t="s">
        <v>314</v>
      </c>
      <c r="T101" t="s">
        <v>314</v>
      </c>
      <c r="U101">
        <v>366</v>
      </c>
      <c r="V101">
        <v>-1</v>
      </c>
      <c r="W101" t="s">
        <v>314</v>
      </c>
      <c r="X101" t="s">
        <v>788</v>
      </c>
      <c r="Y101" t="s">
        <v>314</v>
      </c>
      <c r="Z101" t="s">
        <v>314</v>
      </c>
      <c r="AA101" t="s">
        <v>314</v>
      </c>
      <c r="AB101" t="s">
        <v>314</v>
      </c>
      <c r="AC101" t="s">
        <v>314</v>
      </c>
      <c r="AD101" t="s">
        <v>314</v>
      </c>
      <c r="AE101" t="s">
        <v>314</v>
      </c>
      <c r="AF101" t="s">
        <v>314</v>
      </c>
    </row>
    <row r="102" spans="1:32" x14ac:dyDescent="0.35">
      <c r="A102" t="s">
        <v>1000</v>
      </c>
      <c r="B102" t="s">
        <v>1001</v>
      </c>
      <c r="C102" t="s">
        <v>12</v>
      </c>
      <c r="D102" t="s">
        <v>784</v>
      </c>
      <c r="E102" t="s">
        <v>773</v>
      </c>
      <c r="F102" t="s">
        <v>556</v>
      </c>
      <c r="G102" t="s">
        <v>555</v>
      </c>
      <c r="H102" t="s">
        <v>774</v>
      </c>
      <c r="I102" t="s">
        <v>999</v>
      </c>
      <c r="J102" t="s">
        <v>786</v>
      </c>
      <c r="K102" t="s">
        <v>314</v>
      </c>
      <c r="L102" s="9">
        <v>42675</v>
      </c>
      <c r="M102" t="s">
        <v>314</v>
      </c>
      <c r="N102" t="s">
        <v>314</v>
      </c>
      <c r="O102" t="s">
        <v>314</v>
      </c>
      <c r="P102" t="s">
        <v>314</v>
      </c>
      <c r="Q102" t="s">
        <v>314</v>
      </c>
      <c r="R102" t="s">
        <v>314</v>
      </c>
      <c r="S102" t="s">
        <v>314</v>
      </c>
      <c r="T102" t="s">
        <v>314</v>
      </c>
      <c r="U102" t="s">
        <v>314</v>
      </c>
      <c r="V102">
        <v>-1</v>
      </c>
      <c r="W102" t="s">
        <v>314</v>
      </c>
      <c r="X102" t="s">
        <v>788</v>
      </c>
      <c r="Y102" t="s">
        <v>314</v>
      </c>
      <c r="Z102" t="s">
        <v>314</v>
      </c>
      <c r="AA102" t="s">
        <v>314</v>
      </c>
      <c r="AB102" t="s">
        <v>314</v>
      </c>
      <c r="AC102" t="s">
        <v>314</v>
      </c>
      <c r="AD102" t="s">
        <v>314</v>
      </c>
      <c r="AE102" t="s">
        <v>314</v>
      </c>
      <c r="AF102" t="s">
        <v>314</v>
      </c>
    </row>
    <row r="103" spans="1:32" x14ac:dyDescent="0.35">
      <c r="A103" t="s">
        <v>1002</v>
      </c>
      <c r="B103" t="s">
        <v>1003</v>
      </c>
      <c r="C103" t="s">
        <v>10</v>
      </c>
      <c r="D103" t="s">
        <v>784</v>
      </c>
      <c r="E103" t="s">
        <v>773</v>
      </c>
      <c r="F103" t="s">
        <v>556</v>
      </c>
      <c r="G103" t="s">
        <v>555</v>
      </c>
      <c r="H103" t="s">
        <v>774</v>
      </c>
      <c r="I103" t="s">
        <v>999</v>
      </c>
      <c r="J103" t="s">
        <v>786</v>
      </c>
      <c r="K103" t="s">
        <v>314</v>
      </c>
      <c r="L103" s="9">
        <v>42644</v>
      </c>
      <c r="M103" t="s">
        <v>314</v>
      </c>
      <c r="N103" t="s">
        <v>314</v>
      </c>
      <c r="O103" t="s">
        <v>314</v>
      </c>
      <c r="P103" t="s">
        <v>314</v>
      </c>
      <c r="Q103" t="s">
        <v>314</v>
      </c>
      <c r="R103" t="s">
        <v>314</v>
      </c>
      <c r="S103" t="s">
        <v>314</v>
      </c>
      <c r="T103" t="s">
        <v>1004</v>
      </c>
      <c r="U103" t="s">
        <v>314</v>
      </c>
      <c r="V103">
        <v>-1</v>
      </c>
      <c r="W103" t="s">
        <v>314</v>
      </c>
      <c r="X103" t="s">
        <v>788</v>
      </c>
      <c r="Y103" t="s">
        <v>314</v>
      </c>
      <c r="Z103" t="s">
        <v>314</v>
      </c>
      <c r="AA103" t="s">
        <v>314</v>
      </c>
      <c r="AB103" t="s">
        <v>314</v>
      </c>
      <c r="AC103" t="s">
        <v>314</v>
      </c>
      <c r="AD103" t="s">
        <v>314</v>
      </c>
      <c r="AE103" t="s">
        <v>314</v>
      </c>
      <c r="AF103" t="s">
        <v>314</v>
      </c>
    </row>
    <row r="104" spans="1:32" x14ac:dyDescent="0.35">
      <c r="A104" t="s">
        <v>1005</v>
      </c>
      <c r="B104" t="s">
        <v>1006</v>
      </c>
      <c r="C104" t="s">
        <v>12</v>
      </c>
      <c r="D104" t="s">
        <v>784</v>
      </c>
      <c r="E104" t="s">
        <v>773</v>
      </c>
      <c r="F104" t="s">
        <v>556</v>
      </c>
      <c r="G104" t="s">
        <v>555</v>
      </c>
      <c r="H104" t="s">
        <v>774</v>
      </c>
      <c r="I104" t="s">
        <v>999</v>
      </c>
      <c r="J104" t="s">
        <v>786</v>
      </c>
      <c r="K104" t="s">
        <v>314</v>
      </c>
      <c r="L104" s="9">
        <v>42644</v>
      </c>
      <c r="M104" t="s">
        <v>314</v>
      </c>
      <c r="N104" t="s">
        <v>314</v>
      </c>
      <c r="O104" t="s">
        <v>314</v>
      </c>
      <c r="P104" t="s">
        <v>314</v>
      </c>
      <c r="Q104" t="s">
        <v>314</v>
      </c>
      <c r="R104" t="s">
        <v>314</v>
      </c>
      <c r="S104" t="s">
        <v>314</v>
      </c>
      <c r="T104" t="s">
        <v>314</v>
      </c>
      <c r="U104" t="s">
        <v>314</v>
      </c>
      <c r="V104">
        <v>-1</v>
      </c>
      <c r="W104" t="s">
        <v>314</v>
      </c>
      <c r="X104" t="s">
        <v>788</v>
      </c>
      <c r="Y104" t="s">
        <v>314</v>
      </c>
      <c r="Z104" t="s">
        <v>314</v>
      </c>
      <c r="AA104" t="s">
        <v>314</v>
      </c>
      <c r="AB104" t="s">
        <v>314</v>
      </c>
      <c r="AC104" t="s">
        <v>314</v>
      </c>
      <c r="AD104" t="s">
        <v>314</v>
      </c>
      <c r="AE104" t="s">
        <v>314</v>
      </c>
      <c r="AF104" t="s">
        <v>314</v>
      </c>
    </row>
    <row r="105" spans="1:32" x14ac:dyDescent="0.35">
      <c r="A105" t="s">
        <v>1007</v>
      </c>
      <c r="B105" t="s">
        <v>1008</v>
      </c>
      <c r="C105" t="s">
        <v>12</v>
      </c>
      <c r="D105" t="s">
        <v>784</v>
      </c>
      <c r="E105" t="s">
        <v>773</v>
      </c>
      <c r="F105" t="s">
        <v>556</v>
      </c>
      <c r="G105" t="s">
        <v>555</v>
      </c>
      <c r="H105" t="s">
        <v>774</v>
      </c>
      <c r="I105" t="s">
        <v>999</v>
      </c>
      <c r="J105" t="s">
        <v>786</v>
      </c>
      <c r="K105" t="s">
        <v>314</v>
      </c>
      <c r="L105" s="9">
        <v>42552</v>
      </c>
      <c r="M105" t="s">
        <v>314</v>
      </c>
      <c r="N105" t="s">
        <v>314</v>
      </c>
      <c r="O105" t="s">
        <v>314</v>
      </c>
      <c r="P105" t="s">
        <v>314</v>
      </c>
      <c r="Q105" t="s">
        <v>314</v>
      </c>
      <c r="R105" t="s">
        <v>314</v>
      </c>
      <c r="S105" t="s">
        <v>314</v>
      </c>
      <c r="T105" t="s">
        <v>314</v>
      </c>
      <c r="U105" t="s">
        <v>314</v>
      </c>
      <c r="V105">
        <v>-1</v>
      </c>
      <c r="W105" t="s">
        <v>314</v>
      </c>
      <c r="X105" t="s">
        <v>788</v>
      </c>
      <c r="Y105" t="s">
        <v>314</v>
      </c>
      <c r="Z105" t="s">
        <v>314</v>
      </c>
      <c r="AA105" t="s">
        <v>314</v>
      </c>
      <c r="AB105" t="s">
        <v>314</v>
      </c>
      <c r="AC105" t="s">
        <v>314</v>
      </c>
      <c r="AD105" t="s">
        <v>314</v>
      </c>
      <c r="AE105" t="s">
        <v>314</v>
      </c>
      <c r="AF105" t="s">
        <v>314</v>
      </c>
    </row>
    <row r="106" spans="1:32" x14ac:dyDescent="0.35">
      <c r="A106" t="s">
        <v>1009</v>
      </c>
      <c r="B106" t="s">
        <v>1010</v>
      </c>
      <c r="C106" t="s">
        <v>10</v>
      </c>
      <c r="D106" t="s">
        <v>791</v>
      </c>
      <c r="E106" t="s">
        <v>773</v>
      </c>
      <c r="F106" t="s">
        <v>314</v>
      </c>
      <c r="G106" t="s">
        <v>314</v>
      </c>
      <c r="H106" t="s">
        <v>314</v>
      </c>
      <c r="I106" t="s">
        <v>314</v>
      </c>
      <c r="J106" t="s">
        <v>314</v>
      </c>
      <c r="K106" t="s">
        <v>314</v>
      </c>
      <c r="L106" t="s">
        <v>314</v>
      </c>
      <c r="M106" t="s">
        <v>314</v>
      </c>
      <c r="N106" t="s">
        <v>314</v>
      </c>
      <c r="O106" t="s">
        <v>314</v>
      </c>
      <c r="P106" t="s">
        <v>314</v>
      </c>
      <c r="Q106" t="s">
        <v>314</v>
      </c>
      <c r="R106" t="s">
        <v>314</v>
      </c>
      <c r="S106" t="s">
        <v>314</v>
      </c>
      <c r="T106" t="s">
        <v>1011</v>
      </c>
      <c r="U106" t="s">
        <v>314</v>
      </c>
      <c r="V106" t="s">
        <v>314</v>
      </c>
      <c r="W106" t="s">
        <v>314</v>
      </c>
      <c r="X106" t="s">
        <v>314</v>
      </c>
      <c r="Y106" t="s">
        <v>314</v>
      </c>
      <c r="Z106" t="s">
        <v>314</v>
      </c>
      <c r="AA106" t="s">
        <v>314</v>
      </c>
      <c r="AB106" t="s">
        <v>314</v>
      </c>
      <c r="AC106" t="s">
        <v>314</v>
      </c>
      <c r="AD106" t="s">
        <v>314</v>
      </c>
      <c r="AE106" t="s">
        <v>314</v>
      </c>
      <c r="AF106" t="s">
        <v>314</v>
      </c>
    </row>
    <row r="107" spans="1:32" x14ac:dyDescent="0.35">
      <c r="A107" t="s">
        <v>1012</v>
      </c>
      <c r="B107" t="s">
        <v>1013</v>
      </c>
      <c r="C107" t="s">
        <v>12</v>
      </c>
      <c r="D107" t="s">
        <v>791</v>
      </c>
      <c r="E107" t="s">
        <v>773</v>
      </c>
      <c r="F107" t="s">
        <v>314</v>
      </c>
      <c r="G107" t="s">
        <v>314</v>
      </c>
      <c r="H107" t="s">
        <v>314</v>
      </c>
      <c r="I107" t="s">
        <v>314</v>
      </c>
      <c r="J107" t="s">
        <v>314</v>
      </c>
      <c r="K107" t="s">
        <v>314</v>
      </c>
      <c r="L107" t="s">
        <v>314</v>
      </c>
      <c r="M107" t="s">
        <v>314</v>
      </c>
      <c r="N107" t="s">
        <v>314</v>
      </c>
      <c r="O107" t="s">
        <v>314</v>
      </c>
      <c r="P107" t="s">
        <v>314</v>
      </c>
      <c r="Q107" t="s">
        <v>314</v>
      </c>
      <c r="R107" t="s">
        <v>314</v>
      </c>
      <c r="S107" t="s">
        <v>314</v>
      </c>
      <c r="T107" t="s">
        <v>314</v>
      </c>
      <c r="U107" t="s">
        <v>314</v>
      </c>
      <c r="V107" t="s">
        <v>314</v>
      </c>
      <c r="W107" t="s">
        <v>314</v>
      </c>
      <c r="X107" t="s">
        <v>314</v>
      </c>
      <c r="Y107" t="s">
        <v>314</v>
      </c>
      <c r="Z107" t="s">
        <v>314</v>
      </c>
      <c r="AA107" t="s">
        <v>314</v>
      </c>
      <c r="AB107" t="s">
        <v>314</v>
      </c>
      <c r="AC107" t="s">
        <v>314</v>
      </c>
      <c r="AD107" t="s">
        <v>314</v>
      </c>
      <c r="AE107" t="s">
        <v>314</v>
      </c>
      <c r="AF107" t="s">
        <v>314</v>
      </c>
    </row>
    <row r="108" spans="1:32" x14ac:dyDescent="0.35">
      <c r="A108" t="s">
        <v>1014</v>
      </c>
      <c r="B108" t="s">
        <v>1015</v>
      </c>
      <c r="C108" t="s">
        <v>12</v>
      </c>
      <c r="D108" t="s">
        <v>791</v>
      </c>
      <c r="E108" t="s">
        <v>773</v>
      </c>
      <c r="F108" t="s">
        <v>314</v>
      </c>
      <c r="G108" t="s">
        <v>314</v>
      </c>
      <c r="H108" t="s">
        <v>314</v>
      </c>
      <c r="I108" t="s">
        <v>314</v>
      </c>
      <c r="J108" t="s">
        <v>314</v>
      </c>
      <c r="K108" t="s">
        <v>314</v>
      </c>
      <c r="L108" t="s">
        <v>314</v>
      </c>
      <c r="M108" t="s">
        <v>314</v>
      </c>
      <c r="N108" t="s">
        <v>314</v>
      </c>
      <c r="O108" t="s">
        <v>314</v>
      </c>
      <c r="P108" t="s">
        <v>314</v>
      </c>
      <c r="Q108" t="s">
        <v>314</v>
      </c>
      <c r="R108" t="s">
        <v>314</v>
      </c>
      <c r="S108" t="s">
        <v>314</v>
      </c>
      <c r="T108" t="s">
        <v>314</v>
      </c>
      <c r="U108" t="s">
        <v>314</v>
      </c>
      <c r="V108" t="s">
        <v>314</v>
      </c>
      <c r="W108" t="s">
        <v>314</v>
      </c>
      <c r="X108" t="s">
        <v>314</v>
      </c>
      <c r="Y108" t="s">
        <v>314</v>
      </c>
      <c r="Z108" t="s">
        <v>314</v>
      </c>
      <c r="AA108" t="s">
        <v>314</v>
      </c>
      <c r="AB108" t="s">
        <v>314</v>
      </c>
      <c r="AC108" t="s">
        <v>314</v>
      </c>
      <c r="AD108" t="s">
        <v>314</v>
      </c>
      <c r="AE108" t="s">
        <v>314</v>
      </c>
      <c r="AF108" t="s">
        <v>314</v>
      </c>
    </row>
    <row r="109" spans="1:32" x14ac:dyDescent="0.35">
      <c r="A109" t="s">
        <v>1016</v>
      </c>
      <c r="B109" t="s">
        <v>1017</v>
      </c>
      <c r="C109" t="s">
        <v>12</v>
      </c>
      <c r="D109" t="s">
        <v>791</v>
      </c>
      <c r="E109" t="s">
        <v>773</v>
      </c>
      <c r="F109" t="s">
        <v>314</v>
      </c>
      <c r="G109" t="s">
        <v>314</v>
      </c>
      <c r="H109" t="s">
        <v>314</v>
      </c>
      <c r="I109" t="s">
        <v>314</v>
      </c>
      <c r="J109" t="s">
        <v>314</v>
      </c>
      <c r="K109" t="s">
        <v>314</v>
      </c>
      <c r="L109" t="s">
        <v>314</v>
      </c>
      <c r="M109" t="s">
        <v>314</v>
      </c>
      <c r="N109" t="s">
        <v>314</v>
      </c>
      <c r="O109" t="s">
        <v>314</v>
      </c>
      <c r="P109" t="s">
        <v>314</v>
      </c>
      <c r="Q109" t="s">
        <v>314</v>
      </c>
      <c r="R109" t="s">
        <v>314</v>
      </c>
      <c r="S109" t="s">
        <v>314</v>
      </c>
      <c r="T109" t="s">
        <v>1018</v>
      </c>
      <c r="U109" t="s">
        <v>314</v>
      </c>
      <c r="V109" t="s">
        <v>314</v>
      </c>
      <c r="W109" t="s">
        <v>314</v>
      </c>
      <c r="X109" t="s">
        <v>314</v>
      </c>
      <c r="Y109" t="s">
        <v>314</v>
      </c>
      <c r="Z109" t="s">
        <v>314</v>
      </c>
      <c r="AA109" t="s">
        <v>314</v>
      </c>
      <c r="AB109" t="s">
        <v>314</v>
      </c>
      <c r="AC109" t="s">
        <v>314</v>
      </c>
      <c r="AD109" t="s">
        <v>314</v>
      </c>
      <c r="AE109" t="s">
        <v>314</v>
      </c>
      <c r="AF109" t="s">
        <v>314</v>
      </c>
    </row>
    <row r="110" spans="1:32" x14ac:dyDescent="0.35">
      <c r="A110" t="s">
        <v>1019</v>
      </c>
      <c r="B110" t="s">
        <v>1020</v>
      </c>
      <c r="C110" t="s">
        <v>12</v>
      </c>
      <c r="D110" t="s">
        <v>867</v>
      </c>
      <c r="E110" t="s">
        <v>773</v>
      </c>
      <c r="F110" t="s">
        <v>314</v>
      </c>
      <c r="G110" t="s">
        <v>561</v>
      </c>
      <c r="H110" t="s">
        <v>774</v>
      </c>
      <c r="I110" t="s">
        <v>1021</v>
      </c>
      <c r="J110" t="s">
        <v>786</v>
      </c>
      <c r="K110" t="s">
        <v>314</v>
      </c>
      <c r="L110" t="s">
        <v>314</v>
      </c>
      <c r="M110" t="s">
        <v>314</v>
      </c>
      <c r="N110" t="s">
        <v>314</v>
      </c>
      <c r="O110" t="s">
        <v>314</v>
      </c>
      <c r="P110" t="s">
        <v>314</v>
      </c>
      <c r="Q110" t="s">
        <v>314</v>
      </c>
      <c r="R110" t="s">
        <v>314</v>
      </c>
      <c r="S110" t="s">
        <v>314</v>
      </c>
      <c r="T110" t="s">
        <v>314</v>
      </c>
      <c r="U110">
        <v>3753</v>
      </c>
      <c r="V110">
        <v>-1</v>
      </c>
      <c r="W110" t="s">
        <v>314</v>
      </c>
      <c r="X110" t="s">
        <v>314</v>
      </c>
      <c r="Y110" t="s">
        <v>314</v>
      </c>
      <c r="Z110" t="s">
        <v>314</v>
      </c>
      <c r="AA110" t="s">
        <v>314</v>
      </c>
      <c r="AB110" t="s">
        <v>314</v>
      </c>
      <c r="AC110" t="s">
        <v>314</v>
      </c>
      <c r="AD110" t="s">
        <v>314</v>
      </c>
      <c r="AE110" t="s">
        <v>314</v>
      </c>
      <c r="AF110" t="s">
        <v>314</v>
      </c>
    </row>
    <row r="111" spans="1:32" x14ac:dyDescent="0.35">
      <c r="A111" t="s">
        <v>1022</v>
      </c>
      <c r="B111" t="s">
        <v>1023</v>
      </c>
      <c r="C111" t="s">
        <v>10</v>
      </c>
      <c r="D111" t="s">
        <v>867</v>
      </c>
      <c r="E111" t="s">
        <v>773</v>
      </c>
      <c r="F111" t="s">
        <v>314</v>
      </c>
      <c r="G111" t="s">
        <v>564</v>
      </c>
      <c r="H111" t="s">
        <v>774</v>
      </c>
      <c r="I111" t="s">
        <v>1024</v>
      </c>
      <c r="J111" t="s">
        <v>786</v>
      </c>
      <c r="K111" t="s">
        <v>314</v>
      </c>
      <c r="L111" t="s">
        <v>314</v>
      </c>
      <c r="M111" t="s">
        <v>314</v>
      </c>
      <c r="N111" t="s">
        <v>314</v>
      </c>
      <c r="O111" t="s">
        <v>314</v>
      </c>
      <c r="P111" t="s">
        <v>314</v>
      </c>
      <c r="Q111" t="s">
        <v>314</v>
      </c>
      <c r="R111" t="s">
        <v>314</v>
      </c>
      <c r="S111" t="s">
        <v>314</v>
      </c>
      <c r="T111" t="s">
        <v>314</v>
      </c>
      <c r="U111">
        <v>371</v>
      </c>
      <c r="V111">
        <v>-1</v>
      </c>
      <c r="W111" t="s">
        <v>314</v>
      </c>
      <c r="X111" t="s">
        <v>314</v>
      </c>
      <c r="Y111" t="s">
        <v>314</v>
      </c>
      <c r="Z111" t="s">
        <v>314</v>
      </c>
      <c r="AA111" t="s">
        <v>314</v>
      </c>
      <c r="AB111" t="s">
        <v>314</v>
      </c>
      <c r="AC111" t="s">
        <v>314</v>
      </c>
      <c r="AD111" t="s">
        <v>314</v>
      </c>
      <c r="AE111" t="s">
        <v>314</v>
      </c>
      <c r="AF111" t="s">
        <v>314</v>
      </c>
    </row>
    <row r="112" spans="1:32" x14ac:dyDescent="0.35">
      <c r="A112" t="s">
        <v>1025</v>
      </c>
      <c r="B112" t="s">
        <v>1026</v>
      </c>
      <c r="C112" t="s">
        <v>10</v>
      </c>
      <c r="D112" t="s">
        <v>829</v>
      </c>
      <c r="E112" t="s">
        <v>830</v>
      </c>
      <c r="F112" t="s">
        <v>314</v>
      </c>
      <c r="G112" t="s">
        <v>567</v>
      </c>
      <c r="H112" t="s">
        <v>774</v>
      </c>
      <c r="I112" t="s">
        <v>1027</v>
      </c>
      <c r="J112" t="s">
        <v>786</v>
      </c>
      <c r="K112" s="8">
        <v>43831</v>
      </c>
      <c r="L112" t="s">
        <v>314</v>
      </c>
      <c r="M112" t="s">
        <v>314</v>
      </c>
      <c r="N112" t="s">
        <v>314</v>
      </c>
      <c r="O112">
        <v>629</v>
      </c>
      <c r="P112">
        <v>629</v>
      </c>
      <c r="Q112">
        <v>210</v>
      </c>
      <c r="R112" t="s">
        <v>1028</v>
      </c>
      <c r="S112" t="s">
        <v>1029</v>
      </c>
      <c r="T112" t="s">
        <v>1030</v>
      </c>
      <c r="U112" t="s">
        <v>314</v>
      </c>
      <c r="V112">
        <v>-1</v>
      </c>
      <c r="W112" t="s">
        <v>314</v>
      </c>
      <c r="X112" t="s">
        <v>314</v>
      </c>
      <c r="Y112" t="s">
        <v>314</v>
      </c>
      <c r="Z112" t="s">
        <v>314</v>
      </c>
      <c r="AA112" t="s">
        <v>314</v>
      </c>
      <c r="AB112" t="s">
        <v>314</v>
      </c>
      <c r="AC112" t="s">
        <v>1031</v>
      </c>
      <c r="AD112" t="s">
        <v>314</v>
      </c>
      <c r="AE112" t="s">
        <v>314</v>
      </c>
      <c r="AF112" t="s">
        <v>314</v>
      </c>
    </row>
    <row r="113" spans="1:32" x14ac:dyDescent="0.35">
      <c r="A113" t="s">
        <v>1032</v>
      </c>
      <c r="B113" t="s">
        <v>1033</v>
      </c>
      <c r="C113" t="s">
        <v>10</v>
      </c>
      <c r="D113" t="s">
        <v>791</v>
      </c>
      <c r="E113" t="s">
        <v>773</v>
      </c>
      <c r="F113" t="s">
        <v>314</v>
      </c>
      <c r="G113" t="s">
        <v>314</v>
      </c>
      <c r="H113" t="s">
        <v>314</v>
      </c>
      <c r="I113" t="s">
        <v>314</v>
      </c>
      <c r="J113" t="s">
        <v>314</v>
      </c>
      <c r="K113" t="s">
        <v>314</v>
      </c>
      <c r="L113" t="s">
        <v>314</v>
      </c>
      <c r="M113" t="s">
        <v>314</v>
      </c>
      <c r="N113" t="s">
        <v>314</v>
      </c>
      <c r="O113" t="s">
        <v>314</v>
      </c>
      <c r="P113" t="s">
        <v>314</v>
      </c>
      <c r="Q113" t="s">
        <v>314</v>
      </c>
      <c r="R113" t="s">
        <v>314</v>
      </c>
      <c r="S113" t="s">
        <v>314</v>
      </c>
      <c r="T113" t="s">
        <v>314</v>
      </c>
      <c r="U113" t="s">
        <v>314</v>
      </c>
      <c r="V113" t="s">
        <v>314</v>
      </c>
      <c r="W113" t="s">
        <v>314</v>
      </c>
      <c r="X113" t="s">
        <v>314</v>
      </c>
      <c r="Y113" t="s">
        <v>314</v>
      </c>
      <c r="Z113" t="s">
        <v>314</v>
      </c>
      <c r="AA113" t="s">
        <v>314</v>
      </c>
      <c r="AB113" t="s">
        <v>314</v>
      </c>
      <c r="AC113" t="s">
        <v>314</v>
      </c>
      <c r="AD113" t="s">
        <v>314</v>
      </c>
      <c r="AE113" t="s">
        <v>314</v>
      </c>
      <c r="AF113" t="s">
        <v>314</v>
      </c>
    </row>
    <row r="114" spans="1:32" x14ac:dyDescent="0.35">
      <c r="A114" t="s">
        <v>1034</v>
      </c>
      <c r="B114" t="s">
        <v>1035</v>
      </c>
      <c r="C114" t="s">
        <v>12</v>
      </c>
      <c r="D114" t="s">
        <v>791</v>
      </c>
      <c r="E114" t="s">
        <v>773</v>
      </c>
      <c r="F114" t="s">
        <v>314</v>
      </c>
      <c r="G114" t="s">
        <v>314</v>
      </c>
      <c r="H114" t="s">
        <v>314</v>
      </c>
      <c r="I114" t="s">
        <v>314</v>
      </c>
      <c r="J114" t="s">
        <v>314</v>
      </c>
      <c r="K114" t="s">
        <v>314</v>
      </c>
      <c r="L114" t="s">
        <v>314</v>
      </c>
      <c r="M114" t="s">
        <v>314</v>
      </c>
      <c r="N114" t="s">
        <v>314</v>
      </c>
      <c r="O114" t="s">
        <v>314</v>
      </c>
      <c r="P114" t="s">
        <v>314</v>
      </c>
      <c r="Q114" t="s">
        <v>314</v>
      </c>
      <c r="R114" t="s">
        <v>314</v>
      </c>
      <c r="S114" t="s">
        <v>314</v>
      </c>
      <c r="T114" t="s">
        <v>314</v>
      </c>
      <c r="U114" t="s">
        <v>314</v>
      </c>
      <c r="V114" t="s">
        <v>314</v>
      </c>
      <c r="W114" t="s">
        <v>314</v>
      </c>
      <c r="X114" t="s">
        <v>314</v>
      </c>
      <c r="Y114" t="s">
        <v>314</v>
      </c>
      <c r="Z114" t="s">
        <v>314</v>
      </c>
      <c r="AA114" t="s">
        <v>314</v>
      </c>
      <c r="AB114" t="s">
        <v>314</v>
      </c>
      <c r="AC114" t="s">
        <v>314</v>
      </c>
      <c r="AD114" t="s">
        <v>314</v>
      </c>
      <c r="AE114" t="s">
        <v>314</v>
      </c>
      <c r="AF114" t="s">
        <v>314</v>
      </c>
    </row>
    <row r="115" spans="1:32" x14ac:dyDescent="0.35">
      <c r="A115" t="s">
        <v>1036</v>
      </c>
      <c r="B115" t="s">
        <v>1037</v>
      </c>
      <c r="C115" t="s">
        <v>12</v>
      </c>
      <c r="D115" t="s">
        <v>791</v>
      </c>
      <c r="E115" t="s">
        <v>773</v>
      </c>
      <c r="F115" t="s">
        <v>314</v>
      </c>
      <c r="G115" t="s">
        <v>314</v>
      </c>
      <c r="H115" t="s">
        <v>314</v>
      </c>
      <c r="I115" t="s">
        <v>314</v>
      </c>
      <c r="J115" t="s">
        <v>314</v>
      </c>
      <c r="K115" t="s">
        <v>314</v>
      </c>
      <c r="L115" t="s">
        <v>314</v>
      </c>
      <c r="M115" t="s">
        <v>314</v>
      </c>
      <c r="N115" t="s">
        <v>314</v>
      </c>
      <c r="O115" t="s">
        <v>314</v>
      </c>
      <c r="P115" t="s">
        <v>314</v>
      </c>
      <c r="Q115" t="s">
        <v>314</v>
      </c>
      <c r="R115" t="s">
        <v>314</v>
      </c>
      <c r="S115" t="s">
        <v>314</v>
      </c>
      <c r="T115" t="s">
        <v>314</v>
      </c>
      <c r="U115" t="s">
        <v>314</v>
      </c>
      <c r="V115" t="s">
        <v>314</v>
      </c>
      <c r="W115" t="s">
        <v>314</v>
      </c>
      <c r="X115" t="s">
        <v>314</v>
      </c>
      <c r="Y115" t="s">
        <v>314</v>
      </c>
      <c r="Z115" t="s">
        <v>314</v>
      </c>
      <c r="AA115" t="s">
        <v>314</v>
      </c>
      <c r="AB115" t="s">
        <v>314</v>
      </c>
      <c r="AC115" t="s">
        <v>314</v>
      </c>
      <c r="AD115" t="s">
        <v>314</v>
      </c>
      <c r="AE115" t="s">
        <v>314</v>
      </c>
      <c r="AF115" t="s">
        <v>314</v>
      </c>
    </row>
    <row r="116" spans="1:32" x14ac:dyDescent="0.35">
      <c r="A116" t="s">
        <v>1038</v>
      </c>
      <c r="B116" t="s">
        <v>1039</v>
      </c>
      <c r="C116" t="s">
        <v>12</v>
      </c>
      <c r="D116" t="s">
        <v>791</v>
      </c>
      <c r="E116" t="s">
        <v>773</v>
      </c>
      <c r="F116" t="s">
        <v>314</v>
      </c>
      <c r="G116" t="s">
        <v>314</v>
      </c>
      <c r="H116" t="s">
        <v>314</v>
      </c>
      <c r="I116" t="s">
        <v>314</v>
      </c>
      <c r="J116" t="s">
        <v>314</v>
      </c>
      <c r="K116" t="s">
        <v>314</v>
      </c>
      <c r="L116" t="s">
        <v>314</v>
      </c>
      <c r="M116" t="s">
        <v>314</v>
      </c>
      <c r="N116" t="s">
        <v>314</v>
      </c>
      <c r="O116" t="s">
        <v>314</v>
      </c>
      <c r="P116" t="s">
        <v>314</v>
      </c>
      <c r="Q116" t="s">
        <v>314</v>
      </c>
      <c r="R116" t="s">
        <v>314</v>
      </c>
      <c r="S116" t="s">
        <v>314</v>
      </c>
      <c r="T116" t="s">
        <v>314</v>
      </c>
      <c r="U116" t="s">
        <v>314</v>
      </c>
      <c r="V116" t="s">
        <v>314</v>
      </c>
      <c r="W116" t="s">
        <v>314</v>
      </c>
      <c r="X116" t="s">
        <v>314</v>
      </c>
      <c r="Y116" t="s">
        <v>314</v>
      </c>
      <c r="Z116" t="s">
        <v>314</v>
      </c>
      <c r="AA116" t="s">
        <v>314</v>
      </c>
      <c r="AB116" t="s">
        <v>314</v>
      </c>
      <c r="AC116" t="s">
        <v>314</v>
      </c>
      <c r="AD116" t="s">
        <v>314</v>
      </c>
      <c r="AE116" t="s">
        <v>314</v>
      </c>
      <c r="AF116" t="s">
        <v>314</v>
      </c>
    </row>
    <row r="117" spans="1:32" x14ac:dyDescent="0.35">
      <c r="A117" t="s">
        <v>1040</v>
      </c>
      <c r="B117" t="s">
        <v>1041</v>
      </c>
      <c r="C117" t="s">
        <v>10</v>
      </c>
      <c r="D117" t="s">
        <v>791</v>
      </c>
      <c r="E117" t="s">
        <v>773</v>
      </c>
      <c r="F117" t="s">
        <v>314</v>
      </c>
      <c r="G117" t="s">
        <v>314</v>
      </c>
      <c r="H117" t="s">
        <v>314</v>
      </c>
      <c r="I117" t="s">
        <v>314</v>
      </c>
      <c r="J117" t="s">
        <v>314</v>
      </c>
      <c r="K117" t="s">
        <v>314</v>
      </c>
      <c r="L117" t="s">
        <v>314</v>
      </c>
      <c r="M117" t="s">
        <v>314</v>
      </c>
      <c r="N117" t="s">
        <v>314</v>
      </c>
      <c r="O117" t="s">
        <v>314</v>
      </c>
      <c r="P117" t="s">
        <v>314</v>
      </c>
      <c r="Q117" t="s">
        <v>314</v>
      </c>
      <c r="R117" t="s">
        <v>314</v>
      </c>
      <c r="S117" t="s">
        <v>314</v>
      </c>
      <c r="T117" t="s">
        <v>314</v>
      </c>
      <c r="U117" t="s">
        <v>314</v>
      </c>
      <c r="V117" t="s">
        <v>314</v>
      </c>
      <c r="W117" t="s">
        <v>314</v>
      </c>
      <c r="X117" t="s">
        <v>314</v>
      </c>
      <c r="Y117" t="s">
        <v>314</v>
      </c>
      <c r="Z117" t="s">
        <v>314</v>
      </c>
      <c r="AA117" t="s">
        <v>314</v>
      </c>
      <c r="AB117" t="s">
        <v>314</v>
      </c>
      <c r="AC117" t="s">
        <v>314</v>
      </c>
      <c r="AD117" t="s">
        <v>314</v>
      </c>
      <c r="AE117" t="s">
        <v>314</v>
      </c>
      <c r="AF117" t="s">
        <v>314</v>
      </c>
    </row>
    <row r="118" spans="1:32" x14ac:dyDescent="0.35">
      <c r="A118" t="s">
        <v>1042</v>
      </c>
      <c r="B118" t="s">
        <v>1043</v>
      </c>
      <c r="C118" t="s">
        <v>10</v>
      </c>
      <c r="D118" t="s">
        <v>791</v>
      </c>
      <c r="E118" t="s">
        <v>773</v>
      </c>
      <c r="F118" t="s">
        <v>314</v>
      </c>
      <c r="G118" t="s">
        <v>314</v>
      </c>
      <c r="H118" t="s">
        <v>314</v>
      </c>
      <c r="I118" t="s">
        <v>314</v>
      </c>
      <c r="J118" t="s">
        <v>314</v>
      </c>
      <c r="K118" t="s">
        <v>314</v>
      </c>
      <c r="L118" t="s">
        <v>314</v>
      </c>
      <c r="M118" t="s">
        <v>314</v>
      </c>
      <c r="N118" t="s">
        <v>314</v>
      </c>
      <c r="O118" t="s">
        <v>314</v>
      </c>
      <c r="P118" t="s">
        <v>314</v>
      </c>
      <c r="Q118" t="s">
        <v>314</v>
      </c>
      <c r="R118" t="s">
        <v>314</v>
      </c>
      <c r="S118" t="s">
        <v>314</v>
      </c>
      <c r="T118" t="s">
        <v>314</v>
      </c>
      <c r="U118" t="s">
        <v>314</v>
      </c>
      <c r="V118" t="s">
        <v>314</v>
      </c>
      <c r="W118" t="s">
        <v>314</v>
      </c>
      <c r="X118" t="s">
        <v>314</v>
      </c>
      <c r="Y118" t="s">
        <v>314</v>
      </c>
      <c r="Z118" t="s">
        <v>314</v>
      </c>
      <c r="AA118" t="s">
        <v>314</v>
      </c>
      <c r="AB118" t="s">
        <v>314</v>
      </c>
      <c r="AC118" t="s">
        <v>314</v>
      </c>
      <c r="AD118" t="s">
        <v>314</v>
      </c>
      <c r="AE118" t="s">
        <v>314</v>
      </c>
      <c r="AF118" t="s">
        <v>314</v>
      </c>
    </row>
    <row r="119" spans="1:32" x14ac:dyDescent="0.35">
      <c r="A119" t="s">
        <v>1044</v>
      </c>
      <c r="B119" t="s">
        <v>1045</v>
      </c>
      <c r="C119" t="s">
        <v>12</v>
      </c>
      <c r="D119" t="s">
        <v>791</v>
      </c>
      <c r="E119" t="s">
        <v>773</v>
      </c>
      <c r="F119" t="s">
        <v>314</v>
      </c>
      <c r="G119" t="s">
        <v>314</v>
      </c>
      <c r="H119" t="s">
        <v>314</v>
      </c>
      <c r="I119" t="s">
        <v>314</v>
      </c>
      <c r="J119" t="s">
        <v>314</v>
      </c>
      <c r="K119" t="s">
        <v>314</v>
      </c>
      <c r="L119" t="s">
        <v>314</v>
      </c>
      <c r="M119" t="s">
        <v>314</v>
      </c>
      <c r="N119" t="s">
        <v>314</v>
      </c>
      <c r="O119" t="s">
        <v>314</v>
      </c>
      <c r="P119" t="s">
        <v>314</v>
      </c>
      <c r="Q119" t="s">
        <v>314</v>
      </c>
      <c r="R119" t="s">
        <v>314</v>
      </c>
      <c r="S119" t="s">
        <v>314</v>
      </c>
      <c r="T119" t="s">
        <v>314</v>
      </c>
      <c r="U119" t="s">
        <v>314</v>
      </c>
      <c r="V119" t="s">
        <v>314</v>
      </c>
      <c r="W119" t="s">
        <v>314</v>
      </c>
      <c r="X119" t="s">
        <v>314</v>
      </c>
      <c r="Y119" t="s">
        <v>314</v>
      </c>
      <c r="Z119" t="s">
        <v>314</v>
      </c>
      <c r="AA119" t="s">
        <v>314</v>
      </c>
      <c r="AB119" t="s">
        <v>314</v>
      </c>
      <c r="AC119" t="s">
        <v>314</v>
      </c>
      <c r="AD119" t="s">
        <v>314</v>
      </c>
      <c r="AE119" t="s">
        <v>314</v>
      </c>
      <c r="AF119" t="s">
        <v>314</v>
      </c>
    </row>
    <row r="120" spans="1:32" x14ac:dyDescent="0.35">
      <c r="A120" t="s">
        <v>1046</v>
      </c>
      <c r="B120" t="s">
        <v>1047</v>
      </c>
      <c r="C120" t="s">
        <v>10</v>
      </c>
      <c r="D120" t="s">
        <v>791</v>
      </c>
      <c r="E120" t="s">
        <v>773</v>
      </c>
      <c r="F120" t="s">
        <v>314</v>
      </c>
      <c r="G120" t="s">
        <v>314</v>
      </c>
      <c r="H120" t="s">
        <v>314</v>
      </c>
      <c r="I120" t="s">
        <v>314</v>
      </c>
      <c r="J120" t="s">
        <v>314</v>
      </c>
      <c r="K120" t="s">
        <v>314</v>
      </c>
      <c r="L120" t="s">
        <v>314</v>
      </c>
      <c r="M120" t="s">
        <v>314</v>
      </c>
      <c r="N120" t="s">
        <v>314</v>
      </c>
      <c r="O120" t="s">
        <v>314</v>
      </c>
      <c r="P120" t="s">
        <v>314</v>
      </c>
      <c r="Q120" t="s">
        <v>314</v>
      </c>
      <c r="R120" t="s">
        <v>314</v>
      </c>
      <c r="S120" t="s">
        <v>314</v>
      </c>
      <c r="T120" t="s">
        <v>314</v>
      </c>
      <c r="U120" t="s">
        <v>314</v>
      </c>
      <c r="V120" t="s">
        <v>314</v>
      </c>
      <c r="W120" t="s">
        <v>314</v>
      </c>
      <c r="X120" t="s">
        <v>314</v>
      </c>
      <c r="Y120" t="s">
        <v>314</v>
      </c>
      <c r="Z120" t="s">
        <v>314</v>
      </c>
      <c r="AA120" t="s">
        <v>314</v>
      </c>
      <c r="AB120" t="s">
        <v>314</v>
      </c>
      <c r="AC120" t="s">
        <v>314</v>
      </c>
      <c r="AD120" t="s">
        <v>314</v>
      </c>
      <c r="AE120" t="s">
        <v>314</v>
      </c>
      <c r="AF120" t="s">
        <v>314</v>
      </c>
    </row>
    <row r="121" spans="1:32" x14ac:dyDescent="0.35">
      <c r="A121" t="s">
        <v>1048</v>
      </c>
      <c r="B121" t="s">
        <v>1049</v>
      </c>
      <c r="C121" t="s">
        <v>10</v>
      </c>
      <c r="D121" t="s">
        <v>791</v>
      </c>
      <c r="E121" t="s">
        <v>773</v>
      </c>
      <c r="F121" t="s">
        <v>314</v>
      </c>
      <c r="G121" t="s">
        <v>314</v>
      </c>
      <c r="H121" t="s">
        <v>314</v>
      </c>
      <c r="I121" t="s">
        <v>314</v>
      </c>
      <c r="J121" t="s">
        <v>314</v>
      </c>
      <c r="K121" t="s">
        <v>314</v>
      </c>
      <c r="L121" t="s">
        <v>314</v>
      </c>
      <c r="M121" t="s">
        <v>314</v>
      </c>
      <c r="N121" t="s">
        <v>314</v>
      </c>
      <c r="O121" t="s">
        <v>314</v>
      </c>
      <c r="P121" t="s">
        <v>314</v>
      </c>
      <c r="Q121" t="s">
        <v>314</v>
      </c>
      <c r="R121" t="s">
        <v>314</v>
      </c>
      <c r="S121" t="s">
        <v>314</v>
      </c>
      <c r="T121" t="s">
        <v>314</v>
      </c>
      <c r="U121" t="s">
        <v>314</v>
      </c>
      <c r="V121" t="s">
        <v>314</v>
      </c>
      <c r="W121" t="s">
        <v>314</v>
      </c>
      <c r="X121" t="s">
        <v>314</v>
      </c>
      <c r="Y121" t="s">
        <v>314</v>
      </c>
      <c r="Z121" t="s">
        <v>314</v>
      </c>
      <c r="AA121" t="s">
        <v>314</v>
      </c>
      <c r="AB121" t="s">
        <v>314</v>
      </c>
      <c r="AC121" t="s">
        <v>314</v>
      </c>
      <c r="AD121" t="s">
        <v>314</v>
      </c>
      <c r="AE121" t="s">
        <v>314</v>
      </c>
      <c r="AF121" t="s">
        <v>314</v>
      </c>
    </row>
    <row r="122" spans="1:32" x14ac:dyDescent="0.35">
      <c r="A122" t="s">
        <v>1050</v>
      </c>
      <c r="B122" t="s">
        <v>1051</v>
      </c>
      <c r="C122" t="s">
        <v>12</v>
      </c>
      <c r="D122" t="s">
        <v>791</v>
      </c>
      <c r="E122" t="s">
        <v>773</v>
      </c>
      <c r="F122" t="s">
        <v>314</v>
      </c>
      <c r="G122" t="s">
        <v>314</v>
      </c>
      <c r="H122" t="s">
        <v>314</v>
      </c>
      <c r="I122" t="s">
        <v>314</v>
      </c>
      <c r="J122" t="s">
        <v>314</v>
      </c>
      <c r="K122" t="s">
        <v>314</v>
      </c>
      <c r="L122" t="s">
        <v>314</v>
      </c>
      <c r="M122" t="s">
        <v>314</v>
      </c>
      <c r="N122" t="s">
        <v>314</v>
      </c>
      <c r="O122" t="s">
        <v>314</v>
      </c>
      <c r="P122" t="s">
        <v>314</v>
      </c>
      <c r="Q122" t="s">
        <v>314</v>
      </c>
      <c r="R122" t="s">
        <v>314</v>
      </c>
      <c r="S122" t="s">
        <v>314</v>
      </c>
      <c r="T122" t="s">
        <v>314</v>
      </c>
      <c r="U122" t="s">
        <v>314</v>
      </c>
      <c r="V122" t="s">
        <v>314</v>
      </c>
      <c r="W122" t="s">
        <v>314</v>
      </c>
      <c r="X122" t="s">
        <v>314</v>
      </c>
      <c r="Y122" t="s">
        <v>314</v>
      </c>
      <c r="Z122" t="s">
        <v>314</v>
      </c>
      <c r="AA122" t="s">
        <v>314</v>
      </c>
      <c r="AB122" t="s">
        <v>314</v>
      </c>
      <c r="AC122" t="s">
        <v>314</v>
      </c>
      <c r="AD122" t="s">
        <v>314</v>
      </c>
      <c r="AE122" t="s">
        <v>314</v>
      </c>
      <c r="AF122" t="s">
        <v>314</v>
      </c>
    </row>
    <row r="123" spans="1:32" x14ac:dyDescent="0.35">
      <c r="A123" t="s">
        <v>1052</v>
      </c>
      <c r="B123" t="s">
        <v>1053</v>
      </c>
      <c r="C123" t="s">
        <v>12</v>
      </c>
      <c r="D123" t="s">
        <v>791</v>
      </c>
      <c r="E123" t="s">
        <v>773</v>
      </c>
      <c r="F123" t="s">
        <v>314</v>
      </c>
      <c r="G123" t="s">
        <v>314</v>
      </c>
      <c r="H123" t="s">
        <v>314</v>
      </c>
      <c r="I123" t="s">
        <v>314</v>
      </c>
      <c r="J123" t="s">
        <v>314</v>
      </c>
      <c r="K123" t="s">
        <v>314</v>
      </c>
      <c r="L123" t="s">
        <v>314</v>
      </c>
      <c r="M123" t="s">
        <v>314</v>
      </c>
      <c r="N123" t="s">
        <v>314</v>
      </c>
      <c r="O123" t="s">
        <v>314</v>
      </c>
      <c r="P123" t="s">
        <v>314</v>
      </c>
      <c r="Q123" t="s">
        <v>314</v>
      </c>
      <c r="R123" t="s">
        <v>314</v>
      </c>
      <c r="S123" t="s">
        <v>314</v>
      </c>
      <c r="T123" t="s">
        <v>1054</v>
      </c>
      <c r="U123" t="s">
        <v>314</v>
      </c>
      <c r="V123" t="s">
        <v>314</v>
      </c>
      <c r="W123" t="s">
        <v>314</v>
      </c>
      <c r="X123" t="s">
        <v>314</v>
      </c>
      <c r="Y123" t="s">
        <v>314</v>
      </c>
      <c r="Z123" t="s">
        <v>314</v>
      </c>
      <c r="AA123" t="s">
        <v>314</v>
      </c>
      <c r="AB123" t="s">
        <v>314</v>
      </c>
      <c r="AC123" t="s">
        <v>314</v>
      </c>
      <c r="AD123" t="s">
        <v>314</v>
      </c>
      <c r="AE123" t="s">
        <v>314</v>
      </c>
      <c r="AF123" t="s">
        <v>314</v>
      </c>
    </row>
    <row r="124" spans="1:32" x14ac:dyDescent="0.35">
      <c r="A124" t="s">
        <v>1055</v>
      </c>
      <c r="B124" t="s">
        <v>1056</v>
      </c>
      <c r="C124" t="s">
        <v>12</v>
      </c>
      <c r="D124" t="s">
        <v>791</v>
      </c>
      <c r="E124" t="s">
        <v>773</v>
      </c>
      <c r="F124" t="s">
        <v>314</v>
      </c>
      <c r="G124" t="s">
        <v>314</v>
      </c>
      <c r="H124" t="s">
        <v>314</v>
      </c>
      <c r="I124" t="s">
        <v>314</v>
      </c>
      <c r="J124" t="s">
        <v>314</v>
      </c>
      <c r="K124" t="s">
        <v>314</v>
      </c>
      <c r="L124" t="s">
        <v>314</v>
      </c>
      <c r="M124" t="s">
        <v>314</v>
      </c>
      <c r="N124" t="s">
        <v>314</v>
      </c>
      <c r="O124" t="s">
        <v>314</v>
      </c>
      <c r="P124" t="s">
        <v>314</v>
      </c>
      <c r="Q124" t="s">
        <v>314</v>
      </c>
      <c r="R124" t="s">
        <v>314</v>
      </c>
      <c r="S124" t="s">
        <v>314</v>
      </c>
      <c r="T124" t="s">
        <v>314</v>
      </c>
      <c r="U124" t="s">
        <v>314</v>
      </c>
      <c r="V124" t="s">
        <v>314</v>
      </c>
      <c r="W124" t="s">
        <v>314</v>
      </c>
      <c r="X124" t="s">
        <v>314</v>
      </c>
      <c r="Y124" t="s">
        <v>314</v>
      </c>
      <c r="Z124" t="s">
        <v>314</v>
      </c>
      <c r="AA124" t="s">
        <v>314</v>
      </c>
      <c r="AB124" t="s">
        <v>314</v>
      </c>
      <c r="AC124" t="s">
        <v>314</v>
      </c>
      <c r="AD124" t="s">
        <v>314</v>
      </c>
      <c r="AE124" t="s">
        <v>314</v>
      </c>
      <c r="AF124" t="s">
        <v>314</v>
      </c>
    </row>
    <row r="125" spans="1:32" x14ac:dyDescent="0.35">
      <c r="A125" t="s">
        <v>1057</v>
      </c>
      <c r="B125" t="s">
        <v>1058</v>
      </c>
      <c r="C125" t="s">
        <v>12</v>
      </c>
      <c r="D125" t="s">
        <v>791</v>
      </c>
      <c r="E125" t="s">
        <v>773</v>
      </c>
      <c r="F125" t="s">
        <v>314</v>
      </c>
      <c r="G125" t="s">
        <v>314</v>
      </c>
      <c r="H125" t="s">
        <v>314</v>
      </c>
      <c r="I125" t="s">
        <v>314</v>
      </c>
      <c r="J125" t="s">
        <v>314</v>
      </c>
      <c r="K125" t="s">
        <v>314</v>
      </c>
      <c r="L125" t="s">
        <v>314</v>
      </c>
      <c r="M125" t="s">
        <v>314</v>
      </c>
      <c r="N125" t="s">
        <v>314</v>
      </c>
      <c r="O125" t="s">
        <v>314</v>
      </c>
      <c r="P125" t="s">
        <v>314</v>
      </c>
      <c r="Q125" t="s">
        <v>314</v>
      </c>
      <c r="R125" t="s">
        <v>314</v>
      </c>
      <c r="S125" t="s">
        <v>314</v>
      </c>
      <c r="T125" t="s">
        <v>314</v>
      </c>
      <c r="U125" t="s">
        <v>314</v>
      </c>
      <c r="V125" t="s">
        <v>314</v>
      </c>
      <c r="W125" t="s">
        <v>314</v>
      </c>
      <c r="X125" t="s">
        <v>314</v>
      </c>
      <c r="Y125" t="s">
        <v>314</v>
      </c>
      <c r="Z125" t="s">
        <v>314</v>
      </c>
      <c r="AA125" t="s">
        <v>314</v>
      </c>
      <c r="AB125" t="s">
        <v>314</v>
      </c>
      <c r="AC125" t="s">
        <v>314</v>
      </c>
      <c r="AD125" t="s">
        <v>314</v>
      </c>
      <c r="AE125" t="s">
        <v>314</v>
      </c>
      <c r="AF125" t="s">
        <v>314</v>
      </c>
    </row>
    <row r="126" spans="1:32" x14ac:dyDescent="0.35">
      <c r="A126" t="s">
        <v>1059</v>
      </c>
      <c r="B126" t="s">
        <v>1060</v>
      </c>
      <c r="C126" t="s">
        <v>10</v>
      </c>
      <c r="D126" t="s">
        <v>791</v>
      </c>
      <c r="E126" t="s">
        <v>773</v>
      </c>
      <c r="F126" t="s">
        <v>314</v>
      </c>
      <c r="G126" t="s">
        <v>314</v>
      </c>
      <c r="H126" t="s">
        <v>314</v>
      </c>
      <c r="I126" t="s">
        <v>314</v>
      </c>
      <c r="J126" t="s">
        <v>314</v>
      </c>
      <c r="K126" t="s">
        <v>314</v>
      </c>
      <c r="L126" t="s">
        <v>314</v>
      </c>
      <c r="M126" t="s">
        <v>314</v>
      </c>
      <c r="N126" t="s">
        <v>314</v>
      </c>
      <c r="O126" t="s">
        <v>314</v>
      </c>
      <c r="P126" t="s">
        <v>314</v>
      </c>
      <c r="Q126" t="s">
        <v>314</v>
      </c>
      <c r="R126" t="s">
        <v>314</v>
      </c>
      <c r="S126" t="s">
        <v>314</v>
      </c>
      <c r="T126" t="s">
        <v>314</v>
      </c>
      <c r="U126" t="s">
        <v>314</v>
      </c>
      <c r="V126" t="s">
        <v>314</v>
      </c>
      <c r="W126" t="s">
        <v>314</v>
      </c>
      <c r="X126" t="s">
        <v>314</v>
      </c>
      <c r="Y126" t="s">
        <v>314</v>
      </c>
      <c r="Z126" t="s">
        <v>314</v>
      </c>
      <c r="AA126" t="s">
        <v>314</v>
      </c>
      <c r="AB126" t="s">
        <v>314</v>
      </c>
      <c r="AC126" t="s">
        <v>314</v>
      </c>
      <c r="AD126" t="s">
        <v>314</v>
      </c>
      <c r="AE126" t="s">
        <v>314</v>
      </c>
      <c r="AF126" t="s">
        <v>314</v>
      </c>
    </row>
    <row r="127" spans="1:32" x14ac:dyDescent="0.35">
      <c r="A127" t="s">
        <v>1061</v>
      </c>
      <c r="B127" t="s">
        <v>1062</v>
      </c>
      <c r="C127" t="s">
        <v>12</v>
      </c>
      <c r="D127" t="s">
        <v>791</v>
      </c>
      <c r="E127" t="s">
        <v>773</v>
      </c>
      <c r="F127" t="s">
        <v>314</v>
      </c>
      <c r="G127" t="s">
        <v>314</v>
      </c>
      <c r="H127" t="s">
        <v>314</v>
      </c>
      <c r="I127" t="s">
        <v>314</v>
      </c>
      <c r="J127" t="s">
        <v>314</v>
      </c>
      <c r="K127" t="s">
        <v>314</v>
      </c>
      <c r="L127" t="s">
        <v>314</v>
      </c>
      <c r="M127" t="s">
        <v>314</v>
      </c>
      <c r="N127" t="s">
        <v>314</v>
      </c>
      <c r="O127" t="s">
        <v>314</v>
      </c>
      <c r="P127" t="s">
        <v>314</v>
      </c>
      <c r="Q127" t="s">
        <v>314</v>
      </c>
      <c r="R127" t="s">
        <v>314</v>
      </c>
      <c r="S127" t="s">
        <v>314</v>
      </c>
      <c r="T127" t="s">
        <v>314</v>
      </c>
      <c r="U127" t="s">
        <v>314</v>
      </c>
      <c r="V127" t="s">
        <v>314</v>
      </c>
      <c r="W127" t="s">
        <v>314</v>
      </c>
      <c r="X127" t="s">
        <v>314</v>
      </c>
      <c r="Y127" t="s">
        <v>314</v>
      </c>
      <c r="Z127" t="s">
        <v>314</v>
      </c>
      <c r="AA127" t="s">
        <v>314</v>
      </c>
      <c r="AB127" t="s">
        <v>314</v>
      </c>
      <c r="AC127" t="s">
        <v>314</v>
      </c>
      <c r="AD127" t="s">
        <v>314</v>
      </c>
      <c r="AE127" t="s">
        <v>314</v>
      </c>
      <c r="AF127" t="s">
        <v>314</v>
      </c>
    </row>
    <row r="128" spans="1:32" x14ac:dyDescent="0.35">
      <c r="A128" t="s">
        <v>1063</v>
      </c>
      <c r="B128" t="s">
        <v>1064</v>
      </c>
      <c r="C128" t="s">
        <v>10</v>
      </c>
      <c r="D128" t="s">
        <v>791</v>
      </c>
      <c r="E128" t="s">
        <v>773</v>
      </c>
      <c r="F128" t="s">
        <v>314</v>
      </c>
      <c r="G128" t="s">
        <v>314</v>
      </c>
      <c r="H128" t="s">
        <v>314</v>
      </c>
      <c r="I128" t="s">
        <v>314</v>
      </c>
      <c r="J128" t="s">
        <v>314</v>
      </c>
      <c r="K128" t="s">
        <v>314</v>
      </c>
      <c r="L128" t="s">
        <v>314</v>
      </c>
      <c r="M128" t="s">
        <v>314</v>
      </c>
      <c r="N128" t="s">
        <v>314</v>
      </c>
      <c r="O128" t="s">
        <v>314</v>
      </c>
      <c r="P128" t="s">
        <v>314</v>
      </c>
      <c r="Q128" t="s">
        <v>314</v>
      </c>
      <c r="R128" t="s">
        <v>314</v>
      </c>
      <c r="S128" t="s">
        <v>314</v>
      </c>
      <c r="T128" t="s">
        <v>314</v>
      </c>
      <c r="U128" t="s">
        <v>314</v>
      </c>
      <c r="V128" t="s">
        <v>314</v>
      </c>
      <c r="W128" t="s">
        <v>314</v>
      </c>
      <c r="X128" t="s">
        <v>314</v>
      </c>
      <c r="Y128" t="s">
        <v>314</v>
      </c>
      <c r="Z128" t="s">
        <v>314</v>
      </c>
      <c r="AA128" t="s">
        <v>314</v>
      </c>
      <c r="AB128" t="s">
        <v>314</v>
      </c>
      <c r="AC128" t="s">
        <v>314</v>
      </c>
      <c r="AD128" t="s">
        <v>314</v>
      </c>
      <c r="AE128" t="s">
        <v>314</v>
      </c>
      <c r="AF128" t="s">
        <v>314</v>
      </c>
    </row>
    <row r="129" spans="1:32" x14ac:dyDescent="0.35">
      <c r="A129" t="s">
        <v>1065</v>
      </c>
      <c r="B129" t="s">
        <v>1066</v>
      </c>
      <c r="C129" t="s">
        <v>12</v>
      </c>
      <c r="D129" t="s">
        <v>791</v>
      </c>
      <c r="E129" t="s">
        <v>773</v>
      </c>
      <c r="F129" t="s">
        <v>314</v>
      </c>
      <c r="G129" t="s">
        <v>314</v>
      </c>
      <c r="H129" t="s">
        <v>314</v>
      </c>
      <c r="I129" t="s">
        <v>314</v>
      </c>
      <c r="J129" t="s">
        <v>314</v>
      </c>
      <c r="K129" t="s">
        <v>314</v>
      </c>
      <c r="L129" t="s">
        <v>314</v>
      </c>
      <c r="M129" t="s">
        <v>314</v>
      </c>
      <c r="N129" t="s">
        <v>314</v>
      </c>
      <c r="O129" t="s">
        <v>314</v>
      </c>
      <c r="P129" t="s">
        <v>314</v>
      </c>
      <c r="Q129" t="s">
        <v>314</v>
      </c>
      <c r="R129" t="s">
        <v>314</v>
      </c>
      <c r="S129" t="s">
        <v>314</v>
      </c>
      <c r="T129" t="s">
        <v>314</v>
      </c>
      <c r="U129" t="s">
        <v>314</v>
      </c>
      <c r="V129" t="s">
        <v>314</v>
      </c>
      <c r="W129" t="s">
        <v>314</v>
      </c>
      <c r="X129" t="s">
        <v>314</v>
      </c>
      <c r="Y129" t="s">
        <v>314</v>
      </c>
      <c r="Z129" t="s">
        <v>314</v>
      </c>
      <c r="AA129" t="s">
        <v>314</v>
      </c>
      <c r="AB129" t="s">
        <v>314</v>
      </c>
      <c r="AC129" t="s">
        <v>314</v>
      </c>
      <c r="AD129" t="s">
        <v>314</v>
      </c>
      <c r="AE129" t="s">
        <v>314</v>
      </c>
      <c r="AF129" t="s">
        <v>314</v>
      </c>
    </row>
    <row r="130" spans="1:32" x14ac:dyDescent="0.35">
      <c r="A130" t="s">
        <v>1067</v>
      </c>
      <c r="B130" t="s">
        <v>1068</v>
      </c>
      <c r="C130" t="s">
        <v>12</v>
      </c>
      <c r="D130" t="s">
        <v>791</v>
      </c>
      <c r="E130" t="s">
        <v>773</v>
      </c>
      <c r="F130" t="s">
        <v>314</v>
      </c>
      <c r="G130" t="s">
        <v>314</v>
      </c>
      <c r="H130" t="s">
        <v>314</v>
      </c>
      <c r="I130" t="s">
        <v>314</v>
      </c>
      <c r="J130" t="s">
        <v>314</v>
      </c>
      <c r="K130" t="s">
        <v>314</v>
      </c>
      <c r="L130" t="s">
        <v>314</v>
      </c>
      <c r="M130" t="s">
        <v>314</v>
      </c>
      <c r="N130" t="s">
        <v>314</v>
      </c>
      <c r="O130" t="s">
        <v>314</v>
      </c>
      <c r="P130" t="s">
        <v>314</v>
      </c>
      <c r="Q130" t="s">
        <v>314</v>
      </c>
      <c r="R130" t="s">
        <v>314</v>
      </c>
      <c r="S130" t="s">
        <v>314</v>
      </c>
      <c r="T130" t="s">
        <v>314</v>
      </c>
      <c r="U130" t="s">
        <v>314</v>
      </c>
      <c r="V130" t="s">
        <v>314</v>
      </c>
      <c r="W130" t="s">
        <v>314</v>
      </c>
      <c r="X130" t="s">
        <v>314</v>
      </c>
      <c r="Y130" t="s">
        <v>314</v>
      </c>
      <c r="Z130" t="s">
        <v>314</v>
      </c>
      <c r="AA130" t="s">
        <v>314</v>
      </c>
      <c r="AB130" t="s">
        <v>314</v>
      </c>
      <c r="AC130" t="s">
        <v>314</v>
      </c>
      <c r="AD130" t="s">
        <v>314</v>
      </c>
      <c r="AE130" t="s">
        <v>314</v>
      </c>
      <c r="AF130" t="s">
        <v>314</v>
      </c>
    </row>
    <row r="131" spans="1:32" x14ac:dyDescent="0.35">
      <c r="A131" t="s">
        <v>1069</v>
      </c>
      <c r="B131" t="s">
        <v>1070</v>
      </c>
      <c r="C131" t="s">
        <v>12</v>
      </c>
      <c r="D131" t="s">
        <v>791</v>
      </c>
      <c r="E131" t="s">
        <v>773</v>
      </c>
      <c r="F131" t="s">
        <v>314</v>
      </c>
      <c r="G131" t="s">
        <v>314</v>
      </c>
      <c r="H131" t="s">
        <v>314</v>
      </c>
      <c r="I131" t="s">
        <v>314</v>
      </c>
      <c r="J131" t="s">
        <v>314</v>
      </c>
      <c r="K131" t="s">
        <v>314</v>
      </c>
      <c r="L131" t="s">
        <v>314</v>
      </c>
      <c r="M131" t="s">
        <v>314</v>
      </c>
      <c r="N131" t="s">
        <v>314</v>
      </c>
      <c r="O131" t="s">
        <v>314</v>
      </c>
      <c r="P131" t="s">
        <v>314</v>
      </c>
      <c r="Q131" t="s">
        <v>314</v>
      </c>
      <c r="R131" t="s">
        <v>314</v>
      </c>
      <c r="S131" t="s">
        <v>314</v>
      </c>
      <c r="T131" t="s">
        <v>1071</v>
      </c>
      <c r="U131" t="s">
        <v>314</v>
      </c>
      <c r="V131" t="s">
        <v>314</v>
      </c>
      <c r="W131" t="s">
        <v>314</v>
      </c>
      <c r="X131" t="s">
        <v>314</v>
      </c>
      <c r="Y131" t="s">
        <v>314</v>
      </c>
      <c r="Z131" t="s">
        <v>314</v>
      </c>
      <c r="AA131" t="s">
        <v>314</v>
      </c>
      <c r="AB131" t="s">
        <v>314</v>
      </c>
      <c r="AC131" t="s">
        <v>314</v>
      </c>
      <c r="AD131" t="s">
        <v>314</v>
      </c>
      <c r="AE131" t="s">
        <v>314</v>
      </c>
      <c r="AF131" t="s">
        <v>314</v>
      </c>
    </row>
    <row r="132" spans="1:32" x14ac:dyDescent="0.35">
      <c r="A132" t="s">
        <v>1072</v>
      </c>
      <c r="B132" t="s">
        <v>1073</v>
      </c>
      <c r="C132" t="s">
        <v>12</v>
      </c>
      <c r="D132" t="s">
        <v>791</v>
      </c>
      <c r="E132" t="s">
        <v>773</v>
      </c>
      <c r="F132" t="s">
        <v>314</v>
      </c>
      <c r="G132" t="s">
        <v>314</v>
      </c>
      <c r="H132" t="s">
        <v>314</v>
      </c>
      <c r="I132" t="s">
        <v>314</v>
      </c>
      <c r="J132" t="s">
        <v>314</v>
      </c>
      <c r="K132" t="s">
        <v>314</v>
      </c>
      <c r="L132" t="s">
        <v>314</v>
      </c>
      <c r="M132" t="s">
        <v>314</v>
      </c>
      <c r="N132" t="s">
        <v>314</v>
      </c>
      <c r="O132" t="s">
        <v>314</v>
      </c>
      <c r="P132" t="s">
        <v>314</v>
      </c>
      <c r="Q132" t="s">
        <v>314</v>
      </c>
      <c r="R132" t="s">
        <v>314</v>
      </c>
      <c r="S132" t="s">
        <v>314</v>
      </c>
      <c r="T132" t="s">
        <v>314</v>
      </c>
      <c r="U132" t="s">
        <v>314</v>
      </c>
      <c r="V132" t="s">
        <v>314</v>
      </c>
      <c r="W132" t="s">
        <v>314</v>
      </c>
      <c r="X132" t="s">
        <v>314</v>
      </c>
      <c r="Y132" t="s">
        <v>314</v>
      </c>
      <c r="Z132" t="s">
        <v>314</v>
      </c>
      <c r="AA132" t="s">
        <v>314</v>
      </c>
      <c r="AB132" t="s">
        <v>314</v>
      </c>
      <c r="AC132" t="s">
        <v>314</v>
      </c>
      <c r="AD132" t="s">
        <v>314</v>
      </c>
      <c r="AE132" t="s">
        <v>314</v>
      </c>
      <c r="AF132" t="s">
        <v>314</v>
      </c>
    </row>
    <row r="133" spans="1:32" x14ac:dyDescent="0.35">
      <c r="A133" t="s">
        <v>1074</v>
      </c>
      <c r="B133" t="s">
        <v>1075</v>
      </c>
      <c r="C133" t="s">
        <v>11</v>
      </c>
      <c r="D133" t="s">
        <v>791</v>
      </c>
      <c r="E133" t="s">
        <v>773</v>
      </c>
      <c r="F133" t="s">
        <v>314</v>
      </c>
      <c r="G133" t="s">
        <v>314</v>
      </c>
      <c r="H133" t="s">
        <v>314</v>
      </c>
      <c r="I133" t="s">
        <v>314</v>
      </c>
      <c r="J133" t="s">
        <v>314</v>
      </c>
      <c r="K133" t="s">
        <v>314</v>
      </c>
      <c r="L133" t="s">
        <v>314</v>
      </c>
      <c r="M133" t="s">
        <v>314</v>
      </c>
      <c r="N133" t="s">
        <v>314</v>
      </c>
      <c r="O133" t="s">
        <v>314</v>
      </c>
      <c r="P133" t="s">
        <v>314</v>
      </c>
      <c r="Q133" t="s">
        <v>314</v>
      </c>
      <c r="R133" t="s">
        <v>314</v>
      </c>
      <c r="S133" t="s">
        <v>314</v>
      </c>
      <c r="T133" t="s">
        <v>314</v>
      </c>
      <c r="U133" t="s">
        <v>314</v>
      </c>
      <c r="V133" t="s">
        <v>314</v>
      </c>
      <c r="W133" t="s">
        <v>314</v>
      </c>
      <c r="X133" t="s">
        <v>314</v>
      </c>
      <c r="Y133" t="s">
        <v>314</v>
      </c>
      <c r="Z133" t="s">
        <v>314</v>
      </c>
      <c r="AA133" t="s">
        <v>314</v>
      </c>
      <c r="AB133" t="s">
        <v>314</v>
      </c>
      <c r="AC133" t="s">
        <v>314</v>
      </c>
      <c r="AD133" t="s">
        <v>314</v>
      </c>
      <c r="AE133" t="s">
        <v>314</v>
      </c>
      <c r="AF133" t="s">
        <v>314</v>
      </c>
    </row>
    <row r="134" spans="1:32" x14ac:dyDescent="0.35">
      <c r="A134" t="s">
        <v>1076</v>
      </c>
      <c r="B134" t="s">
        <v>1077</v>
      </c>
      <c r="C134" t="s">
        <v>11</v>
      </c>
      <c r="D134" t="s">
        <v>791</v>
      </c>
      <c r="E134" t="s">
        <v>773</v>
      </c>
      <c r="F134" t="s">
        <v>314</v>
      </c>
      <c r="G134" t="s">
        <v>314</v>
      </c>
      <c r="H134" t="s">
        <v>314</v>
      </c>
      <c r="I134" t="s">
        <v>314</v>
      </c>
      <c r="J134" t="s">
        <v>314</v>
      </c>
      <c r="K134" t="s">
        <v>314</v>
      </c>
      <c r="L134" t="s">
        <v>314</v>
      </c>
      <c r="M134" t="s">
        <v>314</v>
      </c>
      <c r="N134" t="s">
        <v>314</v>
      </c>
      <c r="O134" t="s">
        <v>314</v>
      </c>
      <c r="P134" t="s">
        <v>314</v>
      </c>
      <c r="Q134" t="s">
        <v>314</v>
      </c>
      <c r="R134" t="s">
        <v>314</v>
      </c>
      <c r="S134" t="s">
        <v>314</v>
      </c>
      <c r="T134" t="s">
        <v>314</v>
      </c>
      <c r="U134" t="s">
        <v>314</v>
      </c>
      <c r="V134" t="s">
        <v>314</v>
      </c>
      <c r="W134" t="s">
        <v>314</v>
      </c>
      <c r="X134" t="s">
        <v>314</v>
      </c>
      <c r="Y134" t="s">
        <v>314</v>
      </c>
      <c r="Z134" t="s">
        <v>314</v>
      </c>
      <c r="AA134" t="s">
        <v>314</v>
      </c>
      <c r="AB134" t="s">
        <v>314</v>
      </c>
      <c r="AC134" t="s">
        <v>314</v>
      </c>
      <c r="AD134" t="s">
        <v>314</v>
      </c>
      <c r="AE134" t="s">
        <v>314</v>
      </c>
      <c r="AF134" t="s">
        <v>314</v>
      </c>
    </row>
    <row r="135" spans="1:32" x14ac:dyDescent="0.35">
      <c r="A135" t="s">
        <v>1078</v>
      </c>
      <c r="B135" t="s">
        <v>1079</v>
      </c>
      <c r="C135" t="s">
        <v>10</v>
      </c>
      <c r="D135" t="s">
        <v>791</v>
      </c>
      <c r="E135" t="s">
        <v>773</v>
      </c>
      <c r="F135" t="s">
        <v>314</v>
      </c>
      <c r="G135" t="s">
        <v>314</v>
      </c>
      <c r="H135" t="s">
        <v>314</v>
      </c>
      <c r="I135" t="s">
        <v>314</v>
      </c>
      <c r="J135" t="s">
        <v>314</v>
      </c>
      <c r="K135" t="s">
        <v>314</v>
      </c>
      <c r="L135" t="s">
        <v>314</v>
      </c>
      <c r="M135" t="s">
        <v>314</v>
      </c>
      <c r="N135" t="s">
        <v>314</v>
      </c>
      <c r="O135" t="s">
        <v>314</v>
      </c>
      <c r="P135" t="s">
        <v>314</v>
      </c>
      <c r="Q135" t="s">
        <v>314</v>
      </c>
      <c r="R135" t="s">
        <v>314</v>
      </c>
      <c r="S135" t="s">
        <v>314</v>
      </c>
      <c r="T135" t="s">
        <v>314</v>
      </c>
      <c r="U135" t="s">
        <v>314</v>
      </c>
      <c r="V135" t="s">
        <v>314</v>
      </c>
      <c r="W135" t="s">
        <v>314</v>
      </c>
      <c r="X135" t="s">
        <v>314</v>
      </c>
      <c r="Y135" t="s">
        <v>314</v>
      </c>
      <c r="Z135" t="s">
        <v>314</v>
      </c>
      <c r="AA135" t="s">
        <v>314</v>
      </c>
      <c r="AB135" t="s">
        <v>314</v>
      </c>
      <c r="AC135" t="s">
        <v>314</v>
      </c>
      <c r="AD135" t="s">
        <v>314</v>
      </c>
      <c r="AE135" t="s">
        <v>314</v>
      </c>
      <c r="AF135" t="s">
        <v>314</v>
      </c>
    </row>
    <row r="136" spans="1:32" x14ac:dyDescent="0.35">
      <c r="A136" t="s">
        <v>1080</v>
      </c>
      <c r="B136" t="s">
        <v>1081</v>
      </c>
      <c r="C136" t="s">
        <v>12</v>
      </c>
      <c r="D136" t="s">
        <v>791</v>
      </c>
      <c r="E136" t="s">
        <v>773</v>
      </c>
      <c r="F136" t="s">
        <v>314</v>
      </c>
      <c r="G136" t="s">
        <v>314</v>
      </c>
      <c r="H136" t="s">
        <v>314</v>
      </c>
      <c r="I136" t="s">
        <v>314</v>
      </c>
      <c r="J136" t="s">
        <v>314</v>
      </c>
      <c r="K136" t="s">
        <v>314</v>
      </c>
      <c r="L136" t="s">
        <v>314</v>
      </c>
      <c r="M136" t="s">
        <v>314</v>
      </c>
      <c r="N136" t="s">
        <v>314</v>
      </c>
      <c r="O136" t="s">
        <v>314</v>
      </c>
      <c r="P136" t="s">
        <v>314</v>
      </c>
      <c r="Q136" t="s">
        <v>314</v>
      </c>
      <c r="R136" t="s">
        <v>314</v>
      </c>
      <c r="S136" t="s">
        <v>314</v>
      </c>
      <c r="T136" t="s">
        <v>314</v>
      </c>
      <c r="U136" t="s">
        <v>314</v>
      </c>
      <c r="V136" t="s">
        <v>314</v>
      </c>
      <c r="W136" t="s">
        <v>314</v>
      </c>
      <c r="X136" t="s">
        <v>314</v>
      </c>
      <c r="Y136" t="s">
        <v>314</v>
      </c>
      <c r="Z136" t="s">
        <v>314</v>
      </c>
      <c r="AA136" t="s">
        <v>314</v>
      </c>
      <c r="AB136" t="s">
        <v>314</v>
      </c>
      <c r="AC136" t="s">
        <v>314</v>
      </c>
      <c r="AD136" t="s">
        <v>314</v>
      </c>
      <c r="AE136" t="s">
        <v>314</v>
      </c>
      <c r="AF136" t="s">
        <v>314</v>
      </c>
    </row>
    <row r="137" spans="1:32" x14ac:dyDescent="0.35">
      <c r="A137" t="s">
        <v>1082</v>
      </c>
      <c r="B137" t="s">
        <v>1083</v>
      </c>
      <c r="C137" t="s">
        <v>12</v>
      </c>
      <c r="D137" t="s">
        <v>779</v>
      </c>
      <c r="E137" t="s">
        <v>773</v>
      </c>
      <c r="F137" t="s">
        <v>314</v>
      </c>
      <c r="G137" t="s">
        <v>574</v>
      </c>
      <c r="H137" t="s">
        <v>774</v>
      </c>
      <c r="I137" t="s">
        <v>1084</v>
      </c>
      <c r="J137" t="s">
        <v>776</v>
      </c>
      <c r="K137" t="s">
        <v>314</v>
      </c>
      <c r="L137" s="8">
        <v>43831</v>
      </c>
      <c r="M137" t="s">
        <v>314</v>
      </c>
      <c r="N137" t="s">
        <v>314</v>
      </c>
      <c r="O137" t="s">
        <v>314</v>
      </c>
      <c r="P137" t="s">
        <v>314</v>
      </c>
      <c r="Q137" t="s">
        <v>314</v>
      </c>
      <c r="R137" t="s">
        <v>314</v>
      </c>
      <c r="S137" t="s">
        <v>314</v>
      </c>
      <c r="T137" t="s">
        <v>314</v>
      </c>
      <c r="U137" t="s">
        <v>314</v>
      </c>
      <c r="V137">
        <v>1</v>
      </c>
      <c r="W137" t="s">
        <v>314</v>
      </c>
      <c r="X137" t="s">
        <v>314</v>
      </c>
      <c r="Y137" t="s">
        <v>314</v>
      </c>
      <c r="Z137" t="s">
        <v>314</v>
      </c>
      <c r="AA137" t="s">
        <v>314</v>
      </c>
      <c r="AB137" t="s">
        <v>314</v>
      </c>
      <c r="AC137" t="s">
        <v>314</v>
      </c>
      <c r="AD137" t="s">
        <v>314</v>
      </c>
      <c r="AE137" t="s">
        <v>314</v>
      </c>
      <c r="AF137" t="s">
        <v>314</v>
      </c>
    </row>
    <row r="138" spans="1:32" x14ac:dyDescent="0.35">
      <c r="A138" t="s">
        <v>1085</v>
      </c>
      <c r="B138" t="s">
        <v>1086</v>
      </c>
      <c r="C138" t="s">
        <v>12</v>
      </c>
      <c r="D138" t="s">
        <v>867</v>
      </c>
      <c r="E138" t="s">
        <v>773</v>
      </c>
      <c r="F138" t="s">
        <v>353</v>
      </c>
      <c r="G138" t="s">
        <v>352</v>
      </c>
      <c r="H138" t="s">
        <v>774</v>
      </c>
      <c r="I138" t="s">
        <v>1087</v>
      </c>
      <c r="J138" t="s">
        <v>786</v>
      </c>
      <c r="K138" t="s">
        <v>314</v>
      </c>
      <c r="L138" t="s">
        <v>314</v>
      </c>
      <c r="M138" t="s">
        <v>314</v>
      </c>
      <c r="N138" t="s">
        <v>314</v>
      </c>
      <c r="O138" t="s">
        <v>314</v>
      </c>
      <c r="P138" t="s">
        <v>314</v>
      </c>
      <c r="Q138" t="s">
        <v>314</v>
      </c>
      <c r="R138" t="s">
        <v>314</v>
      </c>
      <c r="S138" t="s">
        <v>314</v>
      </c>
      <c r="T138" t="s">
        <v>314</v>
      </c>
      <c r="U138">
        <v>4517</v>
      </c>
      <c r="V138">
        <v>-1</v>
      </c>
      <c r="W138" t="s">
        <v>314</v>
      </c>
      <c r="X138" t="s">
        <v>788</v>
      </c>
      <c r="Y138" t="s">
        <v>314</v>
      </c>
      <c r="Z138" t="s">
        <v>314</v>
      </c>
      <c r="AA138" t="s">
        <v>314</v>
      </c>
      <c r="AB138" t="s">
        <v>314</v>
      </c>
      <c r="AC138" t="s">
        <v>314</v>
      </c>
      <c r="AD138" t="s">
        <v>314</v>
      </c>
      <c r="AE138" t="s">
        <v>314</v>
      </c>
      <c r="AF138" t="s">
        <v>314</v>
      </c>
    </row>
    <row r="139" spans="1:32" x14ac:dyDescent="0.35">
      <c r="A139" t="s">
        <v>1085</v>
      </c>
      <c r="B139" t="s">
        <v>1086</v>
      </c>
      <c r="C139" t="s">
        <v>12</v>
      </c>
      <c r="D139" t="s">
        <v>867</v>
      </c>
      <c r="E139" t="s">
        <v>773</v>
      </c>
      <c r="F139" t="s">
        <v>353</v>
      </c>
      <c r="G139" t="s">
        <v>352</v>
      </c>
      <c r="H139" t="s">
        <v>774</v>
      </c>
      <c r="I139" t="s">
        <v>1088</v>
      </c>
      <c r="J139" t="s">
        <v>786</v>
      </c>
      <c r="K139" t="s">
        <v>314</v>
      </c>
      <c r="L139" t="s">
        <v>314</v>
      </c>
      <c r="M139" t="s">
        <v>314</v>
      </c>
      <c r="N139" t="s">
        <v>314</v>
      </c>
      <c r="O139" t="s">
        <v>314</v>
      </c>
      <c r="P139" t="s">
        <v>314</v>
      </c>
      <c r="Q139" t="s">
        <v>314</v>
      </c>
      <c r="R139" t="s">
        <v>314</v>
      </c>
      <c r="S139" t="s">
        <v>314</v>
      </c>
      <c r="T139" t="s">
        <v>314</v>
      </c>
      <c r="U139">
        <v>4517</v>
      </c>
      <c r="V139">
        <v>-1</v>
      </c>
      <c r="W139" t="s">
        <v>314</v>
      </c>
      <c r="X139" t="s">
        <v>788</v>
      </c>
      <c r="Y139" t="s">
        <v>314</v>
      </c>
      <c r="Z139" t="s">
        <v>314</v>
      </c>
      <c r="AA139" t="s">
        <v>314</v>
      </c>
      <c r="AB139" t="s">
        <v>314</v>
      </c>
      <c r="AC139" t="s">
        <v>314</v>
      </c>
      <c r="AD139" t="s">
        <v>314</v>
      </c>
      <c r="AE139" t="s">
        <v>314</v>
      </c>
      <c r="AF139" t="s">
        <v>314</v>
      </c>
    </row>
    <row r="140" spans="1:32" x14ac:dyDescent="0.35">
      <c r="A140" t="s">
        <v>1085</v>
      </c>
      <c r="B140" t="s">
        <v>1086</v>
      </c>
      <c r="C140" t="s">
        <v>12</v>
      </c>
      <c r="D140" t="s">
        <v>867</v>
      </c>
      <c r="E140" t="s">
        <v>773</v>
      </c>
      <c r="F140" t="s">
        <v>353</v>
      </c>
      <c r="G140" t="s">
        <v>352</v>
      </c>
      <c r="H140" t="s">
        <v>774</v>
      </c>
      <c r="I140" t="s">
        <v>1089</v>
      </c>
      <c r="J140" t="s">
        <v>786</v>
      </c>
      <c r="K140" t="s">
        <v>314</v>
      </c>
      <c r="L140" t="s">
        <v>314</v>
      </c>
      <c r="M140" t="s">
        <v>314</v>
      </c>
      <c r="N140" t="s">
        <v>314</v>
      </c>
      <c r="O140" t="s">
        <v>314</v>
      </c>
      <c r="P140" t="s">
        <v>314</v>
      </c>
      <c r="Q140" t="s">
        <v>314</v>
      </c>
      <c r="R140" t="s">
        <v>314</v>
      </c>
      <c r="S140" t="s">
        <v>314</v>
      </c>
      <c r="T140" t="s">
        <v>314</v>
      </c>
      <c r="U140">
        <v>4517</v>
      </c>
      <c r="V140">
        <v>-1</v>
      </c>
      <c r="W140" t="s">
        <v>314</v>
      </c>
      <c r="X140" t="s">
        <v>788</v>
      </c>
      <c r="Y140" t="s">
        <v>314</v>
      </c>
      <c r="Z140" t="s">
        <v>314</v>
      </c>
      <c r="AA140" t="s">
        <v>314</v>
      </c>
      <c r="AB140" t="s">
        <v>314</v>
      </c>
      <c r="AC140" t="s">
        <v>314</v>
      </c>
      <c r="AD140" t="s">
        <v>314</v>
      </c>
      <c r="AE140" t="s">
        <v>314</v>
      </c>
      <c r="AF140" t="s">
        <v>314</v>
      </c>
    </row>
    <row r="141" spans="1:32" x14ac:dyDescent="0.35">
      <c r="A141" t="s">
        <v>1090</v>
      </c>
      <c r="B141" t="s">
        <v>1091</v>
      </c>
      <c r="C141" t="s">
        <v>10</v>
      </c>
      <c r="D141" t="s">
        <v>791</v>
      </c>
      <c r="E141" t="s">
        <v>773</v>
      </c>
      <c r="F141" t="s">
        <v>314</v>
      </c>
      <c r="G141" t="s">
        <v>314</v>
      </c>
      <c r="H141" t="s">
        <v>314</v>
      </c>
      <c r="I141" t="s">
        <v>314</v>
      </c>
      <c r="J141" t="s">
        <v>314</v>
      </c>
      <c r="K141" t="s">
        <v>314</v>
      </c>
      <c r="L141" t="s">
        <v>314</v>
      </c>
      <c r="M141" t="s">
        <v>314</v>
      </c>
      <c r="N141" t="s">
        <v>314</v>
      </c>
      <c r="O141" t="s">
        <v>314</v>
      </c>
      <c r="P141" t="s">
        <v>314</v>
      </c>
      <c r="Q141" t="s">
        <v>314</v>
      </c>
      <c r="R141" t="s">
        <v>314</v>
      </c>
      <c r="S141" t="s">
        <v>314</v>
      </c>
      <c r="T141" t="s">
        <v>314</v>
      </c>
      <c r="U141" t="s">
        <v>314</v>
      </c>
      <c r="V141" t="s">
        <v>314</v>
      </c>
      <c r="W141" t="s">
        <v>314</v>
      </c>
      <c r="X141" t="s">
        <v>314</v>
      </c>
      <c r="Y141" t="s">
        <v>314</v>
      </c>
      <c r="Z141" t="s">
        <v>314</v>
      </c>
      <c r="AA141" t="s">
        <v>314</v>
      </c>
      <c r="AB141" t="s">
        <v>314</v>
      </c>
      <c r="AC141" t="s">
        <v>314</v>
      </c>
      <c r="AD141" t="s">
        <v>314</v>
      </c>
      <c r="AE141" t="s">
        <v>314</v>
      </c>
      <c r="AF141" t="s">
        <v>314</v>
      </c>
    </row>
    <row r="142" spans="1:32" x14ac:dyDescent="0.35">
      <c r="A142" t="s">
        <v>1092</v>
      </c>
      <c r="B142" t="s">
        <v>1093</v>
      </c>
      <c r="C142" t="s">
        <v>12</v>
      </c>
      <c r="D142" t="s">
        <v>779</v>
      </c>
      <c r="E142" t="s">
        <v>773</v>
      </c>
      <c r="F142" t="s">
        <v>314</v>
      </c>
      <c r="G142" t="s">
        <v>360</v>
      </c>
      <c r="H142" t="s">
        <v>774</v>
      </c>
      <c r="I142" t="s">
        <v>1094</v>
      </c>
      <c r="J142" t="s">
        <v>776</v>
      </c>
      <c r="K142" t="s">
        <v>314</v>
      </c>
      <c r="L142" s="8">
        <v>43892</v>
      </c>
      <c r="M142" t="s">
        <v>314</v>
      </c>
      <c r="N142" t="s">
        <v>314</v>
      </c>
      <c r="O142" t="s">
        <v>314</v>
      </c>
      <c r="P142" t="s">
        <v>314</v>
      </c>
      <c r="Q142" t="s">
        <v>314</v>
      </c>
      <c r="R142" t="s">
        <v>314</v>
      </c>
      <c r="S142" t="s">
        <v>314</v>
      </c>
      <c r="T142" t="s">
        <v>314</v>
      </c>
      <c r="U142" t="s">
        <v>314</v>
      </c>
      <c r="V142">
        <v>1</v>
      </c>
      <c r="W142" t="s">
        <v>314</v>
      </c>
      <c r="X142" t="s">
        <v>314</v>
      </c>
      <c r="Y142" t="s">
        <v>314</v>
      </c>
      <c r="Z142" t="s">
        <v>314</v>
      </c>
      <c r="AA142" t="s">
        <v>314</v>
      </c>
      <c r="AB142" t="s">
        <v>314</v>
      </c>
      <c r="AC142" t="s">
        <v>314</v>
      </c>
      <c r="AD142" t="s">
        <v>314</v>
      </c>
      <c r="AE142" t="s">
        <v>314</v>
      </c>
      <c r="AF142" t="s">
        <v>314</v>
      </c>
    </row>
    <row r="143" spans="1:32" x14ac:dyDescent="0.35">
      <c r="A143" t="s">
        <v>1092</v>
      </c>
      <c r="B143" t="s">
        <v>1093</v>
      </c>
      <c r="C143" t="s">
        <v>12</v>
      </c>
      <c r="D143" t="s">
        <v>779</v>
      </c>
      <c r="E143" t="s">
        <v>773</v>
      </c>
      <c r="F143" t="s">
        <v>314</v>
      </c>
      <c r="G143" t="s">
        <v>360</v>
      </c>
      <c r="H143" t="s">
        <v>774</v>
      </c>
      <c r="I143" t="s">
        <v>1095</v>
      </c>
      <c r="J143" t="s">
        <v>776</v>
      </c>
      <c r="K143" t="s">
        <v>314</v>
      </c>
      <c r="L143" s="8">
        <v>43862</v>
      </c>
      <c r="M143" t="s">
        <v>314</v>
      </c>
      <c r="N143" t="s">
        <v>314</v>
      </c>
      <c r="O143" t="s">
        <v>314</v>
      </c>
      <c r="P143" t="s">
        <v>314</v>
      </c>
      <c r="Q143" t="s">
        <v>314</v>
      </c>
      <c r="R143" t="s">
        <v>314</v>
      </c>
      <c r="S143" t="s">
        <v>314</v>
      </c>
      <c r="T143" t="s">
        <v>314</v>
      </c>
      <c r="U143" t="s">
        <v>314</v>
      </c>
      <c r="V143">
        <v>1</v>
      </c>
      <c r="W143" t="s">
        <v>314</v>
      </c>
      <c r="X143" t="s">
        <v>314</v>
      </c>
      <c r="Y143" t="s">
        <v>314</v>
      </c>
      <c r="Z143" t="s">
        <v>314</v>
      </c>
      <c r="AA143" t="s">
        <v>314</v>
      </c>
      <c r="AB143" t="s">
        <v>314</v>
      </c>
      <c r="AC143" t="s">
        <v>314</v>
      </c>
      <c r="AD143" t="s">
        <v>314</v>
      </c>
      <c r="AE143" t="s">
        <v>314</v>
      </c>
      <c r="AF143" t="s">
        <v>314</v>
      </c>
    </row>
    <row r="144" spans="1:32" x14ac:dyDescent="0.35">
      <c r="A144" t="s">
        <v>1096</v>
      </c>
      <c r="B144" t="s">
        <v>1097</v>
      </c>
      <c r="C144" t="s">
        <v>11</v>
      </c>
      <c r="D144" t="s">
        <v>779</v>
      </c>
      <c r="E144" t="s">
        <v>773</v>
      </c>
      <c r="F144" t="s">
        <v>314</v>
      </c>
      <c r="G144" t="s">
        <v>360</v>
      </c>
      <c r="H144" t="s">
        <v>774</v>
      </c>
      <c r="I144" t="s">
        <v>1094</v>
      </c>
      <c r="J144" t="s">
        <v>776</v>
      </c>
      <c r="K144" t="s">
        <v>314</v>
      </c>
      <c r="L144" s="8">
        <v>43892</v>
      </c>
      <c r="M144" t="s">
        <v>314</v>
      </c>
      <c r="N144" t="s">
        <v>314</v>
      </c>
      <c r="O144" t="s">
        <v>314</v>
      </c>
      <c r="P144" t="s">
        <v>314</v>
      </c>
      <c r="Q144" t="s">
        <v>314</v>
      </c>
      <c r="R144" t="s">
        <v>314</v>
      </c>
      <c r="S144" t="s">
        <v>314</v>
      </c>
      <c r="T144" t="s">
        <v>314</v>
      </c>
      <c r="U144" t="s">
        <v>314</v>
      </c>
      <c r="V144">
        <v>1</v>
      </c>
      <c r="W144" t="s">
        <v>314</v>
      </c>
      <c r="X144" t="s">
        <v>314</v>
      </c>
      <c r="Y144" t="s">
        <v>314</v>
      </c>
      <c r="Z144" t="s">
        <v>314</v>
      </c>
      <c r="AA144" t="s">
        <v>314</v>
      </c>
      <c r="AB144" t="s">
        <v>314</v>
      </c>
      <c r="AC144" t="s">
        <v>314</v>
      </c>
      <c r="AD144" t="s">
        <v>314</v>
      </c>
      <c r="AE144" t="s">
        <v>314</v>
      </c>
      <c r="AF144" t="s">
        <v>314</v>
      </c>
    </row>
    <row r="145" spans="1:32" x14ac:dyDescent="0.35">
      <c r="A145" t="s">
        <v>1096</v>
      </c>
      <c r="B145" t="s">
        <v>1097</v>
      </c>
      <c r="C145" t="s">
        <v>11</v>
      </c>
      <c r="D145" t="s">
        <v>779</v>
      </c>
      <c r="E145" t="s">
        <v>773</v>
      </c>
      <c r="F145" t="s">
        <v>314</v>
      </c>
      <c r="G145" t="s">
        <v>360</v>
      </c>
      <c r="H145" t="s">
        <v>774</v>
      </c>
      <c r="I145" t="s">
        <v>1095</v>
      </c>
      <c r="J145" t="s">
        <v>776</v>
      </c>
      <c r="K145" t="s">
        <v>314</v>
      </c>
      <c r="L145" s="8">
        <v>43862</v>
      </c>
      <c r="M145" t="s">
        <v>314</v>
      </c>
      <c r="N145" t="s">
        <v>314</v>
      </c>
      <c r="O145" t="s">
        <v>314</v>
      </c>
      <c r="P145" t="s">
        <v>314</v>
      </c>
      <c r="Q145" t="s">
        <v>314</v>
      </c>
      <c r="R145" t="s">
        <v>314</v>
      </c>
      <c r="S145" t="s">
        <v>314</v>
      </c>
      <c r="T145" t="s">
        <v>314</v>
      </c>
      <c r="U145" t="s">
        <v>314</v>
      </c>
      <c r="V145">
        <v>1</v>
      </c>
      <c r="W145" t="s">
        <v>314</v>
      </c>
      <c r="X145" t="s">
        <v>314</v>
      </c>
      <c r="Y145" t="s">
        <v>314</v>
      </c>
      <c r="Z145" t="s">
        <v>314</v>
      </c>
      <c r="AA145" t="s">
        <v>314</v>
      </c>
      <c r="AB145" t="s">
        <v>314</v>
      </c>
      <c r="AC145" t="s">
        <v>314</v>
      </c>
      <c r="AD145" t="s">
        <v>314</v>
      </c>
      <c r="AE145" t="s">
        <v>314</v>
      </c>
      <c r="AF145" t="s">
        <v>314</v>
      </c>
    </row>
    <row r="146" spans="1:32" x14ac:dyDescent="0.35">
      <c r="A146" t="s">
        <v>1098</v>
      </c>
      <c r="B146" t="s">
        <v>1099</v>
      </c>
      <c r="C146" t="s">
        <v>11</v>
      </c>
      <c r="D146" t="s">
        <v>784</v>
      </c>
      <c r="E146" t="s">
        <v>773</v>
      </c>
      <c r="F146" t="s">
        <v>363</v>
      </c>
      <c r="G146" t="s">
        <v>362</v>
      </c>
      <c r="H146" t="s">
        <v>774</v>
      </c>
      <c r="I146" t="s">
        <v>1100</v>
      </c>
      <c r="J146" t="s">
        <v>786</v>
      </c>
      <c r="K146" t="s">
        <v>314</v>
      </c>
      <c r="L146" s="8">
        <v>44081</v>
      </c>
      <c r="M146" t="s">
        <v>314</v>
      </c>
      <c r="N146" t="s">
        <v>314</v>
      </c>
      <c r="O146" t="s">
        <v>314</v>
      </c>
      <c r="P146" t="s">
        <v>314</v>
      </c>
      <c r="Q146" t="s">
        <v>314</v>
      </c>
      <c r="R146" t="s">
        <v>314</v>
      </c>
      <c r="S146" t="s">
        <v>314</v>
      </c>
      <c r="T146" t="s">
        <v>1101</v>
      </c>
      <c r="U146" t="s">
        <v>314</v>
      </c>
      <c r="V146">
        <v>-1</v>
      </c>
      <c r="W146" t="s">
        <v>314</v>
      </c>
      <c r="X146" t="s">
        <v>788</v>
      </c>
      <c r="Y146" t="s">
        <v>314</v>
      </c>
      <c r="Z146" t="s">
        <v>314</v>
      </c>
      <c r="AA146" t="s">
        <v>314</v>
      </c>
      <c r="AB146" t="s">
        <v>314</v>
      </c>
      <c r="AC146" t="s">
        <v>314</v>
      </c>
      <c r="AD146" t="s">
        <v>314</v>
      </c>
      <c r="AE146" t="s">
        <v>314</v>
      </c>
      <c r="AF146" t="s">
        <v>314</v>
      </c>
    </row>
    <row r="147" spans="1:32" x14ac:dyDescent="0.35">
      <c r="A147" t="s">
        <v>1098</v>
      </c>
      <c r="B147" t="s">
        <v>1099</v>
      </c>
      <c r="C147" t="s">
        <v>11</v>
      </c>
      <c r="D147" t="s">
        <v>784</v>
      </c>
      <c r="E147" t="s">
        <v>773</v>
      </c>
      <c r="F147" t="s">
        <v>363</v>
      </c>
      <c r="G147" t="s">
        <v>362</v>
      </c>
      <c r="H147" t="s">
        <v>774</v>
      </c>
      <c r="I147" t="s">
        <v>1102</v>
      </c>
      <c r="J147" t="s">
        <v>786</v>
      </c>
      <c r="K147" t="s">
        <v>314</v>
      </c>
      <c r="L147" s="8">
        <v>44049</v>
      </c>
      <c r="M147" t="s">
        <v>314</v>
      </c>
      <c r="N147" t="s">
        <v>314</v>
      </c>
      <c r="O147" t="s">
        <v>314</v>
      </c>
      <c r="P147" t="s">
        <v>314</v>
      </c>
      <c r="Q147" t="s">
        <v>314</v>
      </c>
      <c r="R147" t="s">
        <v>314</v>
      </c>
      <c r="S147" t="s">
        <v>314</v>
      </c>
      <c r="T147" t="s">
        <v>1101</v>
      </c>
      <c r="U147" t="s">
        <v>314</v>
      </c>
      <c r="V147">
        <v>-1</v>
      </c>
      <c r="W147" t="s">
        <v>314</v>
      </c>
      <c r="X147" t="s">
        <v>788</v>
      </c>
      <c r="Y147" t="s">
        <v>314</v>
      </c>
      <c r="Z147" t="s">
        <v>314</v>
      </c>
      <c r="AA147" t="s">
        <v>314</v>
      </c>
      <c r="AB147" t="s">
        <v>314</v>
      </c>
      <c r="AC147" t="s">
        <v>314</v>
      </c>
      <c r="AD147" t="s">
        <v>314</v>
      </c>
      <c r="AE147" t="s">
        <v>314</v>
      </c>
      <c r="AF147" t="s">
        <v>314</v>
      </c>
    </row>
    <row r="148" spans="1:32" x14ac:dyDescent="0.35">
      <c r="A148" t="s">
        <v>1098</v>
      </c>
      <c r="B148" t="s">
        <v>1099</v>
      </c>
      <c r="C148" t="s">
        <v>11</v>
      </c>
      <c r="D148" t="s">
        <v>784</v>
      </c>
      <c r="E148" t="s">
        <v>773</v>
      </c>
      <c r="F148" t="s">
        <v>363</v>
      </c>
      <c r="G148" t="s">
        <v>362</v>
      </c>
      <c r="H148" t="s">
        <v>774</v>
      </c>
      <c r="I148" t="s">
        <v>1103</v>
      </c>
      <c r="J148" t="s">
        <v>786</v>
      </c>
      <c r="K148" t="s">
        <v>314</v>
      </c>
      <c r="L148" s="8">
        <v>44112</v>
      </c>
      <c r="M148" t="s">
        <v>314</v>
      </c>
      <c r="N148" t="s">
        <v>314</v>
      </c>
      <c r="O148" t="s">
        <v>314</v>
      </c>
      <c r="P148" t="s">
        <v>314</v>
      </c>
      <c r="Q148" t="s">
        <v>314</v>
      </c>
      <c r="R148" t="s">
        <v>314</v>
      </c>
      <c r="S148" t="s">
        <v>314</v>
      </c>
      <c r="T148" t="s">
        <v>1101</v>
      </c>
      <c r="U148" t="s">
        <v>314</v>
      </c>
      <c r="V148">
        <v>-1</v>
      </c>
      <c r="W148" t="s">
        <v>314</v>
      </c>
      <c r="X148" t="s">
        <v>788</v>
      </c>
      <c r="Y148" t="s">
        <v>314</v>
      </c>
      <c r="Z148" t="s">
        <v>314</v>
      </c>
      <c r="AA148" t="s">
        <v>314</v>
      </c>
      <c r="AB148" t="s">
        <v>314</v>
      </c>
      <c r="AC148" t="s">
        <v>314</v>
      </c>
      <c r="AD148" t="s">
        <v>314</v>
      </c>
      <c r="AE148" t="s">
        <v>314</v>
      </c>
      <c r="AF148" t="s">
        <v>314</v>
      </c>
    </row>
    <row r="149" spans="1:32" x14ac:dyDescent="0.35">
      <c r="A149" t="s">
        <v>1098</v>
      </c>
      <c r="B149" t="s">
        <v>1099</v>
      </c>
      <c r="C149" t="s">
        <v>11</v>
      </c>
      <c r="D149" t="s">
        <v>784</v>
      </c>
      <c r="E149" t="s">
        <v>773</v>
      </c>
      <c r="F149" t="s">
        <v>363</v>
      </c>
      <c r="G149" t="s">
        <v>362</v>
      </c>
      <c r="H149" t="s">
        <v>774</v>
      </c>
      <c r="I149" t="s">
        <v>1104</v>
      </c>
      <c r="J149" t="s">
        <v>786</v>
      </c>
      <c r="K149" t="s">
        <v>314</v>
      </c>
      <c r="L149" s="8">
        <v>44112</v>
      </c>
      <c r="M149" t="s">
        <v>314</v>
      </c>
      <c r="N149" t="s">
        <v>314</v>
      </c>
      <c r="O149" t="s">
        <v>314</v>
      </c>
      <c r="P149" t="s">
        <v>314</v>
      </c>
      <c r="Q149" t="s">
        <v>314</v>
      </c>
      <c r="R149" t="s">
        <v>314</v>
      </c>
      <c r="S149" t="s">
        <v>314</v>
      </c>
      <c r="T149" t="s">
        <v>1101</v>
      </c>
      <c r="U149" t="s">
        <v>314</v>
      </c>
      <c r="V149">
        <v>-1</v>
      </c>
      <c r="W149" t="s">
        <v>314</v>
      </c>
      <c r="X149" t="s">
        <v>788</v>
      </c>
      <c r="Y149" t="s">
        <v>314</v>
      </c>
      <c r="Z149" t="s">
        <v>314</v>
      </c>
      <c r="AA149" t="s">
        <v>314</v>
      </c>
      <c r="AB149" t="s">
        <v>314</v>
      </c>
      <c r="AC149" t="s">
        <v>314</v>
      </c>
      <c r="AD149" t="s">
        <v>314</v>
      </c>
      <c r="AE149" t="s">
        <v>314</v>
      </c>
      <c r="AF149" t="s">
        <v>314</v>
      </c>
    </row>
    <row r="150" spans="1:32" x14ac:dyDescent="0.35">
      <c r="A150" t="s">
        <v>1098</v>
      </c>
      <c r="B150" t="s">
        <v>1099</v>
      </c>
      <c r="C150" t="s">
        <v>11</v>
      </c>
      <c r="D150" t="s">
        <v>784</v>
      </c>
      <c r="E150" t="s">
        <v>773</v>
      </c>
      <c r="F150" t="s">
        <v>363</v>
      </c>
      <c r="G150" t="s">
        <v>362</v>
      </c>
      <c r="H150" t="s">
        <v>774</v>
      </c>
      <c r="I150" t="s">
        <v>1105</v>
      </c>
      <c r="J150" t="s">
        <v>786</v>
      </c>
      <c r="K150" t="s">
        <v>314</v>
      </c>
      <c r="L150" s="8">
        <v>44081</v>
      </c>
      <c r="M150" t="s">
        <v>314</v>
      </c>
      <c r="N150" t="s">
        <v>314</v>
      </c>
      <c r="O150" t="s">
        <v>314</v>
      </c>
      <c r="P150" t="s">
        <v>314</v>
      </c>
      <c r="Q150" t="s">
        <v>314</v>
      </c>
      <c r="R150" t="s">
        <v>314</v>
      </c>
      <c r="S150" t="s">
        <v>314</v>
      </c>
      <c r="T150" t="s">
        <v>1101</v>
      </c>
      <c r="U150" t="s">
        <v>314</v>
      </c>
      <c r="V150">
        <v>-1</v>
      </c>
      <c r="W150" t="s">
        <v>314</v>
      </c>
      <c r="X150" t="s">
        <v>788</v>
      </c>
      <c r="Y150" t="s">
        <v>314</v>
      </c>
      <c r="Z150" t="s">
        <v>314</v>
      </c>
      <c r="AA150" t="s">
        <v>314</v>
      </c>
      <c r="AB150" t="s">
        <v>314</v>
      </c>
      <c r="AC150" t="s">
        <v>314</v>
      </c>
      <c r="AD150" t="s">
        <v>314</v>
      </c>
      <c r="AE150" t="s">
        <v>314</v>
      </c>
      <c r="AF150" t="s">
        <v>314</v>
      </c>
    </row>
    <row r="151" spans="1:32" x14ac:dyDescent="0.35">
      <c r="A151" t="s">
        <v>1098</v>
      </c>
      <c r="B151" t="s">
        <v>1099</v>
      </c>
      <c r="C151" t="s">
        <v>11</v>
      </c>
      <c r="D151" t="s">
        <v>784</v>
      </c>
      <c r="E151" t="s">
        <v>773</v>
      </c>
      <c r="F151" t="s">
        <v>363</v>
      </c>
      <c r="G151" t="s">
        <v>362</v>
      </c>
      <c r="H151" t="s">
        <v>774</v>
      </c>
      <c r="I151" t="s">
        <v>1106</v>
      </c>
      <c r="J151" t="s">
        <v>786</v>
      </c>
      <c r="K151" t="s">
        <v>314</v>
      </c>
      <c r="L151" s="8">
        <v>44050</v>
      </c>
      <c r="M151" t="s">
        <v>314</v>
      </c>
      <c r="N151" t="s">
        <v>314</v>
      </c>
      <c r="O151" t="s">
        <v>314</v>
      </c>
      <c r="P151" t="s">
        <v>314</v>
      </c>
      <c r="Q151" t="s">
        <v>314</v>
      </c>
      <c r="R151" t="s">
        <v>314</v>
      </c>
      <c r="S151" t="s">
        <v>314</v>
      </c>
      <c r="T151" t="s">
        <v>1101</v>
      </c>
      <c r="U151" t="s">
        <v>314</v>
      </c>
      <c r="V151">
        <v>-1</v>
      </c>
      <c r="W151" t="s">
        <v>314</v>
      </c>
      <c r="X151" t="s">
        <v>788</v>
      </c>
      <c r="Y151" t="s">
        <v>314</v>
      </c>
      <c r="Z151" t="s">
        <v>314</v>
      </c>
      <c r="AA151" t="s">
        <v>314</v>
      </c>
      <c r="AB151" t="s">
        <v>314</v>
      </c>
      <c r="AC151" t="s">
        <v>314</v>
      </c>
      <c r="AD151" t="s">
        <v>314</v>
      </c>
      <c r="AE151" t="s">
        <v>314</v>
      </c>
      <c r="AF151" t="s">
        <v>314</v>
      </c>
    </row>
    <row r="152" spans="1:32" x14ac:dyDescent="0.35">
      <c r="A152" t="s">
        <v>1098</v>
      </c>
      <c r="B152" t="s">
        <v>1099</v>
      </c>
      <c r="C152" t="s">
        <v>11</v>
      </c>
      <c r="D152" t="s">
        <v>784</v>
      </c>
      <c r="E152" t="s">
        <v>773</v>
      </c>
      <c r="F152" t="s">
        <v>363</v>
      </c>
      <c r="G152" t="s">
        <v>362</v>
      </c>
      <c r="H152" t="s">
        <v>774</v>
      </c>
      <c r="I152" t="s">
        <v>1107</v>
      </c>
      <c r="J152" t="s">
        <v>786</v>
      </c>
      <c r="K152" t="s">
        <v>314</v>
      </c>
      <c r="L152" s="8">
        <v>44050</v>
      </c>
      <c r="M152" t="s">
        <v>314</v>
      </c>
      <c r="N152" t="s">
        <v>314</v>
      </c>
      <c r="O152" t="s">
        <v>314</v>
      </c>
      <c r="P152" t="s">
        <v>314</v>
      </c>
      <c r="Q152" t="s">
        <v>314</v>
      </c>
      <c r="R152" t="s">
        <v>314</v>
      </c>
      <c r="S152" t="s">
        <v>314</v>
      </c>
      <c r="T152" t="s">
        <v>1101</v>
      </c>
      <c r="U152" t="s">
        <v>314</v>
      </c>
      <c r="V152">
        <v>-1</v>
      </c>
      <c r="W152" t="s">
        <v>314</v>
      </c>
      <c r="X152" t="s">
        <v>788</v>
      </c>
      <c r="Y152" t="s">
        <v>314</v>
      </c>
      <c r="Z152" t="s">
        <v>314</v>
      </c>
      <c r="AA152" t="s">
        <v>314</v>
      </c>
      <c r="AB152" t="s">
        <v>314</v>
      </c>
      <c r="AC152" t="s">
        <v>314</v>
      </c>
      <c r="AD152" t="s">
        <v>314</v>
      </c>
      <c r="AE152" t="s">
        <v>314</v>
      </c>
      <c r="AF152" t="s">
        <v>314</v>
      </c>
    </row>
    <row r="153" spans="1:32" x14ac:dyDescent="0.35">
      <c r="A153" t="s">
        <v>1098</v>
      </c>
      <c r="B153" t="s">
        <v>1099</v>
      </c>
      <c r="C153" t="s">
        <v>11</v>
      </c>
      <c r="D153" t="s">
        <v>784</v>
      </c>
      <c r="E153" t="s">
        <v>773</v>
      </c>
      <c r="F153" t="s">
        <v>363</v>
      </c>
      <c r="G153" t="s">
        <v>362</v>
      </c>
      <c r="H153" t="s">
        <v>774</v>
      </c>
      <c r="I153" t="s">
        <v>1108</v>
      </c>
      <c r="J153" t="s">
        <v>786</v>
      </c>
      <c r="K153" t="s">
        <v>314</v>
      </c>
      <c r="L153" s="8">
        <v>44018</v>
      </c>
      <c r="M153" t="s">
        <v>314</v>
      </c>
      <c r="N153" t="s">
        <v>314</v>
      </c>
      <c r="O153" t="s">
        <v>314</v>
      </c>
      <c r="P153" t="s">
        <v>314</v>
      </c>
      <c r="Q153" t="s">
        <v>314</v>
      </c>
      <c r="R153" t="s">
        <v>314</v>
      </c>
      <c r="S153" t="s">
        <v>314</v>
      </c>
      <c r="T153" t="s">
        <v>1101</v>
      </c>
      <c r="U153" t="s">
        <v>314</v>
      </c>
      <c r="V153">
        <v>-1</v>
      </c>
      <c r="W153" t="s">
        <v>314</v>
      </c>
      <c r="X153" t="s">
        <v>788</v>
      </c>
      <c r="Y153" t="s">
        <v>314</v>
      </c>
      <c r="Z153" t="s">
        <v>314</v>
      </c>
      <c r="AA153" t="s">
        <v>314</v>
      </c>
      <c r="AB153" t="s">
        <v>314</v>
      </c>
      <c r="AC153" t="s">
        <v>314</v>
      </c>
      <c r="AD153" t="s">
        <v>314</v>
      </c>
      <c r="AE153" t="s">
        <v>314</v>
      </c>
      <c r="AF153" t="s">
        <v>314</v>
      </c>
    </row>
    <row r="154" spans="1:32" x14ac:dyDescent="0.35">
      <c r="A154" t="s">
        <v>1098</v>
      </c>
      <c r="B154" t="s">
        <v>1099</v>
      </c>
      <c r="C154" t="s">
        <v>11</v>
      </c>
      <c r="D154" t="s">
        <v>784</v>
      </c>
      <c r="E154" t="s">
        <v>773</v>
      </c>
      <c r="F154" t="s">
        <v>363</v>
      </c>
      <c r="G154" t="s">
        <v>362</v>
      </c>
      <c r="H154" t="s">
        <v>774</v>
      </c>
      <c r="I154" t="s">
        <v>1109</v>
      </c>
      <c r="J154" t="s">
        <v>786</v>
      </c>
      <c r="K154" t="s">
        <v>314</v>
      </c>
      <c r="L154" s="8">
        <v>44050</v>
      </c>
      <c r="M154" t="s">
        <v>314</v>
      </c>
      <c r="N154" t="s">
        <v>314</v>
      </c>
      <c r="O154" t="s">
        <v>314</v>
      </c>
      <c r="P154" t="s">
        <v>314</v>
      </c>
      <c r="Q154" t="s">
        <v>314</v>
      </c>
      <c r="R154" t="s">
        <v>314</v>
      </c>
      <c r="S154" t="s">
        <v>314</v>
      </c>
      <c r="T154" t="s">
        <v>1101</v>
      </c>
      <c r="U154" t="s">
        <v>314</v>
      </c>
      <c r="V154">
        <v>-1</v>
      </c>
      <c r="W154" t="s">
        <v>314</v>
      </c>
      <c r="X154" t="s">
        <v>788</v>
      </c>
      <c r="Y154" t="s">
        <v>314</v>
      </c>
      <c r="Z154" t="s">
        <v>314</v>
      </c>
      <c r="AA154" t="s">
        <v>314</v>
      </c>
      <c r="AB154" t="s">
        <v>314</v>
      </c>
      <c r="AC154" t="s">
        <v>314</v>
      </c>
      <c r="AD154" t="s">
        <v>314</v>
      </c>
      <c r="AE154" t="s">
        <v>314</v>
      </c>
      <c r="AF154" t="s">
        <v>314</v>
      </c>
    </row>
    <row r="155" spans="1:32" x14ac:dyDescent="0.35">
      <c r="A155" t="s">
        <v>1098</v>
      </c>
      <c r="B155" t="s">
        <v>1099</v>
      </c>
      <c r="C155" t="s">
        <v>11</v>
      </c>
      <c r="D155" t="s">
        <v>784</v>
      </c>
      <c r="E155" t="s">
        <v>773</v>
      </c>
      <c r="F155" t="s">
        <v>363</v>
      </c>
      <c r="G155" t="s">
        <v>362</v>
      </c>
      <c r="H155" t="s">
        <v>774</v>
      </c>
      <c r="I155" t="s">
        <v>1110</v>
      </c>
      <c r="J155" t="s">
        <v>786</v>
      </c>
      <c r="K155" t="s">
        <v>314</v>
      </c>
      <c r="L155" s="8">
        <v>44081</v>
      </c>
      <c r="M155" t="s">
        <v>314</v>
      </c>
      <c r="N155" t="s">
        <v>314</v>
      </c>
      <c r="O155" t="s">
        <v>314</v>
      </c>
      <c r="P155" t="s">
        <v>314</v>
      </c>
      <c r="Q155" t="s">
        <v>314</v>
      </c>
      <c r="R155" t="s">
        <v>314</v>
      </c>
      <c r="S155" t="s">
        <v>314</v>
      </c>
      <c r="T155" t="s">
        <v>1101</v>
      </c>
      <c r="U155" t="s">
        <v>314</v>
      </c>
      <c r="V155">
        <v>-1</v>
      </c>
      <c r="W155" t="s">
        <v>314</v>
      </c>
      <c r="X155" t="s">
        <v>788</v>
      </c>
      <c r="Y155" t="s">
        <v>314</v>
      </c>
      <c r="Z155" t="s">
        <v>314</v>
      </c>
      <c r="AA155" t="s">
        <v>314</v>
      </c>
      <c r="AB155" t="s">
        <v>314</v>
      </c>
      <c r="AC155" t="s">
        <v>314</v>
      </c>
      <c r="AD155" t="s">
        <v>314</v>
      </c>
      <c r="AE155" t="s">
        <v>314</v>
      </c>
      <c r="AF155" t="s">
        <v>314</v>
      </c>
    </row>
    <row r="156" spans="1:32" x14ac:dyDescent="0.35">
      <c r="A156" t="s">
        <v>1111</v>
      </c>
      <c r="B156" t="s">
        <v>1112</v>
      </c>
      <c r="C156" t="s">
        <v>12</v>
      </c>
      <c r="D156" t="s">
        <v>784</v>
      </c>
      <c r="E156" t="s">
        <v>773</v>
      </c>
      <c r="F156" t="s">
        <v>363</v>
      </c>
      <c r="G156" t="s">
        <v>362</v>
      </c>
      <c r="H156" t="s">
        <v>774</v>
      </c>
      <c r="I156" t="s">
        <v>1100</v>
      </c>
      <c r="J156" t="s">
        <v>786</v>
      </c>
      <c r="K156" t="s">
        <v>314</v>
      </c>
      <c r="L156" s="8">
        <v>44081</v>
      </c>
      <c r="M156" t="s">
        <v>314</v>
      </c>
      <c r="N156" t="s">
        <v>314</v>
      </c>
      <c r="O156" t="s">
        <v>314</v>
      </c>
      <c r="P156" t="s">
        <v>314</v>
      </c>
      <c r="Q156" t="s">
        <v>314</v>
      </c>
      <c r="R156" t="s">
        <v>314</v>
      </c>
      <c r="S156" t="s">
        <v>314</v>
      </c>
      <c r="T156" t="s">
        <v>314</v>
      </c>
      <c r="U156" t="s">
        <v>314</v>
      </c>
      <c r="V156">
        <v>-1</v>
      </c>
      <c r="W156" t="s">
        <v>314</v>
      </c>
      <c r="X156" t="s">
        <v>788</v>
      </c>
      <c r="Y156" t="s">
        <v>314</v>
      </c>
      <c r="Z156" t="s">
        <v>314</v>
      </c>
      <c r="AA156" t="s">
        <v>314</v>
      </c>
      <c r="AB156" t="s">
        <v>314</v>
      </c>
      <c r="AC156" t="s">
        <v>314</v>
      </c>
      <c r="AD156" t="s">
        <v>314</v>
      </c>
      <c r="AE156" t="s">
        <v>314</v>
      </c>
      <c r="AF156" t="s">
        <v>314</v>
      </c>
    </row>
    <row r="157" spans="1:32" x14ac:dyDescent="0.35">
      <c r="A157" t="s">
        <v>1111</v>
      </c>
      <c r="B157" t="s">
        <v>1112</v>
      </c>
      <c r="C157" t="s">
        <v>12</v>
      </c>
      <c r="D157" t="s">
        <v>784</v>
      </c>
      <c r="E157" t="s">
        <v>773</v>
      </c>
      <c r="F157" t="s">
        <v>363</v>
      </c>
      <c r="G157" t="s">
        <v>362</v>
      </c>
      <c r="H157" t="s">
        <v>774</v>
      </c>
      <c r="I157" t="s">
        <v>1102</v>
      </c>
      <c r="J157" t="s">
        <v>786</v>
      </c>
      <c r="K157" t="s">
        <v>314</v>
      </c>
      <c r="L157" s="8">
        <v>44049</v>
      </c>
      <c r="M157" t="s">
        <v>314</v>
      </c>
      <c r="N157" t="s">
        <v>314</v>
      </c>
      <c r="O157" t="s">
        <v>314</v>
      </c>
      <c r="P157" t="s">
        <v>314</v>
      </c>
      <c r="Q157" t="s">
        <v>314</v>
      </c>
      <c r="R157" t="s">
        <v>314</v>
      </c>
      <c r="S157" t="s">
        <v>314</v>
      </c>
      <c r="T157" t="s">
        <v>314</v>
      </c>
      <c r="U157" t="s">
        <v>314</v>
      </c>
      <c r="V157">
        <v>-1</v>
      </c>
      <c r="W157" t="s">
        <v>314</v>
      </c>
      <c r="X157" t="s">
        <v>788</v>
      </c>
      <c r="Y157" t="s">
        <v>314</v>
      </c>
      <c r="Z157" t="s">
        <v>314</v>
      </c>
      <c r="AA157" t="s">
        <v>314</v>
      </c>
      <c r="AB157" t="s">
        <v>314</v>
      </c>
      <c r="AC157" t="s">
        <v>314</v>
      </c>
      <c r="AD157" t="s">
        <v>314</v>
      </c>
      <c r="AE157" t="s">
        <v>314</v>
      </c>
      <c r="AF157" t="s">
        <v>314</v>
      </c>
    </row>
    <row r="158" spans="1:32" x14ac:dyDescent="0.35">
      <c r="A158" t="s">
        <v>1111</v>
      </c>
      <c r="B158" t="s">
        <v>1112</v>
      </c>
      <c r="C158" t="s">
        <v>12</v>
      </c>
      <c r="D158" t="s">
        <v>784</v>
      </c>
      <c r="E158" t="s">
        <v>773</v>
      </c>
      <c r="F158" t="s">
        <v>363</v>
      </c>
      <c r="G158" t="s">
        <v>362</v>
      </c>
      <c r="H158" t="s">
        <v>774</v>
      </c>
      <c r="I158" t="s">
        <v>1103</v>
      </c>
      <c r="J158" t="s">
        <v>786</v>
      </c>
      <c r="K158" t="s">
        <v>314</v>
      </c>
      <c r="L158" s="8">
        <v>44112</v>
      </c>
      <c r="M158" t="s">
        <v>314</v>
      </c>
      <c r="N158" t="s">
        <v>314</v>
      </c>
      <c r="O158" t="s">
        <v>314</v>
      </c>
      <c r="P158" t="s">
        <v>314</v>
      </c>
      <c r="Q158" t="s">
        <v>314</v>
      </c>
      <c r="R158" t="s">
        <v>314</v>
      </c>
      <c r="S158" t="s">
        <v>314</v>
      </c>
      <c r="T158" t="s">
        <v>314</v>
      </c>
      <c r="U158" t="s">
        <v>314</v>
      </c>
      <c r="V158">
        <v>-1</v>
      </c>
      <c r="W158" t="s">
        <v>314</v>
      </c>
      <c r="X158" t="s">
        <v>788</v>
      </c>
      <c r="Y158" t="s">
        <v>314</v>
      </c>
      <c r="Z158" t="s">
        <v>314</v>
      </c>
      <c r="AA158" t="s">
        <v>314</v>
      </c>
      <c r="AB158" t="s">
        <v>314</v>
      </c>
      <c r="AC158" t="s">
        <v>314</v>
      </c>
      <c r="AD158" t="s">
        <v>314</v>
      </c>
      <c r="AE158" t="s">
        <v>314</v>
      </c>
      <c r="AF158" t="s">
        <v>314</v>
      </c>
    </row>
    <row r="159" spans="1:32" x14ac:dyDescent="0.35">
      <c r="A159" t="s">
        <v>1111</v>
      </c>
      <c r="B159" t="s">
        <v>1112</v>
      </c>
      <c r="C159" t="s">
        <v>12</v>
      </c>
      <c r="D159" t="s">
        <v>784</v>
      </c>
      <c r="E159" t="s">
        <v>773</v>
      </c>
      <c r="F159" t="s">
        <v>363</v>
      </c>
      <c r="G159" t="s">
        <v>362</v>
      </c>
      <c r="H159" t="s">
        <v>774</v>
      </c>
      <c r="I159" t="s">
        <v>1104</v>
      </c>
      <c r="J159" t="s">
        <v>786</v>
      </c>
      <c r="K159" t="s">
        <v>314</v>
      </c>
      <c r="L159" s="8">
        <v>44112</v>
      </c>
      <c r="M159" t="s">
        <v>314</v>
      </c>
      <c r="N159" t="s">
        <v>314</v>
      </c>
      <c r="O159" t="s">
        <v>314</v>
      </c>
      <c r="P159" t="s">
        <v>314</v>
      </c>
      <c r="Q159" t="s">
        <v>314</v>
      </c>
      <c r="R159" t="s">
        <v>314</v>
      </c>
      <c r="S159" t="s">
        <v>314</v>
      </c>
      <c r="T159" t="s">
        <v>314</v>
      </c>
      <c r="U159" t="s">
        <v>314</v>
      </c>
      <c r="V159">
        <v>-1</v>
      </c>
      <c r="W159" t="s">
        <v>314</v>
      </c>
      <c r="X159" t="s">
        <v>788</v>
      </c>
      <c r="Y159" t="s">
        <v>314</v>
      </c>
      <c r="Z159" t="s">
        <v>314</v>
      </c>
      <c r="AA159" t="s">
        <v>314</v>
      </c>
      <c r="AB159" t="s">
        <v>314</v>
      </c>
      <c r="AC159" t="s">
        <v>314</v>
      </c>
      <c r="AD159" t="s">
        <v>314</v>
      </c>
      <c r="AE159" t="s">
        <v>314</v>
      </c>
      <c r="AF159" t="s">
        <v>314</v>
      </c>
    </row>
    <row r="160" spans="1:32" x14ac:dyDescent="0.35">
      <c r="A160" t="s">
        <v>1111</v>
      </c>
      <c r="B160" t="s">
        <v>1112</v>
      </c>
      <c r="C160" t="s">
        <v>12</v>
      </c>
      <c r="D160" t="s">
        <v>784</v>
      </c>
      <c r="E160" t="s">
        <v>773</v>
      </c>
      <c r="F160" t="s">
        <v>363</v>
      </c>
      <c r="G160" t="s">
        <v>362</v>
      </c>
      <c r="H160" t="s">
        <v>774</v>
      </c>
      <c r="I160" t="s">
        <v>1105</v>
      </c>
      <c r="J160" t="s">
        <v>786</v>
      </c>
      <c r="K160" t="s">
        <v>314</v>
      </c>
      <c r="L160" s="8">
        <v>44081</v>
      </c>
      <c r="M160" t="s">
        <v>314</v>
      </c>
      <c r="N160" t="s">
        <v>314</v>
      </c>
      <c r="O160" t="s">
        <v>314</v>
      </c>
      <c r="P160" t="s">
        <v>314</v>
      </c>
      <c r="Q160" t="s">
        <v>314</v>
      </c>
      <c r="R160" t="s">
        <v>314</v>
      </c>
      <c r="S160" t="s">
        <v>314</v>
      </c>
      <c r="T160" t="s">
        <v>314</v>
      </c>
      <c r="U160" t="s">
        <v>314</v>
      </c>
      <c r="V160">
        <v>-1</v>
      </c>
      <c r="W160" t="s">
        <v>314</v>
      </c>
      <c r="X160" t="s">
        <v>788</v>
      </c>
      <c r="Y160" t="s">
        <v>314</v>
      </c>
      <c r="Z160" t="s">
        <v>314</v>
      </c>
      <c r="AA160" t="s">
        <v>314</v>
      </c>
      <c r="AB160" t="s">
        <v>314</v>
      </c>
      <c r="AC160" t="s">
        <v>314</v>
      </c>
      <c r="AD160" t="s">
        <v>314</v>
      </c>
      <c r="AE160" t="s">
        <v>314</v>
      </c>
      <c r="AF160" t="s">
        <v>314</v>
      </c>
    </row>
    <row r="161" spans="1:32" x14ac:dyDescent="0.35">
      <c r="A161" t="s">
        <v>1111</v>
      </c>
      <c r="B161" t="s">
        <v>1112</v>
      </c>
      <c r="C161" t="s">
        <v>12</v>
      </c>
      <c r="D161" t="s">
        <v>784</v>
      </c>
      <c r="E161" t="s">
        <v>773</v>
      </c>
      <c r="F161" t="s">
        <v>363</v>
      </c>
      <c r="G161" t="s">
        <v>362</v>
      </c>
      <c r="H161" t="s">
        <v>774</v>
      </c>
      <c r="I161" t="s">
        <v>1106</v>
      </c>
      <c r="J161" t="s">
        <v>786</v>
      </c>
      <c r="K161" t="s">
        <v>314</v>
      </c>
      <c r="L161" s="8">
        <v>44050</v>
      </c>
      <c r="M161" t="s">
        <v>314</v>
      </c>
      <c r="N161" t="s">
        <v>314</v>
      </c>
      <c r="O161" t="s">
        <v>314</v>
      </c>
      <c r="P161" t="s">
        <v>314</v>
      </c>
      <c r="Q161" t="s">
        <v>314</v>
      </c>
      <c r="R161" t="s">
        <v>314</v>
      </c>
      <c r="S161" t="s">
        <v>314</v>
      </c>
      <c r="T161" t="s">
        <v>314</v>
      </c>
      <c r="U161" t="s">
        <v>314</v>
      </c>
      <c r="V161">
        <v>-1</v>
      </c>
      <c r="W161" t="s">
        <v>314</v>
      </c>
      <c r="X161" t="s">
        <v>788</v>
      </c>
      <c r="Y161" t="s">
        <v>314</v>
      </c>
      <c r="Z161" t="s">
        <v>314</v>
      </c>
      <c r="AA161" t="s">
        <v>314</v>
      </c>
      <c r="AB161" t="s">
        <v>314</v>
      </c>
      <c r="AC161" t="s">
        <v>314</v>
      </c>
      <c r="AD161" t="s">
        <v>314</v>
      </c>
      <c r="AE161" t="s">
        <v>314</v>
      </c>
      <c r="AF161" t="s">
        <v>314</v>
      </c>
    </row>
    <row r="162" spans="1:32" x14ac:dyDescent="0.35">
      <c r="A162" t="s">
        <v>1111</v>
      </c>
      <c r="B162" t="s">
        <v>1112</v>
      </c>
      <c r="C162" t="s">
        <v>12</v>
      </c>
      <c r="D162" t="s">
        <v>784</v>
      </c>
      <c r="E162" t="s">
        <v>773</v>
      </c>
      <c r="F162" t="s">
        <v>363</v>
      </c>
      <c r="G162" t="s">
        <v>362</v>
      </c>
      <c r="H162" t="s">
        <v>774</v>
      </c>
      <c r="I162" t="s">
        <v>1107</v>
      </c>
      <c r="J162" t="s">
        <v>786</v>
      </c>
      <c r="K162" t="s">
        <v>314</v>
      </c>
      <c r="L162" s="8">
        <v>44050</v>
      </c>
      <c r="M162" t="s">
        <v>314</v>
      </c>
      <c r="N162" t="s">
        <v>314</v>
      </c>
      <c r="O162" t="s">
        <v>314</v>
      </c>
      <c r="P162" t="s">
        <v>314</v>
      </c>
      <c r="Q162" t="s">
        <v>314</v>
      </c>
      <c r="R162" t="s">
        <v>314</v>
      </c>
      <c r="S162" t="s">
        <v>314</v>
      </c>
      <c r="T162" t="s">
        <v>314</v>
      </c>
      <c r="U162" t="s">
        <v>314</v>
      </c>
      <c r="V162">
        <v>-1</v>
      </c>
      <c r="W162" t="s">
        <v>314</v>
      </c>
      <c r="X162" t="s">
        <v>788</v>
      </c>
      <c r="Y162" t="s">
        <v>314</v>
      </c>
      <c r="Z162" t="s">
        <v>314</v>
      </c>
      <c r="AA162" t="s">
        <v>314</v>
      </c>
      <c r="AB162" t="s">
        <v>314</v>
      </c>
      <c r="AC162" t="s">
        <v>314</v>
      </c>
      <c r="AD162" t="s">
        <v>314</v>
      </c>
      <c r="AE162" t="s">
        <v>314</v>
      </c>
      <c r="AF162" t="s">
        <v>314</v>
      </c>
    </row>
    <row r="163" spans="1:32" x14ac:dyDescent="0.35">
      <c r="A163" t="s">
        <v>1111</v>
      </c>
      <c r="B163" t="s">
        <v>1112</v>
      </c>
      <c r="C163" t="s">
        <v>12</v>
      </c>
      <c r="D163" t="s">
        <v>784</v>
      </c>
      <c r="E163" t="s">
        <v>773</v>
      </c>
      <c r="F163" t="s">
        <v>363</v>
      </c>
      <c r="G163" t="s">
        <v>362</v>
      </c>
      <c r="H163" t="s">
        <v>774</v>
      </c>
      <c r="I163" t="s">
        <v>1108</v>
      </c>
      <c r="J163" t="s">
        <v>786</v>
      </c>
      <c r="K163" t="s">
        <v>314</v>
      </c>
      <c r="L163" s="8">
        <v>44018</v>
      </c>
      <c r="M163" t="s">
        <v>314</v>
      </c>
      <c r="N163" t="s">
        <v>314</v>
      </c>
      <c r="O163" t="s">
        <v>314</v>
      </c>
      <c r="P163" t="s">
        <v>314</v>
      </c>
      <c r="Q163" t="s">
        <v>314</v>
      </c>
      <c r="R163" t="s">
        <v>314</v>
      </c>
      <c r="S163" t="s">
        <v>314</v>
      </c>
      <c r="T163" t="s">
        <v>314</v>
      </c>
      <c r="U163" t="s">
        <v>314</v>
      </c>
      <c r="V163">
        <v>-1</v>
      </c>
      <c r="W163" t="s">
        <v>314</v>
      </c>
      <c r="X163" t="s">
        <v>788</v>
      </c>
      <c r="Y163" t="s">
        <v>314</v>
      </c>
      <c r="Z163" t="s">
        <v>314</v>
      </c>
      <c r="AA163" t="s">
        <v>314</v>
      </c>
      <c r="AB163" t="s">
        <v>314</v>
      </c>
      <c r="AC163" t="s">
        <v>314</v>
      </c>
      <c r="AD163" t="s">
        <v>314</v>
      </c>
      <c r="AE163" t="s">
        <v>314</v>
      </c>
      <c r="AF163" t="s">
        <v>314</v>
      </c>
    </row>
    <row r="164" spans="1:32" x14ac:dyDescent="0.35">
      <c r="A164" t="s">
        <v>1111</v>
      </c>
      <c r="B164" t="s">
        <v>1112</v>
      </c>
      <c r="C164" t="s">
        <v>12</v>
      </c>
      <c r="D164" t="s">
        <v>784</v>
      </c>
      <c r="E164" t="s">
        <v>773</v>
      </c>
      <c r="F164" t="s">
        <v>363</v>
      </c>
      <c r="G164" t="s">
        <v>362</v>
      </c>
      <c r="H164" t="s">
        <v>774</v>
      </c>
      <c r="I164" t="s">
        <v>1109</v>
      </c>
      <c r="J164" t="s">
        <v>786</v>
      </c>
      <c r="K164" t="s">
        <v>314</v>
      </c>
      <c r="L164" s="8">
        <v>44050</v>
      </c>
      <c r="M164" t="s">
        <v>314</v>
      </c>
      <c r="N164" t="s">
        <v>314</v>
      </c>
      <c r="O164" t="s">
        <v>314</v>
      </c>
      <c r="P164" t="s">
        <v>314</v>
      </c>
      <c r="Q164" t="s">
        <v>314</v>
      </c>
      <c r="R164" t="s">
        <v>314</v>
      </c>
      <c r="S164" t="s">
        <v>314</v>
      </c>
      <c r="T164" t="s">
        <v>314</v>
      </c>
      <c r="U164" t="s">
        <v>314</v>
      </c>
      <c r="V164">
        <v>-1</v>
      </c>
      <c r="W164" t="s">
        <v>314</v>
      </c>
      <c r="X164" t="s">
        <v>788</v>
      </c>
      <c r="Y164" t="s">
        <v>314</v>
      </c>
      <c r="Z164" t="s">
        <v>314</v>
      </c>
      <c r="AA164" t="s">
        <v>314</v>
      </c>
      <c r="AB164" t="s">
        <v>314</v>
      </c>
      <c r="AC164" t="s">
        <v>314</v>
      </c>
      <c r="AD164" t="s">
        <v>314</v>
      </c>
      <c r="AE164" t="s">
        <v>314</v>
      </c>
      <c r="AF164" t="s">
        <v>314</v>
      </c>
    </row>
    <row r="165" spans="1:32" x14ac:dyDescent="0.35">
      <c r="A165" t="s">
        <v>1111</v>
      </c>
      <c r="B165" t="s">
        <v>1112</v>
      </c>
      <c r="C165" t="s">
        <v>12</v>
      </c>
      <c r="D165" t="s">
        <v>784</v>
      </c>
      <c r="E165" t="s">
        <v>773</v>
      </c>
      <c r="F165" t="s">
        <v>363</v>
      </c>
      <c r="G165" t="s">
        <v>362</v>
      </c>
      <c r="H165" t="s">
        <v>774</v>
      </c>
      <c r="I165" t="s">
        <v>1110</v>
      </c>
      <c r="J165" t="s">
        <v>786</v>
      </c>
      <c r="K165" t="s">
        <v>314</v>
      </c>
      <c r="L165" s="8">
        <v>44081</v>
      </c>
      <c r="M165" t="s">
        <v>314</v>
      </c>
      <c r="N165" t="s">
        <v>314</v>
      </c>
      <c r="O165" t="s">
        <v>314</v>
      </c>
      <c r="P165" t="s">
        <v>314</v>
      </c>
      <c r="Q165" t="s">
        <v>314</v>
      </c>
      <c r="R165" t="s">
        <v>314</v>
      </c>
      <c r="S165" t="s">
        <v>314</v>
      </c>
      <c r="T165" t="s">
        <v>314</v>
      </c>
      <c r="U165" t="s">
        <v>314</v>
      </c>
      <c r="V165">
        <v>-1</v>
      </c>
      <c r="W165" t="s">
        <v>314</v>
      </c>
      <c r="X165" t="s">
        <v>788</v>
      </c>
      <c r="Y165" t="s">
        <v>314</v>
      </c>
      <c r="Z165" t="s">
        <v>314</v>
      </c>
      <c r="AA165" t="s">
        <v>314</v>
      </c>
      <c r="AB165" t="s">
        <v>314</v>
      </c>
      <c r="AC165" t="s">
        <v>314</v>
      </c>
      <c r="AD165" t="s">
        <v>314</v>
      </c>
      <c r="AE165" t="s">
        <v>314</v>
      </c>
      <c r="AF165" t="s">
        <v>314</v>
      </c>
    </row>
    <row r="166" spans="1:32" x14ac:dyDescent="0.35">
      <c r="A166" t="s">
        <v>1113</v>
      </c>
      <c r="B166" t="s">
        <v>1114</v>
      </c>
      <c r="C166" t="s">
        <v>10</v>
      </c>
      <c r="D166" t="s">
        <v>784</v>
      </c>
      <c r="E166" t="s">
        <v>773</v>
      </c>
      <c r="F166" t="s">
        <v>363</v>
      </c>
      <c r="G166" t="s">
        <v>362</v>
      </c>
      <c r="H166" t="s">
        <v>774</v>
      </c>
      <c r="I166" t="s">
        <v>1100</v>
      </c>
      <c r="J166" t="s">
        <v>786</v>
      </c>
      <c r="K166" t="s">
        <v>314</v>
      </c>
      <c r="L166" s="8">
        <v>44081</v>
      </c>
      <c r="M166" t="s">
        <v>314</v>
      </c>
      <c r="N166" t="s">
        <v>314</v>
      </c>
      <c r="O166" t="s">
        <v>314</v>
      </c>
      <c r="P166" t="s">
        <v>314</v>
      </c>
      <c r="Q166" t="s">
        <v>314</v>
      </c>
      <c r="R166" t="s">
        <v>314</v>
      </c>
      <c r="S166" t="s">
        <v>314</v>
      </c>
      <c r="T166" t="s">
        <v>1115</v>
      </c>
      <c r="U166" t="s">
        <v>314</v>
      </c>
      <c r="V166">
        <v>-1</v>
      </c>
      <c r="W166" t="s">
        <v>314</v>
      </c>
      <c r="X166" t="s">
        <v>788</v>
      </c>
      <c r="Y166" t="s">
        <v>314</v>
      </c>
      <c r="Z166" t="s">
        <v>314</v>
      </c>
      <c r="AA166" t="s">
        <v>314</v>
      </c>
      <c r="AB166" t="s">
        <v>314</v>
      </c>
      <c r="AC166" t="s">
        <v>314</v>
      </c>
      <c r="AD166" t="s">
        <v>314</v>
      </c>
      <c r="AE166" t="s">
        <v>314</v>
      </c>
      <c r="AF166" t="s">
        <v>314</v>
      </c>
    </row>
    <row r="167" spans="1:32" x14ac:dyDescent="0.35">
      <c r="A167" t="s">
        <v>1113</v>
      </c>
      <c r="B167" t="s">
        <v>1114</v>
      </c>
      <c r="C167" t="s">
        <v>10</v>
      </c>
      <c r="D167" t="s">
        <v>784</v>
      </c>
      <c r="E167" t="s">
        <v>773</v>
      </c>
      <c r="F167" t="s">
        <v>363</v>
      </c>
      <c r="G167" t="s">
        <v>362</v>
      </c>
      <c r="H167" t="s">
        <v>774</v>
      </c>
      <c r="I167" t="s">
        <v>1102</v>
      </c>
      <c r="J167" t="s">
        <v>786</v>
      </c>
      <c r="K167" t="s">
        <v>314</v>
      </c>
      <c r="L167" s="8">
        <v>44049</v>
      </c>
      <c r="M167" t="s">
        <v>314</v>
      </c>
      <c r="N167" t="s">
        <v>314</v>
      </c>
      <c r="O167" t="s">
        <v>314</v>
      </c>
      <c r="P167" t="s">
        <v>314</v>
      </c>
      <c r="Q167" t="s">
        <v>314</v>
      </c>
      <c r="R167" t="s">
        <v>314</v>
      </c>
      <c r="S167" t="s">
        <v>314</v>
      </c>
      <c r="T167" t="s">
        <v>1115</v>
      </c>
      <c r="U167" t="s">
        <v>314</v>
      </c>
      <c r="V167">
        <v>-1</v>
      </c>
      <c r="W167" t="s">
        <v>314</v>
      </c>
      <c r="X167" t="s">
        <v>788</v>
      </c>
      <c r="Y167" t="s">
        <v>314</v>
      </c>
      <c r="Z167" t="s">
        <v>314</v>
      </c>
      <c r="AA167" t="s">
        <v>314</v>
      </c>
      <c r="AB167" t="s">
        <v>314</v>
      </c>
      <c r="AC167" t="s">
        <v>314</v>
      </c>
      <c r="AD167" t="s">
        <v>314</v>
      </c>
      <c r="AE167" t="s">
        <v>314</v>
      </c>
      <c r="AF167" t="s">
        <v>314</v>
      </c>
    </row>
    <row r="168" spans="1:32" x14ac:dyDescent="0.35">
      <c r="A168" t="s">
        <v>1113</v>
      </c>
      <c r="B168" t="s">
        <v>1114</v>
      </c>
      <c r="C168" t="s">
        <v>10</v>
      </c>
      <c r="D168" t="s">
        <v>784</v>
      </c>
      <c r="E168" t="s">
        <v>773</v>
      </c>
      <c r="F168" t="s">
        <v>363</v>
      </c>
      <c r="G168" t="s">
        <v>362</v>
      </c>
      <c r="H168" t="s">
        <v>774</v>
      </c>
      <c r="I168" t="s">
        <v>1103</v>
      </c>
      <c r="J168" t="s">
        <v>786</v>
      </c>
      <c r="K168" t="s">
        <v>314</v>
      </c>
      <c r="L168" s="8">
        <v>44112</v>
      </c>
      <c r="M168" t="s">
        <v>314</v>
      </c>
      <c r="N168" t="s">
        <v>314</v>
      </c>
      <c r="O168" t="s">
        <v>314</v>
      </c>
      <c r="P168" t="s">
        <v>314</v>
      </c>
      <c r="Q168" t="s">
        <v>314</v>
      </c>
      <c r="R168" t="s">
        <v>314</v>
      </c>
      <c r="S168" t="s">
        <v>314</v>
      </c>
      <c r="T168" t="s">
        <v>1115</v>
      </c>
      <c r="U168" t="s">
        <v>314</v>
      </c>
      <c r="V168">
        <v>-1</v>
      </c>
      <c r="W168" t="s">
        <v>314</v>
      </c>
      <c r="X168" t="s">
        <v>788</v>
      </c>
      <c r="Y168" t="s">
        <v>314</v>
      </c>
      <c r="Z168" t="s">
        <v>314</v>
      </c>
      <c r="AA168" t="s">
        <v>314</v>
      </c>
      <c r="AB168" t="s">
        <v>314</v>
      </c>
      <c r="AC168" t="s">
        <v>314</v>
      </c>
      <c r="AD168" t="s">
        <v>314</v>
      </c>
      <c r="AE168" t="s">
        <v>314</v>
      </c>
      <c r="AF168" t="s">
        <v>314</v>
      </c>
    </row>
    <row r="169" spans="1:32" x14ac:dyDescent="0.35">
      <c r="A169" t="s">
        <v>1113</v>
      </c>
      <c r="B169" t="s">
        <v>1114</v>
      </c>
      <c r="C169" t="s">
        <v>10</v>
      </c>
      <c r="D169" t="s">
        <v>784</v>
      </c>
      <c r="E169" t="s">
        <v>773</v>
      </c>
      <c r="F169" t="s">
        <v>363</v>
      </c>
      <c r="G169" t="s">
        <v>362</v>
      </c>
      <c r="H169" t="s">
        <v>774</v>
      </c>
      <c r="I169" t="s">
        <v>1104</v>
      </c>
      <c r="J169" t="s">
        <v>786</v>
      </c>
      <c r="K169" t="s">
        <v>314</v>
      </c>
      <c r="L169" s="8">
        <v>44112</v>
      </c>
      <c r="M169" t="s">
        <v>314</v>
      </c>
      <c r="N169" t="s">
        <v>314</v>
      </c>
      <c r="O169" t="s">
        <v>314</v>
      </c>
      <c r="P169" t="s">
        <v>314</v>
      </c>
      <c r="Q169" t="s">
        <v>314</v>
      </c>
      <c r="R169" t="s">
        <v>314</v>
      </c>
      <c r="S169" t="s">
        <v>314</v>
      </c>
      <c r="T169" t="s">
        <v>1115</v>
      </c>
      <c r="U169" t="s">
        <v>314</v>
      </c>
      <c r="V169">
        <v>-1</v>
      </c>
      <c r="W169" t="s">
        <v>314</v>
      </c>
      <c r="X169" t="s">
        <v>788</v>
      </c>
      <c r="Y169" t="s">
        <v>314</v>
      </c>
      <c r="Z169" t="s">
        <v>314</v>
      </c>
      <c r="AA169" t="s">
        <v>314</v>
      </c>
      <c r="AB169" t="s">
        <v>314</v>
      </c>
      <c r="AC169" t="s">
        <v>314</v>
      </c>
      <c r="AD169" t="s">
        <v>314</v>
      </c>
      <c r="AE169" t="s">
        <v>314</v>
      </c>
      <c r="AF169" t="s">
        <v>314</v>
      </c>
    </row>
    <row r="170" spans="1:32" x14ac:dyDescent="0.35">
      <c r="A170" t="s">
        <v>1113</v>
      </c>
      <c r="B170" t="s">
        <v>1114</v>
      </c>
      <c r="C170" t="s">
        <v>10</v>
      </c>
      <c r="D170" t="s">
        <v>784</v>
      </c>
      <c r="E170" t="s">
        <v>773</v>
      </c>
      <c r="F170" t="s">
        <v>363</v>
      </c>
      <c r="G170" t="s">
        <v>362</v>
      </c>
      <c r="H170" t="s">
        <v>774</v>
      </c>
      <c r="I170" t="s">
        <v>1105</v>
      </c>
      <c r="J170" t="s">
        <v>786</v>
      </c>
      <c r="K170" t="s">
        <v>314</v>
      </c>
      <c r="L170" s="8">
        <v>44081</v>
      </c>
      <c r="M170" t="s">
        <v>314</v>
      </c>
      <c r="N170" t="s">
        <v>314</v>
      </c>
      <c r="O170" t="s">
        <v>314</v>
      </c>
      <c r="P170" t="s">
        <v>314</v>
      </c>
      <c r="Q170" t="s">
        <v>314</v>
      </c>
      <c r="R170" t="s">
        <v>314</v>
      </c>
      <c r="S170" t="s">
        <v>314</v>
      </c>
      <c r="T170" t="s">
        <v>1115</v>
      </c>
      <c r="U170" t="s">
        <v>314</v>
      </c>
      <c r="V170">
        <v>-1</v>
      </c>
      <c r="W170" t="s">
        <v>314</v>
      </c>
      <c r="X170" t="s">
        <v>788</v>
      </c>
      <c r="Y170" t="s">
        <v>314</v>
      </c>
      <c r="Z170" t="s">
        <v>314</v>
      </c>
      <c r="AA170" t="s">
        <v>314</v>
      </c>
      <c r="AB170" t="s">
        <v>314</v>
      </c>
      <c r="AC170" t="s">
        <v>314</v>
      </c>
      <c r="AD170" t="s">
        <v>314</v>
      </c>
      <c r="AE170" t="s">
        <v>314</v>
      </c>
      <c r="AF170" t="s">
        <v>314</v>
      </c>
    </row>
    <row r="171" spans="1:32" x14ac:dyDescent="0.35">
      <c r="A171" t="s">
        <v>1113</v>
      </c>
      <c r="B171" t="s">
        <v>1114</v>
      </c>
      <c r="C171" t="s">
        <v>10</v>
      </c>
      <c r="D171" t="s">
        <v>784</v>
      </c>
      <c r="E171" t="s">
        <v>773</v>
      </c>
      <c r="F171" t="s">
        <v>363</v>
      </c>
      <c r="G171" t="s">
        <v>362</v>
      </c>
      <c r="H171" t="s">
        <v>774</v>
      </c>
      <c r="I171" t="s">
        <v>1106</v>
      </c>
      <c r="J171" t="s">
        <v>786</v>
      </c>
      <c r="K171" t="s">
        <v>314</v>
      </c>
      <c r="L171" s="8">
        <v>44050</v>
      </c>
      <c r="M171" t="s">
        <v>314</v>
      </c>
      <c r="N171" t="s">
        <v>314</v>
      </c>
      <c r="O171" t="s">
        <v>314</v>
      </c>
      <c r="P171" t="s">
        <v>314</v>
      </c>
      <c r="Q171" t="s">
        <v>314</v>
      </c>
      <c r="R171" t="s">
        <v>314</v>
      </c>
      <c r="S171" t="s">
        <v>314</v>
      </c>
      <c r="T171" t="s">
        <v>1115</v>
      </c>
      <c r="U171" t="s">
        <v>314</v>
      </c>
      <c r="V171">
        <v>-1</v>
      </c>
      <c r="W171" t="s">
        <v>314</v>
      </c>
      <c r="X171" t="s">
        <v>788</v>
      </c>
      <c r="Y171" t="s">
        <v>314</v>
      </c>
      <c r="Z171" t="s">
        <v>314</v>
      </c>
      <c r="AA171" t="s">
        <v>314</v>
      </c>
      <c r="AB171" t="s">
        <v>314</v>
      </c>
      <c r="AC171" t="s">
        <v>314</v>
      </c>
      <c r="AD171" t="s">
        <v>314</v>
      </c>
      <c r="AE171" t="s">
        <v>314</v>
      </c>
      <c r="AF171" t="s">
        <v>314</v>
      </c>
    </row>
    <row r="172" spans="1:32" x14ac:dyDescent="0.35">
      <c r="A172" t="s">
        <v>1113</v>
      </c>
      <c r="B172" t="s">
        <v>1114</v>
      </c>
      <c r="C172" t="s">
        <v>10</v>
      </c>
      <c r="D172" t="s">
        <v>784</v>
      </c>
      <c r="E172" t="s">
        <v>773</v>
      </c>
      <c r="F172" t="s">
        <v>363</v>
      </c>
      <c r="G172" t="s">
        <v>362</v>
      </c>
      <c r="H172" t="s">
        <v>774</v>
      </c>
      <c r="I172" t="s">
        <v>1107</v>
      </c>
      <c r="J172" t="s">
        <v>786</v>
      </c>
      <c r="K172" t="s">
        <v>314</v>
      </c>
      <c r="L172" s="8">
        <v>44050</v>
      </c>
      <c r="M172" t="s">
        <v>314</v>
      </c>
      <c r="N172" t="s">
        <v>314</v>
      </c>
      <c r="O172" t="s">
        <v>314</v>
      </c>
      <c r="P172" t="s">
        <v>314</v>
      </c>
      <c r="Q172" t="s">
        <v>314</v>
      </c>
      <c r="R172" t="s">
        <v>314</v>
      </c>
      <c r="S172" t="s">
        <v>314</v>
      </c>
      <c r="T172" t="s">
        <v>1115</v>
      </c>
      <c r="U172" t="s">
        <v>314</v>
      </c>
      <c r="V172">
        <v>-1</v>
      </c>
      <c r="W172" t="s">
        <v>314</v>
      </c>
      <c r="X172" t="s">
        <v>788</v>
      </c>
      <c r="Y172" t="s">
        <v>314</v>
      </c>
      <c r="Z172" t="s">
        <v>314</v>
      </c>
      <c r="AA172" t="s">
        <v>314</v>
      </c>
      <c r="AB172" t="s">
        <v>314</v>
      </c>
      <c r="AC172" t="s">
        <v>314</v>
      </c>
      <c r="AD172" t="s">
        <v>314</v>
      </c>
      <c r="AE172" t="s">
        <v>314</v>
      </c>
      <c r="AF172" t="s">
        <v>314</v>
      </c>
    </row>
    <row r="173" spans="1:32" x14ac:dyDescent="0.35">
      <c r="A173" t="s">
        <v>1113</v>
      </c>
      <c r="B173" t="s">
        <v>1114</v>
      </c>
      <c r="C173" t="s">
        <v>10</v>
      </c>
      <c r="D173" t="s">
        <v>784</v>
      </c>
      <c r="E173" t="s">
        <v>773</v>
      </c>
      <c r="F173" t="s">
        <v>363</v>
      </c>
      <c r="G173" t="s">
        <v>362</v>
      </c>
      <c r="H173" t="s">
        <v>774</v>
      </c>
      <c r="I173" t="s">
        <v>1108</v>
      </c>
      <c r="J173" t="s">
        <v>786</v>
      </c>
      <c r="K173" t="s">
        <v>314</v>
      </c>
      <c r="L173" s="8">
        <v>44018</v>
      </c>
      <c r="M173" t="s">
        <v>314</v>
      </c>
      <c r="N173" t="s">
        <v>314</v>
      </c>
      <c r="O173" t="s">
        <v>314</v>
      </c>
      <c r="P173" t="s">
        <v>314</v>
      </c>
      <c r="Q173" t="s">
        <v>314</v>
      </c>
      <c r="R173" t="s">
        <v>314</v>
      </c>
      <c r="S173" t="s">
        <v>314</v>
      </c>
      <c r="T173" t="s">
        <v>1115</v>
      </c>
      <c r="U173" t="s">
        <v>314</v>
      </c>
      <c r="V173">
        <v>-1</v>
      </c>
      <c r="W173" t="s">
        <v>314</v>
      </c>
      <c r="X173" t="s">
        <v>788</v>
      </c>
      <c r="Y173" t="s">
        <v>314</v>
      </c>
      <c r="Z173" t="s">
        <v>314</v>
      </c>
      <c r="AA173" t="s">
        <v>314</v>
      </c>
      <c r="AB173" t="s">
        <v>314</v>
      </c>
      <c r="AC173" t="s">
        <v>314</v>
      </c>
      <c r="AD173" t="s">
        <v>314</v>
      </c>
      <c r="AE173" t="s">
        <v>314</v>
      </c>
      <c r="AF173" t="s">
        <v>314</v>
      </c>
    </row>
    <row r="174" spans="1:32" x14ac:dyDescent="0.35">
      <c r="A174" t="s">
        <v>1113</v>
      </c>
      <c r="B174" t="s">
        <v>1114</v>
      </c>
      <c r="C174" t="s">
        <v>10</v>
      </c>
      <c r="D174" t="s">
        <v>784</v>
      </c>
      <c r="E174" t="s">
        <v>773</v>
      </c>
      <c r="F174" t="s">
        <v>363</v>
      </c>
      <c r="G174" t="s">
        <v>362</v>
      </c>
      <c r="H174" t="s">
        <v>774</v>
      </c>
      <c r="I174" t="s">
        <v>1109</v>
      </c>
      <c r="J174" t="s">
        <v>786</v>
      </c>
      <c r="K174" t="s">
        <v>314</v>
      </c>
      <c r="L174" s="8">
        <v>44050</v>
      </c>
      <c r="M174" t="s">
        <v>314</v>
      </c>
      <c r="N174" t="s">
        <v>314</v>
      </c>
      <c r="O174" t="s">
        <v>314</v>
      </c>
      <c r="P174" t="s">
        <v>314</v>
      </c>
      <c r="Q174" t="s">
        <v>314</v>
      </c>
      <c r="R174" t="s">
        <v>314</v>
      </c>
      <c r="S174" t="s">
        <v>314</v>
      </c>
      <c r="T174" t="s">
        <v>1115</v>
      </c>
      <c r="U174" t="s">
        <v>314</v>
      </c>
      <c r="V174">
        <v>-1</v>
      </c>
      <c r="W174" t="s">
        <v>314</v>
      </c>
      <c r="X174" t="s">
        <v>788</v>
      </c>
      <c r="Y174" t="s">
        <v>314</v>
      </c>
      <c r="Z174" t="s">
        <v>314</v>
      </c>
      <c r="AA174" t="s">
        <v>314</v>
      </c>
      <c r="AB174" t="s">
        <v>314</v>
      </c>
      <c r="AC174" t="s">
        <v>314</v>
      </c>
      <c r="AD174" t="s">
        <v>314</v>
      </c>
      <c r="AE174" t="s">
        <v>314</v>
      </c>
      <c r="AF174" t="s">
        <v>314</v>
      </c>
    </row>
    <row r="175" spans="1:32" x14ac:dyDescent="0.35">
      <c r="A175" t="s">
        <v>1113</v>
      </c>
      <c r="B175" t="s">
        <v>1114</v>
      </c>
      <c r="C175" t="s">
        <v>10</v>
      </c>
      <c r="D175" t="s">
        <v>784</v>
      </c>
      <c r="E175" t="s">
        <v>773</v>
      </c>
      <c r="F175" t="s">
        <v>363</v>
      </c>
      <c r="G175" t="s">
        <v>362</v>
      </c>
      <c r="H175" t="s">
        <v>774</v>
      </c>
      <c r="I175" t="s">
        <v>1110</v>
      </c>
      <c r="J175" t="s">
        <v>786</v>
      </c>
      <c r="K175" t="s">
        <v>314</v>
      </c>
      <c r="L175" s="8">
        <v>44081</v>
      </c>
      <c r="M175" t="s">
        <v>314</v>
      </c>
      <c r="N175" t="s">
        <v>314</v>
      </c>
      <c r="O175" t="s">
        <v>314</v>
      </c>
      <c r="P175" t="s">
        <v>314</v>
      </c>
      <c r="Q175" t="s">
        <v>314</v>
      </c>
      <c r="R175" t="s">
        <v>314</v>
      </c>
      <c r="S175" t="s">
        <v>314</v>
      </c>
      <c r="T175" t="s">
        <v>1115</v>
      </c>
      <c r="U175" t="s">
        <v>314</v>
      </c>
      <c r="V175">
        <v>-1</v>
      </c>
      <c r="W175" t="s">
        <v>314</v>
      </c>
      <c r="X175" t="s">
        <v>788</v>
      </c>
      <c r="Y175" t="s">
        <v>314</v>
      </c>
      <c r="Z175" t="s">
        <v>314</v>
      </c>
      <c r="AA175" t="s">
        <v>314</v>
      </c>
      <c r="AB175" t="s">
        <v>314</v>
      </c>
      <c r="AC175" t="s">
        <v>314</v>
      </c>
      <c r="AD175" t="s">
        <v>314</v>
      </c>
      <c r="AE175" t="s">
        <v>314</v>
      </c>
      <c r="AF175" t="s">
        <v>314</v>
      </c>
    </row>
    <row r="176" spans="1:32" x14ac:dyDescent="0.35">
      <c r="A176" t="s">
        <v>1116</v>
      </c>
      <c r="B176" t="s">
        <v>1117</v>
      </c>
      <c r="C176" t="s">
        <v>10</v>
      </c>
      <c r="D176" t="s">
        <v>784</v>
      </c>
      <c r="E176" t="s">
        <v>773</v>
      </c>
      <c r="F176" t="s">
        <v>363</v>
      </c>
      <c r="G176" t="s">
        <v>362</v>
      </c>
      <c r="H176" t="s">
        <v>774</v>
      </c>
      <c r="I176" t="s">
        <v>1100</v>
      </c>
      <c r="J176" t="s">
        <v>786</v>
      </c>
      <c r="K176" t="s">
        <v>314</v>
      </c>
      <c r="L176" s="8">
        <v>44080</v>
      </c>
      <c r="M176" t="s">
        <v>314</v>
      </c>
      <c r="N176" t="s">
        <v>314</v>
      </c>
      <c r="O176" t="s">
        <v>314</v>
      </c>
      <c r="P176" t="s">
        <v>314</v>
      </c>
      <c r="Q176" t="s">
        <v>314</v>
      </c>
      <c r="R176" t="s">
        <v>314</v>
      </c>
      <c r="S176" t="s">
        <v>314</v>
      </c>
      <c r="T176" t="s">
        <v>314</v>
      </c>
      <c r="U176" t="s">
        <v>314</v>
      </c>
      <c r="V176">
        <v>-1</v>
      </c>
      <c r="W176" t="s">
        <v>314</v>
      </c>
      <c r="X176" t="s">
        <v>788</v>
      </c>
      <c r="Y176" t="s">
        <v>314</v>
      </c>
      <c r="Z176" t="s">
        <v>314</v>
      </c>
      <c r="AA176" t="s">
        <v>314</v>
      </c>
      <c r="AB176" t="s">
        <v>314</v>
      </c>
      <c r="AC176" t="s">
        <v>314</v>
      </c>
      <c r="AD176" t="s">
        <v>314</v>
      </c>
      <c r="AE176" t="s">
        <v>314</v>
      </c>
      <c r="AF176" t="s">
        <v>314</v>
      </c>
    </row>
    <row r="177" spans="1:32" x14ac:dyDescent="0.35">
      <c r="A177" t="s">
        <v>1116</v>
      </c>
      <c r="B177" t="s">
        <v>1117</v>
      </c>
      <c r="C177" t="s">
        <v>10</v>
      </c>
      <c r="D177" t="s">
        <v>784</v>
      </c>
      <c r="E177" t="s">
        <v>773</v>
      </c>
      <c r="F177" t="s">
        <v>363</v>
      </c>
      <c r="G177" t="s">
        <v>362</v>
      </c>
      <c r="H177" t="s">
        <v>774</v>
      </c>
      <c r="I177" t="s">
        <v>1102</v>
      </c>
      <c r="J177" t="s">
        <v>786</v>
      </c>
      <c r="K177" t="s">
        <v>314</v>
      </c>
      <c r="L177" s="8">
        <v>44048</v>
      </c>
      <c r="M177" t="s">
        <v>314</v>
      </c>
      <c r="N177" t="s">
        <v>314</v>
      </c>
      <c r="O177" t="s">
        <v>314</v>
      </c>
      <c r="P177" t="s">
        <v>314</v>
      </c>
      <c r="Q177" t="s">
        <v>314</v>
      </c>
      <c r="R177" t="s">
        <v>314</v>
      </c>
      <c r="S177" t="s">
        <v>314</v>
      </c>
      <c r="T177" t="s">
        <v>314</v>
      </c>
      <c r="U177" t="s">
        <v>314</v>
      </c>
      <c r="V177">
        <v>-1</v>
      </c>
      <c r="W177" t="s">
        <v>314</v>
      </c>
      <c r="X177" t="s">
        <v>788</v>
      </c>
      <c r="Y177" t="s">
        <v>314</v>
      </c>
      <c r="Z177" t="s">
        <v>314</v>
      </c>
      <c r="AA177" t="s">
        <v>314</v>
      </c>
      <c r="AB177" t="s">
        <v>314</v>
      </c>
      <c r="AC177" t="s">
        <v>314</v>
      </c>
      <c r="AD177" t="s">
        <v>314</v>
      </c>
      <c r="AE177" t="s">
        <v>314</v>
      </c>
      <c r="AF177" t="s">
        <v>314</v>
      </c>
    </row>
    <row r="178" spans="1:32" x14ac:dyDescent="0.35">
      <c r="A178" t="s">
        <v>1116</v>
      </c>
      <c r="B178" t="s">
        <v>1117</v>
      </c>
      <c r="C178" t="s">
        <v>10</v>
      </c>
      <c r="D178" t="s">
        <v>784</v>
      </c>
      <c r="E178" t="s">
        <v>773</v>
      </c>
      <c r="F178" t="s">
        <v>363</v>
      </c>
      <c r="G178" t="s">
        <v>362</v>
      </c>
      <c r="H178" t="s">
        <v>774</v>
      </c>
      <c r="I178" t="s">
        <v>1103</v>
      </c>
      <c r="J178" t="s">
        <v>786</v>
      </c>
      <c r="K178" t="s">
        <v>314</v>
      </c>
      <c r="L178" s="8">
        <v>44111</v>
      </c>
      <c r="M178" t="s">
        <v>314</v>
      </c>
      <c r="N178" t="s">
        <v>314</v>
      </c>
      <c r="O178" t="s">
        <v>314</v>
      </c>
      <c r="P178" t="s">
        <v>314</v>
      </c>
      <c r="Q178" t="s">
        <v>314</v>
      </c>
      <c r="R178" t="s">
        <v>314</v>
      </c>
      <c r="S178" t="s">
        <v>314</v>
      </c>
      <c r="T178" t="s">
        <v>314</v>
      </c>
      <c r="U178" t="s">
        <v>314</v>
      </c>
      <c r="V178">
        <v>-1</v>
      </c>
      <c r="W178" t="s">
        <v>314</v>
      </c>
      <c r="X178" t="s">
        <v>788</v>
      </c>
      <c r="Y178" t="s">
        <v>314</v>
      </c>
      <c r="Z178" t="s">
        <v>314</v>
      </c>
      <c r="AA178" t="s">
        <v>314</v>
      </c>
      <c r="AB178" t="s">
        <v>314</v>
      </c>
      <c r="AC178" t="s">
        <v>314</v>
      </c>
      <c r="AD178" t="s">
        <v>314</v>
      </c>
      <c r="AE178" t="s">
        <v>314</v>
      </c>
      <c r="AF178" t="s">
        <v>314</v>
      </c>
    </row>
    <row r="179" spans="1:32" x14ac:dyDescent="0.35">
      <c r="A179" t="s">
        <v>1116</v>
      </c>
      <c r="B179" t="s">
        <v>1117</v>
      </c>
      <c r="C179" t="s">
        <v>10</v>
      </c>
      <c r="D179" t="s">
        <v>784</v>
      </c>
      <c r="E179" t="s">
        <v>773</v>
      </c>
      <c r="F179" t="s">
        <v>363</v>
      </c>
      <c r="G179" t="s">
        <v>362</v>
      </c>
      <c r="H179" t="s">
        <v>774</v>
      </c>
      <c r="I179" t="s">
        <v>1104</v>
      </c>
      <c r="J179" t="s">
        <v>786</v>
      </c>
      <c r="K179" t="s">
        <v>314</v>
      </c>
      <c r="L179" s="8">
        <v>44111</v>
      </c>
      <c r="M179" t="s">
        <v>314</v>
      </c>
      <c r="N179" t="s">
        <v>314</v>
      </c>
      <c r="O179" t="s">
        <v>314</v>
      </c>
      <c r="P179" t="s">
        <v>314</v>
      </c>
      <c r="Q179" t="s">
        <v>314</v>
      </c>
      <c r="R179" t="s">
        <v>314</v>
      </c>
      <c r="S179" t="s">
        <v>314</v>
      </c>
      <c r="T179" t="s">
        <v>314</v>
      </c>
      <c r="U179" t="s">
        <v>314</v>
      </c>
      <c r="V179">
        <v>-1</v>
      </c>
      <c r="W179" t="s">
        <v>314</v>
      </c>
      <c r="X179" t="s">
        <v>788</v>
      </c>
      <c r="Y179" t="s">
        <v>314</v>
      </c>
      <c r="Z179" t="s">
        <v>314</v>
      </c>
      <c r="AA179" t="s">
        <v>314</v>
      </c>
      <c r="AB179" t="s">
        <v>314</v>
      </c>
      <c r="AC179" t="s">
        <v>314</v>
      </c>
      <c r="AD179" t="s">
        <v>314</v>
      </c>
      <c r="AE179" t="s">
        <v>314</v>
      </c>
      <c r="AF179" t="s">
        <v>314</v>
      </c>
    </row>
    <row r="180" spans="1:32" x14ac:dyDescent="0.35">
      <c r="A180" t="s">
        <v>1116</v>
      </c>
      <c r="B180" t="s">
        <v>1117</v>
      </c>
      <c r="C180" t="s">
        <v>10</v>
      </c>
      <c r="D180" t="s">
        <v>784</v>
      </c>
      <c r="E180" t="s">
        <v>773</v>
      </c>
      <c r="F180" t="s">
        <v>363</v>
      </c>
      <c r="G180" t="s">
        <v>362</v>
      </c>
      <c r="H180" t="s">
        <v>774</v>
      </c>
      <c r="I180" t="s">
        <v>1105</v>
      </c>
      <c r="J180" t="s">
        <v>786</v>
      </c>
      <c r="K180" t="s">
        <v>314</v>
      </c>
      <c r="L180" s="8">
        <v>44080</v>
      </c>
      <c r="M180" t="s">
        <v>314</v>
      </c>
      <c r="N180" t="s">
        <v>314</v>
      </c>
      <c r="O180" t="s">
        <v>314</v>
      </c>
      <c r="P180" t="s">
        <v>314</v>
      </c>
      <c r="Q180" t="s">
        <v>314</v>
      </c>
      <c r="R180" t="s">
        <v>314</v>
      </c>
      <c r="S180" t="s">
        <v>314</v>
      </c>
      <c r="T180" t="s">
        <v>314</v>
      </c>
      <c r="U180" t="s">
        <v>314</v>
      </c>
      <c r="V180">
        <v>-1</v>
      </c>
      <c r="W180" t="s">
        <v>314</v>
      </c>
      <c r="X180" t="s">
        <v>788</v>
      </c>
      <c r="Y180" t="s">
        <v>314</v>
      </c>
      <c r="Z180" t="s">
        <v>314</v>
      </c>
      <c r="AA180" t="s">
        <v>314</v>
      </c>
      <c r="AB180" t="s">
        <v>314</v>
      </c>
      <c r="AC180" t="s">
        <v>314</v>
      </c>
      <c r="AD180" t="s">
        <v>314</v>
      </c>
      <c r="AE180" t="s">
        <v>314</v>
      </c>
      <c r="AF180" t="s">
        <v>314</v>
      </c>
    </row>
    <row r="181" spans="1:32" x14ac:dyDescent="0.35">
      <c r="A181" t="s">
        <v>1116</v>
      </c>
      <c r="B181" t="s">
        <v>1117</v>
      </c>
      <c r="C181" t="s">
        <v>10</v>
      </c>
      <c r="D181" t="s">
        <v>784</v>
      </c>
      <c r="E181" t="s">
        <v>773</v>
      </c>
      <c r="F181" t="s">
        <v>363</v>
      </c>
      <c r="G181" t="s">
        <v>362</v>
      </c>
      <c r="H181" t="s">
        <v>774</v>
      </c>
      <c r="I181" t="s">
        <v>1106</v>
      </c>
      <c r="J181" t="s">
        <v>786</v>
      </c>
      <c r="K181" t="s">
        <v>314</v>
      </c>
      <c r="L181" s="8">
        <v>44049</v>
      </c>
      <c r="M181" t="s">
        <v>314</v>
      </c>
      <c r="N181" t="s">
        <v>314</v>
      </c>
      <c r="O181" t="s">
        <v>314</v>
      </c>
      <c r="P181" t="s">
        <v>314</v>
      </c>
      <c r="Q181" t="s">
        <v>314</v>
      </c>
      <c r="R181" t="s">
        <v>314</v>
      </c>
      <c r="S181" t="s">
        <v>314</v>
      </c>
      <c r="T181" t="s">
        <v>314</v>
      </c>
      <c r="U181" t="s">
        <v>314</v>
      </c>
      <c r="V181">
        <v>-1</v>
      </c>
      <c r="W181" t="s">
        <v>314</v>
      </c>
      <c r="X181" t="s">
        <v>788</v>
      </c>
      <c r="Y181" t="s">
        <v>314</v>
      </c>
      <c r="Z181" t="s">
        <v>314</v>
      </c>
      <c r="AA181" t="s">
        <v>314</v>
      </c>
      <c r="AB181" t="s">
        <v>314</v>
      </c>
      <c r="AC181" t="s">
        <v>314</v>
      </c>
      <c r="AD181" t="s">
        <v>314</v>
      </c>
      <c r="AE181" t="s">
        <v>314</v>
      </c>
      <c r="AF181" t="s">
        <v>314</v>
      </c>
    </row>
    <row r="182" spans="1:32" x14ac:dyDescent="0.35">
      <c r="A182" t="s">
        <v>1116</v>
      </c>
      <c r="B182" t="s">
        <v>1117</v>
      </c>
      <c r="C182" t="s">
        <v>10</v>
      </c>
      <c r="D182" t="s">
        <v>784</v>
      </c>
      <c r="E182" t="s">
        <v>773</v>
      </c>
      <c r="F182" t="s">
        <v>363</v>
      </c>
      <c r="G182" t="s">
        <v>362</v>
      </c>
      <c r="H182" t="s">
        <v>774</v>
      </c>
      <c r="I182" t="s">
        <v>1107</v>
      </c>
      <c r="J182" t="s">
        <v>786</v>
      </c>
      <c r="K182" t="s">
        <v>314</v>
      </c>
      <c r="L182" s="8">
        <v>44049</v>
      </c>
      <c r="M182" t="s">
        <v>314</v>
      </c>
      <c r="N182" t="s">
        <v>314</v>
      </c>
      <c r="O182" t="s">
        <v>314</v>
      </c>
      <c r="P182" t="s">
        <v>314</v>
      </c>
      <c r="Q182" t="s">
        <v>314</v>
      </c>
      <c r="R182" t="s">
        <v>314</v>
      </c>
      <c r="S182" t="s">
        <v>314</v>
      </c>
      <c r="T182" t="s">
        <v>314</v>
      </c>
      <c r="U182" t="s">
        <v>314</v>
      </c>
      <c r="V182">
        <v>-1</v>
      </c>
      <c r="W182" t="s">
        <v>314</v>
      </c>
      <c r="X182" t="s">
        <v>788</v>
      </c>
      <c r="Y182" t="s">
        <v>314</v>
      </c>
      <c r="Z182" t="s">
        <v>314</v>
      </c>
      <c r="AA182" t="s">
        <v>314</v>
      </c>
      <c r="AB182" t="s">
        <v>314</v>
      </c>
      <c r="AC182" t="s">
        <v>314</v>
      </c>
      <c r="AD182" t="s">
        <v>314</v>
      </c>
      <c r="AE182" t="s">
        <v>314</v>
      </c>
      <c r="AF182" t="s">
        <v>314</v>
      </c>
    </row>
    <row r="183" spans="1:32" x14ac:dyDescent="0.35">
      <c r="A183" t="s">
        <v>1116</v>
      </c>
      <c r="B183" t="s">
        <v>1117</v>
      </c>
      <c r="C183" t="s">
        <v>10</v>
      </c>
      <c r="D183" t="s">
        <v>784</v>
      </c>
      <c r="E183" t="s">
        <v>773</v>
      </c>
      <c r="F183" t="s">
        <v>363</v>
      </c>
      <c r="G183" t="s">
        <v>362</v>
      </c>
      <c r="H183" t="s">
        <v>774</v>
      </c>
      <c r="I183" t="s">
        <v>1108</v>
      </c>
      <c r="J183" t="s">
        <v>786</v>
      </c>
      <c r="K183" t="s">
        <v>314</v>
      </c>
      <c r="L183" s="8">
        <v>44017</v>
      </c>
      <c r="M183" t="s">
        <v>314</v>
      </c>
      <c r="N183" t="s">
        <v>314</v>
      </c>
      <c r="O183" t="s">
        <v>314</v>
      </c>
      <c r="P183" t="s">
        <v>314</v>
      </c>
      <c r="Q183" t="s">
        <v>314</v>
      </c>
      <c r="R183" t="s">
        <v>314</v>
      </c>
      <c r="S183" t="s">
        <v>314</v>
      </c>
      <c r="T183" t="s">
        <v>314</v>
      </c>
      <c r="U183" t="s">
        <v>314</v>
      </c>
      <c r="V183">
        <v>-1</v>
      </c>
      <c r="W183" t="s">
        <v>314</v>
      </c>
      <c r="X183" t="s">
        <v>788</v>
      </c>
      <c r="Y183" t="s">
        <v>314</v>
      </c>
      <c r="Z183" t="s">
        <v>314</v>
      </c>
      <c r="AA183" t="s">
        <v>314</v>
      </c>
      <c r="AB183" t="s">
        <v>314</v>
      </c>
      <c r="AC183" t="s">
        <v>314</v>
      </c>
      <c r="AD183" t="s">
        <v>314</v>
      </c>
      <c r="AE183" t="s">
        <v>314</v>
      </c>
      <c r="AF183" t="s">
        <v>314</v>
      </c>
    </row>
    <row r="184" spans="1:32" x14ac:dyDescent="0.35">
      <c r="A184" t="s">
        <v>1116</v>
      </c>
      <c r="B184" t="s">
        <v>1117</v>
      </c>
      <c r="C184" t="s">
        <v>10</v>
      </c>
      <c r="D184" t="s">
        <v>784</v>
      </c>
      <c r="E184" t="s">
        <v>773</v>
      </c>
      <c r="F184" t="s">
        <v>363</v>
      </c>
      <c r="G184" t="s">
        <v>362</v>
      </c>
      <c r="H184" t="s">
        <v>774</v>
      </c>
      <c r="I184" t="s">
        <v>1109</v>
      </c>
      <c r="J184" t="s">
        <v>786</v>
      </c>
      <c r="K184" t="s">
        <v>314</v>
      </c>
      <c r="L184" s="8">
        <v>44049</v>
      </c>
      <c r="M184" t="s">
        <v>314</v>
      </c>
      <c r="N184" t="s">
        <v>314</v>
      </c>
      <c r="O184" t="s">
        <v>314</v>
      </c>
      <c r="P184" t="s">
        <v>314</v>
      </c>
      <c r="Q184" t="s">
        <v>314</v>
      </c>
      <c r="R184" t="s">
        <v>314</v>
      </c>
      <c r="S184" t="s">
        <v>314</v>
      </c>
      <c r="T184" t="s">
        <v>314</v>
      </c>
      <c r="U184" t="s">
        <v>314</v>
      </c>
      <c r="V184">
        <v>-1</v>
      </c>
      <c r="W184" t="s">
        <v>314</v>
      </c>
      <c r="X184" t="s">
        <v>788</v>
      </c>
      <c r="Y184" t="s">
        <v>314</v>
      </c>
      <c r="Z184" t="s">
        <v>314</v>
      </c>
      <c r="AA184" t="s">
        <v>314</v>
      </c>
      <c r="AB184" t="s">
        <v>314</v>
      </c>
      <c r="AC184" t="s">
        <v>314</v>
      </c>
      <c r="AD184" t="s">
        <v>314</v>
      </c>
      <c r="AE184" t="s">
        <v>314</v>
      </c>
      <c r="AF184" t="s">
        <v>314</v>
      </c>
    </row>
    <row r="185" spans="1:32" x14ac:dyDescent="0.35">
      <c r="A185" t="s">
        <v>1116</v>
      </c>
      <c r="B185" t="s">
        <v>1117</v>
      </c>
      <c r="C185" t="s">
        <v>10</v>
      </c>
      <c r="D185" t="s">
        <v>784</v>
      </c>
      <c r="E185" t="s">
        <v>773</v>
      </c>
      <c r="F185" t="s">
        <v>363</v>
      </c>
      <c r="G185" t="s">
        <v>362</v>
      </c>
      <c r="H185" t="s">
        <v>774</v>
      </c>
      <c r="I185" t="s">
        <v>1110</v>
      </c>
      <c r="J185" t="s">
        <v>786</v>
      </c>
      <c r="K185" t="s">
        <v>314</v>
      </c>
      <c r="L185" s="8">
        <v>44080</v>
      </c>
      <c r="M185" t="s">
        <v>314</v>
      </c>
      <c r="N185" t="s">
        <v>314</v>
      </c>
      <c r="O185" t="s">
        <v>314</v>
      </c>
      <c r="P185" t="s">
        <v>314</v>
      </c>
      <c r="Q185" t="s">
        <v>314</v>
      </c>
      <c r="R185" t="s">
        <v>314</v>
      </c>
      <c r="S185" t="s">
        <v>314</v>
      </c>
      <c r="T185" t="s">
        <v>314</v>
      </c>
      <c r="U185" t="s">
        <v>314</v>
      </c>
      <c r="V185">
        <v>-1</v>
      </c>
      <c r="W185" t="s">
        <v>314</v>
      </c>
      <c r="X185" t="s">
        <v>788</v>
      </c>
      <c r="Y185" t="s">
        <v>314</v>
      </c>
      <c r="Z185" t="s">
        <v>314</v>
      </c>
      <c r="AA185" t="s">
        <v>314</v>
      </c>
      <c r="AB185" t="s">
        <v>314</v>
      </c>
      <c r="AC185" t="s">
        <v>314</v>
      </c>
      <c r="AD185" t="s">
        <v>314</v>
      </c>
      <c r="AE185" t="s">
        <v>314</v>
      </c>
      <c r="AF185" t="s">
        <v>314</v>
      </c>
    </row>
    <row r="186" spans="1:32" x14ac:dyDescent="0.35">
      <c r="A186" t="s">
        <v>1118</v>
      </c>
      <c r="B186" t="s">
        <v>1119</v>
      </c>
      <c r="C186" t="s">
        <v>12</v>
      </c>
      <c r="D186" t="s">
        <v>772</v>
      </c>
      <c r="E186" t="s">
        <v>773</v>
      </c>
      <c r="F186" t="s">
        <v>367</v>
      </c>
      <c r="G186" t="s">
        <v>366</v>
      </c>
      <c r="H186" t="s">
        <v>774</v>
      </c>
      <c r="I186" t="s">
        <v>1120</v>
      </c>
      <c r="J186" t="s">
        <v>786</v>
      </c>
      <c r="K186" t="s">
        <v>314</v>
      </c>
      <c r="L186" t="s">
        <v>314</v>
      </c>
      <c r="M186" t="s">
        <v>314</v>
      </c>
      <c r="N186" t="s">
        <v>314</v>
      </c>
      <c r="O186" t="s">
        <v>314</v>
      </c>
      <c r="P186" t="s">
        <v>314</v>
      </c>
      <c r="Q186" t="s">
        <v>314</v>
      </c>
      <c r="R186" t="s">
        <v>314</v>
      </c>
      <c r="S186" t="s">
        <v>314</v>
      </c>
      <c r="T186" t="s">
        <v>314</v>
      </c>
      <c r="U186">
        <v>542</v>
      </c>
      <c r="V186">
        <v>1</v>
      </c>
      <c r="W186" t="s">
        <v>314</v>
      </c>
      <c r="X186" t="s">
        <v>788</v>
      </c>
      <c r="Y186" t="s">
        <v>314</v>
      </c>
      <c r="Z186" t="s">
        <v>314</v>
      </c>
      <c r="AA186" t="s">
        <v>314</v>
      </c>
      <c r="AB186" t="s">
        <v>314</v>
      </c>
      <c r="AC186" t="s">
        <v>314</v>
      </c>
      <c r="AD186" t="s">
        <v>314</v>
      </c>
      <c r="AE186" t="s">
        <v>314</v>
      </c>
      <c r="AF186" t="s">
        <v>314</v>
      </c>
    </row>
    <row r="187" spans="1:32" x14ac:dyDescent="0.35">
      <c r="A187" t="s">
        <v>1118</v>
      </c>
      <c r="B187" t="s">
        <v>1119</v>
      </c>
      <c r="C187" t="s">
        <v>12</v>
      </c>
      <c r="D187" t="s">
        <v>784</v>
      </c>
      <c r="E187" t="s">
        <v>773</v>
      </c>
      <c r="F187" t="s">
        <v>367</v>
      </c>
      <c r="G187" t="s">
        <v>366</v>
      </c>
      <c r="H187" t="s">
        <v>774</v>
      </c>
      <c r="I187" t="s">
        <v>1121</v>
      </c>
      <c r="J187" t="s">
        <v>786</v>
      </c>
      <c r="K187" t="s">
        <v>314</v>
      </c>
      <c r="L187" s="8">
        <v>43988</v>
      </c>
      <c r="M187" t="s">
        <v>314</v>
      </c>
      <c r="N187" t="s">
        <v>314</v>
      </c>
      <c r="O187" t="s">
        <v>314</v>
      </c>
      <c r="P187" t="s">
        <v>314</v>
      </c>
      <c r="Q187" t="s">
        <v>314</v>
      </c>
      <c r="R187" t="s">
        <v>314</v>
      </c>
      <c r="S187" t="s">
        <v>314</v>
      </c>
      <c r="T187" t="s">
        <v>314</v>
      </c>
      <c r="U187" t="s">
        <v>314</v>
      </c>
      <c r="V187">
        <v>1</v>
      </c>
      <c r="W187" t="s">
        <v>314</v>
      </c>
      <c r="X187" t="s">
        <v>788</v>
      </c>
      <c r="Y187" t="s">
        <v>314</v>
      </c>
      <c r="Z187" t="s">
        <v>314</v>
      </c>
      <c r="AA187" t="s">
        <v>314</v>
      </c>
      <c r="AB187" t="s">
        <v>314</v>
      </c>
      <c r="AC187" t="s">
        <v>314</v>
      </c>
      <c r="AD187" t="s">
        <v>314</v>
      </c>
      <c r="AE187" t="s">
        <v>314</v>
      </c>
      <c r="AF187" t="s">
        <v>314</v>
      </c>
    </row>
    <row r="188" spans="1:32" x14ac:dyDescent="0.35">
      <c r="A188" t="s">
        <v>1122</v>
      </c>
      <c r="B188" t="s">
        <v>1123</v>
      </c>
      <c r="C188" t="s">
        <v>10</v>
      </c>
      <c r="D188" t="s">
        <v>784</v>
      </c>
      <c r="E188" t="s">
        <v>773</v>
      </c>
      <c r="F188" t="s">
        <v>367</v>
      </c>
      <c r="G188" t="s">
        <v>366</v>
      </c>
      <c r="H188" t="s">
        <v>774</v>
      </c>
      <c r="I188" t="s">
        <v>1121</v>
      </c>
      <c r="J188" t="s">
        <v>786</v>
      </c>
      <c r="K188" t="s">
        <v>314</v>
      </c>
      <c r="L188" s="8">
        <v>43988</v>
      </c>
      <c r="M188" t="s">
        <v>314</v>
      </c>
      <c r="N188" t="s">
        <v>314</v>
      </c>
      <c r="O188" t="s">
        <v>314</v>
      </c>
      <c r="P188" t="s">
        <v>314</v>
      </c>
      <c r="Q188" t="s">
        <v>314</v>
      </c>
      <c r="R188" t="s">
        <v>314</v>
      </c>
      <c r="S188" t="s">
        <v>314</v>
      </c>
      <c r="T188" t="s">
        <v>314</v>
      </c>
      <c r="U188" t="s">
        <v>314</v>
      </c>
      <c r="V188">
        <v>1</v>
      </c>
      <c r="W188" t="s">
        <v>314</v>
      </c>
      <c r="X188" t="s">
        <v>788</v>
      </c>
      <c r="Y188" t="s">
        <v>314</v>
      </c>
      <c r="Z188" t="s">
        <v>314</v>
      </c>
      <c r="AA188" t="s">
        <v>314</v>
      </c>
      <c r="AB188" t="s">
        <v>314</v>
      </c>
      <c r="AC188" t="s">
        <v>314</v>
      </c>
      <c r="AD188" t="s">
        <v>314</v>
      </c>
      <c r="AE188" t="s">
        <v>314</v>
      </c>
      <c r="AF188" t="s">
        <v>314</v>
      </c>
    </row>
    <row r="189" spans="1:32" x14ac:dyDescent="0.35">
      <c r="A189" t="s">
        <v>1124</v>
      </c>
      <c r="B189" t="s">
        <v>1125</v>
      </c>
      <c r="C189" t="s">
        <v>11</v>
      </c>
      <c r="D189" t="s">
        <v>772</v>
      </c>
      <c r="E189" t="s">
        <v>773</v>
      </c>
      <c r="F189" t="s">
        <v>372</v>
      </c>
      <c r="G189" t="s">
        <v>371</v>
      </c>
      <c r="H189" t="s">
        <v>774</v>
      </c>
      <c r="I189" t="s">
        <v>1126</v>
      </c>
      <c r="J189" t="s">
        <v>786</v>
      </c>
      <c r="K189" t="s">
        <v>314</v>
      </c>
      <c r="L189" t="s">
        <v>314</v>
      </c>
      <c r="M189" t="s">
        <v>314</v>
      </c>
      <c r="N189" t="s">
        <v>314</v>
      </c>
      <c r="O189" t="s">
        <v>314</v>
      </c>
      <c r="P189" t="s">
        <v>314</v>
      </c>
      <c r="Q189" t="s">
        <v>314</v>
      </c>
      <c r="R189" t="s">
        <v>314</v>
      </c>
      <c r="S189" t="s">
        <v>314</v>
      </c>
      <c r="T189" t="s">
        <v>314</v>
      </c>
      <c r="U189">
        <v>4016</v>
      </c>
      <c r="V189">
        <v>-1</v>
      </c>
      <c r="W189" t="s">
        <v>314</v>
      </c>
      <c r="X189" t="s">
        <v>788</v>
      </c>
      <c r="Y189" t="s">
        <v>314</v>
      </c>
      <c r="Z189" t="s">
        <v>314</v>
      </c>
      <c r="AA189" t="s">
        <v>314</v>
      </c>
      <c r="AB189" t="s">
        <v>314</v>
      </c>
      <c r="AC189" t="s">
        <v>314</v>
      </c>
      <c r="AD189" t="s">
        <v>314</v>
      </c>
      <c r="AE189" t="s">
        <v>314</v>
      </c>
      <c r="AF189" t="s">
        <v>314</v>
      </c>
    </row>
    <row r="190" spans="1:32" x14ac:dyDescent="0.35">
      <c r="A190" t="s">
        <v>1124</v>
      </c>
      <c r="B190" t="s">
        <v>1125</v>
      </c>
      <c r="C190" t="s">
        <v>11</v>
      </c>
      <c r="D190" t="s">
        <v>829</v>
      </c>
      <c r="E190" t="s">
        <v>830</v>
      </c>
      <c r="F190" t="s">
        <v>367</v>
      </c>
      <c r="G190" t="s">
        <v>366</v>
      </c>
      <c r="H190" t="s">
        <v>774</v>
      </c>
      <c r="I190" t="s">
        <v>1121</v>
      </c>
      <c r="J190" t="s">
        <v>786</v>
      </c>
      <c r="K190" s="8">
        <v>44019</v>
      </c>
      <c r="L190" t="s">
        <v>314</v>
      </c>
      <c r="M190" t="s">
        <v>314</v>
      </c>
      <c r="N190" t="s">
        <v>314</v>
      </c>
      <c r="O190">
        <v>968</v>
      </c>
      <c r="P190">
        <v>685</v>
      </c>
      <c r="Q190">
        <v>229</v>
      </c>
      <c r="R190" t="s">
        <v>1127</v>
      </c>
      <c r="S190" t="s">
        <v>1128</v>
      </c>
      <c r="T190" t="s">
        <v>314</v>
      </c>
      <c r="U190" t="s">
        <v>314</v>
      </c>
      <c r="V190">
        <v>1</v>
      </c>
      <c r="W190" t="s">
        <v>314</v>
      </c>
      <c r="X190" t="s">
        <v>788</v>
      </c>
      <c r="Y190" t="s">
        <v>314</v>
      </c>
      <c r="Z190" t="s">
        <v>314</v>
      </c>
      <c r="AA190" t="s">
        <v>314</v>
      </c>
      <c r="AB190" t="s">
        <v>314</v>
      </c>
      <c r="AC190" t="s">
        <v>314</v>
      </c>
      <c r="AD190" t="s">
        <v>314</v>
      </c>
      <c r="AE190" t="s">
        <v>314</v>
      </c>
      <c r="AF190" t="s">
        <v>314</v>
      </c>
    </row>
    <row r="191" spans="1:32" x14ac:dyDescent="0.35">
      <c r="A191" t="s">
        <v>1124</v>
      </c>
      <c r="B191" t="s">
        <v>1125</v>
      </c>
      <c r="C191" t="s">
        <v>11</v>
      </c>
      <c r="D191" t="s">
        <v>772</v>
      </c>
      <c r="E191" t="s">
        <v>773</v>
      </c>
      <c r="F191" t="s">
        <v>372</v>
      </c>
      <c r="G191" t="s">
        <v>371</v>
      </c>
      <c r="H191" t="s">
        <v>774</v>
      </c>
      <c r="I191" t="s">
        <v>1129</v>
      </c>
      <c r="J191" t="s">
        <v>786</v>
      </c>
      <c r="K191" t="s">
        <v>314</v>
      </c>
      <c r="L191" t="s">
        <v>314</v>
      </c>
      <c r="M191" t="s">
        <v>314</v>
      </c>
      <c r="N191" t="s">
        <v>314</v>
      </c>
      <c r="O191" t="s">
        <v>314</v>
      </c>
      <c r="P191" t="s">
        <v>314</v>
      </c>
      <c r="Q191" t="s">
        <v>314</v>
      </c>
      <c r="R191" t="s">
        <v>314</v>
      </c>
      <c r="S191" t="s">
        <v>314</v>
      </c>
      <c r="T191" t="s">
        <v>314</v>
      </c>
      <c r="U191">
        <v>4016</v>
      </c>
      <c r="V191">
        <v>-1</v>
      </c>
      <c r="W191" t="s">
        <v>314</v>
      </c>
      <c r="X191" t="s">
        <v>788</v>
      </c>
      <c r="Y191" t="s">
        <v>314</v>
      </c>
      <c r="Z191" t="s">
        <v>314</v>
      </c>
      <c r="AA191" t="s">
        <v>314</v>
      </c>
      <c r="AB191" t="s">
        <v>314</v>
      </c>
      <c r="AC191" t="s">
        <v>314</v>
      </c>
      <c r="AD191" t="s">
        <v>314</v>
      </c>
      <c r="AE191" t="s">
        <v>314</v>
      </c>
      <c r="AF191" t="s">
        <v>314</v>
      </c>
    </row>
    <row r="192" spans="1:32" x14ac:dyDescent="0.35">
      <c r="A192" t="s">
        <v>1124</v>
      </c>
      <c r="B192" t="s">
        <v>1125</v>
      </c>
      <c r="C192" t="s">
        <v>11</v>
      </c>
      <c r="D192" t="s">
        <v>772</v>
      </c>
      <c r="E192" t="s">
        <v>773</v>
      </c>
      <c r="F192" t="s">
        <v>372</v>
      </c>
      <c r="G192" t="s">
        <v>371</v>
      </c>
      <c r="H192" t="s">
        <v>774</v>
      </c>
      <c r="I192" t="s">
        <v>1130</v>
      </c>
      <c r="J192" t="s">
        <v>786</v>
      </c>
      <c r="K192" t="s">
        <v>314</v>
      </c>
      <c r="L192" t="s">
        <v>314</v>
      </c>
      <c r="M192" t="s">
        <v>314</v>
      </c>
      <c r="N192" t="s">
        <v>314</v>
      </c>
      <c r="O192" t="s">
        <v>314</v>
      </c>
      <c r="P192" t="s">
        <v>314</v>
      </c>
      <c r="Q192" t="s">
        <v>314</v>
      </c>
      <c r="R192" t="s">
        <v>314</v>
      </c>
      <c r="S192" t="s">
        <v>314</v>
      </c>
      <c r="T192" t="s">
        <v>314</v>
      </c>
      <c r="U192">
        <v>4016</v>
      </c>
      <c r="V192">
        <v>-1</v>
      </c>
      <c r="W192" t="s">
        <v>314</v>
      </c>
      <c r="X192" t="s">
        <v>788</v>
      </c>
      <c r="Y192" t="s">
        <v>314</v>
      </c>
      <c r="Z192" t="s">
        <v>314</v>
      </c>
      <c r="AA192" t="s">
        <v>314</v>
      </c>
      <c r="AB192" t="s">
        <v>314</v>
      </c>
      <c r="AC192" t="s">
        <v>314</v>
      </c>
      <c r="AD192" t="s">
        <v>314</v>
      </c>
      <c r="AE192" t="s">
        <v>314</v>
      </c>
      <c r="AF192" t="s">
        <v>314</v>
      </c>
    </row>
    <row r="193" spans="1:32" x14ac:dyDescent="0.35">
      <c r="A193" t="s">
        <v>1124</v>
      </c>
      <c r="B193" t="s">
        <v>1125</v>
      </c>
      <c r="C193" t="s">
        <v>11</v>
      </c>
      <c r="D193" t="s">
        <v>772</v>
      </c>
      <c r="E193" t="s">
        <v>773</v>
      </c>
      <c r="F193" t="s">
        <v>372</v>
      </c>
      <c r="G193" t="s">
        <v>371</v>
      </c>
      <c r="H193" t="s">
        <v>774</v>
      </c>
      <c r="I193" t="s">
        <v>1131</v>
      </c>
      <c r="J193" t="s">
        <v>786</v>
      </c>
      <c r="K193" t="s">
        <v>314</v>
      </c>
      <c r="L193" t="s">
        <v>314</v>
      </c>
      <c r="M193" t="s">
        <v>314</v>
      </c>
      <c r="N193" t="s">
        <v>314</v>
      </c>
      <c r="O193" t="s">
        <v>314</v>
      </c>
      <c r="P193" t="s">
        <v>314</v>
      </c>
      <c r="Q193" t="s">
        <v>314</v>
      </c>
      <c r="R193" t="s">
        <v>314</v>
      </c>
      <c r="S193" t="s">
        <v>314</v>
      </c>
      <c r="T193" t="s">
        <v>314</v>
      </c>
      <c r="U193">
        <v>3214</v>
      </c>
      <c r="V193">
        <v>-1</v>
      </c>
      <c r="W193" t="s">
        <v>314</v>
      </c>
      <c r="X193" t="s">
        <v>788</v>
      </c>
      <c r="Y193" t="s">
        <v>314</v>
      </c>
      <c r="Z193" t="s">
        <v>314</v>
      </c>
      <c r="AA193" t="s">
        <v>314</v>
      </c>
      <c r="AB193" t="s">
        <v>314</v>
      </c>
      <c r="AC193" t="s">
        <v>314</v>
      </c>
      <c r="AD193" t="s">
        <v>314</v>
      </c>
      <c r="AE193" t="s">
        <v>314</v>
      </c>
      <c r="AF193" t="s">
        <v>314</v>
      </c>
    </row>
    <row r="194" spans="1:32" x14ac:dyDescent="0.35">
      <c r="A194" t="s">
        <v>1124</v>
      </c>
      <c r="B194" t="s">
        <v>1125</v>
      </c>
      <c r="C194" t="s">
        <v>11</v>
      </c>
      <c r="D194" t="s">
        <v>772</v>
      </c>
      <c r="E194" t="s">
        <v>773</v>
      </c>
      <c r="F194" t="s">
        <v>372</v>
      </c>
      <c r="G194" t="s">
        <v>371</v>
      </c>
      <c r="H194" t="s">
        <v>774</v>
      </c>
      <c r="I194" t="s">
        <v>1132</v>
      </c>
      <c r="J194" t="s">
        <v>786</v>
      </c>
      <c r="K194" t="s">
        <v>314</v>
      </c>
      <c r="L194" t="s">
        <v>314</v>
      </c>
      <c r="M194" t="s">
        <v>314</v>
      </c>
      <c r="N194" t="s">
        <v>314</v>
      </c>
      <c r="O194" t="s">
        <v>314</v>
      </c>
      <c r="P194" t="s">
        <v>314</v>
      </c>
      <c r="Q194" t="s">
        <v>314</v>
      </c>
      <c r="R194" t="s">
        <v>314</v>
      </c>
      <c r="S194" t="s">
        <v>314</v>
      </c>
      <c r="T194" t="s">
        <v>314</v>
      </c>
      <c r="U194">
        <v>4016</v>
      </c>
      <c r="V194">
        <v>-1</v>
      </c>
      <c r="W194" t="s">
        <v>314</v>
      </c>
      <c r="X194" t="s">
        <v>788</v>
      </c>
      <c r="Y194" t="s">
        <v>314</v>
      </c>
      <c r="Z194" t="s">
        <v>314</v>
      </c>
      <c r="AA194" t="s">
        <v>314</v>
      </c>
      <c r="AB194" t="s">
        <v>314</v>
      </c>
      <c r="AC194" t="s">
        <v>314</v>
      </c>
      <c r="AD194" t="s">
        <v>314</v>
      </c>
      <c r="AE194" t="s">
        <v>314</v>
      </c>
      <c r="AF194" t="s">
        <v>314</v>
      </c>
    </row>
    <row r="195" spans="1:32" x14ac:dyDescent="0.35">
      <c r="A195" t="s">
        <v>1124</v>
      </c>
      <c r="B195" t="s">
        <v>1125</v>
      </c>
      <c r="C195" t="s">
        <v>11</v>
      </c>
      <c r="D195" t="s">
        <v>772</v>
      </c>
      <c r="E195" t="s">
        <v>773</v>
      </c>
      <c r="F195" t="s">
        <v>372</v>
      </c>
      <c r="G195" t="s">
        <v>371</v>
      </c>
      <c r="H195" t="s">
        <v>774</v>
      </c>
      <c r="I195" t="s">
        <v>1133</v>
      </c>
      <c r="J195" t="s">
        <v>786</v>
      </c>
      <c r="K195" t="s">
        <v>314</v>
      </c>
      <c r="L195" t="s">
        <v>314</v>
      </c>
      <c r="M195" t="s">
        <v>314</v>
      </c>
      <c r="N195" t="s">
        <v>314</v>
      </c>
      <c r="O195" t="s">
        <v>314</v>
      </c>
      <c r="P195" t="s">
        <v>314</v>
      </c>
      <c r="Q195" t="s">
        <v>314</v>
      </c>
      <c r="R195" t="s">
        <v>314</v>
      </c>
      <c r="S195" t="s">
        <v>314</v>
      </c>
      <c r="T195" t="s">
        <v>314</v>
      </c>
      <c r="U195">
        <v>4016</v>
      </c>
      <c r="V195">
        <v>-1</v>
      </c>
      <c r="W195" t="s">
        <v>314</v>
      </c>
      <c r="X195" t="s">
        <v>788</v>
      </c>
      <c r="Y195" t="s">
        <v>314</v>
      </c>
      <c r="Z195" t="s">
        <v>314</v>
      </c>
      <c r="AA195" t="s">
        <v>314</v>
      </c>
      <c r="AB195" t="s">
        <v>314</v>
      </c>
      <c r="AC195" t="s">
        <v>314</v>
      </c>
      <c r="AD195" t="s">
        <v>314</v>
      </c>
      <c r="AE195" t="s">
        <v>314</v>
      </c>
      <c r="AF195" t="s">
        <v>314</v>
      </c>
    </row>
    <row r="196" spans="1:32" x14ac:dyDescent="0.35">
      <c r="A196" t="s">
        <v>1124</v>
      </c>
      <c r="B196" t="s">
        <v>1125</v>
      </c>
      <c r="C196" t="s">
        <v>11</v>
      </c>
      <c r="D196" t="s">
        <v>772</v>
      </c>
      <c r="E196" t="s">
        <v>773</v>
      </c>
      <c r="F196" t="s">
        <v>372</v>
      </c>
      <c r="G196" t="s">
        <v>371</v>
      </c>
      <c r="H196" t="s">
        <v>774</v>
      </c>
      <c r="I196" t="s">
        <v>1134</v>
      </c>
      <c r="J196" t="s">
        <v>786</v>
      </c>
      <c r="K196" t="s">
        <v>314</v>
      </c>
      <c r="L196" t="s">
        <v>314</v>
      </c>
      <c r="M196" t="s">
        <v>314</v>
      </c>
      <c r="N196" t="s">
        <v>314</v>
      </c>
      <c r="O196" t="s">
        <v>314</v>
      </c>
      <c r="P196" t="s">
        <v>314</v>
      </c>
      <c r="Q196" t="s">
        <v>314</v>
      </c>
      <c r="R196" t="s">
        <v>314</v>
      </c>
      <c r="S196" t="s">
        <v>314</v>
      </c>
      <c r="T196" t="s">
        <v>314</v>
      </c>
      <c r="U196">
        <v>4016</v>
      </c>
      <c r="V196">
        <v>-1</v>
      </c>
      <c r="W196" t="s">
        <v>314</v>
      </c>
      <c r="X196" t="s">
        <v>788</v>
      </c>
      <c r="Y196" t="s">
        <v>314</v>
      </c>
      <c r="Z196" t="s">
        <v>314</v>
      </c>
      <c r="AA196" t="s">
        <v>314</v>
      </c>
      <c r="AB196" t="s">
        <v>314</v>
      </c>
      <c r="AC196" t="s">
        <v>314</v>
      </c>
      <c r="AD196" t="s">
        <v>314</v>
      </c>
      <c r="AE196" t="s">
        <v>314</v>
      </c>
      <c r="AF196" t="s">
        <v>314</v>
      </c>
    </row>
    <row r="197" spans="1:32" x14ac:dyDescent="0.35">
      <c r="A197" t="s">
        <v>1124</v>
      </c>
      <c r="B197" t="s">
        <v>1125</v>
      </c>
      <c r="C197" t="s">
        <v>11</v>
      </c>
      <c r="D197" t="s">
        <v>772</v>
      </c>
      <c r="E197" t="s">
        <v>773</v>
      </c>
      <c r="F197" t="s">
        <v>372</v>
      </c>
      <c r="G197" t="s">
        <v>371</v>
      </c>
      <c r="H197" t="s">
        <v>774</v>
      </c>
      <c r="I197" t="s">
        <v>1135</v>
      </c>
      <c r="J197" t="s">
        <v>786</v>
      </c>
      <c r="K197" t="s">
        <v>314</v>
      </c>
      <c r="L197" t="s">
        <v>314</v>
      </c>
      <c r="M197" t="s">
        <v>314</v>
      </c>
      <c r="N197" t="s">
        <v>314</v>
      </c>
      <c r="O197" t="s">
        <v>314</v>
      </c>
      <c r="P197" t="s">
        <v>314</v>
      </c>
      <c r="Q197" t="s">
        <v>314</v>
      </c>
      <c r="R197" t="s">
        <v>314</v>
      </c>
      <c r="S197" t="s">
        <v>314</v>
      </c>
      <c r="T197" t="s">
        <v>314</v>
      </c>
      <c r="U197">
        <v>4016</v>
      </c>
      <c r="V197">
        <v>-1</v>
      </c>
      <c r="W197" t="s">
        <v>314</v>
      </c>
      <c r="X197" t="s">
        <v>788</v>
      </c>
      <c r="Y197" t="s">
        <v>314</v>
      </c>
      <c r="Z197" t="s">
        <v>314</v>
      </c>
      <c r="AA197" t="s">
        <v>314</v>
      </c>
      <c r="AB197" t="s">
        <v>314</v>
      </c>
      <c r="AC197" t="s">
        <v>314</v>
      </c>
      <c r="AD197" t="s">
        <v>314</v>
      </c>
      <c r="AE197" t="s">
        <v>314</v>
      </c>
      <c r="AF197" t="s">
        <v>314</v>
      </c>
    </row>
    <row r="198" spans="1:32" x14ac:dyDescent="0.35">
      <c r="A198" t="s">
        <v>1124</v>
      </c>
      <c r="B198" t="s">
        <v>1125</v>
      </c>
      <c r="C198" t="s">
        <v>11</v>
      </c>
      <c r="D198" t="s">
        <v>772</v>
      </c>
      <c r="E198" t="s">
        <v>773</v>
      </c>
      <c r="F198" t="s">
        <v>372</v>
      </c>
      <c r="G198" t="s">
        <v>371</v>
      </c>
      <c r="H198" t="s">
        <v>774</v>
      </c>
      <c r="I198" t="s">
        <v>1136</v>
      </c>
      <c r="J198" t="s">
        <v>786</v>
      </c>
      <c r="K198" t="s">
        <v>314</v>
      </c>
      <c r="L198" t="s">
        <v>314</v>
      </c>
      <c r="M198" t="s">
        <v>314</v>
      </c>
      <c r="N198" t="s">
        <v>314</v>
      </c>
      <c r="O198" t="s">
        <v>314</v>
      </c>
      <c r="P198" t="s">
        <v>314</v>
      </c>
      <c r="Q198" t="s">
        <v>314</v>
      </c>
      <c r="R198" t="s">
        <v>314</v>
      </c>
      <c r="S198" t="s">
        <v>314</v>
      </c>
      <c r="T198" t="s">
        <v>314</v>
      </c>
      <c r="U198">
        <v>4016</v>
      </c>
      <c r="V198">
        <v>-1</v>
      </c>
      <c r="W198" t="s">
        <v>314</v>
      </c>
      <c r="X198" t="s">
        <v>788</v>
      </c>
      <c r="Y198" t="s">
        <v>314</v>
      </c>
      <c r="Z198" t="s">
        <v>314</v>
      </c>
      <c r="AA198" t="s">
        <v>314</v>
      </c>
      <c r="AB198" t="s">
        <v>314</v>
      </c>
      <c r="AC198" t="s">
        <v>314</v>
      </c>
      <c r="AD198" t="s">
        <v>314</v>
      </c>
      <c r="AE198" t="s">
        <v>314</v>
      </c>
      <c r="AF198" t="s">
        <v>314</v>
      </c>
    </row>
    <row r="199" spans="1:32" x14ac:dyDescent="0.35">
      <c r="A199" t="s">
        <v>1124</v>
      </c>
      <c r="B199" t="s">
        <v>1125</v>
      </c>
      <c r="C199" t="s">
        <v>11</v>
      </c>
      <c r="D199" t="s">
        <v>772</v>
      </c>
      <c r="E199" t="s">
        <v>773</v>
      </c>
      <c r="F199" t="s">
        <v>372</v>
      </c>
      <c r="G199" t="s">
        <v>371</v>
      </c>
      <c r="H199" t="s">
        <v>774</v>
      </c>
      <c r="I199" t="s">
        <v>1137</v>
      </c>
      <c r="J199" t="s">
        <v>786</v>
      </c>
      <c r="K199" t="s">
        <v>314</v>
      </c>
      <c r="L199" t="s">
        <v>314</v>
      </c>
      <c r="M199" t="s">
        <v>314</v>
      </c>
      <c r="N199" t="s">
        <v>314</v>
      </c>
      <c r="O199" t="s">
        <v>314</v>
      </c>
      <c r="P199" t="s">
        <v>314</v>
      </c>
      <c r="Q199" t="s">
        <v>314</v>
      </c>
      <c r="R199" t="s">
        <v>314</v>
      </c>
      <c r="S199" t="s">
        <v>314</v>
      </c>
      <c r="T199" t="s">
        <v>314</v>
      </c>
      <c r="U199">
        <v>4016</v>
      </c>
      <c r="V199">
        <v>-1</v>
      </c>
      <c r="W199" t="s">
        <v>314</v>
      </c>
      <c r="X199" t="s">
        <v>788</v>
      </c>
      <c r="Y199" t="s">
        <v>314</v>
      </c>
      <c r="Z199" t="s">
        <v>314</v>
      </c>
      <c r="AA199" t="s">
        <v>314</v>
      </c>
      <c r="AB199" t="s">
        <v>314</v>
      </c>
      <c r="AC199" t="s">
        <v>314</v>
      </c>
      <c r="AD199" t="s">
        <v>314</v>
      </c>
      <c r="AE199" t="s">
        <v>314</v>
      </c>
      <c r="AF199" t="s">
        <v>314</v>
      </c>
    </row>
    <row r="200" spans="1:32" x14ac:dyDescent="0.35">
      <c r="A200" t="s">
        <v>1138</v>
      </c>
      <c r="B200" t="s">
        <v>1139</v>
      </c>
      <c r="C200" t="s">
        <v>10</v>
      </c>
      <c r="D200" t="s">
        <v>784</v>
      </c>
      <c r="E200" t="s">
        <v>773</v>
      </c>
      <c r="F200" t="s">
        <v>372</v>
      </c>
      <c r="G200" t="s">
        <v>371</v>
      </c>
      <c r="H200" t="s">
        <v>774</v>
      </c>
      <c r="I200" t="s">
        <v>1126</v>
      </c>
      <c r="J200" t="s">
        <v>786</v>
      </c>
      <c r="K200" t="s">
        <v>314</v>
      </c>
      <c r="L200" t="s">
        <v>1140</v>
      </c>
      <c r="M200" t="s">
        <v>314</v>
      </c>
      <c r="N200" t="s">
        <v>314</v>
      </c>
      <c r="O200" t="s">
        <v>314</v>
      </c>
      <c r="P200" t="s">
        <v>314</v>
      </c>
      <c r="Q200" t="s">
        <v>314</v>
      </c>
      <c r="R200" t="s">
        <v>314</v>
      </c>
      <c r="S200" t="s">
        <v>314</v>
      </c>
      <c r="T200" t="s">
        <v>314</v>
      </c>
      <c r="U200" t="s">
        <v>314</v>
      </c>
      <c r="V200">
        <v>-1</v>
      </c>
      <c r="W200" t="s">
        <v>314</v>
      </c>
      <c r="X200" t="s">
        <v>788</v>
      </c>
      <c r="Y200" t="s">
        <v>314</v>
      </c>
      <c r="Z200" t="s">
        <v>314</v>
      </c>
      <c r="AA200" t="s">
        <v>314</v>
      </c>
      <c r="AB200" t="s">
        <v>314</v>
      </c>
      <c r="AC200" t="s">
        <v>314</v>
      </c>
      <c r="AD200" t="s">
        <v>314</v>
      </c>
      <c r="AE200" t="s">
        <v>314</v>
      </c>
      <c r="AF200" t="s">
        <v>314</v>
      </c>
    </row>
    <row r="201" spans="1:32" x14ac:dyDescent="0.35">
      <c r="A201" t="s">
        <v>1138</v>
      </c>
      <c r="B201" t="s">
        <v>1139</v>
      </c>
      <c r="C201" t="s">
        <v>10</v>
      </c>
      <c r="D201" t="s">
        <v>772</v>
      </c>
      <c r="E201" t="s">
        <v>773</v>
      </c>
      <c r="F201" t="s">
        <v>367</v>
      </c>
      <c r="G201" t="s">
        <v>366</v>
      </c>
      <c r="H201" t="s">
        <v>774</v>
      </c>
      <c r="I201" t="s">
        <v>1121</v>
      </c>
      <c r="J201" t="s">
        <v>786</v>
      </c>
      <c r="K201" t="s">
        <v>314</v>
      </c>
      <c r="L201" t="s">
        <v>314</v>
      </c>
      <c r="M201" t="s">
        <v>314</v>
      </c>
      <c r="N201" t="s">
        <v>314</v>
      </c>
      <c r="O201" t="s">
        <v>314</v>
      </c>
      <c r="P201" t="s">
        <v>314</v>
      </c>
      <c r="Q201" t="s">
        <v>314</v>
      </c>
      <c r="R201" t="s">
        <v>314</v>
      </c>
      <c r="S201" t="s">
        <v>314</v>
      </c>
      <c r="T201" t="s">
        <v>314</v>
      </c>
      <c r="U201">
        <v>4529</v>
      </c>
      <c r="V201">
        <v>1</v>
      </c>
      <c r="W201" t="s">
        <v>314</v>
      </c>
      <c r="X201" t="s">
        <v>788</v>
      </c>
      <c r="Y201" t="s">
        <v>314</v>
      </c>
      <c r="Z201" t="s">
        <v>314</v>
      </c>
      <c r="AA201" t="s">
        <v>314</v>
      </c>
      <c r="AB201" t="s">
        <v>314</v>
      </c>
      <c r="AC201" t="s">
        <v>314</v>
      </c>
      <c r="AD201" t="s">
        <v>314</v>
      </c>
      <c r="AE201" t="s">
        <v>314</v>
      </c>
      <c r="AF201" t="s">
        <v>314</v>
      </c>
    </row>
    <row r="202" spans="1:32" x14ac:dyDescent="0.35">
      <c r="A202" t="s">
        <v>1138</v>
      </c>
      <c r="B202" t="s">
        <v>1139</v>
      </c>
      <c r="C202" t="s">
        <v>10</v>
      </c>
      <c r="D202" t="s">
        <v>784</v>
      </c>
      <c r="E202" t="s">
        <v>773</v>
      </c>
      <c r="F202" t="s">
        <v>372</v>
      </c>
      <c r="G202" t="s">
        <v>371</v>
      </c>
      <c r="H202" t="s">
        <v>774</v>
      </c>
      <c r="I202" t="s">
        <v>1129</v>
      </c>
      <c r="J202" t="s">
        <v>786</v>
      </c>
      <c r="K202" t="s">
        <v>314</v>
      </c>
      <c r="L202" t="s">
        <v>1141</v>
      </c>
      <c r="M202" t="s">
        <v>314</v>
      </c>
      <c r="N202" t="s">
        <v>314</v>
      </c>
      <c r="O202" t="s">
        <v>314</v>
      </c>
      <c r="P202" t="s">
        <v>314</v>
      </c>
      <c r="Q202" t="s">
        <v>314</v>
      </c>
      <c r="R202" t="s">
        <v>314</v>
      </c>
      <c r="S202" t="s">
        <v>314</v>
      </c>
      <c r="T202" t="s">
        <v>314</v>
      </c>
      <c r="U202" t="s">
        <v>314</v>
      </c>
      <c r="V202">
        <v>-1</v>
      </c>
      <c r="W202" t="s">
        <v>314</v>
      </c>
      <c r="X202" t="s">
        <v>788</v>
      </c>
      <c r="Y202" t="s">
        <v>314</v>
      </c>
      <c r="Z202" t="s">
        <v>314</v>
      </c>
      <c r="AA202" t="s">
        <v>314</v>
      </c>
      <c r="AB202" t="s">
        <v>314</v>
      </c>
      <c r="AC202" t="s">
        <v>314</v>
      </c>
      <c r="AD202" t="s">
        <v>314</v>
      </c>
      <c r="AE202" t="s">
        <v>314</v>
      </c>
      <c r="AF202" t="s">
        <v>314</v>
      </c>
    </row>
    <row r="203" spans="1:32" x14ac:dyDescent="0.35">
      <c r="A203" t="s">
        <v>1138</v>
      </c>
      <c r="B203" t="s">
        <v>1139</v>
      </c>
      <c r="C203" t="s">
        <v>10</v>
      </c>
      <c r="D203" t="s">
        <v>784</v>
      </c>
      <c r="E203" t="s">
        <v>773</v>
      </c>
      <c r="F203" t="s">
        <v>372</v>
      </c>
      <c r="G203" t="s">
        <v>371</v>
      </c>
      <c r="H203" t="s">
        <v>774</v>
      </c>
      <c r="I203" t="s">
        <v>1130</v>
      </c>
      <c r="J203" t="s">
        <v>786</v>
      </c>
      <c r="K203" t="s">
        <v>314</v>
      </c>
      <c r="L203" t="s">
        <v>852</v>
      </c>
      <c r="M203" t="s">
        <v>314</v>
      </c>
      <c r="N203" t="s">
        <v>314</v>
      </c>
      <c r="O203" t="s">
        <v>314</v>
      </c>
      <c r="P203" t="s">
        <v>314</v>
      </c>
      <c r="Q203" t="s">
        <v>314</v>
      </c>
      <c r="R203" t="s">
        <v>314</v>
      </c>
      <c r="S203" t="s">
        <v>314</v>
      </c>
      <c r="T203" t="s">
        <v>314</v>
      </c>
      <c r="U203" t="s">
        <v>314</v>
      </c>
      <c r="V203">
        <v>-1</v>
      </c>
      <c r="W203" t="s">
        <v>314</v>
      </c>
      <c r="X203" t="s">
        <v>788</v>
      </c>
      <c r="Y203" t="s">
        <v>314</v>
      </c>
      <c r="Z203" t="s">
        <v>314</v>
      </c>
      <c r="AA203" t="s">
        <v>314</v>
      </c>
      <c r="AB203" t="s">
        <v>314</v>
      </c>
      <c r="AC203" t="s">
        <v>314</v>
      </c>
      <c r="AD203" t="s">
        <v>314</v>
      </c>
      <c r="AE203" t="s">
        <v>314</v>
      </c>
      <c r="AF203" t="s">
        <v>314</v>
      </c>
    </row>
    <row r="204" spans="1:32" x14ac:dyDescent="0.35">
      <c r="A204" t="s">
        <v>1138</v>
      </c>
      <c r="B204" t="s">
        <v>1139</v>
      </c>
      <c r="C204" t="s">
        <v>10</v>
      </c>
      <c r="D204" t="s">
        <v>784</v>
      </c>
      <c r="E204" t="s">
        <v>773</v>
      </c>
      <c r="F204" t="s">
        <v>372</v>
      </c>
      <c r="G204" t="s">
        <v>371</v>
      </c>
      <c r="H204" t="s">
        <v>774</v>
      </c>
      <c r="I204" t="s">
        <v>1131</v>
      </c>
      <c r="J204" t="s">
        <v>786</v>
      </c>
      <c r="K204" t="s">
        <v>314</v>
      </c>
      <c r="L204" t="s">
        <v>852</v>
      </c>
      <c r="M204" t="s">
        <v>314</v>
      </c>
      <c r="N204" t="s">
        <v>314</v>
      </c>
      <c r="O204" t="s">
        <v>314</v>
      </c>
      <c r="P204" t="s">
        <v>314</v>
      </c>
      <c r="Q204" t="s">
        <v>314</v>
      </c>
      <c r="R204" t="s">
        <v>314</v>
      </c>
      <c r="S204" t="s">
        <v>314</v>
      </c>
      <c r="T204" t="s">
        <v>314</v>
      </c>
      <c r="U204" t="s">
        <v>314</v>
      </c>
      <c r="V204">
        <v>-1</v>
      </c>
      <c r="W204" t="s">
        <v>314</v>
      </c>
      <c r="X204" t="s">
        <v>788</v>
      </c>
      <c r="Y204" t="s">
        <v>314</v>
      </c>
      <c r="Z204" t="s">
        <v>314</v>
      </c>
      <c r="AA204" t="s">
        <v>314</v>
      </c>
      <c r="AB204" t="s">
        <v>314</v>
      </c>
      <c r="AC204" t="s">
        <v>314</v>
      </c>
      <c r="AD204" t="s">
        <v>314</v>
      </c>
      <c r="AE204" t="s">
        <v>314</v>
      </c>
      <c r="AF204" t="s">
        <v>314</v>
      </c>
    </row>
    <row r="205" spans="1:32" x14ac:dyDescent="0.35">
      <c r="A205" t="s">
        <v>1138</v>
      </c>
      <c r="B205" t="s">
        <v>1139</v>
      </c>
      <c r="C205" t="s">
        <v>10</v>
      </c>
      <c r="D205" t="s">
        <v>784</v>
      </c>
      <c r="E205" t="s">
        <v>773</v>
      </c>
      <c r="F205" t="s">
        <v>372</v>
      </c>
      <c r="G205" t="s">
        <v>371</v>
      </c>
      <c r="H205" t="s">
        <v>774</v>
      </c>
      <c r="I205" t="s">
        <v>1132</v>
      </c>
      <c r="J205" t="s">
        <v>786</v>
      </c>
      <c r="K205" t="s">
        <v>314</v>
      </c>
      <c r="L205" t="s">
        <v>1142</v>
      </c>
      <c r="M205" t="s">
        <v>314</v>
      </c>
      <c r="N205" t="s">
        <v>314</v>
      </c>
      <c r="O205" t="s">
        <v>314</v>
      </c>
      <c r="P205" t="s">
        <v>314</v>
      </c>
      <c r="Q205" t="s">
        <v>314</v>
      </c>
      <c r="R205" t="s">
        <v>314</v>
      </c>
      <c r="S205" t="s">
        <v>314</v>
      </c>
      <c r="T205" t="s">
        <v>314</v>
      </c>
      <c r="U205" t="s">
        <v>314</v>
      </c>
      <c r="V205">
        <v>-1</v>
      </c>
      <c r="W205" t="s">
        <v>314</v>
      </c>
      <c r="X205" t="s">
        <v>788</v>
      </c>
      <c r="Y205" t="s">
        <v>314</v>
      </c>
      <c r="Z205" t="s">
        <v>314</v>
      </c>
      <c r="AA205" t="s">
        <v>314</v>
      </c>
      <c r="AB205" t="s">
        <v>314</v>
      </c>
      <c r="AC205" t="s">
        <v>314</v>
      </c>
      <c r="AD205" t="s">
        <v>314</v>
      </c>
      <c r="AE205" t="s">
        <v>314</v>
      </c>
      <c r="AF205" t="s">
        <v>314</v>
      </c>
    </row>
    <row r="206" spans="1:32" x14ac:dyDescent="0.35">
      <c r="A206" t="s">
        <v>1138</v>
      </c>
      <c r="B206" t="s">
        <v>1139</v>
      </c>
      <c r="C206" t="s">
        <v>10</v>
      </c>
      <c r="D206" t="s">
        <v>784</v>
      </c>
      <c r="E206" t="s">
        <v>773</v>
      </c>
      <c r="F206" t="s">
        <v>372</v>
      </c>
      <c r="G206" t="s">
        <v>371</v>
      </c>
      <c r="H206" t="s">
        <v>774</v>
      </c>
      <c r="I206" t="s">
        <v>1133</v>
      </c>
      <c r="J206" t="s">
        <v>786</v>
      </c>
      <c r="K206" t="s">
        <v>314</v>
      </c>
      <c r="L206" t="s">
        <v>1143</v>
      </c>
      <c r="M206" t="s">
        <v>314</v>
      </c>
      <c r="N206" t="s">
        <v>314</v>
      </c>
      <c r="O206" t="s">
        <v>314</v>
      </c>
      <c r="P206" t="s">
        <v>314</v>
      </c>
      <c r="Q206" t="s">
        <v>314</v>
      </c>
      <c r="R206" t="s">
        <v>314</v>
      </c>
      <c r="S206" t="s">
        <v>314</v>
      </c>
      <c r="T206" t="s">
        <v>314</v>
      </c>
      <c r="U206" t="s">
        <v>314</v>
      </c>
      <c r="V206">
        <v>-1</v>
      </c>
      <c r="W206" t="s">
        <v>314</v>
      </c>
      <c r="X206" t="s">
        <v>788</v>
      </c>
      <c r="Y206" t="s">
        <v>314</v>
      </c>
      <c r="Z206" t="s">
        <v>314</v>
      </c>
      <c r="AA206" t="s">
        <v>314</v>
      </c>
      <c r="AB206" t="s">
        <v>314</v>
      </c>
      <c r="AC206" t="s">
        <v>314</v>
      </c>
      <c r="AD206" t="s">
        <v>314</v>
      </c>
      <c r="AE206" t="s">
        <v>314</v>
      </c>
      <c r="AF206" t="s">
        <v>314</v>
      </c>
    </row>
    <row r="207" spans="1:32" x14ac:dyDescent="0.35">
      <c r="A207" t="s">
        <v>1138</v>
      </c>
      <c r="B207" t="s">
        <v>1139</v>
      </c>
      <c r="C207" t="s">
        <v>10</v>
      </c>
      <c r="D207" t="s">
        <v>784</v>
      </c>
      <c r="E207" t="s">
        <v>773</v>
      </c>
      <c r="F207" t="s">
        <v>372</v>
      </c>
      <c r="G207" t="s">
        <v>371</v>
      </c>
      <c r="H207" t="s">
        <v>774</v>
      </c>
      <c r="I207" t="s">
        <v>1134</v>
      </c>
      <c r="J207" t="s">
        <v>786</v>
      </c>
      <c r="K207" t="s">
        <v>314</v>
      </c>
      <c r="L207" t="s">
        <v>1140</v>
      </c>
      <c r="M207" t="s">
        <v>314</v>
      </c>
      <c r="N207" t="s">
        <v>314</v>
      </c>
      <c r="O207" t="s">
        <v>314</v>
      </c>
      <c r="P207" t="s">
        <v>314</v>
      </c>
      <c r="Q207" t="s">
        <v>314</v>
      </c>
      <c r="R207" t="s">
        <v>314</v>
      </c>
      <c r="S207" t="s">
        <v>314</v>
      </c>
      <c r="T207" t="s">
        <v>314</v>
      </c>
      <c r="U207" t="s">
        <v>314</v>
      </c>
      <c r="V207">
        <v>-1</v>
      </c>
      <c r="W207" t="s">
        <v>314</v>
      </c>
      <c r="X207" t="s">
        <v>788</v>
      </c>
      <c r="Y207" t="s">
        <v>314</v>
      </c>
      <c r="Z207" t="s">
        <v>314</v>
      </c>
      <c r="AA207" t="s">
        <v>314</v>
      </c>
      <c r="AB207" t="s">
        <v>314</v>
      </c>
      <c r="AC207" t="s">
        <v>314</v>
      </c>
      <c r="AD207" t="s">
        <v>314</v>
      </c>
      <c r="AE207" t="s">
        <v>314</v>
      </c>
      <c r="AF207" t="s">
        <v>314</v>
      </c>
    </row>
    <row r="208" spans="1:32" x14ac:dyDescent="0.35">
      <c r="A208" t="s">
        <v>1138</v>
      </c>
      <c r="B208" t="s">
        <v>1139</v>
      </c>
      <c r="C208" t="s">
        <v>10</v>
      </c>
      <c r="D208" t="s">
        <v>784</v>
      </c>
      <c r="E208" t="s">
        <v>773</v>
      </c>
      <c r="F208" t="s">
        <v>372</v>
      </c>
      <c r="G208" t="s">
        <v>371</v>
      </c>
      <c r="H208" t="s">
        <v>774</v>
      </c>
      <c r="I208" t="s">
        <v>1135</v>
      </c>
      <c r="J208" t="s">
        <v>786</v>
      </c>
      <c r="K208" t="s">
        <v>314</v>
      </c>
      <c r="L208" t="s">
        <v>1140</v>
      </c>
      <c r="M208" t="s">
        <v>314</v>
      </c>
      <c r="N208" t="s">
        <v>314</v>
      </c>
      <c r="O208" t="s">
        <v>314</v>
      </c>
      <c r="P208" t="s">
        <v>314</v>
      </c>
      <c r="Q208" t="s">
        <v>314</v>
      </c>
      <c r="R208" t="s">
        <v>314</v>
      </c>
      <c r="S208" t="s">
        <v>314</v>
      </c>
      <c r="T208" t="s">
        <v>314</v>
      </c>
      <c r="U208" t="s">
        <v>314</v>
      </c>
      <c r="V208">
        <v>-1</v>
      </c>
      <c r="W208" t="s">
        <v>314</v>
      </c>
      <c r="X208" t="s">
        <v>788</v>
      </c>
      <c r="Y208" t="s">
        <v>314</v>
      </c>
      <c r="Z208" t="s">
        <v>314</v>
      </c>
      <c r="AA208" t="s">
        <v>314</v>
      </c>
      <c r="AB208" t="s">
        <v>314</v>
      </c>
      <c r="AC208" t="s">
        <v>314</v>
      </c>
      <c r="AD208" t="s">
        <v>314</v>
      </c>
      <c r="AE208" t="s">
        <v>314</v>
      </c>
      <c r="AF208" t="s">
        <v>314</v>
      </c>
    </row>
    <row r="209" spans="1:32" x14ac:dyDescent="0.35">
      <c r="A209" t="s">
        <v>1138</v>
      </c>
      <c r="B209" t="s">
        <v>1139</v>
      </c>
      <c r="C209" t="s">
        <v>10</v>
      </c>
      <c r="D209" t="s">
        <v>784</v>
      </c>
      <c r="E209" t="s">
        <v>773</v>
      </c>
      <c r="F209" t="s">
        <v>372</v>
      </c>
      <c r="G209" t="s">
        <v>371</v>
      </c>
      <c r="H209" t="s">
        <v>774</v>
      </c>
      <c r="I209" t="s">
        <v>1136</v>
      </c>
      <c r="J209" t="s">
        <v>786</v>
      </c>
      <c r="K209" t="s">
        <v>314</v>
      </c>
      <c r="L209" t="s">
        <v>1140</v>
      </c>
      <c r="M209" t="s">
        <v>314</v>
      </c>
      <c r="N209" t="s">
        <v>314</v>
      </c>
      <c r="O209" t="s">
        <v>314</v>
      </c>
      <c r="P209" t="s">
        <v>314</v>
      </c>
      <c r="Q209" t="s">
        <v>314</v>
      </c>
      <c r="R209" t="s">
        <v>314</v>
      </c>
      <c r="S209" t="s">
        <v>314</v>
      </c>
      <c r="T209" t="s">
        <v>314</v>
      </c>
      <c r="U209" t="s">
        <v>314</v>
      </c>
      <c r="V209">
        <v>-1</v>
      </c>
      <c r="W209" t="s">
        <v>314</v>
      </c>
      <c r="X209" t="s">
        <v>788</v>
      </c>
      <c r="Y209" t="s">
        <v>314</v>
      </c>
      <c r="Z209" t="s">
        <v>314</v>
      </c>
      <c r="AA209" t="s">
        <v>314</v>
      </c>
      <c r="AB209" t="s">
        <v>314</v>
      </c>
      <c r="AC209" t="s">
        <v>314</v>
      </c>
      <c r="AD209" t="s">
        <v>314</v>
      </c>
      <c r="AE209" t="s">
        <v>314</v>
      </c>
      <c r="AF209" t="s">
        <v>314</v>
      </c>
    </row>
    <row r="210" spans="1:32" x14ac:dyDescent="0.35">
      <c r="A210" t="s">
        <v>1138</v>
      </c>
      <c r="B210" t="s">
        <v>1139</v>
      </c>
      <c r="C210" t="s">
        <v>10</v>
      </c>
      <c r="D210" t="s">
        <v>784</v>
      </c>
      <c r="E210" t="s">
        <v>773</v>
      </c>
      <c r="F210" t="s">
        <v>372</v>
      </c>
      <c r="G210" t="s">
        <v>371</v>
      </c>
      <c r="H210" t="s">
        <v>774</v>
      </c>
      <c r="I210" t="s">
        <v>1137</v>
      </c>
      <c r="J210" t="s">
        <v>786</v>
      </c>
      <c r="K210" t="s">
        <v>314</v>
      </c>
      <c r="L210" t="s">
        <v>1141</v>
      </c>
      <c r="M210" t="s">
        <v>314</v>
      </c>
      <c r="N210" t="s">
        <v>314</v>
      </c>
      <c r="O210" t="s">
        <v>314</v>
      </c>
      <c r="P210" t="s">
        <v>314</v>
      </c>
      <c r="Q210" t="s">
        <v>314</v>
      </c>
      <c r="R210" t="s">
        <v>314</v>
      </c>
      <c r="S210" t="s">
        <v>314</v>
      </c>
      <c r="T210" t="s">
        <v>314</v>
      </c>
      <c r="U210" t="s">
        <v>314</v>
      </c>
      <c r="V210">
        <v>-1</v>
      </c>
      <c r="W210" t="s">
        <v>314</v>
      </c>
      <c r="X210" t="s">
        <v>788</v>
      </c>
      <c r="Y210" t="s">
        <v>314</v>
      </c>
      <c r="Z210" t="s">
        <v>314</v>
      </c>
      <c r="AA210" t="s">
        <v>314</v>
      </c>
      <c r="AB210" t="s">
        <v>314</v>
      </c>
      <c r="AC210" t="s">
        <v>314</v>
      </c>
      <c r="AD210" t="s">
        <v>314</v>
      </c>
      <c r="AE210" t="s">
        <v>314</v>
      </c>
      <c r="AF210" t="s">
        <v>314</v>
      </c>
    </row>
    <row r="211" spans="1:32" x14ac:dyDescent="0.35">
      <c r="A211" t="s">
        <v>1144</v>
      </c>
      <c r="B211" t="s">
        <v>1145</v>
      </c>
      <c r="C211" t="s">
        <v>10</v>
      </c>
      <c r="D211" t="s">
        <v>784</v>
      </c>
      <c r="E211" t="s">
        <v>773</v>
      </c>
      <c r="F211" t="s">
        <v>372</v>
      </c>
      <c r="G211" t="s">
        <v>371</v>
      </c>
      <c r="H211" t="s">
        <v>774</v>
      </c>
      <c r="I211" t="s">
        <v>1126</v>
      </c>
      <c r="J211" t="s">
        <v>786</v>
      </c>
      <c r="K211" t="s">
        <v>314</v>
      </c>
      <c r="L211" t="s">
        <v>1146</v>
      </c>
      <c r="M211" t="s">
        <v>314</v>
      </c>
      <c r="N211" t="s">
        <v>314</v>
      </c>
      <c r="O211" t="s">
        <v>314</v>
      </c>
      <c r="P211" t="s">
        <v>314</v>
      </c>
      <c r="Q211" t="s">
        <v>314</v>
      </c>
      <c r="R211" t="s">
        <v>314</v>
      </c>
      <c r="S211" t="s">
        <v>314</v>
      </c>
      <c r="T211" t="s">
        <v>314</v>
      </c>
      <c r="U211" t="s">
        <v>314</v>
      </c>
      <c r="V211">
        <v>-1</v>
      </c>
      <c r="W211" t="s">
        <v>314</v>
      </c>
      <c r="X211" t="s">
        <v>788</v>
      </c>
      <c r="Y211" t="s">
        <v>314</v>
      </c>
      <c r="Z211" t="s">
        <v>314</v>
      </c>
      <c r="AA211" t="s">
        <v>314</v>
      </c>
      <c r="AB211" t="s">
        <v>314</v>
      </c>
      <c r="AC211" t="s">
        <v>314</v>
      </c>
      <c r="AD211" t="s">
        <v>314</v>
      </c>
      <c r="AE211" t="s">
        <v>314</v>
      </c>
      <c r="AF211" t="s">
        <v>314</v>
      </c>
    </row>
    <row r="212" spans="1:32" x14ac:dyDescent="0.35">
      <c r="A212" t="s">
        <v>1144</v>
      </c>
      <c r="B212" t="s">
        <v>1145</v>
      </c>
      <c r="C212" t="s">
        <v>10</v>
      </c>
      <c r="D212" t="s">
        <v>784</v>
      </c>
      <c r="E212" t="s">
        <v>773</v>
      </c>
      <c r="F212" t="s">
        <v>372</v>
      </c>
      <c r="G212" t="s">
        <v>371</v>
      </c>
      <c r="H212" t="s">
        <v>774</v>
      </c>
      <c r="I212" t="s">
        <v>1129</v>
      </c>
      <c r="J212" t="s">
        <v>786</v>
      </c>
      <c r="K212" t="s">
        <v>314</v>
      </c>
      <c r="L212" t="s">
        <v>1147</v>
      </c>
      <c r="M212" t="s">
        <v>314</v>
      </c>
      <c r="N212" t="s">
        <v>314</v>
      </c>
      <c r="O212" t="s">
        <v>314</v>
      </c>
      <c r="P212" t="s">
        <v>314</v>
      </c>
      <c r="Q212" t="s">
        <v>314</v>
      </c>
      <c r="R212" t="s">
        <v>314</v>
      </c>
      <c r="S212" t="s">
        <v>314</v>
      </c>
      <c r="T212" t="s">
        <v>314</v>
      </c>
      <c r="U212" t="s">
        <v>314</v>
      </c>
      <c r="V212">
        <v>-1</v>
      </c>
      <c r="W212" t="s">
        <v>314</v>
      </c>
      <c r="X212" t="s">
        <v>788</v>
      </c>
      <c r="Y212" t="s">
        <v>314</v>
      </c>
      <c r="Z212" t="s">
        <v>314</v>
      </c>
      <c r="AA212" t="s">
        <v>314</v>
      </c>
      <c r="AB212" t="s">
        <v>314</v>
      </c>
      <c r="AC212" t="s">
        <v>314</v>
      </c>
      <c r="AD212" t="s">
        <v>314</v>
      </c>
      <c r="AE212" t="s">
        <v>314</v>
      </c>
      <c r="AF212" t="s">
        <v>314</v>
      </c>
    </row>
    <row r="213" spans="1:32" x14ac:dyDescent="0.35">
      <c r="A213" t="s">
        <v>1144</v>
      </c>
      <c r="B213" t="s">
        <v>1145</v>
      </c>
      <c r="C213" t="s">
        <v>10</v>
      </c>
      <c r="D213" t="s">
        <v>829</v>
      </c>
      <c r="E213" t="s">
        <v>830</v>
      </c>
      <c r="F213" t="s">
        <v>372</v>
      </c>
      <c r="G213" t="s">
        <v>371</v>
      </c>
      <c r="H213" t="s">
        <v>774</v>
      </c>
      <c r="I213" t="s">
        <v>1130</v>
      </c>
      <c r="J213" t="s">
        <v>786</v>
      </c>
      <c r="K213" t="s">
        <v>1148</v>
      </c>
      <c r="L213" t="s">
        <v>314</v>
      </c>
      <c r="M213" t="s">
        <v>314</v>
      </c>
      <c r="N213" t="s">
        <v>314</v>
      </c>
      <c r="O213">
        <v>2157</v>
      </c>
      <c r="P213">
        <v>2150</v>
      </c>
      <c r="Q213">
        <v>717</v>
      </c>
      <c r="R213" t="s">
        <v>1149</v>
      </c>
      <c r="S213" t="s">
        <v>1150</v>
      </c>
      <c r="T213" t="s">
        <v>314</v>
      </c>
      <c r="U213" t="s">
        <v>314</v>
      </c>
      <c r="V213">
        <v>-1</v>
      </c>
      <c r="W213" t="s">
        <v>314</v>
      </c>
      <c r="X213" t="s">
        <v>788</v>
      </c>
      <c r="Y213" t="s">
        <v>314</v>
      </c>
      <c r="Z213" t="s">
        <v>314</v>
      </c>
      <c r="AA213" t="s">
        <v>314</v>
      </c>
      <c r="AB213" t="s">
        <v>314</v>
      </c>
      <c r="AC213" t="s">
        <v>314</v>
      </c>
      <c r="AD213" t="s">
        <v>314</v>
      </c>
      <c r="AE213" t="s">
        <v>314</v>
      </c>
      <c r="AF213" t="s">
        <v>314</v>
      </c>
    </row>
    <row r="214" spans="1:32" x14ac:dyDescent="0.35">
      <c r="A214" t="s">
        <v>1144</v>
      </c>
      <c r="B214" t="s">
        <v>1145</v>
      </c>
      <c r="C214" t="s">
        <v>10</v>
      </c>
      <c r="D214" t="s">
        <v>784</v>
      </c>
      <c r="E214" t="s">
        <v>773</v>
      </c>
      <c r="F214" t="s">
        <v>372</v>
      </c>
      <c r="G214" t="s">
        <v>371</v>
      </c>
      <c r="H214" t="s">
        <v>774</v>
      </c>
      <c r="I214" t="s">
        <v>1131</v>
      </c>
      <c r="J214" t="s">
        <v>786</v>
      </c>
      <c r="K214" t="s">
        <v>314</v>
      </c>
      <c r="L214" t="s">
        <v>1151</v>
      </c>
      <c r="M214" t="s">
        <v>314</v>
      </c>
      <c r="N214" t="s">
        <v>314</v>
      </c>
      <c r="O214" t="s">
        <v>314</v>
      </c>
      <c r="P214" t="s">
        <v>314</v>
      </c>
      <c r="Q214" t="s">
        <v>314</v>
      </c>
      <c r="R214" t="s">
        <v>314</v>
      </c>
      <c r="S214" t="s">
        <v>314</v>
      </c>
      <c r="T214" t="s">
        <v>314</v>
      </c>
      <c r="U214" t="s">
        <v>314</v>
      </c>
      <c r="V214">
        <v>-1</v>
      </c>
      <c r="W214" t="s">
        <v>314</v>
      </c>
      <c r="X214" t="s">
        <v>788</v>
      </c>
      <c r="Y214" t="s">
        <v>314</v>
      </c>
      <c r="Z214" t="s">
        <v>314</v>
      </c>
      <c r="AA214" t="s">
        <v>314</v>
      </c>
      <c r="AB214" t="s">
        <v>314</v>
      </c>
      <c r="AC214" t="s">
        <v>314</v>
      </c>
      <c r="AD214" t="s">
        <v>314</v>
      </c>
      <c r="AE214" t="s">
        <v>314</v>
      </c>
      <c r="AF214" t="s">
        <v>314</v>
      </c>
    </row>
    <row r="215" spans="1:32" x14ac:dyDescent="0.35">
      <c r="A215" t="s">
        <v>1144</v>
      </c>
      <c r="B215" t="s">
        <v>1145</v>
      </c>
      <c r="C215" t="s">
        <v>10</v>
      </c>
      <c r="D215" t="s">
        <v>829</v>
      </c>
      <c r="E215" t="s">
        <v>830</v>
      </c>
      <c r="F215" t="s">
        <v>372</v>
      </c>
      <c r="G215" t="s">
        <v>371</v>
      </c>
      <c r="H215" t="s">
        <v>774</v>
      </c>
      <c r="I215" t="s">
        <v>1132</v>
      </c>
      <c r="J215" t="s">
        <v>786</v>
      </c>
      <c r="K215" t="s">
        <v>1152</v>
      </c>
      <c r="L215" t="s">
        <v>314</v>
      </c>
      <c r="M215" t="s">
        <v>314</v>
      </c>
      <c r="N215" t="s">
        <v>314</v>
      </c>
      <c r="O215">
        <v>2214</v>
      </c>
      <c r="P215">
        <v>2207</v>
      </c>
      <c r="Q215">
        <v>736</v>
      </c>
      <c r="R215" t="s">
        <v>1149</v>
      </c>
      <c r="S215" t="s">
        <v>1150</v>
      </c>
      <c r="T215" t="s">
        <v>314</v>
      </c>
      <c r="U215" t="s">
        <v>314</v>
      </c>
      <c r="V215">
        <v>-1</v>
      </c>
      <c r="W215" t="s">
        <v>314</v>
      </c>
      <c r="X215" t="s">
        <v>788</v>
      </c>
      <c r="Y215" t="s">
        <v>314</v>
      </c>
      <c r="Z215" t="s">
        <v>314</v>
      </c>
      <c r="AA215" t="s">
        <v>314</v>
      </c>
      <c r="AB215" t="s">
        <v>314</v>
      </c>
      <c r="AC215" t="s">
        <v>314</v>
      </c>
      <c r="AD215" t="s">
        <v>314</v>
      </c>
      <c r="AE215" t="s">
        <v>314</v>
      </c>
      <c r="AF215" t="s">
        <v>314</v>
      </c>
    </row>
    <row r="216" spans="1:32" x14ac:dyDescent="0.35">
      <c r="A216" t="s">
        <v>1144</v>
      </c>
      <c r="B216" t="s">
        <v>1145</v>
      </c>
      <c r="C216" t="s">
        <v>10</v>
      </c>
      <c r="D216" t="s">
        <v>829</v>
      </c>
      <c r="E216" t="s">
        <v>830</v>
      </c>
      <c r="F216" t="s">
        <v>372</v>
      </c>
      <c r="G216" t="s">
        <v>371</v>
      </c>
      <c r="H216" t="s">
        <v>774</v>
      </c>
      <c r="I216" t="s">
        <v>1133</v>
      </c>
      <c r="J216" t="s">
        <v>786</v>
      </c>
      <c r="K216" t="s">
        <v>1153</v>
      </c>
      <c r="L216" t="s">
        <v>314</v>
      </c>
      <c r="M216" t="s">
        <v>314</v>
      </c>
      <c r="N216" t="s">
        <v>314</v>
      </c>
      <c r="O216">
        <v>2394</v>
      </c>
      <c r="P216">
        <v>2387</v>
      </c>
      <c r="Q216">
        <v>796</v>
      </c>
      <c r="R216" t="s">
        <v>1149</v>
      </c>
      <c r="S216" t="s">
        <v>1150</v>
      </c>
      <c r="T216" t="s">
        <v>314</v>
      </c>
      <c r="U216" t="s">
        <v>314</v>
      </c>
      <c r="V216">
        <v>-1</v>
      </c>
      <c r="W216" t="s">
        <v>314</v>
      </c>
      <c r="X216" t="s">
        <v>788</v>
      </c>
      <c r="Y216" t="s">
        <v>314</v>
      </c>
      <c r="Z216" t="s">
        <v>314</v>
      </c>
      <c r="AA216" t="s">
        <v>314</v>
      </c>
      <c r="AB216" t="s">
        <v>314</v>
      </c>
      <c r="AC216" t="s">
        <v>314</v>
      </c>
      <c r="AD216" t="s">
        <v>314</v>
      </c>
      <c r="AE216" t="s">
        <v>314</v>
      </c>
      <c r="AF216" t="s">
        <v>314</v>
      </c>
    </row>
    <row r="217" spans="1:32" x14ac:dyDescent="0.35">
      <c r="A217" t="s">
        <v>1144</v>
      </c>
      <c r="B217" t="s">
        <v>1145</v>
      </c>
      <c r="C217" t="s">
        <v>10</v>
      </c>
      <c r="D217" t="s">
        <v>829</v>
      </c>
      <c r="E217" t="s">
        <v>830</v>
      </c>
      <c r="F217" t="s">
        <v>372</v>
      </c>
      <c r="G217" t="s">
        <v>371</v>
      </c>
      <c r="H217" t="s">
        <v>774</v>
      </c>
      <c r="I217" t="s">
        <v>1134</v>
      </c>
      <c r="J217" t="s">
        <v>786</v>
      </c>
      <c r="K217" t="s">
        <v>1154</v>
      </c>
      <c r="L217" t="s">
        <v>314</v>
      </c>
      <c r="M217" t="s">
        <v>314</v>
      </c>
      <c r="N217" t="s">
        <v>314</v>
      </c>
      <c r="O217">
        <v>2319</v>
      </c>
      <c r="P217">
        <v>2312</v>
      </c>
      <c r="Q217">
        <v>771</v>
      </c>
      <c r="R217" t="s">
        <v>1149</v>
      </c>
      <c r="S217" t="s">
        <v>1150</v>
      </c>
      <c r="T217" t="s">
        <v>314</v>
      </c>
      <c r="U217" t="s">
        <v>314</v>
      </c>
      <c r="V217">
        <v>-1</v>
      </c>
      <c r="W217" t="s">
        <v>314</v>
      </c>
      <c r="X217" t="s">
        <v>788</v>
      </c>
      <c r="Y217" t="s">
        <v>314</v>
      </c>
      <c r="Z217" t="s">
        <v>314</v>
      </c>
      <c r="AA217" t="s">
        <v>314</v>
      </c>
      <c r="AB217" t="s">
        <v>314</v>
      </c>
      <c r="AC217" t="s">
        <v>314</v>
      </c>
      <c r="AD217" t="s">
        <v>314</v>
      </c>
      <c r="AE217" t="s">
        <v>314</v>
      </c>
      <c r="AF217" t="s">
        <v>314</v>
      </c>
    </row>
    <row r="218" spans="1:32" x14ac:dyDescent="0.35">
      <c r="A218" t="s">
        <v>1144</v>
      </c>
      <c r="B218" t="s">
        <v>1145</v>
      </c>
      <c r="C218" t="s">
        <v>10</v>
      </c>
      <c r="D218" t="s">
        <v>829</v>
      </c>
      <c r="E218" t="s">
        <v>830</v>
      </c>
      <c r="F218" t="s">
        <v>372</v>
      </c>
      <c r="G218" t="s">
        <v>371</v>
      </c>
      <c r="H218" t="s">
        <v>774</v>
      </c>
      <c r="I218" t="s">
        <v>1135</v>
      </c>
      <c r="J218" t="s">
        <v>786</v>
      </c>
      <c r="K218" t="s">
        <v>1154</v>
      </c>
      <c r="L218" t="s">
        <v>314</v>
      </c>
      <c r="M218" t="s">
        <v>314</v>
      </c>
      <c r="N218" t="s">
        <v>314</v>
      </c>
      <c r="O218">
        <v>2331</v>
      </c>
      <c r="P218">
        <v>2324</v>
      </c>
      <c r="Q218">
        <v>775</v>
      </c>
      <c r="R218" t="s">
        <v>1149</v>
      </c>
      <c r="S218" t="s">
        <v>1150</v>
      </c>
      <c r="T218" t="s">
        <v>314</v>
      </c>
      <c r="U218" t="s">
        <v>314</v>
      </c>
      <c r="V218">
        <v>-1</v>
      </c>
      <c r="W218" t="s">
        <v>314</v>
      </c>
      <c r="X218" t="s">
        <v>788</v>
      </c>
      <c r="Y218" t="s">
        <v>314</v>
      </c>
      <c r="Z218" t="s">
        <v>314</v>
      </c>
      <c r="AA218" t="s">
        <v>314</v>
      </c>
      <c r="AB218" t="s">
        <v>314</v>
      </c>
      <c r="AC218" t="s">
        <v>314</v>
      </c>
      <c r="AD218" t="s">
        <v>314</v>
      </c>
      <c r="AE218" t="s">
        <v>314</v>
      </c>
      <c r="AF218" t="s">
        <v>314</v>
      </c>
    </row>
    <row r="219" spans="1:32" x14ac:dyDescent="0.35">
      <c r="A219" t="s">
        <v>1144</v>
      </c>
      <c r="B219" t="s">
        <v>1145</v>
      </c>
      <c r="C219" t="s">
        <v>10</v>
      </c>
      <c r="D219" t="s">
        <v>829</v>
      </c>
      <c r="E219" t="s">
        <v>830</v>
      </c>
      <c r="F219" t="s">
        <v>372</v>
      </c>
      <c r="G219" t="s">
        <v>371</v>
      </c>
      <c r="H219" t="s">
        <v>774</v>
      </c>
      <c r="I219" t="s">
        <v>1136</v>
      </c>
      <c r="J219" t="s">
        <v>786</v>
      </c>
      <c r="K219" t="s">
        <v>1154</v>
      </c>
      <c r="L219" t="s">
        <v>314</v>
      </c>
      <c r="M219" t="s">
        <v>314</v>
      </c>
      <c r="N219" t="s">
        <v>314</v>
      </c>
      <c r="O219">
        <v>2352</v>
      </c>
      <c r="P219">
        <v>2345</v>
      </c>
      <c r="Q219">
        <v>782</v>
      </c>
      <c r="R219" t="s">
        <v>1149</v>
      </c>
      <c r="S219" t="s">
        <v>1150</v>
      </c>
      <c r="T219" t="s">
        <v>314</v>
      </c>
      <c r="U219" t="s">
        <v>314</v>
      </c>
      <c r="V219">
        <v>-1</v>
      </c>
      <c r="W219" t="s">
        <v>314</v>
      </c>
      <c r="X219" t="s">
        <v>788</v>
      </c>
      <c r="Y219" t="s">
        <v>314</v>
      </c>
      <c r="Z219" t="s">
        <v>314</v>
      </c>
      <c r="AA219" t="s">
        <v>314</v>
      </c>
      <c r="AB219" t="s">
        <v>314</v>
      </c>
      <c r="AC219" t="s">
        <v>314</v>
      </c>
      <c r="AD219" t="s">
        <v>314</v>
      </c>
      <c r="AE219" t="s">
        <v>314</v>
      </c>
      <c r="AF219" t="s">
        <v>314</v>
      </c>
    </row>
    <row r="220" spans="1:32" x14ac:dyDescent="0.35">
      <c r="A220" t="s">
        <v>1144</v>
      </c>
      <c r="B220" t="s">
        <v>1145</v>
      </c>
      <c r="C220" t="s">
        <v>10</v>
      </c>
      <c r="D220" t="s">
        <v>829</v>
      </c>
      <c r="E220" t="s">
        <v>830</v>
      </c>
      <c r="F220" t="s">
        <v>372</v>
      </c>
      <c r="G220" t="s">
        <v>371</v>
      </c>
      <c r="H220" t="s">
        <v>774</v>
      </c>
      <c r="I220" t="s">
        <v>1137</v>
      </c>
      <c r="J220" t="s">
        <v>786</v>
      </c>
      <c r="K220" t="s">
        <v>1155</v>
      </c>
      <c r="L220" t="s">
        <v>314</v>
      </c>
      <c r="M220" t="s">
        <v>314</v>
      </c>
      <c r="N220" t="s">
        <v>314</v>
      </c>
      <c r="O220">
        <v>2256</v>
      </c>
      <c r="P220">
        <v>2249</v>
      </c>
      <c r="Q220">
        <v>750</v>
      </c>
      <c r="R220" t="s">
        <v>1149</v>
      </c>
      <c r="S220" t="s">
        <v>1150</v>
      </c>
      <c r="T220" t="s">
        <v>314</v>
      </c>
      <c r="U220" t="s">
        <v>314</v>
      </c>
      <c r="V220">
        <v>-1</v>
      </c>
      <c r="W220" t="s">
        <v>314</v>
      </c>
      <c r="X220" t="s">
        <v>788</v>
      </c>
      <c r="Y220" t="s">
        <v>314</v>
      </c>
      <c r="Z220" t="s">
        <v>314</v>
      </c>
      <c r="AA220" t="s">
        <v>314</v>
      </c>
      <c r="AB220" t="s">
        <v>314</v>
      </c>
      <c r="AC220" t="s">
        <v>314</v>
      </c>
      <c r="AD220" t="s">
        <v>314</v>
      </c>
      <c r="AE220" t="s">
        <v>314</v>
      </c>
      <c r="AF220" t="s">
        <v>314</v>
      </c>
    </row>
    <row r="221" spans="1:32" x14ac:dyDescent="0.35">
      <c r="A221" t="s">
        <v>1156</v>
      </c>
      <c r="B221" t="s">
        <v>1157</v>
      </c>
      <c r="C221" t="s">
        <v>12</v>
      </c>
      <c r="D221" t="s">
        <v>784</v>
      </c>
      <c r="E221" t="s">
        <v>773</v>
      </c>
      <c r="F221" t="s">
        <v>372</v>
      </c>
      <c r="G221" t="s">
        <v>371</v>
      </c>
      <c r="H221" t="s">
        <v>774</v>
      </c>
      <c r="I221" t="s">
        <v>1126</v>
      </c>
      <c r="J221" t="s">
        <v>786</v>
      </c>
      <c r="K221" t="s">
        <v>314</v>
      </c>
      <c r="L221" s="9">
        <v>44105</v>
      </c>
      <c r="M221" t="s">
        <v>314</v>
      </c>
      <c r="N221" t="s">
        <v>314</v>
      </c>
      <c r="O221" t="s">
        <v>314</v>
      </c>
      <c r="P221" t="s">
        <v>314</v>
      </c>
      <c r="Q221" t="s">
        <v>314</v>
      </c>
      <c r="R221" t="s">
        <v>314</v>
      </c>
      <c r="S221" t="s">
        <v>314</v>
      </c>
      <c r="T221" t="s">
        <v>314</v>
      </c>
      <c r="U221" t="s">
        <v>314</v>
      </c>
      <c r="V221">
        <v>-1</v>
      </c>
      <c r="W221" t="s">
        <v>314</v>
      </c>
      <c r="X221" t="s">
        <v>788</v>
      </c>
      <c r="Y221" t="s">
        <v>314</v>
      </c>
      <c r="Z221" t="s">
        <v>314</v>
      </c>
      <c r="AA221" t="s">
        <v>314</v>
      </c>
      <c r="AB221" t="s">
        <v>314</v>
      </c>
      <c r="AC221" t="s">
        <v>314</v>
      </c>
      <c r="AD221" t="s">
        <v>314</v>
      </c>
      <c r="AE221" t="s">
        <v>314</v>
      </c>
      <c r="AF221" t="s">
        <v>314</v>
      </c>
    </row>
    <row r="222" spans="1:32" x14ac:dyDescent="0.35">
      <c r="A222" t="s">
        <v>1156</v>
      </c>
      <c r="B222" t="s">
        <v>1157</v>
      </c>
      <c r="C222" t="s">
        <v>12</v>
      </c>
      <c r="D222" t="s">
        <v>784</v>
      </c>
      <c r="E222" t="s">
        <v>773</v>
      </c>
      <c r="F222" t="s">
        <v>372</v>
      </c>
      <c r="G222" t="s">
        <v>371</v>
      </c>
      <c r="H222" t="s">
        <v>774</v>
      </c>
      <c r="I222" t="s">
        <v>1129</v>
      </c>
      <c r="J222" t="s">
        <v>786</v>
      </c>
      <c r="K222" t="s">
        <v>314</v>
      </c>
      <c r="L222" s="9">
        <v>43739</v>
      </c>
      <c r="M222" t="s">
        <v>314</v>
      </c>
      <c r="N222" t="s">
        <v>314</v>
      </c>
      <c r="O222" t="s">
        <v>314</v>
      </c>
      <c r="P222" t="s">
        <v>314</v>
      </c>
      <c r="Q222" t="s">
        <v>314</v>
      </c>
      <c r="R222" t="s">
        <v>314</v>
      </c>
      <c r="S222" t="s">
        <v>314</v>
      </c>
      <c r="T222" t="s">
        <v>314</v>
      </c>
      <c r="U222" t="s">
        <v>314</v>
      </c>
      <c r="V222">
        <v>-1</v>
      </c>
      <c r="W222" t="s">
        <v>314</v>
      </c>
      <c r="X222" t="s">
        <v>788</v>
      </c>
      <c r="Y222" t="s">
        <v>314</v>
      </c>
      <c r="Z222" t="s">
        <v>314</v>
      </c>
      <c r="AA222" t="s">
        <v>314</v>
      </c>
      <c r="AB222" t="s">
        <v>314</v>
      </c>
      <c r="AC222" t="s">
        <v>314</v>
      </c>
      <c r="AD222" t="s">
        <v>314</v>
      </c>
      <c r="AE222" t="s">
        <v>314</v>
      </c>
      <c r="AF222" t="s">
        <v>314</v>
      </c>
    </row>
    <row r="223" spans="1:32" x14ac:dyDescent="0.35">
      <c r="A223" t="s">
        <v>1156</v>
      </c>
      <c r="B223" t="s">
        <v>1157</v>
      </c>
      <c r="C223" t="s">
        <v>12</v>
      </c>
      <c r="D223" t="s">
        <v>784</v>
      </c>
      <c r="E223" t="s">
        <v>773</v>
      </c>
      <c r="F223" t="s">
        <v>372</v>
      </c>
      <c r="G223" t="s">
        <v>371</v>
      </c>
      <c r="H223" t="s">
        <v>774</v>
      </c>
      <c r="I223" t="s">
        <v>1130</v>
      </c>
      <c r="J223" t="s">
        <v>786</v>
      </c>
      <c r="K223" t="s">
        <v>314</v>
      </c>
      <c r="L223" s="9">
        <v>43009</v>
      </c>
      <c r="M223" t="s">
        <v>314</v>
      </c>
      <c r="N223" t="s">
        <v>314</v>
      </c>
      <c r="O223" t="s">
        <v>314</v>
      </c>
      <c r="P223" t="s">
        <v>314</v>
      </c>
      <c r="Q223" t="s">
        <v>314</v>
      </c>
      <c r="R223" t="s">
        <v>314</v>
      </c>
      <c r="S223" t="s">
        <v>314</v>
      </c>
      <c r="T223" t="s">
        <v>314</v>
      </c>
      <c r="U223" t="s">
        <v>314</v>
      </c>
      <c r="V223">
        <v>-1</v>
      </c>
      <c r="W223" t="s">
        <v>314</v>
      </c>
      <c r="X223" t="s">
        <v>788</v>
      </c>
      <c r="Y223" t="s">
        <v>314</v>
      </c>
      <c r="Z223" t="s">
        <v>314</v>
      </c>
      <c r="AA223" t="s">
        <v>314</v>
      </c>
      <c r="AB223" t="s">
        <v>314</v>
      </c>
      <c r="AC223" t="s">
        <v>314</v>
      </c>
      <c r="AD223" t="s">
        <v>314</v>
      </c>
      <c r="AE223" t="s">
        <v>314</v>
      </c>
      <c r="AF223" t="s">
        <v>314</v>
      </c>
    </row>
    <row r="224" spans="1:32" x14ac:dyDescent="0.35">
      <c r="A224" t="s">
        <v>1156</v>
      </c>
      <c r="B224" t="s">
        <v>1157</v>
      </c>
      <c r="C224" t="s">
        <v>12</v>
      </c>
      <c r="D224" t="s">
        <v>784</v>
      </c>
      <c r="E224" t="s">
        <v>773</v>
      </c>
      <c r="F224" t="s">
        <v>372</v>
      </c>
      <c r="G224" t="s">
        <v>371</v>
      </c>
      <c r="H224" t="s">
        <v>774</v>
      </c>
      <c r="I224" t="s">
        <v>1131</v>
      </c>
      <c r="J224" t="s">
        <v>786</v>
      </c>
      <c r="K224" t="s">
        <v>314</v>
      </c>
      <c r="L224" s="9">
        <v>43009</v>
      </c>
      <c r="M224" t="s">
        <v>314</v>
      </c>
      <c r="N224" t="s">
        <v>314</v>
      </c>
      <c r="O224" t="s">
        <v>314</v>
      </c>
      <c r="P224" t="s">
        <v>314</v>
      </c>
      <c r="Q224" t="s">
        <v>314</v>
      </c>
      <c r="R224" t="s">
        <v>314</v>
      </c>
      <c r="S224" t="s">
        <v>314</v>
      </c>
      <c r="T224" t="s">
        <v>314</v>
      </c>
      <c r="U224" t="s">
        <v>314</v>
      </c>
      <c r="V224">
        <v>-1</v>
      </c>
      <c r="W224" t="s">
        <v>314</v>
      </c>
      <c r="X224" t="s">
        <v>788</v>
      </c>
      <c r="Y224" t="s">
        <v>314</v>
      </c>
      <c r="Z224" t="s">
        <v>314</v>
      </c>
      <c r="AA224" t="s">
        <v>314</v>
      </c>
      <c r="AB224" t="s">
        <v>314</v>
      </c>
      <c r="AC224" t="s">
        <v>314</v>
      </c>
      <c r="AD224" t="s">
        <v>314</v>
      </c>
      <c r="AE224" t="s">
        <v>314</v>
      </c>
      <c r="AF224" t="s">
        <v>314</v>
      </c>
    </row>
    <row r="225" spans="1:32" x14ac:dyDescent="0.35">
      <c r="A225" t="s">
        <v>1156</v>
      </c>
      <c r="B225" t="s">
        <v>1157</v>
      </c>
      <c r="C225" t="s">
        <v>12</v>
      </c>
      <c r="D225" t="s">
        <v>784</v>
      </c>
      <c r="E225" t="s">
        <v>773</v>
      </c>
      <c r="F225" t="s">
        <v>372</v>
      </c>
      <c r="G225" t="s">
        <v>371</v>
      </c>
      <c r="H225" t="s">
        <v>774</v>
      </c>
      <c r="I225" t="s">
        <v>1132</v>
      </c>
      <c r="J225" t="s">
        <v>786</v>
      </c>
      <c r="K225" t="s">
        <v>314</v>
      </c>
      <c r="L225" s="9">
        <v>43374</v>
      </c>
      <c r="M225" t="s">
        <v>314</v>
      </c>
      <c r="N225" t="s">
        <v>314</v>
      </c>
      <c r="O225" t="s">
        <v>314</v>
      </c>
      <c r="P225" t="s">
        <v>314</v>
      </c>
      <c r="Q225" t="s">
        <v>314</v>
      </c>
      <c r="R225" t="s">
        <v>314</v>
      </c>
      <c r="S225" t="s">
        <v>314</v>
      </c>
      <c r="T225" t="s">
        <v>314</v>
      </c>
      <c r="U225" t="s">
        <v>314</v>
      </c>
      <c r="V225">
        <v>-1</v>
      </c>
      <c r="W225" t="s">
        <v>314</v>
      </c>
      <c r="X225" t="s">
        <v>788</v>
      </c>
      <c r="Y225" t="s">
        <v>314</v>
      </c>
      <c r="Z225" t="s">
        <v>314</v>
      </c>
      <c r="AA225" t="s">
        <v>314</v>
      </c>
      <c r="AB225" t="s">
        <v>314</v>
      </c>
      <c r="AC225" t="s">
        <v>314</v>
      </c>
      <c r="AD225" t="s">
        <v>314</v>
      </c>
      <c r="AE225" t="s">
        <v>314</v>
      </c>
      <c r="AF225" t="s">
        <v>314</v>
      </c>
    </row>
    <row r="226" spans="1:32" x14ac:dyDescent="0.35">
      <c r="A226" t="s">
        <v>1156</v>
      </c>
      <c r="B226" t="s">
        <v>1157</v>
      </c>
      <c r="C226" t="s">
        <v>12</v>
      </c>
      <c r="D226" t="s">
        <v>784</v>
      </c>
      <c r="E226" t="s">
        <v>773</v>
      </c>
      <c r="F226" t="s">
        <v>372</v>
      </c>
      <c r="G226" t="s">
        <v>371</v>
      </c>
      <c r="H226" t="s">
        <v>774</v>
      </c>
      <c r="I226" t="s">
        <v>1133</v>
      </c>
      <c r="J226" t="s">
        <v>786</v>
      </c>
      <c r="K226" t="s">
        <v>314</v>
      </c>
      <c r="L226" s="9">
        <v>44470</v>
      </c>
      <c r="M226" t="s">
        <v>314</v>
      </c>
      <c r="N226" t="s">
        <v>314</v>
      </c>
      <c r="O226" t="s">
        <v>314</v>
      </c>
      <c r="P226" t="s">
        <v>314</v>
      </c>
      <c r="Q226" t="s">
        <v>314</v>
      </c>
      <c r="R226" t="s">
        <v>314</v>
      </c>
      <c r="S226" t="s">
        <v>314</v>
      </c>
      <c r="T226" t="s">
        <v>314</v>
      </c>
      <c r="U226" t="s">
        <v>314</v>
      </c>
      <c r="V226">
        <v>-1</v>
      </c>
      <c r="W226" t="s">
        <v>314</v>
      </c>
      <c r="X226" t="s">
        <v>788</v>
      </c>
      <c r="Y226" t="s">
        <v>314</v>
      </c>
      <c r="Z226" t="s">
        <v>314</v>
      </c>
      <c r="AA226" t="s">
        <v>314</v>
      </c>
      <c r="AB226" t="s">
        <v>314</v>
      </c>
      <c r="AC226" t="s">
        <v>314</v>
      </c>
      <c r="AD226" t="s">
        <v>314</v>
      </c>
      <c r="AE226" t="s">
        <v>314</v>
      </c>
      <c r="AF226" t="s">
        <v>314</v>
      </c>
    </row>
    <row r="227" spans="1:32" x14ac:dyDescent="0.35">
      <c r="A227" t="s">
        <v>1156</v>
      </c>
      <c r="B227" t="s">
        <v>1157</v>
      </c>
      <c r="C227" t="s">
        <v>12</v>
      </c>
      <c r="D227" t="s">
        <v>784</v>
      </c>
      <c r="E227" t="s">
        <v>773</v>
      </c>
      <c r="F227" t="s">
        <v>372</v>
      </c>
      <c r="G227" t="s">
        <v>371</v>
      </c>
      <c r="H227" t="s">
        <v>774</v>
      </c>
      <c r="I227" t="s">
        <v>1134</v>
      </c>
      <c r="J227" t="s">
        <v>786</v>
      </c>
      <c r="K227" t="s">
        <v>314</v>
      </c>
      <c r="L227" s="9">
        <v>44105</v>
      </c>
      <c r="M227" t="s">
        <v>314</v>
      </c>
      <c r="N227" t="s">
        <v>314</v>
      </c>
      <c r="O227" t="s">
        <v>314</v>
      </c>
      <c r="P227" t="s">
        <v>314</v>
      </c>
      <c r="Q227" t="s">
        <v>314</v>
      </c>
      <c r="R227" t="s">
        <v>314</v>
      </c>
      <c r="S227" t="s">
        <v>314</v>
      </c>
      <c r="T227" t="s">
        <v>314</v>
      </c>
      <c r="U227" t="s">
        <v>314</v>
      </c>
      <c r="V227">
        <v>-1</v>
      </c>
      <c r="W227" t="s">
        <v>314</v>
      </c>
      <c r="X227" t="s">
        <v>788</v>
      </c>
      <c r="Y227" t="s">
        <v>314</v>
      </c>
      <c r="Z227" t="s">
        <v>314</v>
      </c>
      <c r="AA227" t="s">
        <v>314</v>
      </c>
      <c r="AB227" t="s">
        <v>314</v>
      </c>
      <c r="AC227" t="s">
        <v>314</v>
      </c>
      <c r="AD227" t="s">
        <v>314</v>
      </c>
      <c r="AE227" t="s">
        <v>314</v>
      </c>
      <c r="AF227" t="s">
        <v>314</v>
      </c>
    </row>
    <row r="228" spans="1:32" x14ac:dyDescent="0.35">
      <c r="A228" t="s">
        <v>1156</v>
      </c>
      <c r="B228" t="s">
        <v>1157</v>
      </c>
      <c r="C228" t="s">
        <v>12</v>
      </c>
      <c r="D228" t="s">
        <v>784</v>
      </c>
      <c r="E228" t="s">
        <v>773</v>
      </c>
      <c r="F228" t="s">
        <v>372</v>
      </c>
      <c r="G228" t="s">
        <v>371</v>
      </c>
      <c r="H228" t="s">
        <v>774</v>
      </c>
      <c r="I228" t="s">
        <v>1135</v>
      </c>
      <c r="J228" t="s">
        <v>786</v>
      </c>
      <c r="K228" t="s">
        <v>314</v>
      </c>
      <c r="L228" s="9">
        <v>44105</v>
      </c>
      <c r="M228" t="s">
        <v>314</v>
      </c>
      <c r="N228" t="s">
        <v>314</v>
      </c>
      <c r="O228" t="s">
        <v>314</v>
      </c>
      <c r="P228" t="s">
        <v>314</v>
      </c>
      <c r="Q228" t="s">
        <v>314</v>
      </c>
      <c r="R228" t="s">
        <v>314</v>
      </c>
      <c r="S228" t="s">
        <v>314</v>
      </c>
      <c r="T228" t="s">
        <v>314</v>
      </c>
      <c r="U228" t="s">
        <v>314</v>
      </c>
      <c r="V228">
        <v>-1</v>
      </c>
      <c r="W228" t="s">
        <v>314</v>
      </c>
      <c r="X228" t="s">
        <v>788</v>
      </c>
      <c r="Y228" t="s">
        <v>314</v>
      </c>
      <c r="Z228" t="s">
        <v>314</v>
      </c>
      <c r="AA228" t="s">
        <v>314</v>
      </c>
      <c r="AB228" t="s">
        <v>314</v>
      </c>
      <c r="AC228" t="s">
        <v>314</v>
      </c>
      <c r="AD228" t="s">
        <v>314</v>
      </c>
      <c r="AE228" t="s">
        <v>314</v>
      </c>
      <c r="AF228" t="s">
        <v>314</v>
      </c>
    </row>
    <row r="229" spans="1:32" x14ac:dyDescent="0.35">
      <c r="A229" t="s">
        <v>1156</v>
      </c>
      <c r="B229" t="s">
        <v>1157</v>
      </c>
      <c r="C229" t="s">
        <v>12</v>
      </c>
      <c r="D229" t="s">
        <v>784</v>
      </c>
      <c r="E229" t="s">
        <v>773</v>
      </c>
      <c r="F229" t="s">
        <v>372</v>
      </c>
      <c r="G229" t="s">
        <v>371</v>
      </c>
      <c r="H229" t="s">
        <v>774</v>
      </c>
      <c r="I229" t="s">
        <v>1136</v>
      </c>
      <c r="J229" t="s">
        <v>786</v>
      </c>
      <c r="K229" t="s">
        <v>314</v>
      </c>
      <c r="L229" s="9">
        <v>44105</v>
      </c>
      <c r="M229" t="s">
        <v>314</v>
      </c>
      <c r="N229" t="s">
        <v>314</v>
      </c>
      <c r="O229" t="s">
        <v>314</v>
      </c>
      <c r="P229" t="s">
        <v>314</v>
      </c>
      <c r="Q229" t="s">
        <v>314</v>
      </c>
      <c r="R229" t="s">
        <v>314</v>
      </c>
      <c r="S229" t="s">
        <v>314</v>
      </c>
      <c r="T229" t="s">
        <v>314</v>
      </c>
      <c r="U229" t="s">
        <v>314</v>
      </c>
      <c r="V229">
        <v>-1</v>
      </c>
      <c r="W229" t="s">
        <v>314</v>
      </c>
      <c r="X229" t="s">
        <v>788</v>
      </c>
      <c r="Y229" t="s">
        <v>314</v>
      </c>
      <c r="Z229" t="s">
        <v>314</v>
      </c>
      <c r="AA229" t="s">
        <v>314</v>
      </c>
      <c r="AB229" t="s">
        <v>314</v>
      </c>
      <c r="AC229" t="s">
        <v>314</v>
      </c>
      <c r="AD229" t="s">
        <v>314</v>
      </c>
      <c r="AE229" t="s">
        <v>314</v>
      </c>
      <c r="AF229" t="s">
        <v>314</v>
      </c>
    </row>
    <row r="230" spans="1:32" x14ac:dyDescent="0.35">
      <c r="A230" t="s">
        <v>1156</v>
      </c>
      <c r="B230" t="s">
        <v>1157</v>
      </c>
      <c r="C230" t="s">
        <v>12</v>
      </c>
      <c r="D230" t="s">
        <v>784</v>
      </c>
      <c r="E230" t="s">
        <v>773</v>
      </c>
      <c r="F230" t="s">
        <v>372</v>
      </c>
      <c r="G230" t="s">
        <v>371</v>
      </c>
      <c r="H230" t="s">
        <v>774</v>
      </c>
      <c r="I230" t="s">
        <v>1137</v>
      </c>
      <c r="J230" t="s">
        <v>786</v>
      </c>
      <c r="K230" t="s">
        <v>314</v>
      </c>
      <c r="L230" s="9">
        <v>43739</v>
      </c>
      <c r="M230" t="s">
        <v>314</v>
      </c>
      <c r="N230" t="s">
        <v>314</v>
      </c>
      <c r="O230" t="s">
        <v>314</v>
      </c>
      <c r="P230" t="s">
        <v>314</v>
      </c>
      <c r="Q230" t="s">
        <v>314</v>
      </c>
      <c r="R230" t="s">
        <v>314</v>
      </c>
      <c r="S230" t="s">
        <v>314</v>
      </c>
      <c r="T230" t="s">
        <v>314</v>
      </c>
      <c r="U230" t="s">
        <v>314</v>
      </c>
      <c r="V230">
        <v>-1</v>
      </c>
      <c r="W230" t="s">
        <v>314</v>
      </c>
      <c r="X230" t="s">
        <v>788</v>
      </c>
      <c r="Y230" t="s">
        <v>314</v>
      </c>
      <c r="Z230" t="s">
        <v>314</v>
      </c>
      <c r="AA230" t="s">
        <v>314</v>
      </c>
      <c r="AB230" t="s">
        <v>314</v>
      </c>
      <c r="AC230" t="s">
        <v>314</v>
      </c>
      <c r="AD230" t="s">
        <v>314</v>
      </c>
      <c r="AE230" t="s">
        <v>314</v>
      </c>
      <c r="AF230" t="s">
        <v>314</v>
      </c>
    </row>
    <row r="231" spans="1:32" x14ac:dyDescent="0.35">
      <c r="A231" t="s">
        <v>1158</v>
      </c>
      <c r="B231" t="s">
        <v>1159</v>
      </c>
      <c r="C231" t="s">
        <v>10</v>
      </c>
      <c r="D231" t="s">
        <v>916</v>
      </c>
      <c r="E231" t="s">
        <v>773</v>
      </c>
      <c r="F231" t="s">
        <v>577</v>
      </c>
      <c r="G231" t="s">
        <v>576</v>
      </c>
      <c r="H231" t="s">
        <v>774</v>
      </c>
      <c r="I231" t="s">
        <v>1160</v>
      </c>
      <c r="J231" t="s">
        <v>786</v>
      </c>
      <c r="K231" s="8">
        <v>44146</v>
      </c>
      <c r="L231" t="s">
        <v>314</v>
      </c>
      <c r="M231" t="s">
        <v>314</v>
      </c>
      <c r="N231" t="s">
        <v>314</v>
      </c>
      <c r="O231">
        <v>1174</v>
      </c>
      <c r="P231" t="s">
        <v>314</v>
      </c>
      <c r="Q231" t="s">
        <v>314</v>
      </c>
      <c r="R231" t="s">
        <v>314</v>
      </c>
      <c r="S231" t="s">
        <v>314</v>
      </c>
      <c r="T231" t="s">
        <v>314</v>
      </c>
      <c r="U231" t="s">
        <v>314</v>
      </c>
      <c r="V231">
        <v>1</v>
      </c>
      <c r="W231" t="s">
        <v>314</v>
      </c>
      <c r="X231" t="s">
        <v>1161</v>
      </c>
      <c r="Y231" t="s">
        <v>314</v>
      </c>
      <c r="Z231" t="s">
        <v>314</v>
      </c>
      <c r="AA231" t="s">
        <v>314</v>
      </c>
      <c r="AB231" t="s">
        <v>314</v>
      </c>
      <c r="AC231" t="s">
        <v>314</v>
      </c>
      <c r="AD231" t="s">
        <v>314</v>
      </c>
      <c r="AE231" t="s">
        <v>314</v>
      </c>
      <c r="AF231" t="s">
        <v>314</v>
      </c>
    </row>
    <row r="232" spans="1:32" x14ac:dyDescent="0.35">
      <c r="A232" t="s">
        <v>1158</v>
      </c>
      <c r="B232" t="s">
        <v>1159</v>
      </c>
      <c r="C232" t="s">
        <v>10</v>
      </c>
      <c r="D232" t="s">
        <v>916</v>
      </c>
      <c r="E232" t="s">
        <v>773</v>
      </c>
      <c r="F232" t="s">
        <v>577</v>
      </c>
      <c r="G232" t="s">
        <v>576</v>
      </c>
      <c r="H232" t="s">
        <v>774</v>
      </c>
      <c r="I232" t="s">
        <v>1162</v>
      </c>
      <c r="J232" t="s">
        <v>786</v>
      </c>
      <c r="K232" s="8">
        <v>44114</v>
      </c>
      <c r="L232" t="s">
        <v>314</v>
      </c>
      <c r="M232" t="s">
        <v>314</v>
      </c>
      <c r="N232" t="s">
        <v>314</v>
      </c>
      <c r="O232">
        <v>1468</v>
      </c>
      <c r="P232" t="s">
        <v>314</v>
      </c>
      <c r="Q232" t="s">
        <v>314</v>
      </c>
      <c r="R232" t="s">
        <v>314</v>
      </c>
      <c r="S232" t="s">
        <v>314</v>
      </c>
      <c r="T232" t="s">
        <v>314</v>
      </c>
      <c r="U232" t="s">
        <v>314</v>
      </c>
      <c r="V232">
        <v>1</v>
      </c>
      <c r="W232" t="s">
        <v>314</v>
      </c>
      <c r="X232" t="s">
        <v>1161</v>
      </c>
      <c r="Y232" t="s">
        <v>314</v>
      </c>
      <c r="Z232" t="s">
        <v>314</v>
      </c>
      <c r="AA232" t="s">
        <v>314</v>
      </c>
      <c r="AB232" t="s">
        <v>314</v>
      </c>
      <c r="AC232" t="s">
        <v>314</v>
      </c>
      <c r="AD232" t="s">
        <v>314</v>
      </c>
      <c r="AE232" t="s">
        <v>314</v>
      </c>
      <c r="AF232" t="s">
        <v>314</v>
      </c>
    </row>
    <row r="233" spans="1:32" x14ac:dyDescent="0.35">
      <c r="A233" t="s">
        <v>1158</v>
      </c>
      <c r="B233" t="s">
        <v>1159</v>
      </c>
      <c r="C233" t="s">
        <v>10</v>
      </c>
      <c r="D233" t="s">
        <v>916</v>
      </c>
      <c r="E233" t="s">
        <v>773</v>
      </c>
      <c r="F233" t="s">
        <v>577</v>
      </c>
      <c r="G233" t="s">
        <v>576</v>
      </c>
      <c r="H233" t="s">
        <v>774</v>
      </c>
      <c r="I233" t="s">
        <v>1163</v>
      </c>
      <c r="J233" t="s">
        <v>786</v>
      </c>
      <c r="K233" s="8">
        <v>44146</v>
      </c>
      <c r="L233" t="s">
        <v>314</v>
      </c>
      <c r="M233" t="s">
        <v>314</v>
      </c>
      <c r="N233" t="s">
        <v>314</v>
      </c>
      <c r="O233">
        <v>1117</v>
      </c>
      <c r="P233" t="s">
        <v>314</v>
      </c>
      <c r="Q233" t="s">
        <v>314</v>
      </c>
      <c r="R233" t="s">
        <v>314</v>
      </c>
      <c r="S233" t="s">
        <v>314</v>
      </c>
      <c r="T233" t="s">
        <v>314</v>
      </c>
      <c r="U233" t="s">
        <v>314</v>
      </c>
      <c r="V233">
        <v>1</v>
      </c>
      <c r="W233" t="s">
        <v>314</v>
      </c>
      <c r="X233" t="s">
        <v>1161</v>
      </c>
      <c r="Y233" t="s">
        <v>314</v>
      </c>
      <c r="Z233" t="s">
        <v>314</v>
      </c>
      <c r="AA233" t="s">
        <v>314</v>
      </c>
      <c r="AB233" t="s">
        <v>314</v>
      </c>
      <c r="AC233" t="s">
        <v>314</v>
      </c>
      <c r="AD233" t="s">
        <v>314</v>
      </c>
      <c r="AE233" t="s">
        <v>314</v>
      </c>
      <c r="AF233" t="s">
        <v>314</v>
      </c>
    </row>
    <row r="234" spans="1:32" x14ac:dyDescent="0.35">
      <c r="A234" t="s">
        <v>1164</v>
      </c>
      <c r="B234" t="s">
        <v>1165</v>
      </c>
      <c r="C234" t="s">
        <v>10</v>
      </c>
      <c r="D234" t="s">
        <v>791</v>
      </c>
      <c r="E234" t="s">
        <v>773</v>
      </c>
      <c r="F234" t="s">
        <v>314</v>
      </c>
      <c r="G234" t="s">
        <v>314</v>
      </c>
      <c r="H234" t="s">
        <v>314</v>
      </c>
      <c r="I234" t="s">
        <v>314</v>
      </c>
      <c r="J234" t="s">
        <v>314</v>
      </c>
      <c r="K234" t="s">
        <v>314</v>
      </c>
      <c r="L234" t="s">
        <v>314</v>
      </c>
      <c r="M234" t="s">
        <v>314</v>
      </c>
      <c r="N234" t="s">
        <v>314</v>
      </c>
      <c r="O234" t="s">
        <v>314</v>
      </c>
      <c r="P234" t="s">
        <v>314</v>
      </c>
      <c r="Q234" t="s">
        <v>314</v>
      </c>
      <c r="R234" t="s">
        <v>314</v>
      </c>
      <c r="S234" t="s">
        <v>314</v>
      </c>
      <c r="T234" t="s">
        <v>314</v>
      </c>
      <c r="U234" t="s">
        <v>314</v>
      </c>
      <c r="V234" t="s">
        <v>314</v>
      </c>
      <c r="W234" t="s">
        <v>314</v>
      </c>
      <c r="X234" t="s">
        <v>314</v>
      </c>
      <c r="Y234" t="s">
        <v>314</v>
      </c>
      <c r="Z234" t="s">
        <v>314</v>
      </c>
      <c r="AA234" t="s">
        <v>314</v>
      </c>
      <c r="AB234" t="s">
        <v>314</v>
      </c>
      <c r="AC234" t="s">
        <v>314</v>
      </c>
      <c r="AD234" t="s">
        <v>314</v>
      </c>
      <c r="AE234" t="s">
        <v>314</v>
      </c>
      <c r="AF234" t="s">
        <v>314</v>
      </c>
    </row>
    <row r="235" spans="1:32" x14ac:dyDescent="0.35">
      <c r="A235" t="s">
        <v>1166</v>
      </c>
      <c r="B235" t="s">
        <v>1167</v>
      </c>
      <c r="C235" t="s">
        <v>11</v>
      </c>
      <c r="D235" t="s">
        <v>1168</v>
      </c>
      <c r="E235" t="s">
        <v>773</v>
      </c>
      <c r="F235" t="s">
        <v>592</v>
      </c>
      <c r="G235" t="s">
        <v>591</v>
      </c>
      <c r="H235" t="s">
        <v>774</v>
      </c>
      <c r="I235" t="s">
        <v>1169</v>
      </c>
      <c r="J235" t="s">
        <v>786</v>
      </c>
      <c r="K235" s="9">
        <v>44562</v>
      </c>
      <c r="L235" t="s">
        <v>314</v>
      </c>
      <c r="M235" t="s">
        <v>314</v>
      </c>
      <c r="N235" t="s">
        <v>314</v>
      </c>
      <c r="O235">
        <v>589</v>
      </c>
      <c r="P235" t="s">
        <v>314</v>
      </c>
      <c r="Q235" t="s">
        <v>314</v>
      </c>
      <c r="R235" t="s">
        <v>314</v>
      </c>
      <c r="S235" t="s">
        <v>314</v>
      </c>
      <c r="T235" t="s">
        <v>314</v>
      </c>
      <c r="U235" t="s">
        <v>314</v>
      </c>
      <c r="V235">
        <v>1</v>
      </c>
      <c r="W235" t="s">
        <v>314</v>
      </c>
      <c r="X235" t="s">
        <v>788</v>
      </c>
      <c r="Y235" t="s">
        <v>314</v>
      </c>
      <c r="Z235" t="s">
        <v>314</v>
      </c>
      <c r="AA235" t="s">
        <v>314</v>
      </c>
      <c r="AB235" t="s">
        <v>314</v>
      </c>
      <c r="AC235" t="s">
        <v>314</v>
      </c>
      <c r="AD235" t="s">
        <v>314</v>
      </c>
      <c r="AE235" t="s">
        <v>314</v>
      </c>
      <c r="AF235" t="s">
        <v>314</v>
      </c>
    </row>
    <row r="236" spans="1:32" x14ac:dyDescent="0.35">
      <c r="A236" t="s">
        <v>1166</v>
      </c>
      <c r="B236" t="s">
        <v>1167</v>
      </c>
      <c r="C236" t="s">
        <v>11</v>
      </c>
      <c r="D236" t="s">
        <v>1168</v>
      </c>
      <c r="E236" t="s">
        <v>773</v>
      </c>
      <c r="F236" t="s">
        <v>592</v>
      </c>
      <c r="G236" t="s">
        <v>591</v>
      </c>
      <c r="H236" t="s">
        <v>774</v>
      </c>
      <c r="I236" t="s">
        <v>1170</v>
      </c>
      <c r="J236" t="s">
        <v>786</v>
      </c>
      <c r="K236" s="9">
        <v>44562</v>
      </c>
      <c r="L236" t="s">
        <v>314</v>
      </c>
      <c r="M236" t="s">
        <v>314</v>
      </c>
      <c r="N236" t="s">
        <v>314</v>
      </c>
      <c r="O236">
        <v>589</v>
      </c>
      <c r="P236" t="s">
        <v>314</v>
      </c>
      <c r="Q236" t="s">
        <v>314</v>
      </c>
      <c r="R236" t="s">
        <v>314</v>
      </c>
      <c r="S236" t="s">
        <v>314</v>
      </c>
      <c r="T236" t="s">
        <v>314</v>
      </c>
      <c r="U236" t="s">
        <v>314</v>
      </c>
      <c r="V236">
        <v>1</v>
      </c>
      <c r="W236" t="s">
        <v>314</v>
      </c>
      <c r="X236" t="s">
        <v>788</v>
      </c>
      <c r="Y236" t="s">
        <v>314</v>
      </c>
      <c r="Z236" t="s">
        <v>314</v>
      </c>
      <c r="AA236" t="s">
        <v>314</v>
      </c>
      <c r="AB236" t="s">
        <v>314</v>
      </c>
      <c r="AC236" t="s">
        <v>314</v>
      </c>
      <c r="AD236" t="s">
        <v>314</v>
      </c>
      <c r="AE236" t="s">
        <v>314</v>
      </c>
      <c r="AF236" t="s">
        <v>314</v>
      </c>
    </row>
    <row r="237" spans="1:32" x14ac:dyDescent="0.35">
      <c r="A237" t="s">
        <v>1171</v>
      </c>
      <c r="B237" t="s">
        <v>1172</v>
      </c>
      <c r="C237" t="s">
        <v>10</v>
      </c>
      <c r="D237" t="s">
        <v>791</v>
      </c>
      <c r="E237" t="s">
        <v>773</v>
      </c>
      <c r="F237" t="s">
        <v>314</v>
      </c>
      <c r="G237" t="s">
        <v>314</v>
      </c>
      <c r="H237" t="s">
        <v>314</v>
      </c>
      <c r="I237" t="s">
        <v>314</v>
      </c>
      <c r="J237" t="s">
        <v>314</v>
      </c>
      <c r="K237" t="s">
        <v>314</v>
      </c>
      <c r="L237" t="s">
        <v>314</v>
      </c>
      <c r="M237" t="s">
        <v>314</v>
      </c>
      <c r="N237" t="s">
        <v>314</v>
      </c>
      <c r="O237" t="s">
        <v>314</v>
      </c>
      <c r="P237" t="s">
        <v>314</v>
      </c>
      <c r="Q237" t="s">
        <v>314</v>
      </c>
      <c r="R237" t="s">
        <v>314</v>
      </c>
      <c r="S237" t="s">
        <v>314</v>
      </c>
      <c r="T237" t="s">
        <v>314</v>
      </c>
      <c r="U237" t="s">
        <v>314</v>
      </c>
      <c r="V237" t="s">
        <v>314</v>
      </c>
      <c r="W237" t="s">
        <v>314</v>
      </c>
      <c r="X237" t="s">
        <v>314</v>
      </c>
      <c r="Y237" t="s">
        <v>314</v>
      </c>
      <c r="Z237" t="s">
        <v>314</v>
      </c>
      <c r="AA237" t="s">
        <v>314</v>
      </c>
      <c r="AB237" t="s">
        <v>314</v>
      </c>
      <c r="AC237" t="s">
        <v>314</v>
      </c>
      <c r="AD237" t="s">
        <v>314</v>
      </c>
      <c r="AE237" t="s">
        <v>314</v>
      </c>
      <c r="AF237" t="s">
        <v>314</v>
      </c>
    </row>
    <row r="238" spans="1:32" x14ac:dyDescent="0.35">
      <c r="A238" t="s">
        <v>1173</v>
      </c>
      <c r="B238" t="s">
        <v>1174</v>
      </c>
      <c r="C238" t="s">
        <v>12</v>
      </c>
      <c r="D238" t="s">
        <v>791</v>
      </c>
      <c r="E238" t="s">
        <v>773</v>
      </c>
      <c r="F238" t="s">
        <v>314</v>
      </c>
      <c r="G238" t="s">
        <v>314</v>
      </c>
      <c r="H238" t="s">
        <v>314</v>
      </c>
      <c r="I238" t="s">
        <v>314</v>
      </c>
      <c r="J238" t="s">
        <v>314</v>
      </c>
      <c r="K238" t="s">
        <v>314</v>
      </c>
      <c r="L238" t="s">
        <v>314</v>
      </c>
      <c r="M238" t="s">
        <v>314</v>
      </c>
      <c r="N238" t="s">
        <v>314</v>
      </c>
      <c r="O238" t="s">
        <v>314</v>
      </c>
      <c r="P238" t="s">
        <v>314</v>
      </c>
      <c r="Q238" t="s">
        <v>314</v>
      </c>
      <c r="R238" t="s">
        <v>314</v>
      </c>
      <c r="S238" t="s">
        <v>314</v>
      </c>
      <c r="T238" t="s">
        <v>1175</v>
      </c>
      <c r="U238" t="s">
        <v>314</v>
      </c>
      <c r="V238" t="s">
        <v>314</v>
      </c>
      <c r="W238" t="s">
        <v>314</v>
      </c>
      <c r="X238" t="s">
        <v>314</v>
      </c>
      <c r="Y238" t="s">
        <v>314</v>
      </c>
      <c r="Z238" t="s">
        <v>314</v>
      </c>
      <c r="AA238" t="s">
        <v>314</v>
      </c>
      <c r="AB238" t="s">
        <v>314</v>
      </c>
      <c r="AC238" t="s">
        <v>314</v>
      </c>
      <c r="AD238" t="s">
        <v>314</v>
      </c>
      <c r="AE238" t="s">
        <v>314</v>
      </c>
      <c r="AF238" t="s">
        <v>314</v>
      </c>
    </row>
    <row r="239" spans="1:32" x14ac:dyDescent="0.35">
      <c r="A239" t="s">
        <v>1176</v>
      </c>
      <c r="B239" t="s">
        <v>1177</v>
      </c>
      <c r="C239" t="s">
        <v>11</v>
      </c>
      <c r="D239" t="s">
        <v>791</v>
      </c>
      <c r="E239" t="s">
        <v>773</v>
      </c>
      <c r="F239" t="s">
        <v>314</v>
      </c>
      <c r="G239" t="s">
        <v>314</v>
      </c>
      <c r="H239" t="s">
        <v>314</v>
      </c>
      <c r="I239" t="s">
        <v>314</v>
      </c>
      <c r="J239" t="s">
        <v>314</v>
      </c>
      <c r="K239" t="s">
        <v>314</v>
      </c>
      <c r="L239" t="s">
        <v>314</v>
      </c>
      <c r="M239" t="s">
        <v>314</v>
      </c>
      <c r="N239" t="s">
        <v>314</v>
      </c>
      <c r="O239" t="s">
        <v>314</v>
      </c>
      <c r="P239" t="s">
        <v>314</v>
      </c>
      <c r="Q239" t="s">
        <v>314</v>
      </c>
      <c r="R239" t="s">
        <v>314</v>
      </c>
      <c r="S239" t="s">
        <v>314</v>
      </c>
      <c r="T239" t="s">
        <v>314</v>
      </c>
      <c r="U239" t="s">
        <v>314</v>
      </c>
      <c r="V239" t="s">
        <v>314</v>
      </c>
      <c r="W239" t="s">
        <v>314</v>
      </c>
      <c r="X239" t="s">
        <v>314</v>
      </c>
      <c r="Y239" t="s">
        <v>314</v>
      </c>
      <c r="Z239" t="s">
        <v>314</v>
      </c>
      <c r="AA239" t="s">
        <v>314</v>
      </c>
      <c r="AB239" t="s">
        <v>314</v>
      </c>
      <c r="AC239" t="s">
        <v>314</v>
      </c>
      <c r="AD239" t="s">
        <v>314</v>
      </c>
      <c r="AE239" t="s">
        <v>314</v>
      </c>
      <c r="AF239" t="s">
        <v>314</v>
      </c>
    </row>
    <row r="240" spans="1:32" x14ac:dyDescent="0.35">
      <c r="A240" t="s">
        <v>1178</v>
      </c>
      <c r="B240" t="s">
        <v>1179</v>
      </c>
      <c r="C240" t="s">
        <v>12</v>
      </c>
      <c r="D240" t="s">
        <v>791</v>
      </c>
      <c r="E240" t="s">
        <v>773</v>
      </c>
      <c r="F240" t="s">
        <v>314</v>
      </c>
      <c r="G240" t="s">
        <v>314</v>
      </c>
      <c r="H240" t="s">
        <v>314</v>
      </c>
      <c r="I240" t="s">
        <v>314</v>
      </c>
      <c r="J240" t="s">
        <v>314</v>
      </c>
      <c r="K240" t="s">
        <v>314</v>
      </c>
      <c r="L240" t="s">
        <v>314</v>
      </c>
      <c r="M240" t="s">
        <v>314</v>
      </c>
      <c r="N240" t="s">
        <v>314</v>
      </c>
      <c r="O240" t="s">
        <v>314</v>
      </c>
      <c r="P240" t="s">
        <v>314</v>
      </c>
      <c r="Q240" t="s">
        <v>314</v>
      </c>
      <c r="R240" t="s">
        <v>314</v>
      </c>
      <c r="S240" t="s">
        <v>314</v>
      </c>
      <c r="T240" t="s">
        <v>314</v>
      </c>
      <c r="U240" t="s">
        <v>314</v>
      </c>
      <c r="V240" t="s">
        <v>314</v>
      </c>
      <c r="W240" t="s">
        <v>314</v>
      </c>
      <c r="X240" t="s">
        <v>314</v>
      </c>
      <c r="Y240" t="s">
        <v>314</v>
      </c>
      <c r="Z240" t="s">
        <v>314</v>
      </c>
      <c r="AA240" t="s">
        <v>314</v>
      </c>
      <c r="AB240" t="s">
        <v>314</v>
      </c>
      <c r="AC240" t="s">
        <v>314</v>
      </c>
      <c r="AD240" t="s">
        <v>314</v>
      </c>
      <c r="AE240" t="s">
        <v>314</v>
      </c>
      <c r="AF240" t="s">
        <v>314</v>
      </c>
    </row>
    <row r="241" spans="1:32" x14ac:dyDescent="0.35">
      <c r="A241" t="s">
        <v>1180</v>
      </c>
      <c r="B241" t="s">
        <v>1181</v>
      </c>
      <c r="C241" t="s">
        <v>12</v>
      </c>
      <c r="D241" t="s">
        <v>791</v>
      </c>
      <c r="E241" t="s">
        <v>773</v>
      </c>
      <c r="F241" t="s">
        <v>314</v>
      </c>
      <c r="G241" t="s">
        <v>314</v>
      </c>
      <c r="H241" t="s">
        <v>314</v>
      </c>
      <c r="I241" t="s">
        <v>314</v>
      </c>
      <c r="J241" t="s">
        <v>314</v>
      </c>
      <c r="K241" t="s">
        <v>314</v>
      </c>
      <c r="L241" t="s">
        <v>314</v>
      </c>
      <c r="M241" t="s">
        <v>314</v>
      </c>
      <c r="N241" t="s">
        <v>314</v>
      </c>
      <c r="O241" t="s">
        <v>314</v>
      </c>
      <c r="P241" t="s">
        <v>314</v>
      </c>
      <c r="Q241" t="s">
        <v>314</v>
      </c>
      <c r="R241" t="s">
        <v>314</v>
      </c>
      <c r="S241" t="s">
        <v>314</v>
      </c>
      <c r="T241" t="s">
        <v>314</v>
      </c>
      <c r="U241" t="s">
        <v>314</v>
      </c>
      <c r="V241" t="s">
        <v>314</v>
      </c>
      <c r="W241" t="s">
        <v>314</v>
      </c>
      <c r="X241" t="s">
        <v>314</v>
      </c>
      <c r="Y241" t="s">
        <v>314</v>
      </c>
      <c r="Z241" t="s">
        <v>314</v>
      </c>
      <c r="AA241" t="s">
        <v>314</v>
      </c>
      <c r="AB241" t="s">
        <v>314</v>
      </c>
      <c r="AC241" t="s">
        <v>314</v>
      </c>
      <c r="AD241" t="s">
        <v>314</v>
      </c>
      <c r="AE241" t="s">
        <v>314</v>
      </c>
      <c r="AF241" t="s">
        <v>314</v>
      </c>
    </row>
    <row r="242" spans="1:32" x14ac:dyDescent="0.35">
      <c r="A242" t="s">
        <v>1182</v>
      </c>
      <c r="B242" t="s">
        <v>1183</v>
      </c>
      <c r="C242" t="s">
        <v>12</v>
      </c>
      <c r="D242" t="s">
        <v>791</v>
      </c>
      <c r="E242" t="s">
        <v>773</v>
      </c>
      <c r="F242" t="s">
        <v>314</v>
      </c>
      <c r="G242" t="s">
        <v>314</v>
      </c>
      <c r="H242" t="s">
        <v>314</v>
      </c>
      <c r="I242" t="s">
        <v>314</v>
      </c>
      <c r="J242" t="s">
        <v>314</v>
      </c>
      <c r="K242" t="s">
        <v>314</v>
      </c>
      <c r="L242" t="s">
        <v>314</v>
      </c>
      <c r="M242" t="s">
        <v>314</v>
      </c>
      <c r="N242" t="s">
        <v>314</v>
      </c>
      <c r="O242" t="s">
        <v>314</v>
      </c>
      <c r="P242" t="s">
        <v>314</v>
      </c>
      <c r="Q242" t="s">
        <v>314</v>
      </c>
      <c r="R242" t="s">
        <v>314</v>
      </c>
      <c r="S242" t="s">
        <v>314</v>
      </c>
      <c r="T242" t="s">
        <v>314</v>
      </c>
      <c r="U242" t="s">
        <v>314</v>
      </c>
      <c r="V242" t="s">
        <v>314</v>
      </c>
      <c r="W242" t="s">
        <v>314</v>
      </c>
      <c r="X242" t="s">
        <v>314</v>
      </c>
      <c r="Y242" t="s">
        <v>314</v>
      </c>
      <c r="Z242" t="s">
        <v>314</v>
      </c>
      <c r="AA242" t="s">
        <v>314</v>
      </c>
      <c r="AB242" t="s">
        <v>314</v>
      </c>
      <c r="AC242" t="s">
        <v>314</v>
      </c>
      <c r="AD242" t="s">
        <v>314</v>
      </c>
      <c r="AE242" t="s">
        <v>314</v>
      </c>
      <c r="AF242" t="s">
        <v>314</v>
      </c>
    </row>
    <row r="243" spans="1:32" x14ac:dyDescent="0.35">
      <c r="A243" t="s">
        <v>1184</v>
      </c>
      <c r="B243" t="s">
        <v>1185</v>
      </c>
      <c r="C243" t="s">
        <v>12</v>
      </c>
      <c r="D243" t="s">
        <v>791</v>
      </c>
      <c r="E243" t="s">
        <v>773</v>
      </c>
      <c r="F243" t="s">
        <v>314</v>
      </c>
      <c r="G243" t="s">
        <v>314</v>
      </c>
      <c r="H243" t="s">
        <v>314</v>
      </c>
      <c r="I243" t="s">
        <v>314</v>
      </c>
      <c r="J243" t="s">
        <v>314</v>
      </c>
      <c r="K243" t="s">
        <v>314</v>
      </c>
      <c r="L243" t="s">
        <v>314</v>
      </c>
      <c r="M243" t="s">
        <v>314</v>
      </c>
      <c r="N243" t="s">
        <v>314</v>
      </c>
      <c r="O243" t="s">
        <v>314</v>
      </c>
      <c r="P243" t="s">
        <v>314</v>
      </c>
      <c r="Q243" t="s">
        <v>314</v>
      </c>
      <c r="R243" t="s">
        <v>314</v>
      </c>
      <c r="S243" t="s">
        <v>314</v>
      </c>
      <c r="T243" t="s">
        <v>314</v>
      </c>
      <c r="U243" t="s">
        <v>314</v>
      </c>
      <c r="V243" t="s">
        <v>314</v>
      </c>
      <c r="W243" t="s">
        <v>314</v>
      </c>
      <c r="X243" t="s">
        <v>314</v>
      </c>
      <c r="Y243" t="s">
        <v>314</v>
      </c>
      <c r="Z243" t="s">
        <v>314</v>
      </c>
      <c r="AA243" t="s">
        <v>314</v>
      </c>
      <c r="AB243" t="s">
        <v>314</v>
      </c>
      <c r="AC243" t="s">
        <v>314</v>
      </c>
      <c r="AD243" t="s">
        <v>314</v>
      </c>
      <c r="AE243" t="s">
        <v>314</v>
      </c>
      <c r="AF243" t="s">
        <v>314</v>
      </c>
    </row>
    <row r="244" spans="1:32" x14ac:dyDescent="0.35">
      <c r="A244" t="s">
        <v>1186</v>
      </c>
      <c r="B244" t="s">
        <v>1187</v>
      </c>
      <c r="C244" t="s">
        <v>12</v>
      </c>
      <c r="D244" t="s">
        <v>791</v>
      </c>
      <c r="E244" t="s">
        <v>773</v>
      </c>
      <c r="F244" t="s">
        <v>314</v>
      </c>
      <c r="G244" t="s">
        <v>314</v>
      </c>
      <c r="H244" t="s">
        <v>314</v>
      </c>
      <c r="I244" t="s">
        <v>314</v>
      </c>
      <c r="J244" t="s">
        <v>314</v>
      </c>
      <c r="K244" t="s">
        <v>314</v>
      </c>
      <c r="L244" t="s">
        <v>314</v>
      </c>
      <c r="M244" t="s">
        <v>314</v>
      </c>
      <c r="N244" t="s">
        <v>314</v>
      </c>
      <c r="O244" t="s">
        <v>314</v>
      </c>
      <c r="P244" t="s">
        <v>314</v>
      </c>
      <c r="Q244" t="s">
        <v>314</v>
      </c>
      <c r="R244" t="s">
        <v>314</v>
      </c>
      <c r="S244" t="s">
        <v>314</v>
      </c>
      <c r="T244" t="s">
        <v>314</v>
      </c>
      <c r="U244" t="s">
        <v>314</v>
      </c>
      <c r="V244" t="s">
        <v>314</v>
      </c>
      <c r="W244" t="s">
        <v>314</v>
      </c>
      <c r="X244" t="s">
        <v>314</v>
      </c>
      <c r="Y244" t="s">
        <v>314</v>
      </c>
      <c r="Z244" t="s">
        <v>314</v>
      </c>
      <c r="AA244" t="s">
        <v>314</v>
      </c>
      <c r="AB244" t="s">
        <v>314</v>
      </c>
      <c r="AC244" t="s">
        <v>314</v>
      </c>
      <c r="AD244" t="s">
        <v>314</v>
      </c>
      <c r="AE244" t="s">
        <v>314</v>
      </c>
      <c r="AF244" t="s">
        <v>314</v>
      </c>
    </row>
    <row r="245" spans="1:32" x14ac:dyDescent="0.35">
      <c r="A245" t="s">
        <v>1188</v>
      </c>
      <c r="B245" t="s">
        <v>1189</v>
      </c>
      <c r="C245" t="s">
        <v>10</v>
      </c>
      <c r="D245" t="s">
        <v>784</v>
      </c>
      <c r="E245" t="s">
        <v>773</v>
      </c>
      <c r="F245" t="s">
        <v>604</v>
      </c>
      <c r="G245" t="s">
        <v>603</v>
      </c>
      <c r="H245" t="s">
        <v>774</v>
      </c>
      <c r="I245" t="s">
        <v>1190</v>
      </c>
      <c r="J245" t="s">
        <v>786</v>
      </c>
      <c r="K245" t="s">
        <v>314</v>
      </c>
      <c r="L245" s="8">
        <v>44136</v>
      </c>
      <c r="M245" t="s">
        <v>314</v>
      </c>
      <c r="N245" t="s">
        <v>314</v>
      </c>
      <c r="O245" t="s">
        <v>314</v>
      </c>
      <c r="P245" t="s">
        <v>314</v>
      </c>
      <c r="Q245" t="s">
        <v>314</v>
      </c>
      <c r="R245" t="s">
        <v>314</v>
      </c>
      <c r="S245" t="s">
        <v>314</v>
      </c>
      <c r="T245" t="s">
        <v>314</v>
      </c>
      <c r="U245" t="s">
        <v>314</v>
      </c>
      <c r="V245">
        <v>1</v>
      </c>
      <c r="W245" t="s">
        <v>314</v>
      </c>
      <c r="X245" t="s">
        <v>788</v>
      </c>
      <c r="Y245" t="s">
        <v>314</v>
      </c>
      <c r="Z245" t="s">
        <v>314</v>
      </c>
      <c r="AA245" t="s">
        <v>314</v>
      </c>
      <c r="AB245" t="s">
        <v>314</v>
      </c>
      <c r="AC245" t="s">
        <v>314</v>
      </c>
      <c r="AD245" t="s">
        <v>314</v>
      </c>
      <c r="AE245" t="s">
        <v>314</v>
      </c>
      <c r="AF245" t="s">
        <v>314</v>
      </c>
    </row>
    <row r="246" spans="1:32" x14ac:dyDescent="0.35">
      <c r="A246" t="s">
        <v>1188</v>
      </c>
      <c r="B246" t="s">
        <v>1189</v>
      </c>
      <c r="C246" t="s">
        <v>10</v>
      </c>
      <c r="D246" t="s">
        <v>784</v>
      </c>
      <c r="E246" t="s">
        <v>773</v>
      </c>
      <c r="F246" t="s">
        <v>604</v>
      </c>
      <c r="G246" t="s">
        <v>603</v>
      </c>
      <c r="H246" t="s">
        <v>774</v>
      </c>
      <c r="I246" t="s">
        <v>1191</v>
      </c>
      <c r="J246" t="s">
        <v>786</v>
      </c>
      <c r="K246" t="s">
        <v>314</v>
      </c>
      <c r="L246" s="8">
        <v>44136</v>
      </c>
      <c r="M246" t="s">
        <v>314</v>
      </c>
      <c r="N246" t="s">
        <v>314</v>
      </c>
      <c r="O246" t="s">
        <v>314</v>
      </c>
      <c r="P246" t="s">
        <v>314</v>
      </c>
      <c r="Q246" t="s">
        <v>314</v>
      </c>
      <c r="R246" t="s">
        <v>314</v>
      </c>
      <c r="S246" t="s">
        <v>314</v>
      </c>
      <c r="T246" t="s">
        <v>314</v>
      </c>
      <c r="U246" t="s">
        <v>314</v>
      </c>
      <c r="V246">
        <v>1</v>
      </c>
      <c r="W246" t="s">
        <v>314</v>
      </c>
      <c r="X246" t="s">
        <v>788</v>
      </c>
      <c r="Y246" t="s">
        <v>314</v>
      </c>
      <c r="Z246" t="s">
        <v>314</v>
      </c>
      <c r="AA246" t="s">
        <v>314</v>
      </c>
      <c r="AB246" t="s">
        <v>314</v>
      </c>
      <c r="AC246" t="s">
        <v>314</v>
      </c>
      <c r="AD246" t="s">
        <v>314</v>
      </c>
      <c r="AE246" t="s">
        <v>314</v>
      </c>
      <c r="AF246" t="s">
        <v>314</v>
      </c>
    </row>
    <row r="247" spans="1:32" x14ac:dyDescent="0.35">
      <c r="A247" t="s">
        <v>1188</v>
      </c>
      <c r="B247" t="s">
        <v>1189</v>
      </c>
      <c r="C247" t="s">
        <v>10</v>
      </c>
      <c r="D247" t="s">
        <v>784</v>
      </c>
      <c r="E247" t="s">
        <v>773</v>
      </c>
      <c r="F247" t="s">
        <v>604</v>
      </c>
      <c r="G247" t="s">
        <v>603</v>
      </c>
      <c r="H247" t="s">
        <v>774</v>
      </c>
      <c r="I247" t="s">
        <v>1192</v>
      </c>
      <c r="J247" t="s">
        <v>786</v>
      </c>
      <c r="K247" t="s">
        <v>314</v>
      </c>
      <c r="L247" s="8">
        <v>44136</v>
      </c>
      <c r="M247" t="s">
        <v>314</v>
      </c>
      <c r="N247" t="s">
        <v>314</v>
      </c>
      <c r="O247" t="s">
        <v>314</v>
      </c>
      <c r="P247" t="s">
        <v>314</v>
      </c>
      <c r="Q247" t="s">
        <v>314</v>
      </c>
      <c r="R247" t="s">
        <v>314</v>
      </c>
      <c r="S247" t="s">
        <v>314</v>
      </c>
      <c r="T247" t="s">
        <v>314</v>
      </c>
      <c r="U247" t="s">
        <v>314</v>
      </c>
      <c r="V247">
        <v>1</v>
      </c>
      <c r="W247" t="s">
        <v>314</v>
      </c>
      <c r="X247" t="s">
        <v>788</v>
      </c>
      <c r="Y247" t="s">
        <v>314</v>
      </c>
      <c r="Z247" t="s">
        <v>314</v>
      </c>
      <c r="AA247" t="s">
        <v>314</v>
      </c>
      <c r="AB247" t="s">
        <v>314</v>
      </c>
      <c r="AC247" t="s">
        <v>314</v>
      </c>
      <c r="AD247" t="s">
        <v>314</v>
      </c>
      <c r="AE247" t="s">
        <v>314</v>
      </c>
      <c r="AF247" t="s">
        <v>314</v>
      </c>
    </row>
    <row r="248" spans="1:32" x14ac:dyDescent="0.35">
      <c r="A248" t="s">
        <v>1188</v>
      </c>
      <c r="B248" t="s">
        <v>1189</v>
      </c>
      <c r="C248" t="s">
        <v>10</v>
      </c>
      <c r="D248" t="s">
        <v>784</v>
      </c>
      <c r="E248" t="s">
        <v>773</v>
      </c>
      <c r="F248" t="s">
        <v>604</v>
      </c>
      <c r="G248" t="s">
        <v>603</v>
      </c>
      <c r="H248" t="s">
        <v>774</v>
      </c>
      <c r="I248" t="s">
        <v>1193</v>
      </c>
      <c r="J248" t="s">
        <v>786</v>
      </c>
      <c r="K248" t="s">
        <v>314</v>
      </c>
      <c r="L248" s="8">
        <v>44105</v>
      </c>
      <c r="M248" t="s">
        <v>314</v>
      </c>
      <c r="N248" t="s">
        <v>314</v>
      </c>
      <c r="O248" t="s">
        <v>314</v>
      </c>
      <c r="P248" t="s">
        <v>314</v>
      </c>
      <c r="Q248" t="s">
        <v>314</v>
      </c>
      <c r="R248" t="s">
        <v>314</v>
      </c>
      <c r="S248" t="s">
        <v>314</v>
      </c>
      <c r="T248" t="s">
        <v>314</v>
      </c>
      <c r="U248" t="s">
        <v>314</v>
      </c>
      <c r="V248">
        <v>1</v>
      </c>
      <c r="W248" t="s">
        <v>314</v>
      </c>
      <c r="X248" t="s">
        <v>788</v>
      </c>
      <c r="Y248" t="s">
        <v>314</v>
      </c>
      <c r="Z248" t="s">
        <v>314</v>
      </c>
      <c r="AA248" t="s">
        <v>314</v>
      </c>
      <c r="AB248" t="s">
        <v>314</v>
      </c>
      <c r="AC248" t="s">
        <v>314</v>
      </c>
      <c r="AD248" t="s">
        <v>314</v>
      </c>
      <c r="AE248" t="s">
        <v>314</v>
      </c>
      <c r="AF248" t="s">
        <v>314</v>
      </c>
    </row>
    <row r="249" spans="1:32" x14ac:dyDescent="0.35">
      <c r="A249" t="s">
        <v>1194</v>
      </c>
      <c r="B249" t="s">
        <v>1195</v>
      </c>
      <c r="C249" t="s">
        <v>10</v>
      </c>
      <c r="D249" t="s">
        <v>784</v>
      </c>
      <c r="E249" t="s">
        <v>773</v>
      </c>
      <c r="F249" t="s">
        <v>608</v>
      </c>
      <c r="G249" t="s">
        <v>607</v>
      </c>
      <c r="H249" t="s">
        <v>774</v>
      </c>
      <c r="I249" t="s">
        <v>1196</v>
      </c>
      <c r="J249" t="s">
        <v>786</v>
      </c>
      <c r="K249" t="s">
        <v>314</v>
      </c>
      <c r="L249" s="9">
        <v>13636</v>
      </c>
      <c r="M249" t="s">
        <v>314</v>
      </c>
      <c r="N249" t="s">
        <v>314</v>
      </c>
      <c r="O249" t="s">
        <v>314</v>
      </c>
      <c r="P249" t="s">
        <v>314</v>
      </c>
      <c r="Q249" t="s">
        <v>314</v>
      </c>
      <c r="R249" t="s">
        <v>314</v>
      </c>
      <c r="S249" t="s">
        <v>314</v>
      </c>
      <c r="T249" t="s">
        <v>314</v>
      </c>
      <c r="U249" t="s">
        <v>314</v>
      </c>
      <c r="V249">
        <v>-1</v>
      </c>
      <c r="W249" t="s">
        <v>314</v>
      </c>
      <c r="X249" t="s">
        <v>788</v>
      </c>
      <c r="Y249" t="s">
        <v>314</v>
      </c>
      <c r="Z249" t="s">
        <v>314</v>
      </c>
      <c r="AA249" t="s">
        <v>314</v>
      </c>
      <c r="AB249" t="s">
        <v>314</v>
      </c>
      <c r="AC249" t="s">
        <v>314</v>
      </c>
      <c r="AD249" t="s">
        <v>314</v>
      </c>
      <c r="AE249" t="s">
        <v>314</v>
      </c>
      <c r="AF249" t="s">
        <v>314</v>
      </c>
    </row>
    <row r="250" spans="1:32" x14ac:dyDescent="0.35">
      <c r="A250" t="s">
        <v>1194</v>
      </c>
      <c r="B250" t="s">
        <v>1195</v>
      </c>
      <c r="C250" t="s">
        <v>10</v>
      </c>
      <c r="D250" t="s">
        <v>784</v>
      </c>
      <c r="E250" t="s">
        <v>773</v>
      </c>
      <c r="F250" t="s">
        <v>608</v>
      </c>
      <c r="G250" t="s">
        <v>607</v>
      </c>
      <c r="H250" t="s">
        <v>774</v>
      </c>
      <c r="I250" t="s">
        <v>1197</v>
      </c>
      <c r="J250" t="s">
        <v>786</v>
      </c>
      <c r="K250" t="s">
        <v>314</v>
      </c>
      <c r="L250" s="9">
        <v>12479</v>
      </c>
      <c r="M250" t="s">
        <v>314</v>
      </c>
      <c r="N250" t="s">
        <v>314</v>
      </c>
      <c r="O250" t="s">
        <v>314</v>
      </c>
      <c r="P250" t="s">
        <v>314</v>
      </c>
      <c r="Q250" t="s">
        <v>314</v>
      </c>
      <c r="R250" t="s">
        <v>314</v>
      </c>
      <c r="S250" t="s">
        <v>314</v>
      </c>
      <c r="T250" t="s">
        <v>314</v>
      </c>
      <c r="U250" t="s">
        <v>314</v>
      </c>
      <c r="V250">
        <v>-1</v>
      </c>
      <c r="W250" t="s">
        <v>314</v>
      </c>
      <c r="X250" t="s">
        <v>788</v>
      </c>
      <c r="Y250" t="s">
        <v>314</v>
      </c>
      <c r="Z250" t="s">
        <v>314</v>
      </c>
      <c r="AA250" t="s">
        <v>314</v>
      </c>
      <c r="AB250" t="s">
        <v>314</v>
      </c>
      <c r="AC250" t="s">
        <v>314</v>
      </c>
      <c r="AD250" t="s">
        <v>314</v>
      </c>
      <c r="AE250" t="s">
        <v>314</v>
      </c>
      <c r="AF250" t="s">
        <v>314</v>
      </c>
    </row>
    <row r="251" spans="1:32" x14ac:dyDescent="0.35">
      <c r="A251" t="s">
        <v>1194</v>
      </c>
      <c r="B251" t="s">
        <v>1195</v>
      </c>
      <c r="C251" t="s">
        <v>10</v>
      </c>
      <c r="D251" t="s">
        <v>784</v>
      </c>
      <c r="E251" t="s">
        <v>773</v>
      </c>
      <c r="F251" t="s">
        <v>608</v>
      </c>
      <c r="G251" t="s">
        <v>607</v>
      </c>
      <c r="H251" t="s">
        <v>774</v>
      </c>
      <c r="I251" t="s">
        <v>1198</v>
      </c>
      <c r="J251" t="s">
        <v>786</v>
      </c>
      <c r="K251" t="s">
        <v>314</v>
      </c>
      <c r="L251" s="9">
        <v>12479</v>
      </c>
      <c r="M251" t="s">
        <v>314</v>
      </c>
      <c r="N251" t="s">
        <v>314</v>
      </c>
      <c r="O251" t="s">
        <v>314</v>
      </c>
      <c r="P251" t="s">
        <v>314</v>
      </c>
      <c r="Q251" t="s">
        <v>314</v>
      </c>
      <c r="R251" t="s">
        <v>314</v>
      </c>
      <c r="S251" t="s">
        <v>314</v>
      </c>
      <c r="T251" t="s">
        <v>314</v>
      </c>
      <c r="U251" t="s">
        <v>314</v>
      </c>
      <c r="V251">
        <v>-1</v>
      </c>
      <c r="W251" t="s">
        <v>314</v>
      </c>
      <c r="X251" t="s">
        <v>788</v>
      </c>
      <c r="Y251" t="s">
        <v>314</v>
      </c>
      <c r="Z251" t="s">
        <v>314</v>
      </c>
      <c r="AA251" t="s">
        <v>314</v>
      </c>
      <c r="AB251" t="s">
        <v>314</v>
      </c>
      <c r="AC251" t="s">
        <v>314</v>
      </c>
      <c r="AD251" t="s">
        <v>314</v>
      </c>
      <c r="AE251" t="s">
        <v>314</v>
      </c>
      <c r="AF251" t="s">
        <v>314</v>
      </c>
    </row>
    <row r="252" spans="1:32" x14ac:dyDescent="0.35">
      <c r="A252" t="s">
        <v>1194</v>
      </c>
      <c r="B252" t="s">
        <v>1195</v>
      </c>
      <c r="C252" t="s">
        <v>10</v>
      </c>
      <c r="D252" t="s">
        <v>784</v>
      </c>
      <c r="E252" t="s">
        <v>773</v>
      </c>
      <c r="F252" t="s">
        <v>608</v>
      </c>
      <c r="G252" t="s">
        <v>607</v>
      </c>
      <c r="H252" t="s">
        <v>774</v>
      </c>
      <c r="I252" t="s">
        <v>1199</v>
      </c>
      <c r="J252" t="s">
        <v>786</v>
      </c>
      <c r="K252" t="s">
        <v>314</v>
      </c>
      <c r="L252" s="9">
        <v>11749</v>
      </c>
      <c r="M252" t="s">
        <v>314</v>
      </c>
      <c r="N252" t="s">
        <v>314</v>
      </c>
      <c r="O252" t="s">
        <v>314</v>
      </c>
      <c r="P252" t="s">
        <v>314</v>
      </c>
      <c r="Q252" t="s">
        <v>314</v>
      </c>
      <c r="R252" t="s">
        <v>314</v>
      </c>
      <c r="S252" t="s">
        <v>314</v>
      </c>
      <c r="T252" t="s">
        <v>314</v>
      </c>
      <c r="U252" t="s">
        <v>314</v>
      </c>
      <c r="V252">
        <v>-1</v>
      </c>
      <c r="W252" t="s">
        <v>314</v>
      </c>
      <c r="X252" t="s">
        <v>788</v>
      </c>
      <c r="Y252" t="s">
        <v>314</v>
      </c>
      <c r="Z252" t="s">
        <v>314</v>
      </c>
      <c r="AA252" t="s">
        <v>314</v>
      </c>
      <c r="AB252" t="s">
        <v>314</v>
      </c>
      <c r="AC252" t="s">
        <v>314</v>
      </c>
      <c r="AD252" t="s">
        <v>314</v>
      </c>
      <c r="AE252" t="s">
        <v>314</v>
      </c>
      <c r="AF252" t="s">
        <v>314</v>
      </c>
    </row>
    <row r="253" spans="1:32" x14ac:dyDescent="0.35">
      <c r="A253" t="s">
        <v>1200</v>
      </c>
      <c r="B253" t="s">
        <v>1201</v>
      </c>
      <c r="C253" t="s">
        <v>12</v>
      </c>
      <c r="D253" t="s">
        <v>784</v>
      </c>
      <c r="E253" t="s">
        <v>773</v>
      </c>
      <c r="F253" t="s">
        <v>608</v>
      </c>
      <c r="G253" t="s">
        <v>607</v>
      </c>
      <c r="H253" t="s">
        <v>774</v>
      </c>
      <c r="I253" t="s">
        <v>1196</v>
      </c>
      <c r="J253" t="s">
        <v>786</v>
      </c>
      <c r="K253" t="s">
        <v>314</v>
      </c>
      <c r="L253" s="9">
        <v>13636</v>
      </c>
      <c r="M253" t="s">
        <v>314</v>
      </c>
      <c r="N253" t="s">
        <v>314</v>
      </c>
      <c r="O253" t="s">
        <v>314</v>
      </c>
      <c r="P253" t="s">
        <v>314</v>
      </c>
      <c r="Q253" t="s">
        <v>314</v>
      </c>
      <c r="R253" t="s">
        <v>314</v>
      </c>
      <c r="S253" t="s">
        <v>314</v>
      </c>
      <c r="T253" t="s">
        <v>314</v>
      </c>
      <c r="U253" t="s">
        <v>314</v>
      </c>
      <c r="V253">
        <v>-1</v>
      </c>
      <c r="W253" t="s">
        <v>314</v>
      </c>
      <c r="X253" t="s">
        <v>788</v>
      </c>
      <c r="Y253" t="s">
        <v>314</v>
      </c>
      <c r="Z253" t="s">
        <v>314</v>
      </c>
      <c r="AA253" t="s">
        <v>314</v>
      </c>
      <c r="AB253" t="s">
        <v>314</v>
      </c>
      <c r="AC253" t="s">
        <v>314</v>
      </c>
      <c r="AD253" t="s">
        <v>314</v>
      </c>
      <c r="AE253" t="s">
        <v>314</v>
      </c>
      <c r="AF253" t="s">
        <v>314</v>
      </c>
    </row>
    <row r="254" spans="1:32" x14ac:dyDescent="0.35">
      <c r="A254" t="s">
        <v>1200</v>
      </c>
      <c r="B254" t="s">
        <v>1201</v>
      </c>
      <c r="C254" t="s">
        <v>12</v>
      </c>
      <c r="D254" t="s">
        <v>784</v>
      </c>
      <c r="E254" t="s">
        <v>773</v>
      </c>
      <c r="F254" t="s">
        <v>608</v>
      </c>
      <c r="G254" t="s">
        <v>607</v>
      </c>
      <c r="H254" t="s">
        <v>774</v>
      </c>
      <c r="I254" t="s">
        <v>1197</v>
      </c>
      <c r="J254" t="s">
        <v>786</v>
      </c>
      <c r="K254" t="s">
        <v>314</v>
      </c>
      <c r="L254" s="9">
        <v>12479</v>
      </c>
      <c r="M254" t="s">
        <v>314</v>
      </c>
      <c r="N254" t="s">
        <v>314</v>
      </c>
      <c r="O254" t="s">
        <v>314</v>
      </c>
      <c r="P254" t="s">
        <v>314</v>
      </c>
      <c r="Q254" t="s">
        <v>314</v>
      </c>
      <c r="R254" t="s">
        <v>314</v>
      </c>
      <c r="S254" t="s">
        <v>314</v>
      </c>
      <c r="T254" t="s">
        <v>314</v>
      </c>
      <c r="U254" t="s">
        <v>314</v>
      </c>
      <c r="V254">
        <v>-1</v>
      </c>
      <c r="W254" t="s">
        <v>314</v>
      </c>
      <c r="X254" t="s">
        <v>788</v>
      </c>
      <c r="Y254" t="s">
        <v>314</v>
      </c>
      <c r="Z254" t="s">
        <v>314</v>
      </c>
      <c r="AA254" t="s">
        <v>314</v>
      </c>
      <c r="AB254" t="s">
        <v>314</v>
      </c>
      <c r="AC254" t="s">
        <v>314</v>
      </c>
      <c r="AD254" t="s">
        <v>314</v>
      </c>
      <c r="AE254" t="s">
        <v>314</v>
      </c>
      <c r="AF254" t="s">
        <v>314</v>
      </c>
    </row>
    <row r="255" spans="1:32" x14ac:dyDescent="0.35">
      <c r="A255" t="s">
        <v>1200</v>
      </c>
      <c r="B255" t="s">
        <v>1201</v>
      </c>
      <c r="C255" t="s">
        <v>12</v>
      </c>
      <c r="D255" t="s">
        <v>784</v>
      </c>
      <c r="E255" t="s">
        <v>773</v>
      </c>
      <c r="F255" t="s">
        <v>608</v>
      </c>
      <c r="G255" t="s">
        <v>607</v>
      </c>
      <c r="H255" t="s">
        <v>774</v>
      </c>
      <c r="I255" t="s">
        <v>1198</v>
      </c>
      <c r="J255" t="s">
        <v>786</v>
      </c>
      <c r="K255" t="s">
        <v>314</v>
      </c>
      <c r="L255" s="9">
        <v>12479</v>
      </c>
      <c r="M255" t="s">
        <v>314</v>
      </c>
      <c r="N255" t="s">
        <v>314</v>
      </c>
      <c r="O255" t="s">
        <v>314</v>
      </c>
      <c r="P255" t="s">
        <v>314</v>
      </c>
      <c r="Q255" t="s">
        <v>314</v>
      </c>
      <c r="R255" t="s">
        <v>314</v>
      </c>
      <c r="S255" t="s">
        <v>314</v>
      </c>
      <c r="T255" t="s">
        <v>314</v>
      </c>
      <c r="U255" t="s">
        <v>314</v>
      </c>
      <c r="V255">
        <v>-1</v>
      </c>
      <c r="W255" t="s">
        <v>314</v>
      </c>
      <c r="X255" t="s">
        <v>788</v>
      </c>
      <c r="Y255" t="s">
        <v>314</v>
      </c>
      <c r="Z255" t="s">
        <v>314</v>
      </c>
      <c r="AA255" t="s">
        <v>314</v>
      </c>
      <c r="AB255" t="s">
        <v>314</v>
      </c>
      <c r="AC255" t="s">
        <v>314</v>
      </c>
      <c r="AD255" t="s">
        <v>314</v>
      </c>
      <c r="AE255" t="s">
        <v>314</v>
      </c>
      <c r="AF255" t="s">
        <v>314</v>
      </c>
    </row>
    <row r="256" spans="1:32" x14ac:dyDescent="0.35">
      <c r="A256" t="s">
        <v>1200</v>
      </c>
      <c r="B256" t="s">
        <v>1201</v>
      </c>
      <c r="C256" t="s">
        <v>12</v>
      </c>
      <c r="D256" t="s">
        <v>784</v>
      </c>
      <c r="E256" t="s">
        <v>773</v>
      </c>
      <c r="F256" t="s">
        <v>608</v>
      </c>
      <c r="G256" t="s">
        <v>607</v>
      </c>
      <c r="H256" t="s">
        <v>774</v>
      </c>
      <c r="I256" t="s">
        <v>1199</v>
      </c>
      <c r="J256" t="s">
        <v>786</v>
      </c>
      <c r="K256" t="s">
        <v>314</v>
      </c>
      <c r="L256" s="9">
        <v>11749</v>
      </c>
      <c r="M256" t="s">
        <v>314</v>
      </c>
      <c r="N256" t="s">
        <v>314</v>
      </c>
      <c r="O256" t="s">
        <v>314</v>
      </c>
      <c r="P256" t="s">
        <v>314</v>
      </c>
      <c r="Q256" t="s">
        <v>314</v>
      </c>
      <c r="R256" t="s">
        <v>314</v>
      </c>
      <c r="S256" t="s">
        <v>314</v>
      </c>
      <c r="T256" t="s">
        <v>314</v>
      </c>
      <c r="U256" t="s">
        <v>314</v>
      </c>
      <c r="V256">
        <v>-1</v>
      </c>
      <c r="W256" t="s">
        <v>314</v>
      </c>
      <c r="X256" t="s">
        <v>788</v>
      </c>
      <c r="Y256" t="s">
        <v>314</v>
      </c>
      <c r="Z256" t="s">
        <v>314</v>
      </c>
      <c r="AA256" t="s">
        <v>314</v>
      </c>
      <c r="AB256" t="s">
        <v>314</v>
      </c>
      <c r="AC256" t="s">
        <v>314</v>
      </c>
      <c r="AD256" t="s">
        <v>314</v>
      </c>
      <c r="AE256" t="s">
        <v>314</v>
      </c>
      <c r="AF256" t="s">
        <v>314</v>
      </c>
    </row>
    <row r="257" spans="1:32" x14ac:dyDescent="0.35">
      <c r="A257" t="s">
        <v>1202</v>
      </c>
      <c r="B257" t="s">
        <v>1203</v>
      </c>
      <c r="C257" t="s">
        <v>12</v>
      </c>
      <c r="D257" t="s">
        <v>784</v>
      </c>
      <c r="E257" t="s">
        <v>773</v>
      </c>
      <c r="F257" t="s">
        <v>608</v>
      </c>
      <c r="G257" t="s">
        <v>607</v>
      </c>
      <c r="H257" t="s">
        <v>774</v>
      </c>
      <c r="I257" t="s">
        <v>1196</v>
      </c>
      <c r="J257" t="s">
        <v>786</v>
      </c>
      <c r="K257" t="s">
        <v>314</v>
      </c>
      <c r="L257" s="9">
        <v>13575</v>
      </c>
      <c r="M257" t="s">
        <v>314</v>
      </c>
      <c r="N257" t="s">
        <v>314</v>
      </c>
      <c r="O257" t="s">
        <v>314</v>
      </c>
      <c r="P257" t="s">
        <v>314</v>
      </c>
      <c r="Q257" t="s">
        <v>314</v>
      </c>
      <c r="R257" t="s">
        <v>314</v>
      </c>
      <c r="S257" t="s">
        <v>314</v>
      </c>
      <c r="T257" t="s">
        <v>314</v>
      </c>
      <c r="U257" t="s">
        <v>314</v>
      </c>
      <c r="V257">
        <v>-1</v>
      </c>
      <c r="W257" t="s">
        <v>314</v>
      </c>
      <c r="X257" t="s">
        <v>788</v>
      </c>
      <c r="Y257" t="s">
        <v>314</v>
      </c>
      <c r="Z257" t="s">
        <v>314</v>
      </c>
      <c r="AA257" t="s">
        <v>314</v>
      </c>
      <c r="AB257" t="s">
        <v>314</v>
      </c>
      <c r="AC257" t="s">
        <v>314</v>
      </c>
      <c r="AD257" t="s">
        <v>314</v>
      </c>
      <c r="AE257" t="s">
        <v>314</v>
      </c>
      <c r="AF257" t="s">
        <v>314</v>
      </c>
    </row>
    <row r="258" spans="1:32" x14ac:dyDescent="0.35">
      <c r="A258" t="s">
        <v>1202</v>
      </c>
      <c r="B258" t="s">
        <v>1203</v>
      </c>
      <c r="C258" t="s">
        <v>12</v>
      </c>
      <c r="D258" t="s">
        <v>784</v>
      </c>
      <c r="E258" t="s">
        <v>773</v>
      </c>
      <c r="F258" t="s">
        <v>608</v>
      </c>
      <c r="G258" t="s">
        <v>607</v>
      </c>
      <c r="H258" t="s">
        <v>774</v>
      </c>
      <c r="I258" t="s">
        <v>1197</v>
      </c>
      <c r="J258" t="s">
        <v>786</v>
      </c>
      <c r="K258" t="s">
        <v>314</v>
      </c>
      <c r="L258" s="9">
        <v>12420</v>
      </c>
      <c r="M258" t="s">
        <v>314</v>
      </c>
      <c r="N258" t="s">
        <v>314</v>
      </c>
      <c r="O258" t="s">
        <v>314</v>
      </c>
      <c r="P258" t="s">
        <v>314</v>
      </c>
      <c r="Q258" t="s">
        <v>314</v>
      </c>
      <c r="R258" t="s">
        <v>314</v>
      </c>
      <c r="S258" t="s">
        <v>314</v>
      </c>
      <c r="T258" t="s">
        <v>314</v>
      </c>
      <c r="U258" t="s">
        <v>314</v>
      </c>
      <c r="V258">
        <v>-1</v>
      </c>
      <c r="W258" t="s">
        <v>314</v>
      </c>
      <c r="X258" t="s">
        <v>788</v>
      </c>
      <c r="Y258" t="s">
        <v>314</v>
      </c>
      <c r="Z258" t="s">
        <v>314</v>
      </c>
      <c r="AA258" t="s">
        <v>314</v>
      </c>
      <c r="AB258" t="s">
        <v>314</v>
      </c>
      <c r="AC258" t="s">
        <v>314</v>
      </c>
      <c r="AD258" t="s">
        <v>314</v>
      </c>
      <c r="AE258" t="s">
        <v>314</v>
      </c>
      <c r="AF258" t="s">
        <v>314</v>
      </c>
    </row>
    <row r="259" spans="1:32" x14ac:dyDescent="0.35">
      <c r="A259" t="s">
        <v>1202</v>
      </c>
      <c r="B259" t="s">
        <v>1203</v>
      </c>
      <c r="C259" t="s">
        <v>12</v>
      </c>
      <c r="D259" t="s">
        <v>784</v>
      </c>
      <c r="E259" t="s">
        <v>773</v>
      </c>
      <c r="F259" t="s">
        <v>608</v>
      </c>
      <c r="G259" t="s">
        <v>607</v>
      </c>
      <c r="H259" t="s">
        <v>774</v>
      </c>
      <c r="I259" t="s">
        <v>1198</v>
      </c>
      <c r="J259" t="s">
        <v>786</v>
      </c>
      <c r="K259" t="s">
        <v>314</v>
      </c>
      <c r="L259" s="9">
        <v>12420</v>
      </c>
      <c r="M259" t="s">
        <v>314</v>
      </c>
      <c r="N259" t="s">
        <v>314</v>
      </c>
      <c r="O259" t="s">
        <v>314</v>
      </c>
      <c r="P259" t="s">
        <v>314</v>
      </c>
      <c r="Q259" t="s">
        <v>314</v>
      </c>
      <c r="R259" t="s">
        <v>314</v>
      </c>
      <c r="S259" t="s">
        <v>314</v>
      </c>
      <c r="T259" t="s">
        <v>314</v>
      </c>
      <c r="U259" t="s">
        <v>314</v>
      </c>
      <c r="V259">
        <v>-1</v>
      </c>
      <c r="W259" t="s">
        <v>314</v>
      </c>
      <c r="X259" t="s">
        <v>788</v>
      </c>
      <c r="Y259" t="s">
        <v>314</v>
      </c>
      <c r="Z259" t="s">
        <v>314</v>
      </c>
      <c r="AA259" t="s">
        <v>314</v>
      </c>
      <c r="AB259" t="s">
        <v>314</v>
      </c>
      <c r="AC259" t="s">
        <v>314</v>
      </c>
      <c r="AD259" t="s">
        <v>314</v>
      </c>
      <c r="AE259" t="s">
        <v>314</v>
      </c>
      <c r="AF259" t="s">
        <v>314</v>
      </c>
    </row>
    <row r="260" spans="1:32" x14ac:dyDescent="0.35">
      <c r="A260" t="s">
        <v>1202</v>
      </c>
      <c r="B260" t="s">
        <v>1203</v>
      </c>
      <c r="C260" t="s">
        <v>12</v>
      </c>
      <c r="D260" t="s">
        <v>784</v>
      </c>
      <c r="E260" t="s">
        <v>773</v>
      </c>
      <c r="F260" t="s">
        <v>608</v>
      </c>
      <c r="G260" t="s">
        <v>607</v>
      </c>
      <c r="H260" t="s">
        <v>774</v>
      </c>
      <c r="I260" t="s">
        <v>1199</v>
      </c>
      <c r="J260" t="s">
        <v>786</v>
      </c>
      <c r="K260" t="s">
        <v>314</v>
      </c>
      <c r="L260" s="9">
        <v>11689</v>
      </c>
      <c r="M260" t="s">
        <v>314</v>
      </c>
      <c r="N260" t="s">
        <v>314</v>
      </c>
      <c r="O260" t="s">
        <v>314</v>
      </c>
      <c r="P260" t="s">
        <v>314</v>
      </c>
      <c r="Q260" t="s">
        <v>314</v>
      </c>
      <c r="R260" t="s">
        <v>314</v>
      </c>
      <c r="S260" t="s">
        <v>314</v>
      </c>
      <c r="T260" t="s">
        <v>314</v>
      </c>
      <c r="U260" t="s">
        <v>314</v>
      </c>
      <c r="V260">
        <v>-1</v>
      </c>
      <c r="W260" t="s">
        <v>314</v>
      </c>
      <c r="X260" t="s">
        <v>788</v>
      </c>
      <c r="Y260" t="s">
        <v>314</v>
      </c>
      <c r="Z260" t="s">
        <v>314</v>
      </c>
      <c r="AA260" t="s">
        <v>314</v>
      </c>
      <c r="AB260" t="s">
        <v>314</v>
      </c>
      <c r="AC260" t="s">
        <v>314</v>
      </c>
      <c r="AD260" t="s">
        <v>314</v>
      </c>
      <c r="AE260" t="s">
        <v>314</v>
      </c>
      <c r="AF260" t="s">
        <v>314</v>
      </c>
    </row>
    <row r="261" spans="1:32" x14ac:dyDescent="0.35">
      <c r="A261" t="s">
        <v>1204</v>
      </c>
      <c r="B261" t="s">
        <v>1205</v>
      </c>
      <c r="C261" t="s">
        <v>12</v>
      </c>
      <c r="D261" t="s">
        <v>784</v>
      </c>
      <c r="E261" t="s">
        <v>773</v>
      </c>
      <c r="F261" t="s">
        <v>608</v>
      </c>
      <c r="G261" t="s">
        <v>607</v>
      </c>
      <c r="H261" t="s">
        <v>774</v>
      </c>
      <c r="I261" t="s">
        <v>1196</v>
      </c>
      <c r="J261" t="s">
        <v>786</v>
      </c>
      <c r="K261" t="s">
        <v>314</v>
      </c>
      <c r="L261" s="9">
        <v>13575</v>
      </c>
      <c r="M261" t="s">
        <v>314</v>
      </c>
      <c r="N261" t="s">
        <v>314</v>
      </c>
      <c r="O261" t="s">
        <v>314</v>
      </c>
      <c r="P261" t="s">
        <v>314</v>
      </c>
      <c r="Q261" t="s">
        <v>314</v>
      </c>
      <c r="R261" t="s">
        <v>314</v>
      </c>
      <c r="S261" t="s">
        <v>314</v>
      </c>
      <c r="T261" t="s">
        <v>1206</v>
      </c>
      <c r="U261" t="s">
        <v>314</v>
      </c>
      <c r="V261">
        <v>-1</v>
      </c>
      <c r="W261" t="s">
        <v>314</v>
      </c>
      <c r="X261" t="s">
        <v>788</v>
      </c>
      <c r="Y261" t="s">
        <v>314</v>
      </c>
      <c r="Z261" t="s">
        <v>314</v>
      </c>
      <c r="AA261" t="s">
        <v>314</v>
      </c>
      <c r="AB261" t="s">
        <v>314</v>
      </c>
      <c r="AC261" t="s">
        <v>314</v>
      </c>
      <c r="AD261" t="s">
        <v>314</v>
      </c>
      <c r="AE261" t="s">
        <v>314</v>
      </c>
      <c r="AF261" t="s">
        <v>314</v>
      </c>
    </row>
    <row r="262" spans="1:32" x14ac:dyDescent="0.35">
      <c r="A262" t="s">
        <v>1204</v>
      </c>
      <c r="B262" t="s">
        <v>1205</v>
      </c>
      <c r="C262" t="s">
        <v>12</v>
      </c>
      <c r="D262" t="s">
        <v>784</v>
      </c>
      <c r="E262" t="s">
        <v>773</v>
      </c>
      <c r="F262" t="s">
        <v>608</v>
      </c>
      <c r="G262" t="s">
        <v>607</v>
      </c>
      <c r="H262" t="s">
        <v>774</v>
      </c>
      <c r="I262" t="s">
        <v>1197</v>
      </c>
      <c r="J262" t="s">
        <v>786</v>
      </c>
      <c r="K262" t="s">
        <v>314</v>
      </c>
      <c r="L262" s="9">
        <v>12420</v>
      </c>
      <c r="M262" t="s">
        <v>314</v>
      </c>
      <c r="N262" t="s">
        <v>314</v>
      </c>
      <c r="O262" t="s">
        <v>314</v>
      </c>
      <c r="P262" t="s">
        <v>314</v>
      </c>
      <c r="Q262" t="s">
        <v>314</v>
      </c>
      <c r="R262" t="s">
        <v>314</v>
      </c>
      <c r="S262" t="s">
        <v>314</v>
      </c>
      <c r="T262" t="s">
        <v>1206</v>
      </c>
      <c r="U262" t="s">
        <v>314</v>
      </c>
      <c r="V262">
        <v>-1</v>
      </c>
      <c r="W262" t="s">
        <v>314</v>
      </c>
      <c r="X262" t="s">
        <v>788</v>
      </c>
      <c r="Y262" t="s">
        <v>314</v>
      </c>
      <c r="Z262" t="s">
        <v>314</v>
      </c>
      <c r="AA262" t="s">
        <v>314</v>
      </c>
      <c r="AB262" t="s">
        <v>314</v>
      </c>
      <c r="AC262" t="s">
        <v>314</v>
      </c>
      <c r="AD262" t="s">
        <v>314</v>
      </c>
      <c r="AE262" t="s">
        <v>314</v>
      </c>
      <c r="AF262" t="s">
        <v>314</v>
      </c>
    </row>
    <row r="263" spans="1:32" x14ac:dyDescent="0.35">
      <c r="A263" t="s">
        <v>1204</v>
      </c>
      <c r="B263" t="s">
        <v>1205</v>
      </c>
      <c r="C263" t="s">
        <v>12</v>
      </c>
      <c r="D263" t="s">
        <v>784</v>
      </c>
      <c r="E263" t="s">
        <v>773</v>
      </c>
      <c r="F263" t="s">
        <v>608</v>
      </c>
      <c r="G263" t="s">
        <v>607</v>
      </c>
      <c r="H263" t="s">
        <v>774</v>
      </c>
      <c r="I263" t="s">
        <v>1198</v>
      </c>
      <c r="J263" t="s">
        <v>786</v>
      </c>
      <c r="K263" t="s">
        <v>314</v>
      </c>
      <c r="L263" s="9">
        <v>12420</v>
      </c>
      <c r="M263" t="s">
        <v>314</v>
      </c>
      <c r="N263" t="s">
        <v>314</v>
      </c>
      <c r="O263" t="s">
        <v>314</v>
      </c>
      <c r="P263" t="s">
        <v>314</v>
      </c>
      <c r="Q263" t="s">
        <v>314</v>
      </c>
      <c r="R263" t="s">
        <v>314</v>
      </c>
      <c r="S263" t="s">
        <v>314</v>
      </c>
      <c r="T263" t="s">
        <v>1206</v>
      </c>
      <c r="U263" t="s">
        <v>314</v>
      </c>
      <c r="V263">
        <v>-1</v>
      </c>
      <c r="W263" t="s">
        <v>314</v>
      </c>
      <c r="X263" t="s">
        <v>788</v>
      </c>
      <c r="Y263" t="s">
        <v>314</v>
      </c>
      <c r="Z263" t="s">
        <v>314</v>
      </c>
      <c r="AA263" t="s">
        <v>314</v>
      </c>
      <c r="AB263" t="s">
        <v>314</v>
      </c>
      <c r="AC263" t="s">
        <v>314</v>
      </c>
      <c r="AD263" t="s">
        <v>314</v>
      </c>
      <c r="AE263" t="s">
        <v>314</v>
      </c>
      <c r="AF263" t="s">
        <v>314</v>
      </c>
    </row>
    <row r="264" spans="1:32" x14ac:dyDescent="0.35">
      <c r="A264" t="s">
        <v>1204</v>
      </c>
      <c r="B264" t="s">
        <v>1205</v>
      </c>
      <c r="C264" t="s">
        <v>12</v>
      </c>
      <c r="D264" t="s">
        <v>784</v>
      </c>
      <c r="E264" t="s">
        <v>773</v>
      </c>
      <c r="F264" t="s">
        <v>608</v>
      </c>
      <c r="G264" t="s">
        <v>607</v>
      </c>
      <c r="H264" t="s">
        <v>774</v>
      </c>
      <c r="I264" t="s">
        <v>1199</v>
      </c>
      <c r="J264" t="s">
        <v>786</v>
      </c>
      <c r="K264" t="s">
        <v>314</v>
      </c>
      <c r="L264" s="9">
        <v>11689</v>
      </c>
      <c r="M264" t="s">
        <v>314</v>
      </c>
      <c r="N264" t="s">
        <v>314</v>
      </c>
      <c r="O264" t="s">
        <v>314</v>
      </c>
      <c r="P264" t="s">
        <v>314</v>
      </c>
      <c r="Q264" t="s">
        <v>314</v>
      </c>
      <c r="R264" t="s">
        <v>314</v>
      </c>
      <c r="S264" t="s">
        <v>314</v>
      </c>
      <c r="T264" t="s">
        <v>1206</v>
      </c>
      <c r="U264" t="s">
        <v>314</v>
      </c>
      <c r="V264">
        <v>-1</v>
      </c>
      <c r="W264" t="s">
        <v>314</v>
      </c>
      <c r="X264" t="s">
        <v>788</v>
      </c>
      <c r="Y264" t="s">
        <v>314</v>
      </c>
      <c r="Z264" t="s">
        <v>314</v>
      </c>
      <c r="AA264" t="s">
        <v>314</v>
      </c>
      <c r="AB264" t="s">
        <v>314</v>
      </c>
      <c r="AC264" t="s">
        <v>314</v>
      </c>
      <c r="AD264" t="s">
        <v>314</v>
      </c>
      <c r="AE264" t="s">
        <v>314</v>
      </c>
      <c r="AF264" t="s">
        <v>314</v>
      </c>
    </row>
    <row r="265" spans="1:32" x14ac:dyDescent="0.35">
      <c r="A265" t="s">
        <v>1207</v>
      </c>
      <c r="B265" t="s">
        <v>1208</v>
      </c>
      <c r="C265" t="s">
        <v>11</v>
      </c>
      <c r="D265" t="s">
        <v>791</v>
      </c>
      <c r="E265" t="s">
        <v>773</v>
      </c>
      <c r="F265" t="s">
        <v>314</v>
      </c>
      <c r="G265" t="s">
        <v>314</v>
      </c>
      <c r="H265" t="s">
        <v>314</v>
      </c>
      <c r="I265" t="s">
        <v>314</v>
      </c>
      <c r="J265" t="s">
        <v>314</v>
      </c>
      <c r="K265" t="s">
        <v>314</v>
      </c>
      <c r="L265" t="s">
        <v>314</v>
      </c>
      <c r="M265" t="s">
        <v>314</v>
      </c>
      <c r="N265" t="s">
        <v>314</v>
      </c>
      <c r="O265" t="s">
        <v>314</v>
      </c>
      <c r="P265" t="s">
        <v>314</v>
      </c>
      <c r="Q265" t="s">
        <v>314</v>
      </c>
      <c r="R265" t="s">
        <v>314</v>
      </c>
      <c r="S265" t="s">
        <v>314</v>
      </c>
      <c r="T265" t="s">
        <v>314</v>
      </c>
      <c r="U265" t="s">
        <v>314</v>
      </c>
      <c r="V265" t="s">
        <v>314</v>
      </c>
      <c r="W265" t="s">
        <v>314</v>
      </c>
      <c r="X265" t="s">
        <v>314</v>
      </c>
      <c r="Y265" t="s">
        <v>314</v>
      </c>
      <c r="Z265" t="s">
        <v>314</v>
      </c>
      <c r="AA265" t="s">
        <v>314</v>
      </c>
      <c r="AB265" t="s">
        <v>314</v>
      </c>
      <c r="AC265" t="s">
        <v>314</v>
      </c>
      <c r="AD265" t="s">
        <v>314</v>
      </c>
      <c r="AE265" t="s">
        <v>314</v>
      </c>
      <c r="AF265" t="s">
        <v>314</v>
      </c>
    </row>
    <row r="266" spans="1:32" x14ac:dyDescent="0.35">
      <c r="A266" t="s">
        <v>1209</v>
      </c>
      <c r="B266" t="s">
        <v>1210</v>
      </c>
      <c r="C266" t="s">
        <v>10</v>
      </c>
      <c r="D266" t="s">
        <v>791</v>
      </c>
      <c r="E266" t="s">
        <v>773</v>
      </c>
      <c r="F266" t="s">
        <v>314</v>
      </c>
      <c r="G266" t="s">
        <v>314</v>
      </c>
      <c r="H266" t="s">
        <v>314</v>
      </c>
      <c r="I266" t="s">
        <v>314</v>
      </c>
      <c r="J266" t="s">
        <v>314</v>
      </c>
      <c r="K266" t="s">
        <v>314</v>
      </c>
      <c r="L266" t="s">
        <v>314</v>
      </c>
      <c r="M266" t="s">
        <v>314</v>
      </c>
      <c r="N266" t="s">
        <v>314</v>
      </c>
      <c r="O266" t="s">
        <v>314</v>
      </c>
      <c r="P266" t="s">
        <v>314</v>
      </c>
      <c r="Q266" t="s">
        <v>314</v>
      </c>
      <c r="R266" t="s">
        <v>314</v>
      </c>
      <c r="S266" t="s">
        <v>314</v>
      </c>
      <c r="T266" t="s">
        <v>1211</v>
      </c>
      <c r="U266" t="s">
        <v>314</v>
      </c>
      <c r="V266" t="s">
        <v>314</v>
      </c>
      <c r="W266" t="s">
        <v>314</v>
      </c>
      <c r="X266" t="s">
        <v>314</v>
      </c>
      <c r="Y266" t="s">
        <v>314</v>
      </c>
      <c r="Z266" t="s">
        <v>314</v>
      </c>
      <c r="AA266" t="s">
        <v>314</v>
      </c>
      <c r="AB266" t="s">
        <v>314</v>
      </c>
      <c r="AC266" t="s">
        <v>314</v>
      </c>
      <c r="AD266" t="s">
        <v>314</v>
      </c>
      <c r="AE266" t="s">
        <v>314</v>
      </c>
      <c r="AF266" t="s">
        <v>314</v>
      </c>
    </row>
    <row r="267" spans="1:32" x14ac:dyDescent="0.35">
      <c r="A267" t="s">
        <v>1212</v>
      </c>
      <c r="B267" t="s">
        <v>1213</v>
      </c>
      <c r="C267" t="s">
        <v>12</v>
      </c>
      <c r="D267" t="s">
        <v>779</v>
      </c>
      <c r="E267" t="s">
        <v>773</v>
      </c>
      <c r="F267" t="s">
        <v>314</v>
      </c>
      <c r="G267" t="s">
        <v>616</v>
      </c>
      <c r="H267" t="s">
        <v>774</v>
      </c>
      <c r="I267" t="s">
        <v>1214</v>
      </c>
      <c r="J267" t="s">
        <v>776</v>
      </c>
      <c r="K267" t="s">
        <v>314</v>
      </c>
      <c r="L267" s="8">
        <v>43831</v>
      </c>
      <c r="M267" t="s">
        <v>314</v>
      </c>
      <c r="N267" t="s">
        <v>314</v>
      </c>
      <c r="O267" t="s">
        <v>314</v>
      </c>
      <c r="P267" t="s">
        <v>314</v>
      </c>
      <c r="Q267" t="s">
        <v>314</v>
      </c>
      <c r="R267" t="s">
        <v>314</v>
      </c>
      <c r="S267" t="s">
        <v>314</v>
      </c>
      <c r="T267" t="s">
        <v>314</v>
      </c>
      <c r="U267" t="s">
        <v>314</v>
      </c>
      <c r="V267">
        <v>1</v>
      </c>
      <c r="W267" t="s">
        <v>314</v>
      </c>
      <c r="X267" t="s">
        <v>314</v>
      </c>
      <c r="Y267" t="s">
        <v>314</v>
      </c>
      <c r="Z267" t="s">
        <v>314</v>
      </c>
      <c r="AA267" t="s">
        <v>314</v>
      </c>
      <c r="AB267" t="s">
        <v>314</v>
      </c>
      <c r="AC267" t="s">
        <v>314</v>
      </c>
      <c r="AD267" t="s">
        <v>314</v>
      </c>
      <c r="AE267" t="s">
        <v>314</v>
      </c>
      <c r="AF267" t="s">
        <v>314</v>
      </c>
    </row>
    <row r="268" spans="1:32" x14ac:dyDescent="0.35">
      <c r="A268" t="s">
        <v>1212</v>
      </c>
      <c r="B268" t="s">
        <v>1213</v>
      </c>
      <c r="C268" t="s">
        <v>12</v>
      </c>
      <c r="D268" t="s">
        <v>779</v>
      </c>
      <c r="E268" t="s">
        <v>773</v>
      </c>
      <c r="F268" t="s">
        <v>314</v>
      </c>
      <c r="G268" t="s">
        <v>616</v>
      </c>
      <c r="H268" t="s">
        <v>774</v>
      </c>
      <c r="I268" t="s">
        <v>1215</v>
      </c>
      <c r="J268" t="s">
        <v>776</v>
      </c>
      <c r="K268" t="s">
        <v>314</v>
      </c>
      <c r="L268" s="8">
        <v>43831</v>
      </c>
      <c r="M268" t="s">
        <v>314</v>
      </c>
      <c r="N268" t="s">
        <v>314</v>
      </c>
      <c r="O268" t="s">
        <v>314</v>
      </c>
      <c r="P268" t="s">
        <v>314</v>
      </c>
      <c r="Q268" t="s">
        <v>314</v>
      </c>
      <c r="R268" t="s">
        <v>314</v>
      </c>
      <c r="S268" t="s">
        <v>314</v>
      </c>
      <c r="T268" t="s">
        <v>314</v>
      </c>
      <c r="U268" t="s">
        <v>314</v>
      </c>
      <c r="V268">
        <v>1</v>
      </c>
      <c r="W268" t="s">
        <v>314</v>
      </c>
      <c r="X268" t="s">
        <v>314</v>
      </c>
      <c r="Y268" t="s">
        <v>314</v>
      </c>
      <c r="Z268" t="s">
        <v>314</v>
      </c>
      <c r="AA268" t="s">
        <v>314</v>
      </c>
      <c r="AB268" t="s">
        <v>314</v>
      </c>
      <c r="AC268" t="s">
        <v>314</v>
      </c>
      <c r="AD268" t="s">
        <v>314</v>
      </c>
      <c r="AE268" t="s">
        <v>314</v>
      </c>
      <c r="AF268" t="s">
        <v>314</v>
      </c>
    </row>
    <row r="269" spans="1:32" x14ac:dyDescent="0.35">
      <c r="A269" t="s">
        <v>1216</v>
      </c>
      <c r="B269" t="s">
        <v>1217</v>
      </c>
      <c r="C269" t="s">
        <v>11</v>
      </c>
      <c r="D269" t="s">
        <v>779</v>
      </c>
      <c r="E269" t="s">
        <v>773</v>
      </c>
      <c r="F269" t="s">
        <v>314</v>
      </c>
      <c r="G269" t="s">
        <v>616</v>
      </c>
      <c r="H269" t="s">
        <v>774</v>
      </c>
      <c r="I269" t="s">
        <v>1215</v>
      </c>
      <c r="J269" t="s">
        <v>776</v>
      </c>
      <c r="K269" t="s">
        <v>314</v>
      </c>
      <c r="L269" s="8">
        <v>43831</v>
      </c>
      <c r="M269" t="s">
        <v>314</v>
      </c>
      <c r="N269" t="s">
        <v>314</v>
      </c>
      <c r="O269" t="s">
        <v>314</v>
      </c>
      <c r="P269" t="s">
        <v>314</v>
      </c>
      <c r="Q269" t="s">
        <v>314</v>
      </c>
      <c r="R269" t="s">
        <v>314</v>
      </c>
      <c r="S269" t="s">
        <v>314</v>
      </c>
      <c r="T269" t="s">
        <v>1218</v>
      </c>
      <c r="U269" t="s">
        <v>314</v>
      </c>
      <c r="V269">
        <v>1</v>
      </c>
      <c r="W269" t="s">
        <v>314</v>
      </c>
      <c r="X269" t="s">
        <v>314</v>
      </c>
      <c r="Y269" t="s">
        <v>314</v>
      </c>
      <c r="Z269" t="s">
        <v>314</v>
      </c>
      <c r="AA269" t="s">
        <v>314</v>
      </c>
      <c r="AB269" t="s">
        <v>314</v>
      </c>
      <c r="AC269" t="s">
        <v>314</v>
      </c>
      <c r="AD269" t="s">
        <v>314</v>
      </c>
      <c r="AE269" t="s">
        <v>314</v>
      </c>
      <c r="AF269" t="s">
        <v>314</v>
      </c>
    </row>
    <row r="270" spans="1:32" x14ac:dyDescent="0.35">
      <c r="A270" t="s">
        <v>1219</v>
      </c>
      <c r="B270" t="s">
        <v>1220</v>
      </c>
      <c r="C270" t="s">
        <v>12</v>
      </c>
      <c r="D270" t="s">
        <v>779</v>
      </c>
      <c r="E270" t="s">
        <v>773</v>
      </c>
      <c r="F270" t="s">
        <v>314</v>
      </c>
      <c r="G270" t="s">
        <v>616</v>
      </c>
      <c r="H270" t="s">
        <v>774</v>
      </c>
      <c r="I270" t="s">
        <v>1215</v>
      </c>
      <c r="J270" t="s">
        <v>776</v>
      </c>
      <c r="K270" t="s">
        <v>314</v>
      </c>
      <c r="L270" s="8">
        <v>43831</v>
      </c>
      <c r="M270" t="s">
        <v>314</v>
      </c>
      <c r="N270" t="s">
        <v>314</v>
      </c>
      <c r="O270" t="s">
        <v>314</v>
      </c>
      <c r="P270" t="s">
        <v>314</v>
      </c>
      <c r="Q270" t="s">
        <v>314</v>
      </c>
      <c r="R270" t="s">
        <v>314</v>
      </c>
      <c r="S270" t="s">
        <v>314</v>
      </c>
      <c r="T270" t="s">
        <v>1221</v>
      </c>
      <c r="U270" t="s">
        <v>314</v>
      </c>
      <c r="V270">
        <v>1</v>
      </c>
      <c r="W270" t="s">
        <v>314</v>
      </c>
      <c r="X270" t="s">
        <v>314</v>
      </c>
      <c r="Y270" t="s">
        <v>314</v>
      </c>
      <c r="Z270" t="s">
        <v>314</v>
      </c>
      <c r="AA270" t="s">
        <v>314</v>
      </c>
      <c r="AB270" t="s">
        <v>314</v>
      </c>
      <c r="AC270" t="s">
        <v>314</v>
      </c>
      <c r="AD270" t="s">
        <v>314</v>
      </c>
      <c r="AE270" t="s">
        <v>314</v>
      </c>
      <c r="AF270" t="s">
        <v>314</v>
      </c>
    </row>
    <row r="271" spans="1:32" x14ac:dyDescent="0.35">
      <c r="A271" t="s">
        <v>1222</v>
      </c>
      <c r="B271" t="s">
        <v>1223</v>
      </c>
      <c r="C271" t="s">
        <v>12</v>
      </c>
      <c r="D271" t="s">
        <v>791</v>
      </c>
      <c r="E271" t="s">
        <v>773</v>
      </c>
      <c r="F271" t="s">
        <v>314</v>
      </c>
      <c r="G271" t="s">
        <v>314</v>
      </c>
      <c r="H271" t="s">
        <v>314</v>
      </c>
      <c r="I271" t="s">
        <v>314</v>
      </c>
      <c r="J271" t="s">
        <v>314</v>
      </c>
      <c r="K271" t="s">
        <v>314</v>
      </c>
      <c r="L271" t="s">
        <v>314</v>
      </c>
      <c r="M271" t="s">
        <v>314</v>
      </c>
      <c r="N271" t="s">
        <v>314</v>
      </c>
      <c r="O271" t="s">
        <v>314</v>
      </c>
      <c r="P271" t="s">
        <v>314</v>
      </c>
      <c r="Q271" t="s">
        <v>314</v>
      </c>
      <c r="R271" t="s">
        <v>314</v>
      </c>
      <c r="S271" t="s">
        <v>314</v>
      </c>
      <c r="T271" t="s">
        <v>314</v>
      </c>
      <c r="U271" t="s">
        <v>314</v>
      </c>
      <c r="V271" t="s">
        <v>314</v>
      </c>
      <c r="W271" t="s">
        <v>314</v>
      </c>
      <c r="X271" t="s">
        <v>314</v>
      </c>
      <c r="Y271" t="s">
        <v>314</v>
      </c>
      <c r="Z271" t="s">
        <v>314</v>
      </c>
      <c r="AA271" t="s">
        <v>314</v>
      </c>
      <c r="AB271" t="s">
        <v>314</v>
      </c>
      <c r="AC271" t="s">
        <v>314</v>
      </c>
      <c r="AD271" t="s">
        <v>314</v>
      </c>
      <c r="AE271" t="s">
        <v>314</v>
      </c>
      <c r="AF271" t="s">
        <v>314</v>
      </c>
    </row>
    <row r="272" spans="1:32" x14ac:dyDescent="0.35">
      <c r="A272" t="s">
        <v>1224</v>
      </c>
      <c r="B272" t="s">
        <v>1225</v>
      </c>
      <c r="C272" t="s">
        <v>12</v>
      </c>
      <c r="D272" t="s">
        <v>791</v>
      </c>
      <c r="E272" t="s">
        <v>773</v>
      </c>
      <c r="F272" t="s">
        <v>314</v>
      </c>
      <c r="G272" t="s">
        <v>314</v>
      </c>
      <c r="H272" t="s">
        <v>314</v>
      </c>
      <c r="I272" t="s">
        <v>314</v>
      </c>
      <c r="J272" t="s">
        <v>314</v>
      </c>
      <c r="K272" t="s">
        <v>314</v>
      </c>
      <c r="L272" t="s">
        <v>314</v>
      </c>
      <c r="M272" t="s">
        <v>314</v>
      </c>
      <c r="N272" t="s">
        <v>314</v>
      </c>
      <c r="O272" t="s">
        <v>314</v>
      </c>
      <c r="P272" t="s">
        <v>314</v>
      </c>
      <c r="Q272" t="s">
        <v>314</v>
      </c>
      <c r="R272" t="s">
        <v>314</v>
      </c>
      <c r="S272" t="s">
        <v>314</v>
      </c>
      <c r="T272" t="s">
        <v>314</v>
      </c>
      <c r="U272" t="s">
        <v>314</v>
      </c>
      <c r="V272" t="s">
        <v>314</v>
      </c>
      <c r="W272" t="s">
        <v>314</v>
      </c>
      <c r="X272" t="s">
        <v>314</v>
      </c>
      <c r="Y272" t="s">
        <v>314</v>
      </c>
      <c r="Z272" t="s">
        <v>314</v>
      </c>
      <c r="AA272" t="s">
        <v>314</v>
      </c>
      <c r="AB272" t="s">
        <v>314</v>
      </c>
      <c r="AC272" t="s">
        <v>314</v>
      </c>
      <c r="AD272" t="s">
        <v>314</v>
      </c>
      <c r="AE272" t="s">
        <v>314</v>
      </c>
      <c r="AF272" t="s">
        <v>314</v>
      </c>
    </row>
    <row r="273" spans="1:32" x14ac:dyDescent="0.35">
      <c r="A273" t="s">
        <v>1226</v>
      </c>
      <c r="B273" t="s">
        <v>1227</v>
      </c>
      <c r="C273" t="s">
        <v>11</v>
      </c>
      <c r="D273" t="s">
        <v>791</v>
      </c>
      <c r="E273" t="s">
        <v>773</v>
      </c>
      <c r="F273" t="s">
        <v>314</v>
      </c>
      <c r="G273" t="s">
        <v>314</v>
      </c>
      <c r="H273" t="s">
        <v>314</v>
      </c>
      <c r="I273" t="s">
        <v>314</v>
      </c>
      <c r="J273" t="s">
        <v>314</v>
      </c>
      <c r="K273" t="s">
        <v>314</v>
      </c>
      <c r="L273" t="s">
        <v>314</v>
      </c>
      <c r="M273" t="s">
        <v>314</v>
      </c>
      <c r="N273" t="s">
        <v>314</v>
      </c>
      <c r="O273" t="s">
        <v>314</v>
      </c>
      <c r="P273" t="s">
        <v>314</v>
      </c>
      <c r="Q273" t="s">
        <v>314</v>
      </c>
      <c r="R273" t="s">
        <v>314</v>
      </c>
      <c r="S273" t="s">
        <v>314</v>
      </c>
      <c r="T273" t="s">
        <v>1228</v>
      </c>
      <c r="U273" t="s">
        <v>314</v>
      </c>
      <c r="V273" t="s">
        <v>314</v>
      </c>
      <c r="W273" t="s">
        <v>314</v>
      </c>
      <c r="X273" t="s">
        <v>314</v>
      </c>
      <c r="Y273" t="s">
        <v>314</v>
      </c>
      <c r="Z273" t="s">
        <v>314</v>
      </c>
      <c r="AA273" t="s">
        <v>314</v>
      </c>
      <c r="AB273" t="s">
        <v>314</v>
      </c>
      <c r="AC273" t="s">
        <v>314</v>
      </c>
      <c r="AD273" t="s">
        <v>314</v>
      </c>
      <c r="AE273" t="s">
        <v>314</v>
      </c>
      <c r="AF273" t="s">
        <v>314</v>
      </c>
    </row>
    <row r="274" spans="1:32" x14ac:dyDescent="0.35">
      <c r="A274" t="s">
        <v>1229</v>
      </c>
      <c r="B274" t="s">
        <v>1230</v>
      </c>
      <c r="C274" t="s">
        <v>10</v>
      </c>
      <c r="D274" t="s">
        <v>791</v>
      </c>
      <c r="E274" t="s">
        <v>773</v>
      </c>
      <c r="F274" t="s">
        <v>314</v>
      </c>
      <c r="G274" t="s">
        <v>314</v>
      </c>
      <c r="H274" t="s">
        <v>314</v>
      </c>
      <c r="I274" t="s">
        <v>314</v>
      </c>
      <c r="J274" t="s">
        <v>314</v>
      </c>
      <c r="K274" t="s">
        <v>314</v>
      </c>
      <c r="L274" t="s">
        <v>314</v>
      </c>
      <c r="M274" t="s">
        <v>314</v>
      </c>
      <c r="N274" t="s">
        <v>314</v>
      </c>
      <c r="O274" t="s">
        <v>314</v>
      </c>
      <c r="P274" t="s">
        <v>314</v>
      </c>
      <c r="Q274" t="s">
        <v>314</v>
      </c>
      <c r="R274" t="s">
        <v>314</v>
      </c>
      <c r="S274" t="s">
        <v>314</v>
      </c>
      <c r="T274" t="s">
        <v>1231</v>
      </c>
      <c r="U274" t="s">
        <v>314</v>
      </c>
      <c r="V274" t="s">
        <v>314</v>
      </c>
      <c r="W274" t="s">
        <v>314</v>
      </c>
      <c r="X274" t="s">
        <v>314</v>
      </c>
      <c r="Y274" t="s">
        <v>314</v>
      </c>
      <c r="Z274" t="s">
        <v>314</v>
      </c>
      <c r="AA274" t="s">
        <v>314</v>
      </c>
      <c r="AB274" t="s">
        <v>314</v>
      </c>
      <c r="AC274" t="s">
        <v>314</v>
      </c>
      <c r="AD274" t="s">
        <v>314</v>
      </c>
      <c r="AE274" t="s">
        <v>314</v>
      </c>
      <c r="AF274" t="s">
        <v>314</v>
      </c>
    </row>
    <row r="275" spans="1:32" x14ac:dyDescent="0.35">
      <c r="A275" t="s">
        <v>1232</v>
      </c>
      <c r="B275" t="s">
        <v>1233</v>
      </c>
      <c r="C275" t="s">
        <v>10</v>
      </c>
      <c r="D275" t="s">
        <v>791</v>
      </c>
      <c r="E275" t="s">
        <v>773</v>
      </c>
      <c r="F275" t="s">
        <v>314</v>
      </c>
      <c r="G275" t="s">
        <v>314</v>
      </c>
      <c r="H275" t="s">
        <v>314</v>
      </c>
      <c r="I275" t="s">
        <v>314</v>
      </c>
      <c r="J275" t="s">
        <v>314</v>
      </c>
      <c r="K275" t="s">
        <v>314</v>
      </c>
      <c r="L275" t="s">
        <v>314</v>
      </c>
      <c r="M275" t="s">
        <v>314</v>
      </c>
      <c r="N275" t="s">
        <v>314</v>
      </c>
      <c r="O275" t="s">
        <v>314</v>
      </c>
      <c r="P275" t="s">
        <v>314</v>
      </c>
      <c r="Q275" t="s">
        <v>314</v>
      </c>
      <c r="R275" t="s">
        <v>314</v>
      </c>
      <c r="S275" t="s">
        <v>314</v>
      </c>
      <c r="T275" t="s">
        <v>1234</v>
      </c>
      <c r="U275" t="s">
        <v>314</v>
      </c>
      <c r="V275" t="s">
        <v>314</v>
      </c>
      <c r="W275" t="s">
        <v>314</v>
      </c>
      <c r="X275" t="s">
        <v>314</v>
      </c>
      <c r="Y275" t="s">
        <v>314</v>
      </c>
      <c r="Z275" t="s">
        <v>314</v>
      </c>
      <c r="AA275" t="s">
        <v>314</v>
      </c>
      <c r="AB275" t="s">
        <v>314</v>
      </c>
      <c r="AC275" t="s">
        <v>314</v>
      </c>
      <c r="AD275" t="s">
        <v>314</v>
      </c>
      <c r="AE275" t="s">
        <v>314</v>
      </c>
      <c r="AF275" t="s">
        <v>314</v>
      </c>
    </row>
    <row r="276" spans="1:32" x14ac:dyDescent="0.35">
      <c r="A276" t="s">
        <v>1235</v>
      </c>
      <c r="B276" t="s">
        <v>1236</v>
      </c>
      <c r="C276" t="s">
        <v>13</v>
      </c>
      <c r="D276" t="s">
        <v>829</v>
      </c>
      <c r="E276" t="s">
        <v>830</v>
      </c>
      <c r="F276" t="s">
        <v>620</v>
      </c>
      <c r="G276" t="s">
        <v>619</v>
      </c>
      <c r="H276" t="s">
        <v>774</v>
      </c>
      <c r="I276" t="s">
        <v>1237</v>
      </c>
      <c r="J276" t="s">
        <v>786</v>
      </c>
      <c r="K276" s="8">
        <v>43893</v>
      </c>
      <c r="L276" t="s">
        <v>314</v>
      </c>
      <c r="M276" t="s">
        <v>314</v>
      </c>
      <c r="N276" t="s">
        <v>314</v>
      </c>
      <c r="O276">
        <v>1619</v>
      </c>
      <c r="P276">
        <v>1619</v>
      </c>
      <c r="Q276">
        <v>540</v>
      </c>
      <c r="R276" t="s">
        <v>1238</v>
      </c>
      <c r="S276" t="s">
        <v>1239</v>
      </c>
      <c r="T276" t="s">
        <v>1240</v>
      </c>
      <c r="U276" t="s">
        <v>314</v>
      </c>
      <c r="V276">
        <v>-1</v>
      </c>
      <c r="W276" t="s">
        <v>314</v>
      </c>
      <c r="X276" t="s">
        <v>788</v>
      </c>
      <c r="Y276" t="s">
        <v>314</v>
      </c>
      <c r="Z276" t="s">
        <v>314</v>
      </c>
      <c r="AA276" t="s">
        <v>314</v>
      </c>
      <c r="AB276" t="s">
        <v>314</v>
      </c>
      <c r="AC276" t="s">
        <v>1241</v>
      </c>
      <c r="AD276" t="s">
        <v>314</v>
      </c>
      <c r="AE276" t="s">
        <v>314</v>
      </c>
      <c r="AF276" t="s">
        <v>314</v>
      </c>
    </row>
    <row r="277" spans="1:32" x14ac:dyDescent="0.35">
      <c r="A277" t="s">
        <v>1235</v>
      </c>
      <c r="B277" t="s">
        <v>1236</v>
      </c>
      <c r="C277" t="s">
        <v>13</v>
      </c>
      <c r="D277" t="s">
        <v>867</v>
      </c>
      <c r="E277" t="s">
        <v>773</v>
      </c>
      <c r="F277" t="s">
        <v>314</v>
      </c>
      <c r="G277" t="s">
        <v>621</v>
      </c>
      <c r="H277" t="s">
        <v>774</v>
      </c>
      <c r="I277" t="s">
        <v>1242</v>
      </c>
      <c r="J277" t="s">
        <v>776</v>
      </c>
      <c r="K277" t="s">
        <v>314</v>
      </c>
      <c r="L277" t="s">
        <v>314</v>
      </c>
      <c r="M277" t="s">
        <v>314</v>
      </c>
      <c r="N277" t="s">
        <v>314</v>
      </c>
      <c r="O277" t="s">
        <v>314</v>
      </c>
      <c r="P277" t="s">
        <v>314</v>
      </c>
      <c r="Q277" t="s">
        <v>314</v>
      </c>
      <c r="R277" t="s">
        <v>314</v>
      </c>
      <c r="S277" t="s">
        <v>314</v>
      </c>
      <c r="T277" t="s">
        <v>1240</v>
      </c>
      <c r="U277">
        <v>4267</v>
      </c>
      <c r="V277">
        <v>1</v>
      </c>
      <c r="W277" t="s">
        <v>314</v>
      </c>
      <c r="X277" t="s">
        <v>314</v>
      </c>
      <c r="Y277" t="s">
        <v>314</v>
      </c>
      <c r="Z277" t="s">
        <v>314</v>
      </c>
      <c r="AA277" t="s">
        <v>314</v>
      </c>
      <c r="AB277" t="s">
        <v>314</v>
      </c>
      <c r="AC277" t="s">
        <v>314</v>
      </c>
      <c r="AD277" t="s">
        <v>314</v>
      </c>
      <c r="AE277" t="s">
        <v>314</v>
      </c>
      <c r="AF277" t="s">
        <v>314</v>
      </c>
    </row>
    <row r="278" spans="1:32" x14ac:dyDescent="0.35">
      <c r="A278" t="s">
        <v>1243</v>
      </c>
      <c r="B278" t="s">
        <v>1244</v>
      </c>
      <c r="C278" t="s">
        <v>12</v>
      </c>
      <c r="D278" t="s">
        <v>1245</v>
      </c>
      <c r="E278" t="s">
        <v>1246</v>
      </c>
      <c r="F278" t="s">
        <v>620</v>
      </c>
      <c r="G278" t="s">
        <v>619</v>
      </c>
      <c r="H278" t="s">
        <v>774</v>
      </c>
      <c r="I278" t="s">
        <v>1237</v>
      </c>
      <c r="J278" t="s">
        <v>786</v>
      </c>
      <c r="K278" s="8">
        <v>43892</v>
      </c>
      <c r="L278" t="s">
        <v>314</v>
      </c>
      <c r="M278" t="s">
        <v>314</v>
      </c>
      <c r="N278" t="s">
        <v>314</v>
      </c>
      <c r="O278">
        <v>765</v>
      </c>
      <c r="P278">
        <v>765</v>
      </c>
      <c r="Q278">
        <v>255</v>
      </c>
      <c r="R278" t="s">
        <v>1247</v>
      </c>
      <c r="S278" t="s">
        <v>1248</v>
      </c>
      <c r="T278" t="s">
        <v>1249</v>
      </c>
      <c r="U278" t="s">
        <v>314</v>
      </c>
      <c r="V278">
        <v>-1</v>
      </c>
      <c r="W278" t="s">
        <v>314</v>
      </c>
      <c r="X278" t="s">
        <v>788</v>
      </c>
      <c r="Y278" t="s">
        <v>314</v>
      </c>
      <c r="Z278" t="s">
        <v>314</v>
      </c>
      <c r="AA278" t="s">
        <v>314</v>
      </c>
      <c r="AB278" t="s">
        <v>314</v>
      </c>
      <c r="AC278" t="s">
        <v>314</v>
      </c>
      <c r="AD278" t="s">
        <v>314</v>
      </c>
      <c r="AE278" t="s">
        <v>314</v>
      </c>
      <c r="AF278" t="s">
        <v>314</v>
      </c>
    </row>
    <row r="279" spans="1:32" x14ac:dyDescent="0.35">
      <c r="A279" t="s">
        <v>1243</v>
      </c>
      <c r="B279" t="s">
        <v>1244</v>
      </c>
      <c r="C279" t="s">
        <v>12</v>
      </c>
      <c r="D279" t="s">
        <v>867</v>
      </c>
      <c r="E279" t="s">
        <v>773</v>
      </c>
      <c r="F279" t="s">
        <v>314</v>
      </c>
      <c r="G279" t="s">
        <v>621</v>
      </c>
      <c r="H279" t="s">
        <v>774</v>
      </c>
      <c r="I279" t="s">
        <v>1242</v>
      </c>
      <c r="J279" t="s">
        <v>776</v>
      </c>
      <c r="K279" t="s">
        <v>314</v>
      </c>
      <c r="L279" t="s">
        <v>314</v>
      </c>
      <c r="M279" t="s">
        <v>314</v>
      </c>
      <c r="N279" t="s">
        <v>314</v>
      </c>
      <c r="O279" t="s">
        <v>314</v>
      </c>
      <c r="P279" t="s">
        <v>314</v>
      </c>
      <c r="Q279" t="s">
        <v>314</v>
      </c>
      <c r="R279" t="s">
        <v>314</v>
      </c>
      <c r="S279" t="s">
        <v>314</v>
      </c>
      <c r="T279" t="s">
        <v>1249</v>
      </c>
      <c r="U279">
        <v>3411</v>
      </c>
      <c r="V279">
        <v>1</v>
      </c>
      <c r="W279" t="s">
        <v>314</v>
      </c>
      <c r="X279" t="s">
        <v>314</v>
      </c>
      <c r="Y279" t="s">
        <v>314</v>
      </c>
      <c r="Z279" t="s">
        <v>314</v>
      </c>
      <c r="AA279" t="s">
        <v>314</v>
      </c>
      <c r="AB279" t="s">
        <v>314</v>
      </c>
      <c r="AC279" t="s">
        <v>314</v>
      </c>
      <c r="AD279" t="s">
        <v>314</v>
      </c>
      <c r="AE279" t="s">
        <v>314</v>
      </c>
      <c r="AF279" t="s">
        <v>314</v>
      </c>
    </row>
    <row r="280" spans="1:32" x14ac:dyDescent="0.35">
      <c r="A280" t="s">
        <v>1250</v>
      </c>
      <c r="B280" t="s">
        <v>1251</v>
      </c>
      <c r="C280" t="s">
        <v>12</v>
      </c>
      <c r="D280" t="s">
        <v>779</v>
      </c>
      <c r="E280" t="s">
        <v>773</v>
      </c>
      <c r="F280" t="s">
        <v>314</v>
      </c>
      <c r="G280" t="s">
        <v>621</v>
      </c>
      <c r="H280" t="s">
        <v>774</v>
      </c>
      <c r="I280" t="s">
        <v>1242</v>
      </c>
      <c r="J280" t="s">
        <v>776</v>
      </c>
      <c r="K280" t="s">
        <v>314</v>
      </c>
      <c r="L280" s="8">
        <v>43863</v>
      </c>
      <c r="M280" t="s">
        <v>314</v>
      </c>
      <c r="N280" t="s">
        <v>314</v>
      </c>
      <c r="O280" t="s">
        <v>314</v>
      </c>
      <c r="P280" t="s">
        <v>314</v>
      </c>
      <c r="Q280" t="s">
        <v>314</v>
      </c>
      <c r="R280" t="s">
        <v>314</v>
      </c>
      <c r="S280" t="s">
        <v>314</v>
      </c>
      <c r="T280" t="s">
        <v>314</v>
      </c>
      <c r="U280" t="s">
        <v>314</v>
      </c>
      <c r="V280">
        <v>1</v>
      </c>
      <c r="W280" t="s">
        <v>314</v>
      </c>
      <c r="X280" t="s">
        <v>314</v>
      </c>
      <c r="Y280" t="s">
        <v>314</v>
      </c>
      <c r="Z280" t="s">
        <v>314</v>
      </c>
      <c r="AA280" t="s">
        <v>314</v>
      </c>
      <c r="AB280" t="s">
        <v>314</v>
      </c>
      <c r="AC280" t="s">
        <v>314</v>
      </c>
      <c r="AD280" t="s">
        <v>314</v>
      </c>
      <c r="AE280" t="s">
        <v>314</v>
      </c>
      <c r="AF280" t="s">
        <v>314</v>
      </c>
    </row>
    <row r="281" spans="1:32" x14ac:dyDescent="0.35">
      <c r="A281" t="s">
        <v>1250</v>
      </c>
      <c r="B281" t="s">
        <v>1251</v>
      </c>
      <c r="C281" t="s">
        <v>12</v>
      </c>
      <c r="D281" t="s">
        <v>779</v>
      </c>
      <c r="E281" t="s">
        <v>773</v>
      </c>
      <c r="F281" t="s">
        <v>314</v>
      </c>
      <c r="G281" t="s">
        <v>621</v>
      </c>
      <c r="H281" t="s">
        <v>774</v>
      </c>
      <c r="I281" t="s">
        <v>1252</v>
      </c>
      <c r="J281" t="s">
        <v>776</v>
      </c>
      <c r="K281" t="s">
        <v>314</v>
      </c>
      <c r="L281" s="8">
        <v>43863</v>
      </c>
      <c r="M281" t="s">
        <v>314</v>
      </c>
      <c r="N281" t="s">
        <v>314</v>
      </c>
      <c r="O281" t="s">
        <v>314</v>
      </c>
      <c r="P281" t="s">
        <v>314</v>
      </c>
      <c r="Q281" t="s">
        <v>314</v>
      </c>
      <c r="R281" t="s">
        <v>314</v>
      </c>
      <c r="S281" t="s">
        <v>314</v>
      </c>
      <c r="T281" t="s">
        <v>314</v>
      </c>
      <c r="U281" t="s">
        <v>314</v>
      </c>
      <c r="V281">
        <v>1</v>
      </c>
      <c r="W281" t="s">
        <v>314</v>
      </c>
      <c r="X281" t="s">
        <v>314</v>
      </c>
      <c r="Y281" t="s">
        <v>314</v>
      </c>
      <c r="Z281" t="s">
        <v>314</v>
      </c>
      <c r="AA281" t="s">
        <v>314</v>
      </c>
      <c r="AB281" t="s">
        <v>314</v>
      </c>
      <c r="AC281" t="s">
        <v>314</v>
      </c>
      <c r="AD281" t="s">
        <v>314</v>
      </c>
      <c r="AE281" t="s">
        <v>314</v>
      </c>
      <c r="AF281" t="s">
        <v>314</v>
      </c>
    </row>
    <row r="282" spans="1:32" x14ac:dyDescent="0.35">
      <c r="A282" t="s">
        <v>1253</v>
      </c>
      <c r="B282" t="s">
        <v>1254</v>
      </c>
      <c r="C282" t="s">
        <v>10</v>
      </c>
      <c r="D282" t="s">
        <v>779</v>
      </c>
      <c r="E282" t="s">
        <v>773</v>
      </c>
      <c r="F282" t="s">
        <v>314</v>
      </c>
      <c r="G282" t="s">
        <v>626</v>
      </c>
      <c r="H282" t="s">
        <v>774</v>
      </c>
      <c r="I282" t="s">
        <v>1255</v>
      </c>
      <c r="J282" t="s">
        <v>776</v>
      </c>
      <c r="K282" t="s">
        <v>314</v>
      </c>
      <c r="L282" s="8">
        <v>43862</v>
      </c>
      <c r="M282" t="s">
        <v>314</v>
      </c>
      <c r="N282" t="s">
        <v>314</v>
      </c>
      <c r="O282" t="s">
        <v>314</v>
      </c>
      <c r="P282" t="s">
        <v>314</v>
      </c>
      <c r="Q282" t="s">
        <v>314</v>
      </c>
      <c r="R282" t="s">
        <v>314</v>
      </c>
      <c r="S282" t="s">
        <v>314</v>
      </c>
      <c r="T282" t="s">
        <v>314</v>
      </c>
      <c r="U282" t="s">
        <v>314</v>
      </c>
      <c r="V282">
        <v>1</v>
      </c>
      <c r="W282" t="s">
        <v>314</v>
      </c>
      <c r="X282" t="s">
        <v>314</v>
      </c>
      <c r="Y282" t="s">
        <v>314</v>
      </c>
      <c r="Z282" t="s">
        <v>314</v>
      </c>
      <c r="AA282" t="s">
        <v>314</v>
      </c>
      <c r="AB282" t="s">
        <v>314</v>
      </c>
      <c r="AC282" t="s">
        <v>314</v>
      </c>
      <c r="AD282" t="s">
        <v>314</v>
      </c>
      <c r="AE282" t="s">
        <v>314</v>
      </c>
      <c r="AF282" t="s">
        <v>314</v>
      </c>
    </row>
    <row r="283" spans="1:32" x14ac:dyDescent="0.35">
      <c r="A283" t="s">
        <v>1253</v>
      </c>
      <c r="B283" t="s">
        <v>1254</v>
      </c>
      <c r="C283" t="s">
        <v>10</v>
      </c>
      <c r="D283" t="s">
        <v>779</v>
      </c>
      <c r="E283" t="s">
        <v>773</v>
      </c>
      <c r="F283" t="s">
        <v>314</v>
      </c>
      <c r="G283" t="s">
        <v>625</v>
      </c>
      <c r="H283" t="s">
        <v>774</v>
      </c>
      <c r="I283" t="s">
        <v>1256</v>
      </c>
      <c r="J283" t="s">
        <v>776</v>
      </c>
      <c r="K283" t="s">
        <v>314</v>
      </c>
      <c r="L283" s="8">
        <v>43863</v>
      </c>
      <c r="M283" t="s">
        <v>314</v>
      </c>
      <c r="N283" t="s">
        <v>314</v>
      </c>
      <c r="O283" t="s">
        <v>314</v>
      </c>
      <c r="P283" t="s">
        <v>314</v>
      </c>
      <c r="Q283" t="s">
        <v>314</v>
      </c>
      <c r="R283" t="s">
        <v>314</v>
      </c>
      <c r="S283" t="s">
        <v>314</v>
      </c>
      <c r="T283" t="s">
        <v>314</v>
      </c>
      <c r="U283" t="s">
        <v>314</v>
      </c>
      <c r="V283">
        <v>1</v>
      </c>
      <c r="W283" t="s">
        <v>314</v>
      </c>
      <c r="X283" t="s">
        <v>314</v>
      </c>
      <c r="Y283" t="s">
        <v>314</v>
      </c>
      <c r="Z283" t="s">
        <v>314</v>
      </c>
      <c r="AA283" t="s">
        <v>314</v>
      </c>
      <c r="AB283" t="s">
        <v>314</v>
      </c>
      <c r="AC283" t="s">
        <v>314</v>
      </c>
      <c r="AD283" t="s">
        <v>314</v>
      </c>
      <c r="AE283" t="s">
        <v>314</v>
      </c>
      <c r="AF283" t="s">
        <v>314</v>
      </c>
    </row>
    <row r="284" spans="1:32" x14ac:dyDescent="0.35">
      <c r="A284" t="s">
        <v>1257</v>
      </c>
      <c r="B284" t="s">
        <v>1258</v>
      </c>
      <c r="C284" t="s">
        <v>12</v>
      </c>
      <c r="D284" t="s">
        <v>791</v>
      </c>
      <c r="E284" t="s">
        <v>773</v>
      </c>
      <c r="F284" t="s">
        <v>314</v>
      </c>
      <c r="G284" t="s">
        <v>314</v>
      </c>
      <c r="H284" t="s">
        <v>314</v>
      </c>
      <c r="I284" t="s">
        <v>314</v>
      </c>
      <c r="J284" t="s">
        <v>314</v>
      </c>
      <c r="K284" t="s">
        <v>314</v>
      </c>
      <c r="L284" t="s">
        <v>314</v>
      </c>
      <c r="M284" t="s">
        <v>314</v>
      </c>
      <c r="N284" t="s">
        <v>314</v>
      </c>
      <c r="O284" t="s">
        <v>314</v>
      </c>
      <c r="P284" t="s">
        <v>314</v>
      </c>
      <c r="Q284" t="s">
        <v>314</v>
      </c>
      <c r="R284" t="s">
        <v>314</v>
      </c>
      <c r="S284" t="s">
        <v>314</v>
      </c>
      <c r="T284" t="s">
        <v>314</v>
      </c>
      <c r="U284" t="s">
        <v>314</v>
      </c>
      <c r="V284" t="s">
        <v>314</v>
      </c>
      <c r="W284" t="s">
        <v>314</v>
      </c>
      <c r="X284" t="s">
        <v>314</v>
      </c>
      <c r="Y284" t="s">
        <v>314</v>
      </c>
      <c r="Z284" t="s">
        <v>314</v>
      </c>
      <c r="AA284" t="s">
        <v>314</v>
      </c>
      <c r="AB284" t="s">
        <v>314</v>
      </c>
      <c r="AC284" t="s">
        <v>314</v>
      </c>
      <c r="AD284" t="s">
        <v>314</v>
      </c>
      <c r="AE284" t="s">
        <v>314</v>
      </c>
      <c r="AF284" t="s">
        <v>314</v>
      </c>
    </row>
    <row r="285" spans="1:32" x14ac:dyDescent="0.35">
      <c r="A285" t="s">
        <v>1259</v>
      </c>
      <c r="B285" t="s">
        <v>1260</v>
      </c>
      <c r="C285" t="s">
        <v>12</v>
      </c>
      <c r="D285" t="s">
        <v>791</v>
      </c>
      <c r="E285" t="s">
        <v>773</v>
      </c>
      <c r="F285" t="s">
        <v>314</v>
      </c>
      <c r="G285" t="s">
        <v>314</v>
      </c>
      <c r="H285" t="s">
        <v>314</v>
      </c>
      <c r="I285" t="s">
        <v>314</v>
      </c>
      <c r="J285" t="s">
        <v>314</v>
      </c>
      <c r="K285" t="s">
        <v>314</v>
      </c>
      <c r="L285" t="s">
        <v>314</v>
      </c>
      <c r="M285" t="s">
        <v>314</v>
      </c>
      <c r="N285" t="s">
        <v>314</v>
      </c>
      <c r="O285" t="s">
        <v>314</v>
      </c>
      <c r="P285" t="s">
        <v>314</v>
      </c>
      <c r="Q285" t="s">
        <v>314</v>
      </c>
      <c r="R285" t="s">
        <v>314</v>
      </c>
      <c r="S285" t="s">
        <v>314</v>
      </c>
      <c r="T285" t="s">
        <v>314</v>
      </c>
      <c r="U285" t="s">
        <v>314</v>
      </c>
      <c r="V285" t="s">
        <v>314</v>
      </c>
      <c r="W285" t="s">
        <v>314</v>
      </c>
      <c r="X285" t="s">
        <v>314</v>
      </c>
      <c r="Y285" t="s">
        <v>314</v>
      </c>
      <c r="Z285" t="s">
        <v>314</v>
      </c>
      <c r="AA285" t="s">
        <v>314</v>
      </c>
      <c r="AB285" t="s">
        <v>314</v>
      </c>
      <c r="AC285" t="s">
        <v>314</v>
      </c>
      <c r="AD285" t="s">
        <v>314</v>
      </c>
      <c r="AE285" t="s">
        <v>314</v>
      </c>
      <c r="AF285" t="s">
        <v>314</v>
      </c>
    </row>
    <row r="286" spans="1:32" x14ac:dyDescent="0.35">
      <c r="A286" t="s">
        <v>1261</v>
      </c>
      <c r="B286" t="s">
        <v>1262</v>
      </c>
      <c r="C286" t="s">
        <v>10</v>
      </c>
      <c r="D286" t="s">
        <v>791</v>
      </c>
      <c r="E286" t="s">
        <v>773</v>
      </c>
      <c r="F286" t="s">
        <v>314</v>
      </c>
      <c r="G286" t="s">
        <v>314</v>
      </c>
      <c r="H286" t="s">
        <v>314</v>
      </c>
      <c r="I286" t="s">
        <v>314</v>
      </c>
      <c r="J286" t="s">
        <v>314</v>
      </c>
      <c r="K286" t="s">
        <v>314</v>
      </c>
      <c r="L286" t="s">
        <v>314</v>
      </c>
      <c r="M286" t="s">
        <v>314</v>
      </c>
      <c r="N286" t="s">
        <v>314</v>
      </c>
      <c r="O286" t="s">
        <v>314</v>
      </c>
      <c r="P286" t="s">
        <v>314</v>
      </c>
      <c r="Q286" t="s">
        <v>314</v>
      </c>
      <c r="R286" t="s">
        <v>314</v>
      </c>
      <c r="S286" t="s">
        <v>314</v>
      </c>
      <c r="T286" t="s">
        <v>314</v>
      </c>
      <c r="U286" t="s">
        <v>314</v>
      </c>
      <c r="V286" t="s">
        <v>314</v>
      </c>
      <c r="W286" t="s">
        <v>314</v>
      </c>
      <c r="X286" t="s">
        <v>314</v>
      </c>
      <c r="Y286" t="s">
        <v>314</v>
      </c>
      <c r="Z286" t="s">
        <v>314</v>
      </c>
      <c r="AA286" t="s">
        <v>314</v>
      </c>
      <c r="AB286" t="s">
        <v>314</v>
      </c>
      <c r="AC286" t="s">
        <v>314</v>
      </c>
      <c r="AD286" t="s">
        <v>314</v>
      </c>
      <c r="AE286" t="s">
        <v>314</v>
      </c>
      <c r="AF286" t="s">
        <v>314</v>
      </c>
    </row>
    <row r="287" spans="1:32" x14ac:dyDescent="0.35">
      <c r="A287" t="s">
        <v>1263</v>
      </c>
      <c r="B287" t="s">
        <v>1264</v>
      </c>
      <c r="C287" t="s">
        <v>10</v>
      </c>
      <c r="D287" t="s">
        <v>791</v>
      </c>
      <c r="E287" t="s">
        <v>773</v>
      </c>
      <c r="F287" t="s">
        <v>314</v>
      </c>
      <c r="G287" t="s">
        <v>314</v>
      </c>
      <c r="H287" t="s">
        <v>314</v>
      </c>
      <c r="I287" t="s">
        <v>314</v>
      </c>
      <c r="J287" t="s">
        <v>314</v>
      </c>
      <c r="K287" t="s">
        <v>314</v>
      </c>
      <c r="L287" t="s">
        <v>314</v>
      </c>
      <c r="M287" t="s">
        <v>314</v>
      </c>
      <c r="N287" t="s">
        <v>314</v>
      </c>
      <c r="O287" t="s">
        <v>314</v>
      </c>
      <c r="P287" t="s">
        <v>314</v>
      </c>
      <c r="Q287" t="s">
        <v>314</v>
      </c>
      <c r="R287" t="s">
        <v>314</v>
      </c>
      <c r="S287" t="s">
        <v>314</v>
      </c>
      <c r="T287" t="s">
        <v>1265</v>
      </c>
      <c r="U287" t="s">
        <v>314</v>
      </c>
      <c r="V287" t="s">
        <v>314</v>
      </c>
      <c r="W287" t="s">
        <v>314</v>
      </c>
      <c r="X287" t="s">
        <v>314</v>
      </c>
      <c r="Y287" t="s">
        <v>314</v>
      </c>
      <c r="Z287" t="s">
        <v>314</v>
      </c>
      <c r="AA287" t="s">
        <v>314</v>
      </c>
      <c r="AB287" t="s">
        <v>314</v>
      </c>
      <c r="AC287" t="s">
        <v>314</v>
      </c>
      <c r="AD287" t="s">
        <v>314</v>
      </c>
      <c r="AE287" t="s">
        <v>314</v>
      </c>
      <c r="AF287" t="s">
        <v>314</v>
      </c>
    </row>
    <row r="288" spans="1:32" x14ac:dyDescent="0.35">
      <c r="A288" t="s">
        <v>1266</v>
      </c>
      <c r="B288" t="s">
        <v>1267</v>
      </c>
      <c r="C288" t="s">
        <v>10</v>
      </c>
      <c r="D288" t="s">
        <v>791</v>
      </c>
      <c r="E288" t="s">
        <v>773</v>
      </c>
      <c r="F288" t="s">
        <v>314</v>
      </c>
      <c r="G288" t="s">
        <v>314</v>
      </c>
      <c r="H288" t="s">
        <v>314</v>
      </c>
      <c r="I288" t="s">
        <v>314</v>
      </c>
      <c r="J288" t="s">
        <v>314</v>
      </c>
      <c r="K288" t="s">
        <v>314</v>
      </c>
      <c r="L288" t="s">
        <v>314</v>
      </c>
      <c r="M288" t="s">
        <v>314</v>
      </c>
      <c r="N288" t="s">
        <v>314</v>
      </c>
      <c r="O288" t="s">
        <v>314</v>
      </c>
      <c r="P288" t="s">
        <v>314</v>
      </c>
      <c r="Q288" t="s">
        <v>314</v>
      </c>
      <c r="R288" t="s">
        <v>314</v>
      </c>
      <c r="S288" t="s">
        <v>314</v>
      </c>
      <c r="T288" t="s">
        <v>1268</v>
      </c>
      <c r="U288" t="s">
        <v>314</v>
      </c>
      <c r="V288" t="s">
        <v>314</v>
      </c>
      <c r="W288" t="s">
        <v>314</v>
      </c>
      <c r="X288" t="s">
        <v>314</v>
      </c>
      <c r="Y288" t="s">
        <v>314</v>
      </c>
      <c r="Z288" t="s">
        <v>314</v>
      </c>
      <c r="AA288" t="s">
        <v>314</v>
      </c>
      <c r="AB288" t="s">
        <v>314</v>
      </c>
      <c r="AC288" t="s">
        <v>314</v>
      </c>
      <c r="AD288" t="s">
        <v>314</v>
      </c>
      <c r="AE288" t="s">
        <v>314</v>
      </c>
      <c r="AF288" t="s">
        <v>314</v>
      </c>
    </row>
    <row r="289" spans="1:32" x14ac:dyDescent="0.35">
      <c r="A289" t="s">
        <v>1269</v>
      </c>
      <c r="B289" t="s">
        <v>1270</v>
      </c>
      <c r="C289" t="s">
        <v>10</v>
      </c>
      <c r="D289" t="s">
        <v>791</v>
      </c>
      <c r="E289" t="s">
        <v>773</v>
      </c>
      <c r="F289" t="s">
        <v>314</v>
      </c>
      <c r="G289" t="s">
        <v>314</v>
      </c>
      <c r="H289" t="s">
        <v>314</v>
      </c>
      <c r="I289" t="s">
        <v>314</v>
      </c>
      <c r="J289" t="s">
        <v>314</v>
      </c>
      <c r="K289" t="s">
        <v>314</v>
      </c>
      <c r="L289" t="s">
        <v>314</v>
      </c>
      <c r="M289" t="s">
        <v>314</v>
      </c>
      <c r="N289" t="s">
        <v>314</v>
      </c>
      <c r="O289" t="s">
        <v>314</v>
      </c>
      <c r="P289" t="s">
        <v>314</v>
      </c>
      <c r="Q289" t="s">
        <v>314</v>
      </c>
      <c r="R289" t="s">
        <v>314</v>
      </c>
      <c r="S289" t="s">
        <v>314</v>
      </c>
      <c r="T289" t="s">
        <v>314</v>
      </c>
      <c r="U289" t="s">
        <v>314</v>
      </c>
      <c r="V289" t="s">
        <v>314</v>
      </c>
      <c r="W289" t="s">
        <v>314</v>
      </c>
      <c r="X289" t="s">
        <v>314</v>
      </c>
      <c r="Y289" t="s">
        <v>314</v>
      </c>
      <c r="Z289" t="s">
        <v>314</v>
      </c>
      <c r="AA289" t="s">
        <v>314</v>
      </c>
      <c r="AB289" t="s">
        <v>314</v>
      </c>
      <c r="AC289" t="s">
        <v>314</v>
      </c>
      <c r="AD289" t="s">
        <v>314</v>
      </c>
      <c r="AE289" t="s">
        <v>314</v>
      </c>
      <c r="AF289" t="s">
        <v>314</v>
      </c>
    </row>
    <row r="290" spans="1:32" x14ac:dyDescent="0.35">
      <c r="A290" t="s">
        <v>1271</v>
      </c>
      <c r="B290" t="s">
        <v>1272</v>
      </c>
      <c r="C290" t="s">
        <v>12</v>
      </c>
      <c r="D290" t="s">
        <v>867</v>
      </c>
      <c r="E290" t="s">
        <v>773</v>
      </c>
      <c r="F290" t="s">
        <v>631</v>
      </c>
      <c r="G290" t="s">
        <v>630</v>
      </c>
      <c r="H290" t="s">
        <v>774</v>
      </c>
      <c r="I290" t="s">
        <v>1273</v>
      </c>
      <c r="J290" t="s">
        <v>899</v>
      </c>
      <c r="K290" t="s">
        <v>314</v>
      </c>
      <c r="L290" t="s">
        <v>314</v>
      </c>
      <c r="M290" t="s">
        <v>314</v>
      </c>
      <c r="N290" t="s">
        <v>314</v>
      </c>
      <c r="O290" t="s">
        <v>314</v>
      </c>
      <c r="P290" t="s">
        <v>314</v>
      </c>
      <c r="Q290" t="s">
        <v>314</v>
      </c>
      <c r="R290" t="s">
        <v>314</v>
      </c>
      <c r="S290" t="s">
        <v>314</v>
      </c>
      <c r="T290" t="s">
        <v>314</v>
      </c>
      <c r="U290">
        <v>3859</v>
      </c>
      <c r="V290">
        <v>1</v>
      </c>
      <c r="W290" t="s">
        <v>314</v>
      </c>
      <c r="X290" t="s">
        <v>900</v>
      </c>
      <c r="Y290" t="s">
        <v>314</v>
      </c>
      <c r="Z290" t="s">
        <v>314</v>
      </c>
      <c r="AA290" t="s">
        <v>314</v>
      </c>
      <c r="AB290" t="s">
        <v>314</v>
      </c>
      <c r="AC290" t="s">
        <v>314</v>
      </c>
      <c r="AD290" t="s">
        <v>314</v>
      </c>
      <c r="AE290" t="s">
        <v>314</v>
      </c>
      <c r="AF290" t="s">
        <v>314</v>
      </c>
    </row>
    <row r="291" spans="1:32" x14ac:dyDescent="0.35">
      <c r="A291" t="s">
        <v>1274</v>
      </c>
      <c r="B291" t="s">
        <v>1275</v>
      </c>
      <c r="C291" t="s">
        <v>10</v>
      </c>
      <c r="D291" t="s">
        <v>791</v>
      </c>
      <c r="E291" t="s">
        <v>773</v>
      </c>
      <c r="F291" t="s">
        <v>314</v>
      </c>
      <c r="G291" t="s">
        <v>314</v>
      </c>
      <c r="H291" t="s">
        <v>314</v>
      </c>
      <c r="I291" t="s">
        <v>314</v>
      </c>
      <c r="J291" t="s">
        <v>314</v>
      </c>
      <c r="K291" t="s">
        <v>314</v>
      </c>
      <c r="L291" t="s">
        <v>314</v>
      </c>
      <c r="M291" t="s">
        <v>314</v>
      </c>
      <c r="N291" t="s">
        <v>314</v>
      </c>
      <c r="O291" t="s">
        <v>314</v>
      </c>
      <c r="P291" t="s">
        <v>314</v>
      </c>
      <c r="Q291" t="s">
        <v>314</v>
      </c>
      <c r="R291" t="s">
        <v>314</v>
      </c>
      <c r="S291" t="s">
        <v>314</v>
      </c>
      <c r="T291" t="s">
        <v>314</v>
      </c>
      <c r="U291" t="s">
        <v>314</v>
      </c>
      <c r="V291" t="s">
        <v>314</v>
      </c>
      <c r="W291" t="s">
        <v>314</v>
      </c>
      <c r="X291" t="s">
        <v>314</v>
      </c>
      <c r="Y291" t="s">
        <v>314</v>
      </c>
      <c r="Z291" t="s">
        <v>314</v>
      </c>
      <c r="AA291" t="s">
        <v>314</v>
      </c>
      <c r="AB291" t="s">
        <v>314</v>
      </c>
      <c r="AC291" t="s">
        <v>314</v>
      </c>
      <c r="AD291" t="s">
        <v>314</v>
      </c>
      <c r="AE291" t="s">
        <v>314</v>
      </c>
      <c r="AF291" t="s">
        <v>314</v>
      </c>
    </row>
    <row r="292" spans="1:32" x14ac:dyDescent="0.35">
      <c r="A292" t="s">
        <v>1276</v>
      </c>
      <c r="B292" t="s">
        <v>1277</v>
      </c>
      <c r="C292" t="s">
        <v>12</v>
      </c>
      <c r="D292" t="s">
        <v>791</v>
      </c>
      <c r="E292" t="s">
        <v>773</v>
      </c>
      <c r="F292" t="s">
        <v>314</v>
      </c>
      <c r="G292" t="s">
        <v>314</v>
      </c>
      <c r="H292" t="s">
        <v>314</v>
      </c>
      <c r="I292" t="s">
        <v>314</v>
      </c>
      <c r="J292" t="s">
        <v>314</v>
      </c>
      <c r="K292" t="s">
        <v>314</v>
      </c>
      <c r="L292" t="s">
        <v>314</v>
      </c>
      <c r="M292" t="s">
        <v>314</v>
      </c>
      <c r="N292" t="s">
        <v>314</v>
      </c>
      <c r="O292" t="s">
        <v>314</v>
      </c>
      <c r="P292" t="s">
        <v>314</v>
      </c>
      <c r="Q292" t="s">
        <v>314</v>
      </c>
      <c r="R292" t="s">
        <v>314</v>
      </c>
      <c r="S292" t="s">
        <v>314</v>
      </c>
      <c r="T292" t="s">
        <v>1278</v>
      </c>
      <c r="U292" t="s">
        <v>314</v>
      </c>
      <c r="V292" t="s">
        <v>314</v>
      </c>
      <c r="W292" t="s">
        <v>314</v>
      </c>
      <c r="X292" t="s">
        <v>314</v>
      </c>
      <c r="Y292" t="s">
        <v>314</v>
      </c>
      <c r="Z292" t="s">
        <v>314</v>
      </c>
      <c r="AA292" t="s">
        <v>314</v>
      </c>
      <c r="AB292" t="s">
        <v>314</v>
      </c>
      <c r="AC292" t="s">
        <v>314</v>
      </c>
      <c r="AD292" t="s">
        <v>314</v>
      </c>
      <c r="AE292" t="s">
        <v>314</v>
      </c>
      <c r="AF292" t="s">
        <v>314</v>
      </c>
    </row>
    <row r="293" spans="1:32" x14ac:dyDescent="0.35">
      <c r="A293" t="s">
        <v>1279</v>
      </c>
      <c r="B293" t="s">
        <v>1280</v>
      </c>
      <c r="C293" t="s">
        <v>10</v>
      </c>
      <c r="D293" t="s">
        <v>791</v>
      </c>
      <c r="E293" t="s">
        <v>773</v>
      </c>
      <c r="F293" t="s">
        <v>314</v>
      </c>
      <c r="G293" t="s">
        <v>314</v>
      </c>
      <c r="H293" t="s">
        <v>314</v>
      </c>
      <c r="I293" t="s">
        <v>314</v>
      </c>
      <c r="J293" t="s">
        <v>314</v>
      </c>
      <c r="K293" t="s">
        <v>314</v>
      </c>
      <c r="L293" t="s">
        <v>314</v>
      </c>
      <c r="M293" t="s">
        <v>314</v>
      </c>
      <c r="N293" t="s">
        <v>314</v>
      </c>
      <c r="O293" t="s">
        <v>314</v>
      </c>
      <c r="P293" t="s">
        <v>314</v>
      </c>
      <c r="Q293" t="s">
        <v>314</v>
      </c>
      <c r="R293" t="s">
        <v>314</v>
      </c>
      <c r="S293" t="s">
        <v>314</v>
      </c>
      <c r="T293" t="s">
        <v>1281</v>
      </c>
      <c r="U293" t="s">
        <v>314</v>
      </c>
      <c r="V293" t="s">
        <v>314</v>
      </c>
      <c r="W293" t="s">
        <v>314</v>
      </c>
      <c r="X293" t="s">
        <v>314</v>
      </c>
      <c r="Y293" t="s">
        <v>314</v>
      </c>
      <c r="Z293" t="s">
        <v>314</v>
      </c>
      <c r="AA293" t="s">
        <v>314</v>
      </c>
      <c r="AB293" t="s">
        <v>314</v>
      </c>
      <c r="AC293" t="s">
        <v>314</v>
      </c>
      <c r="AD293" t="s">
        <v>314</v>
      </c>
      <c r="AE293" t="s">
        <v>314</v>
      </c>
      <c r="AF293" t="s">
        <v>314</v>
      </c>
    </row>
    <row r="294" spans="1:32" x14ac:dyDescent="0.35">
      <c r="A294" t="s">
        <v>1282</v>
      </c>
      <c r="B294" t="s">
        <v>1283</v>
      </c>
      <c r="C294" t="s">
        <v>10</v>
      </c>
      <c r="D294" t="s">
        <v>791</v>
      </c>
      <c r="E294" t="s">
        <v>773</v>
      </c>
      <c r="F294" t="s">
        <v>314</v>
      </c>
      <c r="G294" t="s">
        <v>314</v>
      </c>
      <c r="H294" t="s">
        <v>314</v>
      </c>
      <c r="I294" t="s">
        <v>314</v>
      </c>
      <c r="J294" t="s">
        <v>314</v>
      </c>
      <c r="K294" t="s">
        <v>314</v>
      </c>
      <c r="L294" t="s">
        <v>314</v>
      </c>
      <c r="M294" t="s">
        <v>314</v>
      </c>
      <c r="N294" t="s">
        <v>314</v>
      </c>
      <c r="O294" t="s">
        <v>314</v>
      </c>
      <c r="P294" t="s">
        <v>314</v>
      </c>
      <c r="Q294" t="s">
        <v>314</v>
      </c>
      <c r="R294" t="s">
        <v>314</v>
      </c>
      <c r="S294" t="s">
        <v>314</v>
      </c>
      <c r="T294" t="s">
        <v>314</v>
      </c>
      <c r="U294" t="s">
        <v>314</v>
      </c>
      <c r="V294" t="s">
        <v>314</v>
      </c>
      <c r="W294" t="s">
        <v>314</v>
      </c>
      <c r="X294" t="s">
        <v>314</v>
      </c>
      <c r="Y294" t="s">
        <v>314</v>
      </c>
      <c r="Z294" t="s">
        <v>314</v>
      </c>
      <c r="AA294" t="s">
        <v>314</v>
      </c>
      <c r="AB294" t="s">
        <v>314</v>
      </c>
      <c r="AC294" t="s">
        <v>314</v>
      </c>
      <c r="AD294" t="s">
        <v>314</v>
      </c>
      <c r="AE294" t="s">
        <v>314</v>
      </c>
      <c r="AF294" t="s">
        <v>314</v>
      </c>
    </row>
    <row r="295" spans="1:32" x14ac:dyDescent="0.35">
      <c r="A295" t="s">
        <v>1284</v>
      </c>
      <c r="B295" t="s">
        <v>1285</v>
      </c>
      <c r="C295" t="s">
        <v>11</v>
      </c>
      <c r="D295" t="s">
        <v>791</v>
      </c>
      <c r="E295" t="s">
        <v>773</v>
      </c>
      <c r="F295" t="s">
        <v>314</v>
      </c>
      <c r="G295" t="s">
        <v>314</v>
      </c>
      <c r="H295" t="s">
        <v>314</v>
      </c>
      <c r="I295" t="s">
        <v>314</v>
      </c>
      <c r="J295" t="s">
        <v>314</v>
      </c>
      <c r="K295" t="s">
        <v>314</v>
      </c>
      <c r="L295" t="s">
        <v>314</v>
      </c>
      <c r="M295" t="s">
        <v>314</v>
      </c>
      <c r="N295" t="s">
        <v>314</v>
      </c>
      <c r="O295" t="s">
        <v>314</v>
      </c>
      <c r="P295" t="s">
        <v>314</v>
      </c>
      <c r="Q295" t="s">
        <v>314</v>
      </c>
      <c r="R295" t="s">
        <v>314</v>
      </c>
      <c r="S295" t="s">
        <v>314</v>
      </c>
      <c r="T295" t="s">
        <v>314</v>
      </c>
      <c r="U295" t="s">
        <v>314</v>
      </c>
      <c r="V295" t="s">
        <v>314</v>
      </c>
      <c r="W295" t="s">
        <v>314</v>
      </c>
      <c r="X295" t="s">
        <v>314</v>
      </c>
      <c r="Y295" t="s">
        <v>314</v>
      </c>
      <c r="Z295" t="s">
        <v>314</v>
      </c>
      <c r="AA295" t="s">
        <v>314</v>
      </c>
      <c r="AB295" t="s">
        <v>314</v>
      </c>
      <c r="AC295" t="s">
        <v>314</v>
      </c>
      <c r="AD295" t="s">
        <v>314</v>
      </c>
      <c r="AE295" t="s">
        <v>314</v>
      </c>
      <c r="AF295" t="s">
        <v>314</v>
      </c>
    </row>
    <row r="296" spans="1:32" x14ac:dyDescent="0.35">
      <c r="A296" t="s">
        <v>1286</v>
      </c>
      <c r="B296" t="s">
        <v>1287</v>
      </c>
      <c r="C296" t="s">
        <v>10</v>
      </c>
      <c r="D296" t="s">
        <v>791</v>
      </c>
      <c r="E296" t="s">
        <v>773</v>
      </c>
      <c r="F296" t="s">
        <v>314</v>
      </c>
      <c r="G296" t="s">
        <v>314</v>
      </c>
      <c r="H296" t="s">
        <v>314</v>
      </c>
      <c r="I296" t="s">
        <v>314</v>
      </c>
      <c r="J296" t="s">
        <v>314</v>
      </c>
      <c r="K296" t="s">
        <v>314</v>
      </c>
      <c r="L296" t="s">
        <v>314</v>
      </c>
      <c r="M296" t="s">
        <v>314</v>
      </c>
      <c r="N296" t="s">
        <v>314</v>
      </c>
      <c r="O296" t="s">
        <v>314</v>
      </c>
      <c r="P296" t="s">
        <v>314</v>
      </c>
      <c r="Q296" t="s">
        <v>314</v>
      </c>
      <c r="R296" t="s">
        <v>314</v>
      </c>
      <c r="S296" t="s">
        <v>314</v>
      </c>
      <c r="T296" t="s">
        <v>314</v>
      </c>
      <c r="U296" t="s">
        <v>314</v>
      </c>
      <c r="V296" t="s">
        <v>314</v>
      </c>
      <c r="W296" t="s">
        <v>314</v>
      </c>
      <c r="X296" t="s">
        <v>314</v>
      </c>
      <c r="Y296" t="s">
        <v>314</v>
      </c>
      <c r="Z296" t="s">
        <v>314</v>
      </c>
      <c r="AA296" t="s">
        <v>314</v>
      </c>
      <c r="AB296" t="s">
        <v>314</v>
      </c>
      <c r="AC296" t="s">
        <v>314</v>
      </c>
      <c r="AD296" t="s">
        <v>314</v>
      </c>
      <c r="AE296" t="s">
        <v>314</v>
      </c>
      <c r="AF296" t="s">
        <v>314</v>
      </c>
    </row>
    <row r="297" spans="1:32" x14ac:dyDescent="0.35">
      <c r="A297" t="s">
        <v>1288</v>
      </c>
      <c r="B297" t="s">
        <v>1289</v>
      </c>
      <c r="C297" t="s">
        <v>12</v>
      </c>
      <c r="D297" t="s">
        <v>791</v>
      </c>
      <c r="E297" t="s">
        <v>773</v>
      </c>
      <c r="F297" t="s">
        <v>314</v>
      </c>
      <c r="G297" t="s">
        <v>314</v>
      </c>
      <c r="H297" t="s">
        <v>314</v>
      </c>
      <c r="I297" t="s">
        <v>314</v>
      </c>
      <c r="J297" t="s">
        <v>314</v>
      </c>
      <c r="K297" t="s">
        <v>314</v>
      </c>
      <c r="L297" t="s">
        <v>314</v>
      </c>
      <c r="M297" t="s">
        <v>314</v>
      </c>
      <c r="N297" t="s">
        <v>314</v>
      </c>
      <c r="O297" t="s">
        <v>314</v>
      </c>
      <c r="P297" t="s">
        <v>314</v>
      </c>
      <c r="Q297" t="s">
        <v>314</v>
      </c>
      <c r="R297" t="s">
        <v>314</v>
      </c>
      <c r="S297" t="s">
        <v>314</v>
      </c>
      <c r="T297" t="s">
        <v>314</v>
      </c>
      <c r="U297" t="s">
        <v>314</v>
      </c>
      <c r="V297" t="s">
        <v>314</v>
      </c>
      <c r="W297" t="s">
        <v>314</v>
      </c>
      <c r="X297" t="s">
        <v>314</v>
      </c>
      <c r="Y297" t="s">
        <v>314</v>
      </c>
      <c r="Z297" t="s">
        <v>314</v>
      </c>
      <c r="AA297" t="s">
        <v>314</v>
      </c>
      <c r="AB297" t="s">
        <v>314</v>
      </c>
      <c r="AC297" t="s">
        <v>314</v>
      </c>
      <c r="AD297" t="s">
        <v>314</v>
      </c>
      <c r="AE297" t="s">
        <v>314</v>
      </c>
      <c r="AF297" t="s">
        <v>314</v>
      </c>
    </row>
    <row r="298" spans="1:32" x14ac:dyDescent="0.35">
      <c r="A298" t="s">
        <v>1290</v>
      </c>
      <c r="B298" t="s">
        <v>1291</v>
      </c>
      <c r="C298" t="s">
        <v>10</v>
      </c>
      <c r="D298" t="s">
        <v>784</v>
      </c>
      <c r="E298" t="s">
        <v>773</v>
      </c>
      <c r="F298" t="s">
        <v>642</v>
      </c>
      <c r="G298" t="s">
        <v>641</v>
      </c>
      <c r="H298" t="s">
        <v>774</v>
      </c>
      <c r="I298" t="s">
        <v>1292</v>
      </c>
      <c r="J298" t="s">
        <v>786</v>
      </c>
      <c r="K298" t="s">
        <v>314</v>
      </c>
      <c r="L298" s="8">
        <v>44014</v>
      </c>
      <c r="M298" t="s">
        <v>314</v>
      </c>
      <c r="N298" t="s">
        <v>314</v>
      </c>
      <c r="O298" t="s">
        <v>314</v>
      </c>
      <c r="P298" t="s">
        <v>314</v>
      </c>
      <c r="Q298" t="s">
        <v>314</v>
      </c>
      <c r="R298" t="s">
        <v>314</v>
      </c>
      <c r="S298" t="s">
        <v>314</v>
      </c>
      <c r="T298" t="s">
        <v>1293</v>
      </c>
      <c r="U298" t="s">
        <v>314</v>
      </c>
      <c r="V298">
        <v>1</v>
      </c>
      <c r="W298" t="s">
        <v>314</v>
      </c>
      <c r="X298" t="s">
        <v>788</v>
      </c>
      <c r="Y298" t="s">
        <v>314</v>
      </c>
      <c r="Z298" t="s">
        <v>314</v>
      </c>
      <c r="AA298" t="s">
        <v>314</v>
      </c>
      <c r="AB298" t="s">
        <v>314</v>
      </c>
      <c r="AC298" t="s">
        <v>314</v>
      </c>
      <c r="AD298" t="s">
        <v>314</v>
      </c>
      <c r="AE298" t="s">
        <v>314</v>
      </c>
      <c r="AF298" t="s">
        <v>314</v>
      </c>
    </row>
    <row r="299" spans="1:32" x14ac:dyDescent="0.35">
      <c r="A299" t="s">
        <v>1294</v>
      </c>
      <c r="B299" t="s">
        <v>1295</v>
      </c>
      <c r="C299" t="s">
        <v>10</v>
      </c>
      <c r="D299" t="s">
        <v>784</v>
      </c>
      <c r="E299" t="s">
        <v>773</v>
      </c>
      <c r="F299" t="s">
        <v>647</v>
      </c>
      <c r="G299" t="s">
        <v>646</v>
      </c>
      <c r="H299" t="s">
        <v>774</v>
      </c>
      <c r="I299" t="s">
        <v>1296</v>
      </c>
      <c r="J299" t="s">
        <v>786</v>
      </c>
      <c r="K299" t="s">
        <v>314</v>
      </c>
      <c r="L299" s="8">
        <v>44045</v>
      </c>
      <c r="M299" t="s">
        <v>314</v>
      </c>
      <c r="N299" t="s">
        <v>314</v>
      </c>
      <c r="O299" t="s">
        <v>314</v>
      </c>
      <c r="P299" t="s">
        <v>314</v>
      </c>
      <c r="Q299" t="s">
        <v>314</v>
      </c>
      <c r="R299" t="s">
        <v>314</v>
      </c>
      <c r="S299" t="s">
        <v>314</v>
      </c>
      <c r="T299" t="s">
        <v>1297</v>
      </c>
      <c r="U299" t="s">
        <v>314</v>
      </c>
      <c r="V299">
        <v>1</v>
      </c>
      <c r="W299" t="s">
        <v>314</v>
      </c>
      <c r="X299" t="s">
        <v>1298</v>
      </c>
      <c r="Y299" t="s">
        <v>647</v>
      </c>
      <c r="Z299" t="s">
        <v>314</v>
      </c>
      <c r="AA299" t="s">
        <v>314</v>
      </c>
      <c r="AB299" t="s">
        <v>314</v>
      </c>
      <c r="AC299" t="s">
        <v>314</v>
      </c>
      <c r="AD299" t="s">
        <v>314</v>
      </c>
      <c r="AE299" t="s">
        <v>314</v>
      </c>
      <c r="AF299" t="s">
        <v>314</v>
      </c>
    </row>
    <row r="300" spans="1:32" x14ac:dyDescent="0.35">
      <c r="A300" t="s">
        <v>1299</v>
      </c>
      <c r="B300" t="s">
        <v>1300</v>
      </c>
      <c r="C300" t="s">
        <v>10</v>
      </c>
      <c r="D300" t="s">
        <v>784</v>
      </c>
      <c r="E300" t="s">
        <v>773</v>
      </c>
      <c r="F300" t="s">
        <v>652</v>
      </c>
      <c r="G300" t="s">
        <v>651</v>
      </c>
      <c r="H300" t="s">
        <v>774</v>
      </c>
      <c r="I300" t="s">
        <v>1301</v>
      </c>
      <c r="J300" t="s">
        <v>786</v>
      </c>
      <c r="K300" t="s">
        <v>314</v>
      </c>
      <c r="L300" s="8">
        <v>43891</v>
      </c>
      <c r="M300" t="s">
        <v>314</v>
      </c>
      <c r="N300" t="s">
        <v>314</v>
      </c>
      <c r="O300" t="s">
        <v>314</v>
      </c>
      <c r="P300" t="s">
        <v>314</v>
      </c>
      <c r="Q300" t="s">
        <v>314</v>
      </c>
      <c r="R300" t="s">
        <v>314</v>
      </c>
      <c r="S300" t="s">
        <v>314</v>
      </c>
      <c r="T300" t="s">
        <v>314</v>
      </c>
      <c r="U300" t="s">
        <v>314</v>
      </c>
      <c r="V300">
        <v>-1</v>
      </c>
      <c r="W300" t="s">
        <v>314</v>
      </c>
      <c r="X300" t="s">
        <v>788</v>
      </c>
      <c r="Y300" t="s">
        <v>314</v>
      </c>
      <c r="Z300" t="s">
        <v>314</v>
      </c>
      <c r="AA300" t="s">
        <v>314</v>
      </c>
      <c r="AB300" t="s">
        <v>314</v>
      </c>
      <c r="AC300" t="s">
        <v>314</v>
      </c>
      <c r="AD300" t="s">
        <v>314</v>
      </c>
      <c r="AE300" t="s">
        <v>314</v>
      </c>
      <c r="AF300" t="s">
        <v>314</v>
      </c>
    </row>
    <row r="301" spans="1:32" x14ac:dyDescent="0.35">
      <c r="A301" t="s">
        <v>1299</v>
      </c>
      <c r="B301" t="s">
        <v>1300</v>
      </c>
      <c r="C301" t="s">
        <v>10</v>
      </c>
      <c r="D301" t="s">
        <v>772</v>
      </c>
      <c r="E301" t="s">
        <v>773</v>
      </c>
      <c r="F301" t="s">
        <v>652</v>
      </c>
      <c r="G301" t="s">
        <v>651</v>
      </c>
      <c r="H301" t="s">
        <v>774</v>
      </c>
      <c r="I301" t="s">
        <v>1302</v>
      </c>
      <c r="J301" t="s">
        <v>786</v>
      </c>
      <c r="K301" t="s">
        <v>314</v>
      </c>
      <c r="L301" t="s">
        <v>314</v>
      </c>
      <c r="M301" t="s">
        <v>314</v>
      </c>
      <c r="N301" t="s">
        <v>314</v>
      </c>
      <c r="O301" t="s">
        <v>314</v>
      </c>
      <c r="P301" t="s">
        <v>314</v>
      </c>
      <c r="Q301" t="s">
        <v>314</v>
      </c>
      <c r="R301" t="s">
        <v>314</v>
      </c>
      <c r="S301" t="s">
        <v>314</v>
      </c>
      <c r="T301" t="s">
        <v>314</v>
      </c>
      <c r="U301">
        <v>3359</v>
      </c>
      <c r="V301">
        <v>-1</v>
      </c>
      <c r="W301" t="s">
        <v>314</v>
      </c>
      <c r="X301" t="s">
        <v>788</v>
      </c>
      <c r="Y301" t="s">
        <v>314</v>
      </c>
      <c r="Z301" t="s">
        <v>314</v>
      </c>
      <c r="AA301" t="s">
        <v>314</v>
      </c>
      <c r="AB301" t="s">
        <v>314</v>
      </c>
      <c r="AC301" t="s">
        <v>314</v>
      </c>
      <c r="AD301" t="s">
        <v>314</v>
      </c>
      <c r="AE301" t="s">
        <v>314</v>
      </c>
      <c r="AF301" t="s">
        <v>314</v>
      </c>
    </row>
    <row r="302" spans="1:32" x14ac:dyDescent="0.35">
      <c r="A302" t="s">
        <v>1303</v>
      </c>
      <c r="B302" t="s">
        <v>1304</v>
      </c>
      <c r="C302" t="s">
        <v>10</v>
      </c>
      <c r="D302" t="s">
        <v>791</v>
      </c>
      <c r="E302" t="s">
        <v>773</v>
      </c>
      <c r="F302" t="s">
        <v>314</v>
      </c>
      <c r="G302" t="s">
        <v>314</v>
      </c>
      <c r="H302" t="s">
        <v>314</v>
      </c>
      <c r="I302" t="s">
        <v>314</v>
      </c>
      <c r="J302" t="s">
        <v>314</v>
      </c>
      <c r="K302" t="s">
        <v>314</v>
      </c>
      <c r="L302" t="s">
        <v>314</v>
      </c>
      <c r="M302" t="s">
        <v>314</v>
      </c>
      <c r="N302" t="s">
        <v>314</v>
      </c>
      <c r="O302" t="s">
        <v>314</v>
      </c>
      <c r="P302" t="s">
        <v>314</v>
      </c>
      <c r="Q302" t="s">
        <v>314</v>
      </c>
      <c r="R302" t="s">
        <v>314</v>
      </c>
      <c r="S302" t="s">
        <v>314</v>
      </c>
      <c r="T302" t="s">
        <v>314</v>
      </c>
      <c r="U302" t="s">
        <v>314</v>
      </c>
      <c r="V302" t="s">
        <v>314</v>
      </c>
      <c r="W302" t="s">
        <v>314</v>
      </c>
      <c r="X302" t="s">
        <v>314</v>
      </c>
      <c r="Y302" t="s">
        <v>314</v>
      </c>
      <c r="Z302" t="s">
        <v>314</v>
      </c>
      <c r="AA302" t="s">
        <v>314</v>
      </c>
      <c r="AB302" t="s">
        <v>314</v>
      </c>
      <c r="AC302" t="s">
        <v>314</v>
      </c>
      <c r="AD302" t="s">
        <v>314</v>
      </c>
      <c r="AE302" t="s">
        <v>314</v>
      </c>
      <c r="AF302" t="s">
        <v>314</v>
      </c>
    </row>
    <row r="303" spans="1:32" x14ac:dyDescent="0.35">
      <c r="A303" t="s">
        <v>1305</v>
      </c>
      <c r="B303" t="s">
        <v>1306</v>
      </c>
      <c r="C303" t="s">
        <v>12</v>
      </c>
      <c r="D303" t="s">
        <v>784</v>
      </c>
      <c r="E303" t="s">
        <v>773</v>
      </c>
      <c r="F303" t="s">
        <v>664</v>
      </c>
      <c r="G303" t="s">
        <v>663</v>
      </c>
      <c r="H303" t="s">
        <v>774</v>
      </c>
      <c r="I303" t="s">
        <v>1307</v>
      </c>
      <c r="J303" t="s">
        <v>786</v>
      </c>
      <c r="K303" t="s">
        <v>314</v>
      </c>
      <c r="L303" s="9">
        <v>44713</v>
      </c>
      <c r="M303" t="s">
        <v>314</v>
      </c>
      <c r="N303" t="s">
        <v>314</v>
      </c>
      <c r="O303" t="s">
        <v>314</v>
      </c>
      <c r="P303" t="s">
        <v>314</v>
      </c>
      <c r="Q303" t="s">
        <v>314</v>
      </c>
      <c r="R303" t="s">
        <v>314</v>
      </c>
      <c r="S303" t="s">
        <v>314</v>
      </c>
      <c r="T303" t="s">
        <v>314</v>
      </c>
      <c r="U303" t="s">
        <v>314</v>
      </c>
      <c r="V303">
        <v>-1</v>
      </c>
      <c r="W303" t="s">
        <v>314</v>
      </c>
      <c r="X303" t="s">
        <v>788</v>
      </c>
      <c r="Y303" t="s">
        <v>314</v>
      </c>
      <c r="Z303" t="s">
        <v>314</v>
      </c>
      <c r="AA303" t="s">
        <v>314</v>
      </c>
      <c r="AB303" t="s">
        <v>314</v>
      </c>
      <c r="AC303" t="s">
        <v>314</v>
      </c>
      <c r="AD303" t="s">
        <v>314</v>
      </c>
      <c r="AE303" t="s">
        <v>314</v>
      </c>
      <c r="AF303" t="s">
        <v>314</v>
      </c>
    </row>
    <row r="304" spans="1:32" x14ac:dyDescent="0.35">
      <c r="A304" t="s">
        <v>1308</v>
      </c>
      <c r="B304" t="s">
        <v>1309</v>
      </c>
      <c r="C304" t="s">
        <v>12</v>
      </c>
      <c r="D304" t="s">
        <v>772</v>
      </c>
      <c r="E304" t="s">
        <v>773</v>
      </c>
      <c r="F304" t="s">
        <v>377</v>
      </c>
      <c r="G304" t="s">
        <v>669</v>
      </c>
      <c r="H304" t="s">
        <v>774</v>
      </c>
      <c r="I304" t="s">
        <v>1310</v>
      </c>
      <c r="J304" t="s">
        <v>899</v>
      </c>
      <c r="K304" t="s">
        <v>314</v>
      </c>
      <c r="L304" t="s">
        <v>314</v>
      </c>
      <c r="M304" t="s">
        <v>314</v>
      </c>
      <c r="N304" t="s">
        <v>314</v>
      </c>
      <c r="O304" t="s">
        <v>314</v>
      </c>
      <c r="P304" t="s">
        <v>314</v>
      </c>
      <c r="Q304" t="s">
        <v>314</v>
      </c>
      <c r="R304" t="s">
        <v>314</v>
      </c>
      <c r="S304" t="s">
        <v>314</v>
      </c>
      <c r="T304" t="s">
        <v>1311</v>
      </c>
      <c r="U304">
        <v>907</v>
      </c>
      <c r="V304">
        <v>1</v>
      </c>
      <c r="W304" t="s">
        <v>314</v>
      </c>
      <c r="X304" t="s">
        <v>900</v>
      </c>
      <c r="Y304" t="s">
        <v>314</v>
      </c>
      <c r="Z304" t="s">
        <v>314</v>
      </c>
      <c r="AA304" t="s">
        <v>314</v>
      </c>
      <c r="AB304" t="s">
        <v>314</v>
      </c>
      <c r="AC304" t="s">
        <v>314</v>
      </c>
      <c r="AD304" t="s">
        <v>314</v>
      </c>
      <c r="AE304" t="s">
        <v>314</v>
      </c>
      <c r="AF304" t="s">
        <v>314</v>
      </c>
    </row>
    <row r="305" spans="1:32" x14ac:dyDescent="0.35">
      <c r="A305" t="s">
        <v>1308</v>
      </c>
      <c r="B305" t="s">
        <v>1309</v>
      </c>
      <c r="C305" t="s">
        <v>12</v>
      </c>
      <c r="D305" t="s">
        <v>784</v>
      </c>
      <c r="E305" t="s">
        <v>773</v>
      </c>
      <c r="F305" t="s">
        <v>668</v>
      </c>
      <c r="G305" t="s">
        <v>667</v>
      </c>
      <c r="H305" t="s">
        <v>774</v>
      </c>
      <c r="I305" t="s">
        <v>1312</v>
      </c>
      <c r="J305" t="s">
        <v>786</v>
      </c>
      <c r="K305" t="s">
        <v>314</v>
      </c>
      <c r="L305" s="8">
        <v>43923</v>
      </c>
      <c r="M305" t="s">
        <v>314</v>
      </c>
      <c r="N305" t="s">
        <v>314</v>
      </c>
      <c r="O305" t="s">
        <v>314</v>
      </c>
      <c r="P305" t="s">
        <v>314</v>
      </c>
      <c r="Q305" t="s">
        <v>314</v>
      </c>
      <c r="R305" t="s">
        <v>314</v>
      </c>
      <c r="S305" t="s">
        <v>314</v>
      </c>
      <c r="T305" t="s">
        <v>1311</v>
      </c>
      <c r="U305" t="s">
        <v>314</v>
      </c>
      <c r="V305">
        <v>1</v>
      </c>
      <c r="W305" t="s">
        <v>314</v>
      </c>
      <c r="X305" t="s">
        <v>788</v>
      </c>
      <c r="Y305" t="s">
        <v>314</v>
      </c>
      <c r="Z305" t="s">
        <v>314</v>
      </c>
      <c r="AA305" t="s">
        <v>314</v>
      </c>
      <c r="AB305" t="s">
        <v>314</v>
      </c>
      <c r="AC305" t="s">
        <v>314</v>
      </c>
      <c r="AD305" t="s">
        <v>314</v>
      </c>
      <c r="AE305" t="s">
        <v>314</v>
      </c>
      <c r="AF305" t="s">
        <v>314</v>
      </c>
    </row>
    <row r="306" spans="1:32" x14ac:dyDescent="0.35">
      <c r="A306" t="s">
        <v>1308</v>
      </c>
      <c r="B306" t="s">
        <v>1309</v>
      </c>
      <c r="C306" t="s">
        <v>12</v>
      </c>
      <c r="D306" t="s">
        <v>784</v>
      </c>
      <c r="E306" t="s">
        <v>773</v>
      </c>
      <c r="F306" t="s">
        <v>668</v>
      </c>
      <c r="G306" t="s">
        <v>667</v>
      </c>
      <c r="H306" t="s">
        <v>774</v>
      </c>
      <c r="I306" t="s">
        <v>1313</v>
      </c>
      <c r="J306" t="s">
        <v>786</v>
      </c>
      <c r="K306" t="s">
        <v>314</v>
      </c>
      <c r="L306" s="8">
        <v>43892</v>
      </c>
      <c r="M306" t="s">
        <v>314</v>
      </c>
      <c r="N306" t="s">
        <v>314</v>
      </c>
      <c r="O306" t="s">
        <v>314</v>
      </c>
      <c r="P306" t="s">
        <v>314</v>
      </c>
      <c r="Q306" t="s">
        <v>314</v>
      </c>
      <c r="R306" t="s">
        <v>314</v>
      </c>
      <c r="S306" t="s">
        <v>314</v>
      </c>
      <c r="T306" t="s">
        <v>1311</v>
      </c>
      <c r="U306" t="s">
        <v>314</v>
      </c>
      <c r="V306">
        <v>1</v>
      </c>
      <c r="W306" t="s">
        <v>314</v>
      </c>
      <c r="X306" t="s">
        <v>788</v>
      </c>
      <c r="Y306" t="s">
        <v>314</v>
      </c>
      <c r="Z306" t="s">
        <v>314</v>
      </c>
      <c r="AA306" t="s">
        <v>314</v>
      </c>
      <c r="AB306" t="s">
        <v>314</v>
      </c>
      <c r="AC306" t="s">
        <v>314</v>
      </c>
      <c r="AD306" t="s">
        <v>314</v>
      </c>
      <c r="AE306" t="s">
        <v>314</v>
      </c>
      <c r="AF306" t="s">
        <v>314</v>
      </c>
    </row>
    <row r="307" spans="1:32" x14ac:dyDescent="0.35">
      <c r="A307" t="s">
        <v>1308</v>
      </c>
      <c r="B307" t="s">
        <v>1309</v>
      </c>
      <c r="C307" t="s">
        <v>12</v>
      </c>
      <c r="D307" t="s">
        <v>784</v>
      </c>
      <c r="E307" t="s">
        <v>773</v>
      </c>
      <c r="F307" t="s">
        <v>664</v>
      </c>
      <c r="G307" t="s">
        <v>663</v>
      </c>
      <c r="H307" t="s">
        <v>774</v>
      </c>
      <c r="I307" t="s">
        <v>1314</v>
      </c>
      <c r="J307" t="s">
        <v>786</v>
      </c>
      <c r="K307" t="s">
        <v>314</v>
      </c>
      <c r="L307" s="9">
        <v>41640</v>
      </c>
      <c r="M307" t="s">
        <v>314</v>
      </c>
      <c r="N307" t="s">
        <v>314</v>
      </c>
      <c r="O307" t="s">
        <v>314</v>
      </c>
      <c r="P307" t="s">
        <v>314</v>
      </c>
      <c r="Q307" t="s">
        <v>314</v>
      </c>
      <c r="R307" t="s">
        <v>314</v>
      </c>
      <c r="S307" t="s">
        <v>314</v>
      </c>
      <c r="T307" t="s">
        <v>1311</v>
      </c>
      <c r="U307" t="s">
        <v>314</v>
      </c>
      <c r="V307">
        <v>-1</v>
      </c>
      <c r="W307" t="s">
        <v>314</v>
      </c>
      <c r="X307" t="s">
        <v>788</v>
      </c>
      <c r="Y307" t="s">
        <v>314</v>
      </c>
      <c r="Z307" t="s">
        <v>314</v>
      </c>
      <c r="AA307" t="s">
        <v>314</v>
      </c>
      <c r="AB307" t="s">
        <v>314</v>
      </c>
      <c r="AC307" t="s">
        <v>314</v>
      </c>
      <c r="AD307" t="s">
        <v>314</v>
      </c>
      <c r="AE307" t="s">
        <v>314</v>
      </c>
      <c r="AF307" t="s">
        <v>314</v>
      </c>
    </row>
    <row r="308" spans="1:32" x14ac:dyDescent="0.35">
      <c r="A308" t="s">
        <v>1308</v>
      </c>
      <c r="B308" t="s">
        <v>1309</v>
      </c>
      <c r="C308" t="s">
        <v>12</v>
      </c>
      <c r="D308" t="s">
        <v>784</v>
      </c>
      <c r="E308" t="s">
        <v>773</v>
      </c>
      <c r="F308" t="s">
        <v>664</v>
      </c>
      <c r="G308" t="s">
        <v>663</v>
      </c>
      <c r="H308" t="s">
        <v>774</v>
      </c>
      <c r="I308" t="s">
        <v>1315</v>
      </c>
      <c r="J308" t="s">
        <v>786</v>
      </c>
      <c r="K308" t="s">
        <v>314</v>
      </c>
      <c r="L308" s="9">
        <v>41275</v>
      </c>
      <c r="M308" t="s">
        <v>314</v>
      </c>
      <c r="N308" t="s">
        <v>314</v>
      </c>
      <c r="O308" t="s">
        <v>314</v>
      </c>
      <c r="P308" t="s">
        <v>314</v>
      </c>
      <c r="Q308" t="s">
        <v>314</v>
      </c>
      <c r="R308" t="s">
        <v>314</v>
      </c>
      <c r="S308" t="s">
        <v>314</v>
      </c>
      <c r="T308" t="s">
        <v>1311</v>
      </c>
      <c r="U308" t="s">
        <v>314</v>
      </c>
      <c r="V308">
        <v>-1</v>
      </c>
      <c r="W308" t="s">
        <v>314</v>
      </c>
      <c r="X308" t="s">
        <v>788</v>
      </c>
      <c r="Y308" t="s">
        <v>314</v>
      </c>
      <c r="Z308" t="s">
        <v>314</v>
      </c>
      <c r="AA308" t="s">
        <v>314</v>
      </c>
      <c r="AB308" t="s">
        <v>314</v>
      </c>
      <c r="AC308" t="s">
        <v>314</v>
      </c>
      <c r="AD308" t="s">
        <v>314</v>
      </c>
      <c r="AE308" t="s">
        <v>314</v>
      </c>
      <c r="AF308" t="s">
        <v>314</v>
      </c>
    </row>
    <row r="309" spans="1:32" x14ac:dyDescent="0.35">
      <c r="A309" t="s">
        <v>1308</v>
      </c>
      <c r="B309" t="s">
        <v>1309</v>
      </c>
      <c r="C309" t="s">
        <v>12</v>
      </c>
      <c r="D309" t="s">
        <v>784</v>
      </c>
      <c r="E309" t="s">
        <v>773</v>
      </c>
      <c r="F309" t="s">
        <v>668</v>
      </c>
      <c r="G309" t="s">
        <v>667</v>
      </c>
      <c r="H309" t="s">
        <v>774</v>
      </c>
      <c r="I309" t="s">
        <v>1316</v>
      </c>
      <c r="J309" t="s">
        <v>786</v>
      </c>
      <c r="K309" t="s">
        <v>314</v>
      </c>
      <c r="L309" s="8">
        <v>43891</v>
      </c>
      <c r="M309" t="s">
        <v>314</v>
      </c>
      <c r="N309" t="s">
        <v>314</v>
      </c>
      <c r="O309" t="s">
        <v>314</v>
      </c>
      <c r="P309" t="s">
        <v>314</v>
      </c>
      <c r="Q309" t="s">
        <v>314</v>
      </c>
      <c r="R309" t="s">
        <v>314</v>
      </c>
      <c r="S309" t="s">
        <v>314</v>
      </c>
      <c r="T309" t="s">
        <v>1311</v>
      </c>
      <c r="U309" t="s">
        <v>314</v>
      </c>
      <c r="V309">
        <v>1</v>
      </c>
      <c r="W309" t="s">
        <v>314</v>
      </c>
      <c r="X309" t="s">
        <v>788</v>
      </c>
      <c r="Y309" t="s">
        <v>314</v>
      </c>
      <c r="Z309" t="s">
        <v>314</v>
      </c>
      <c r="AA309" t="s">
        <v>314</v>
      </c>
      <c r="AB309" t="s">
        <v>314</v>
      </c>
      <c r="AC309" t="s">
        <v>314</v>
      </c>
      <c r="AD309" t="s">
        <v>314</v>
      </c>
      <c r="AE309" t="s">
        <v>314</v>
      </c>
      <c r="AF309" t="s">
        <v>314</v>
      </c>
    </row>
    <row r="310" spans="1:32" x14ac:dyDescent="0.35">
      <c r="A310" t="s">
        <v>1317</v>
      </c>
      <c r="B310" t="s">
        <v>1318</v>
      </c>
      <c r="C310" t="s">
        <v>13</v>
      </c>
      <c r="D310" t="s">
        <v>916</v>
      </c>
      <c r="E310" t="s">
        <v>773</v>
      </c>
      <c r="F310" t="s">
        <v>668</v>
      </c>
      <c r="G310" t="s">
        <v>667</v>
      </c>
      <c r="H310" t="s">
        <v>774</v>
      </c>
      <c r="I310" t="s">
        <v>1312</v>
      </c>
      <c r="J310" t="s">
        <v>786</v>
      </c>
      <c r="K310" s="8">
        <v>43956</v>
      </c>
      <c r="L310" t="s">
        <v>314</v>
      </c>
      <c r="M310" t="s">
        <v>314</v>
      </c>
      <c r="N310" t="s">
        <v>314</v>
      </c>
      <c r="O310">
        <v>1112</v>
      </c>
      <c r="P310" t="s">
        <v>314</v>
      </c>
      <c r="Q310" t="s">
        <v>314</v>
      </c>
      <c r="R310" t="s">
        <v>314</v>
      </c>
      <c r="S310" t="s">
        <v>314</v>
      </c>
      <c r="T310" t="s">
        <v>1319</v>
      </c>
      <c r="U310" t="s">
        <v>314</v>
      </c>
      <c r="V310">
        <v>1</v>
      </c>
      <c r="W310" t="s">
        <v>314</v>
      </c>
      <c r="X310" t="s">
        <v>788</v>
      </c>
      <c r="Y310" t="s">
        <v>314</v>
      </c>
      <c r="Z310" t="s">
        <v>314</v>
      </c>
      <c r="AA310" t="s">
        <v>314</v>
      </c>
      <c r="AB310" t="s">
        <v>314</v>
      </c>
      <c r="AC310" t="s">
        <v>314</v>
      </c>
      <c r="AD310" t="s">
        <v>314</v>
      </c>
      <c r="AE310" t="s">
        <v>314</v>
      </c>
      <c r="AF310" t="s">
        <v>314</v>
      </c>
    </row>
    <row r="311" spans="1:32" x14ac:dyDescent="0.35">
      <c r="A311" t="s">
        <v>1317</v>
      </c>
      <c r="B311" t="s">
        <v>1318</v>
      </c>
      <c r="C311" t="s">
        <v>13</v>
      </c>
      <c r="D311" t="s">
        <v>916</v>
      </c>
      <c r="E311" t="s">
        <v>773</v>
      </c>
      <c r="F311" t="s">
        <v>668</v>
      </c>
      <c r="G311" t="s">
        <v>667</v>
      </c>
      <c r="H311" t="s">
        <v>774</v>
      </c>
      <c r="I311" t="s">
        <v>1313</v>
      </c>
      <c r="J311" t="s">
        <v>786</v>
      </c>
      <c r="K311" s="8">
        <v>43925</v>
      </c>
      <c r="L311" t="s">
        <v>314</v>
      </c>
      <c r="M311" t="s">
        <v>314</v>
      </c>
      <c r="N311" t="s">
        <v>314</v>
      </c>
      <c r="O311">
        <v>887</v>
      </c>
      <c r="P311" t="s">
        <v>314</v>
      </c>
      <c r="Q311" t="s">
        <v>314</v>
      </c>
      <c r="R311" t="s">
        <v>314</v>
      </c>
      <c r="S311" t="s">
        <v>314</v>
      </c>
      <c r="T311" t="s">
        <v>1319</v>
      </c>
      <c r="U311" t="s">
        <v>314</v>
      </c>
      <c r="V311">
        <v>1</v>
      </c>
      <c r="W311" t="s">
        <v>314</v>
      </c>
      <c r="X311" t="s">
        <v>788</v>
      </c>
      <c r="Y311" t="s">
        <v>314</v>
      </c>
      <c r="Z311" t="s">
        <v>314</v>
      </c>
      <c r="AA311" t="s">
        <v>314</v>
      </c>
      <c r="AB311" t="s">
        <v>314</v>
      </c>
      <c r="AC311" t="s">
        <v>314</v>
      </c>
      <c r="AD311" t="s">
        <v>314</v>
      </c>
      <c r="AE311" t="s">
        <v>314</v>
      </c>
      <c r="AF311" t="s">
        <v>314</v>
      </c>
    </row>
    <row r="312" spans="1:32" x14ac:dyDescent="0.35">
      <c r="A312" t="s">
        <v>1317</v>
      </c>
      <c r="B312" t="s">
        <v>1318</v>
      </c>
      <c r="C312" t="s">
        <v>13</v>
      </c>
      <c r="D312" t="s">
        <v>784</v>
      </c>
      <c r="E312" t="s">
        <v>773</v>
      </c>
      <c r="F312" t="s">
        <v>664</v>
      </c>
      <c r="G312" t="s">
        <v>663</v>
      </c>
      <c r="H312" t="s">
        <v>774</v>
      </c>
      <c r="I312" t="s">
        <v>1314</v>
      </c>
      <c r="J312" t="s">
        <v>786</v>
      </c>
      <c r="K312" t="s">
        <v>314</v>
      </c>
      <c r="L312" s="9">
        <v>41640</v>
      </c>
      <c r="M312" t="s">
        <v>314</v>
      </c>
      <c r="N312" t="s">
        <v>314</v>
      </c>
      <c r="O312" t="s">
        <v>314</v>
      </c>
      <c r="P312" t="s">
        <v>314</v>
      </c>
      <c r="Q312" t="s">
        <v>314</v>
      </c>
      <c r="R312" t="s">
        <v>314</v>
      </c>
      <c r="S312" t="s">
        <v>314</v>
      </c>
      <c r="T312" t="s">
        <v>1319</v>
      </c>
      <c r="U312" t="s">
        <v>314</v>
      </c>
      <c r="V312">
        <v>-1</v>
      </c>
      <c r="W312" t="s">
        <v>314</v>
      </c>
      <c r="X312" t="s">
        <v>788</v>
      </c>
      <c r="Y312" t="s">
        <v>314</v>
      </c>
      <c r="Z312" t="s">
        <v>314</v>
      </c>
      <c r="AA312" t="s">
        <v>314</v>
      </c>
      <c r="AB312" t="s">
        <v>314</v>
      </c>
      <c r="AC312" t="s">
        <v>314</v>
      </c>
      <c r="AD312" t="s">
        <v>314</v>
      </c>
      <c r="AE312" t="s">
        <v>314</v>
      </c>
      <c r="AF312" t="s">
        <v>314</v>
      </c>
    </row>
    <row r="313" spans="1:32" x14ac:dyDescent="0.35">
      <c r="A313" t="s">
        <v>1317</v>
      </c>
      <c r="B313" t="s">
        <v>1318</v>
      </c>
      <c r="C313" t="s">
        <v>13</v>
      </c>
      <c r="D313" t="s">
        <v>784</v>
      </c>
      <c r="E313" t="s">
        <v>773</v>
      </c>
      <c r="F313" t="s">
        <v>664</v>
      </c>
      <c r="G313" t="s">
        <v>663</v>
      </c>
      <c r="H313" t="s">
        <v>774</v>
      </c>
      <c r="I313" t="s">
        <v>1315</v>
      </c>
      <c r="J313" t="s">
        <v>786</v>
      </c>
      <c r="K313" t="s">
        <v>314</v>
      </c>
      <c r="L313" s="9">
        <v>41275</v>
      </c>
      <c r="M313" t="s">
        <v>314</v>
      </c>
      <c r="N313" t="s">
        <v>314</v>
      </c>
      <c r="O313" t="s">
        <v>314</v>
      </c>
      <c r="P313" t="s">
        <v>314</v>
      </c>
      <c r="Q313" t="s">
        <v>314</v>
      </c>
      <c r="R313" t="s">
        <v>314</v>
      </c>
      <c r="S313" t="s">
        <v>314</v>
      </c>
      <c r="T313" t="s">
        <v>1319</v>
      </c>
      <c r="U313" t="s">
        <v>314</v>
      </c>
      <c r="V313">
        <v>-1</v>
      </c>
      <c r="W313" t="s">
        <v>314</v>
      </c>
      <c r="X313" t="s">
        <v>788</v>
      </c>
      <c r="Y313" t="s">
        <v>314</v>
      </c>
      <c r="Z313" t="s">
        <v>314</v>
      </c>
      <c r="AA313" t="s">
        <v>314</v>
      </c>
      <c r="AB313" t="s">
        <v>314</v>
      </c>
      <c r="AC313" t="s">
        <v>314</v>
      </c>
      <c r="AD313" t="s">
        <v>314</v>
      </c>
      <c r="AE313" t="s">
        <v>314</v>
      </c>
      <c r="AF313" t="s">
        <v>314</v>
      </c>
    </row>
    <row r="314" spans="1:32" x14ac:dyDescent="0.35">
      <c r="A314" t="s">
        <v>1317</v>
      </c>
      <c r="B314" t="s">
        <v>1318</v>
      </c>
      <c r="C314" t="s">
        <v>13</v>
      </c>
      <c r="D314" t="s">
        <v>916</v>
      </c>
      <c r="E314" t="s">
        <v>773</v>
      </c>
      <c r="F314" t="s">
        <v>668</v>
      </c>
      <c r="G314" t="s">
        <v>667</v>
      </c>
      <c r="H314" t="s">
        <v>774</v>
      </c>
      <c r="I314" t="s">
        <v>1316</v>
      </c>
      <c r="J314" t="s">
        <v>786</v>
      </c>
      <c r="K314" s="8">
        <v>43925</v>
      </c>
      <c r="L314" t="s">
        <v>314</v>
      </c>
      <c r="M314" t="s">
        <v>314</v>
      </c>
      <c r="N314" t="s">
        <v>314</v>
      </c>
      <c r="O314">
        <v>955</v>
      </c>
      <c r="P314" t="s">
        <v>314</v>
      </c>
      <c r="Q314" t="s">
        <v>314</v>
      </c>
      <c r="R314" t="s">
        <v>314</v>
      </c>
      <c r="S314" t="s">
        <v>314</v>
      </c>
      <c r="T314" t="s">
        <v>1319</v>
      </c>
      <c r="U314" t="s">
        <v>314</v>
      </c>
      <c r="V314">
        <v>1</v>
      </c>
      <c r="W314" t="s">
        <v>314</v>
      </c>
      <c r="X314" t="s">
        <v>788</v>
      </c>
      <c r="Y314" t="s">
        <v>314</v>
      </c>
      <c r="Z314" t="s">
        <v>314</v>
      </c>
      <c r="AA314" t="s">
        <v>314</v>
      </c>
      <c r="AB314" t="s">
        <v>314</v>
      </c>
      <c r="AC314" t="s">
        <v>314</v>
      </c>
      <c r="AD314" t="s">
        <v>314</v>
      </c>
      <c r="AE314" t="s">
        <v>314</v>
      </c>
      <c r="AF314" t="s">
        <v>314</v>
      </c>
    </row>
    <row r="315" spans="1:32" x14ac:dyDescent="0.35">
      <c r="A315" t="s">
        <v>1320</v>
      </c>
      <c r="B315" t="s">
        <v>1321</v>
      </c>
      <c r="C315" t="s">
        <v>12</v>
      </c>
      <c r="D315" t="s">
        <v>784</v>
      </c>
      <c r="E315" t="s">
        <v>773</v>
      </c>
      <c r="F315" t="s">
        <v>672</v>
      </c>
      <c r="G315" t="s">
        <v>671</v>
      </c>
      <c r="H315" t="s">
        <v>774</v>
      </c>
      <c r="I315" t="s">
        <v>1322</v>
      </c>
      <c r="J315" t="s">
        <v>786</v>
      </c>
      <c r="K315" t="s">
        <v>314</v>
      </c>
      <c r="L315" s="9">
        <v>17989</v>
      </c>
      <c r="M315" t="s">
        <v>314</v>
      </c>
      <c r="N315" t="s">
        <v>314</v>
      </c>
      <c r="O315" t="s">
        <v>314</v>
      </c>
      <c r="P315" t="s">
        <v>314</v>
      </c>
      <c r="Q315" t="s">
        <v>314</v>
      </c>
      <c r="R315" t="s">
        <v>314</v>
      </c>
      <c r="S315" t="s">
        <v>314</v>
      </c>
      <c r="T315" t="s">
        <v>1323</v>
      </c>
      <c r="U315" t="s">
        <v>314</v>
      </c>
      <c r="V315">
        <v>1</v>
      </c>
      <c r="W315" t="s">
        <v>314</v>
      </c>
      <c r="X315" t="s">
        <v>788</v>
      </c>
      <c r="Y315" t="s">
        <v>314</v>
      </c>
      <c r="Z315" t="s">
        <v>314</v>
      </c>
      <c r="AA315" t="s">
        <v>314</v>
      </c>
      <c r="AB315" t="s">
        <v>314</v>
      </c>
      <c r="AC315" t="s">
        <v>314</v>
      </c>
      <c r="AD315" t="s">
        <v>314</v>
      </c>
      <c r="AE315" t="s">
        <v>314</v>
      </c>
      <c r="AF315" t="s">
        <v>314</v>
      </c>
    </row>
    <row r="316" spans="1:32" x14ac:dyDescent="0.35">
      <c r="A316" t="s">
        <v>1320</v>
      </c>
      <c r="B316" t="s">
        <v>1321</v>
      </c>
      <c r="C316" t="s">
        <v>12</v>
      </c>
      <c r="D316" t="s">
        <v>784</v>
      </c>
      <c r="E316" t="s">
        <v>773</v>
      </c>
      <c r="F316" t="s">
        <v>672</v>
      </c>
      <c r="G316" t="s">
        <v>671</v>
      </c>
      <c r="H316" t="s">
        <v>774</v>
      </c>
      <c r="I316" t="s">
        <v>1324</v>
      </c>
      <c r="J316" t="s">
        <v>786</v>
      </c>
      <c r="K316" t="s">
        <v>314</v>
      </c>
      <c r="L316" s="9">
        <v>15707</v>
      </c>
      <c r="M316" t="s">
        <v>314</v>
      </c>
      <c r="N316" t="s">
        <v>314</v>
      </c>
      <c r="O316" t="s">
        <v>314</v>
      </c>
      <c r="P316" t="s">
        <v>314</v>
      </c>
      <c r="Q316" t="s">
        <v>314</v>
      </c>
      <c r="R316" t="s">
        <v>314</v>
      </c>
      <c r="S316" t="s">
        <v>314</v>
      </c>
      <c r="T316" t="s">
        <v>1323</v>
      </c>
      <c r="U316" t="s">
        <v>314</v>
      </c>
      <c r="V316">
        <v>1</v>
      </c>
      <c r="W316" t="s">
        <v>314</v>
      </c>
      <c r="X316" t="s">
        <v>788</v>
      </c>
      <c r="Y316" t="s">
        <v>314</v>
      </c>
      <c r="Z316" t="s">
        <v>314</v>
      </c>
      <c r="AA316" t="s">
        <v>314</v>
      </c>
      <c r="AB316" t="s">
        <v>314</v>
      </c>
      <c r="AC316" t="s">
        <v>314</v>
      </c>
      <c r="AD316" t="s">
        <v>314</v>
      </c>
      <c r="AE316" t="s">
        <v>314</v>
      </c>
      <c r="AF316" t="s">
        <v>314</v>
      </c>
    </row>
    <row r="317" spans="1:32" x14ac:dyDescent="0.35">
      <c r="A317" t="s">
        <v>1320</v>
      </c>
      <c r="B317" t="s">
        <v>1321</v>
      </c>
      <c r="C317" t="s">
        <v>12</v>
      </c>
      <c r="D317" t="s">
        <v>784</v>
      </c>
      <c r="E317" t="s">
        <v>773</v>
      </c>
      <c r="F317" t="s">
        <v>672</v>
      </c>
      <c r="G317" t="s">
        <v>671</v>
      </c>
      <c r="H317" t="s">
        <v>774</v>
      </c>
      <c r="I317" t="s">
        <v>1325</v>
      </c>
      <c r="J317" t="s">
        <v>786</v>
      </c>
      <c r="K317" t="s">
        <v>314</v>
      </c>
      <c r="L317" s="9">
        <v>16072</v>
      </c>
      <c r="M317" t="s">
        <v>314</v>
      </c>
      <c r="N317" t="s">
        <v>314</v>
      </c>
      <c r="O317" t="s">
        <v>314</v>
      </c>
      <c r="P317" t="s">
        <v>314</v>
      </c>
      <c r="Q317" t="s">
        <v>314</v>
      </c>
      <c r="R317" t="s">
        <v>314</v>
      </c>
      <c r="S317" t="s">
        <v>314</v>
      </c>
      <c r="T317" t="s">
        <v>1323</v>
      </c>
      <c r="U317" t="s">
        <v>314</v>
      </c>
      <c r="V317">
        <v>1</v>
      </c>
      <c r="W317" t="s">
        <v>314</v>
      </c>
      <c r="X317" t="s">
        <v>788</v>
      </c>
      <c r="Y317" t="s">
        <v>314</v>
      </c>
      <c r="Z317" t="s">
        <v>314</v>
      </c>
      <c r="AA317" t="s">
        <v>314</v>
      </c>
      <c r="AB317" t="s">
        <v>314</v>
      </c>
      <c r="AC317" t="s">
        <v>314</v>
      </c>
      <c r="AD317" t="s">
        <v>314</v>
      </c>
      <c r="AE317" t="s">
        <v>314</v>
      </c>
      <c r="AF317" t="s">
        <v>314</v>
      </c>
    </row>
    <row r="318" spans="1:32" x14ac:dyDescent="0.35">
      <c r="A318" t="s">
        <v>1320</v>
      </c>
      <c r="B318" t="s">
        <v>1321</v>
      </c>
      <c r="C318" t="s">
        <v>12</v>
      </c>
      <c r="D318" t="s">
        <v>784</v>
      </c>
      <c r="E318" t="s">
        <v>773</v>
      </c>
      <c r="F318" t="s">
        <v>672</v>
      </c>
      <c r="G318" t="s">
        <v>671</v>
      </c>
      <c r="H318" t="s">
        <v>774</v>
      </c>
      <c r="I318" t="s">
        <v>1326</v>
      </c>
      <c r="J318" t="s">
        <v>786</v>
      </c>
      <c r="K318" t="s">
        <v>314</v>
      </c>
      <c r="L318" s="9">
        <v>17258</v>
      </c>
      <c r="M318" t="s">
        <v>314</v>
      </c>
      <c r="N318" t="s">
        <v>314</v>
      </c>
      <c r="O318" t="s">
        <v>314</v>
      </c>
      <c r="P318" t="s">
        <v>314</v>
      </c>
      <c r="Q318" t="s">
        <v>314</v>
      </c>
      <c r="R318" t="s">
        <v>314</v>
      </c>
      <c r="S318" t="s">
        <v>314</v>
      </c>
      <c r="T318" t="s">
        <v>1323</v>
      </c>
      <c r="U318" t="s">
        <v>314</v>
      </c>
      <c r="V318">
        <v>1</v>
      </c>
      <c r="W318" t="s">
        <v>314</v>
      </c>
      <c r="X318" t="s">
        <v>788</v>
      </c>
      <c r="Y318" t="s">
        <v>314</v>
      </c>
      <c r="Z318" t="s">
        <v>314</v>
      </c>
      <c r="AA318" t="s">
        <v>314</v>
      </c>
      <c r="AB318" t="s">
        <v>314</v>
      </c>
      <c r="AC318" t="s">
        <v>314</v>
      </c>
      <c r="AD318" t="s">
        <v>314</v>
      </c>
      <c r="AE318" t="s">
        <v>314</v>
      </c>
      <c r="AF318" t="s">
        <v>314</v>
      </c>
    </row>
    <row r="319" spans="1:32" x14ac:dyDescent="0.35">
      <c r="A319" t="s">
        <v>1320</v>
      </c>
      <c r="B319" t="s">
        <v>1321</v>
      </c>
      <c r="C319" t="s">
        <v>12</v>
      </c>
      <c r="D319" t="s">
        <v>784</v>
      </c>
      <c r="E319" t="s">
        <v>773</v>
      </c>
      <c r="F319" t="s">
        <v>672</v>
      </c>
      <c r="G319" t="s">
        <v>671</v>
      </c>
      <c r="H319" t="s">
        <v>774</v>
      </c>
      <c r="I319" t="s">
        <v>1327</v>
      </c>
      <c r="J319" t="s">
        <v>786</v>
      </c>
      <c r="K319" t="s">
        <v>314</v>
      </c>
      <c r="L319" s="9">
        <v>17258</v>
      </c>
      <c r="M319" t="s">
        <v>314</v>
      </c>
      <c r="N319" t="s">
        <v>314</v>
      </c>
      <c r="O319" t="s">
        <v>314</v>
      </c>
      <c r="P319" t="s">
        <v>314</v>
      </c>
      <c r="Q319" t="s">
        <v>314</v>
      </c>
      <c r="R319" t="s">
        <v>314</v>
      </c>
      <c r="S319" t="s">
        <v>314</v>
      </c>
      <c r="T319" t="s">
        <v>1323</v>
      </c>
      <c r="U319" t="s">
        <v>314</v>
      </c>
      <c r="V319">
        <v>1</v>
      </c>
      <c r="W319" t="s">
        <v>314</v>
      </c>
      <c r="X319" t="s">
        <v>788</v>
      </c>
      <c r="Y319" t="s">
        <v>314</v>
      </c>
      <c r="Z319" t="s">
        <v>314</v>
      </c>
      <c r="AA319" t="s">
        <v>314</v>
      </c>
      <c r="AB319" t="s">
        <v>314</v>
      </c>
      <c r="AC319" t="s">
        <v>314</v>
      </c>
      <c r="AD319" t="s">
        <v>314</v>
      </c>
      <c r="AE319" t="s">
        <v>314</v>
      </c>
      <c r="AF319" t="s">
        <v>314</v>
      </c>
    </row>
    <row r="320" spans="1:32" x14ac:dyDescent="0.35">
      <c r="A320" t="s">
        <v>1320</v>
      </c>
      <c r="B320" t="s">
        <v>1321</v>
      </c>
      <c r="C320" t="s">
        <v>12</v>
      </c>
      <c r="D320" t="s">
        <v>784</v>
      </c>
      <c r="E320" t="s">
        <v>773</v>
      </c>
      <c r="F320" t="s">
        <v>672</v>
      </c>
      <c r="G320" t="s">
        <v>671</v>
      </c>
      <c r="H320" t="s">
        <v>774</v>
      </c>
      <c r="I320" t="s">
        <v>1328</v>
      </c>
      <c r="J320" t="s">
        <v>786</v>
      </c>
      <c r="K320" t="s">
        <v>314</v>
      </c>
      <c r="L320" s="9">
        <v>17624</v>
      </c>
      <c r="M320" t="s">
        <v>314</v>
      </c>
      <c r="N320" t="s">
        <v>314</v>
      </c>
      <c r="O320" t="s">
        <v>314</v>
      </c>
      <c r="P320" t="s">
        <v>314</v>
      </c>
      <c r="Q320" t="s">
        <v>314</v>
      </c>
      <c r="R320" t="s">
        <v>314</v>
      </c>
      <c r="S320" t="s">
        <v>314</v>
      </c>
      <c r="T320" t="s">
        <v>1323</v>
      </c>
      <c r="U320" t="s">
        <v>314</v>
      </c>
      <c r="V320">
        <v>1</v>
      </c>
      <c r="W320" t="s">
        <v>314</v>
      </c>
      <c r="X320" t="s">
        <v>788</v>
      </c>
      <c r="Y320" t="s">
        <v>314</v>
      </c>
      <c r="Z320" t="s">
        <v>314</v>
      </c>
      <c r="AA320" t="s">
        <v>314</v>
      </c>
      <c r="AB320" t="s">
        <v>314</v>
      </c>
      <c r="AC320" t="s">
        <v>314</v>
      </c>
      <c r="AD320" t="s">
        <v>314</v>
      </c>
      <c r="AE320" t="s">
        <v>314</v>
      </c>
      <c r="AF320" t="s">
        <v>314</v>
      </c>
    </row>
    <row r="321" spans="1:32" x14ac:dyDescent="0.35">
      <c r="A321" t="s">
        <v>1320</v>
      </c>
      <c r="B321" t="s">
        <v>1321</v>
      </c>
      <c r="C321" t="s">
        <v>12</v>
      </c>
      <c r="D321" t="s">
        <v>784</v>
      </c>
      <c r="E321" t="s">
        <v>773</v>
      </c>
      <c r="F321" t="s">
        <v>672</v>
      </c>
      <c r="G321" t="s">
        <v>671</v>
      </c>
      <c r="H321" t="s">
        <v>774</v>
      </c>
      <c r="I321" t="s">
        <v>1329</v>
      </c>
      <c r="J321" t="s">
        <v>786</v>
      </c>
      <c r="K321" t="s">
        <v>314</v>
      </c>
      <c r="L321" s="9">
        <v>17624</v>
      </c>
      <c r="M321" t="s">
        <v>314</v>
      </c>
      <c r="N321" t="s">
        <v>314</v>
      </c>
      <c r="O321" t="s">
        <v>314</v>
      </c>
      <c r="P321" t="s">
        <v>314</v>
      </c>
      <c r="Q321" t="s">
        <v>314</v>
      </c>
      <c r="R321" t="s">
        <v>314</v>
      </c>
      <c r="S321" t="s">
        <v>314</v>
      </c>
      <c r="T321" t="s">
        <v>1323</v>
      </c>
      <c r="U321" t="s">
        <v>314</v>
      </c>
      <c r="V321">
        <v>1</v>
      </c>
      <c r="W321" t="s">
        <v>314</v>
      </c>
      <c r="X321" t="s">
        <v>788</v>
      </c>
      <c r="Y321" t="s">
        <v>314</v>
      </c>
      <c r="Z321" t="s">
        <v>314</v>
      </c>
      <c r="AA321" t="s">
        <v>314</v>
      </c>
      <c r="AB321" t="s">
        <v>314</v>
      </c>
      <c r="AC321" t="s">
        <v>314</v>
      </c>
      <c r="AD321" t="s">
        <v>314</v>
      </c>
      <c r="AE321" t="s">
        <v>314</v>
      </c>
      <c r="AF321" t="s">
        <v>314</v>
      </c>
    </row>
    <row r="322" spans="1:32" x14ac:dyDescent="0.35">
      <c r="A322" t="s">
        <v>1320</v>
      </c>
      <c r="B322" t="s">
        <v>1321</v>
      </c>
      <c r="C322" t="s">
        <v>12</v>
      </c>
      <c r="D322" t="s">
        <v>784</v>
      </c>
      <c r="E322" t="s">
        <v>773</v>
      </c>
      <c r="F322" t="s">
        <v>672</v>
      </c>
      <c r="G322" t="s">
        <v>671</v>
      </c>
      <c r="H322" t="s">
        <v>774</v>
      </c>
      <c r="I322" t="s">
        <v>1330</v>
      </c>
      <c r="J322" t="s">
        <v>786</v>
      </c>
      <c r="K322" t="s">
        <v>314</v>
      </c>
      <c r="L322" s="9">
        <v>17258</v>
      </c>
      <c r="M322" t="s">
        <v>314</v>
      </c>
      <c r="N322" t="s">
        <v>314</v>
      </c>
      <c r="O322" t="s">
        <v>314</v>
      </c>
      <c r="P322" t="s">
        <v>314</v>
      </c>
      <c r="Q322" t="s">
        <v>314</v>
      </c>
      <c r="R322" t="s">
        <v>314</v>
      </c>
      <c r="S322" t="s">
        <v>314</v>
      </c>
      <c r="T322" t="s">
        <v>1323</v>
      </c>
      <c r="U322" t="s">
        <v>314</v>
      </c>
      <c r="V322">
        <v>1</v>
      </c>
      <c r="W322" t="s">
        <v>314</v>
      </c>
      <c r="X322" t="s">
        <v>788</v>
      </c>
      <c r="Y322" t="s">
        <v>314</v>
      </c>
      <c r="Z322" t="s">
        <v>314</v>
      </c>
      <c r="AA322" t="s">
        <v>314</v>
      </c>
      <c r="AB322" t="s">
        <v>314</v>
      </c>
      <c r="AC322" t="s">
        <v>314</v>
      </c>
      <c r="AD322" t="s">
        <v>314</v>
      </c>
      <c r="AE322" t="s">
        <v>314</v>
      </c>
      <c r="AF322" t="s">
        <v>314</v>
      </c>
    </row>
    <row r="323" spans="1:32" x14ac:dyDescent="0.35">
      <c r="A323" t="s">
        <v>1331</v>
      </c>
      <c r="B323" t="s">
        <v>1332</v>
      </c>
      <c r="C323" t="s">
        <v>12</v>
      </c>
      <c r="D323" t="s">
        <v>829</v>
      </c>
      <c r="E323" t="s">
        <v>830</v>
      </c>
      <c r="F323" t="s">
        <v>678</v>
      </c>
      <c r="G323" t="s">
        <v>677</v>
      </c>
      <c r="H323" t="s">
        <v>774</v>
      </c>
      <c r="I323" t="s">
        <v>1333</v>
      </c>
      <c r="J323" t="s">
        <v>786</v>
      </c>
      <c r="K323" s="9">
        <v>11324</v>
      </c>
      <c r="L323" t="s">
        <v>314</v>
      </c>
      <c r="M323" t="s">
        <v>314</v>
      </c>
      <c r="N323" t="s">
        <v>314</v>
      </c>
      <c r="O323">
        <v>276</v>
      </c>
      <c r="P323">
        <v>276</v>
      </c>
      <c r="Q323">
        <v>92</v>
      </c>
      <c r="R323" t="s">
        <v>1334</v>
      </c>
      <c r="S323" t="s">
        <v>1335</v>
      </c>
      <c r="T323" t="s">
        <v>314</v>
      </c>
      <c r="U323" t="s">
        <v>314</v>
      </c>
      <c r="V323">
        <v>1</v>
      </c>
      <c r="W323" t="s">
        <v>314</v>
      </c>
      <c r="X323" t="s">
        <v>788</v>
      </c>
      <c r="Y323" t="s">
        <v>314</v>
      </c>
      <c r="Z323" t="s">
        <v>314</v>
      </c>
      <c r="AA323" t="s">
        <v>314</v>
      </c>
      <c r="AB323" t="s">
        <v>314</v>
      </c>
      <c r="AC323" t="s">
        <v>314</v>
      </c>
      <c r="AD323" t="s">
        <v>314</v>
      </c>
      <c r="AE323" t="s">
        <v>314</v>
      </c>
      <c r="AF323" t="s">
        <v>314</v>
      </c>
    </row>
    <row r="324" spans="1:32" x14ac:dyDescent="0.35">
      <c r="A324" t="s">
        <v>1331</v>
      </c>
      <c r="B324" t="s">
        <v>1332</v>
      </c>
      <c r="C324" t="s">
        <v>12</v>
      </c>
      <c r="D324" t="s">
        <v>829</v>
      </c>
      <c r="E324" t="s">
        <v>830</v>
      </c>
      <c r="F324" t="s">
        <v>678</v>
      </c>
      <c r="G324" t="s">
        <v>677</v>
      </c>
      <c r="H324" t="s">
        <v>774</v>
      </c>
      <c r="I324" t="s">
        <v>1336</v>
      </c>
      <c r="J324" t="s">
        <v>786</v>
      </c>
      <c r="K324" s="9">
        <v>10959</v>
      </c>
      <c r="L324" t="s">
        <v>314</v>
      </c>
      <c r="M324" t="s">
        <v>314</v>
      </c>
      <c r="N324" t="s">
        <v>314</v>
      </c>
      <c r="O324">
        <v>276</v>
      </c>
      <c r="P324">
        <v>276</v>
      </c>
      <c r="Q324">
        <v>92</v>
      </c>
      <c r="R324" t="s">
        <v>1334</v>
      </c>
      <c r="S324" t="s">
        <v>1335</v>
      </c>
      <c r="T324" t="s">
        <v>314</v>
      </c>
      <c r="U324" t="s">
        <v>314</v>
      </c>
      <c r="V324">
        <v>1</v>
      </c>
      <c r="W324" t="s">
        <v>314</v>
      </c>
      <c r="X324" t="s">
        <v>788</v>
      </c>
      <c r="Y324" t="s">
        <v>314</v>
      </c>
      <c r="Z324" t="s">
        <v>314</v>
      </c>
      <c r="AA324" t="s">
        <v>314</v>
      </c>
      <c r="AB324" t="s">
        <v>314</v>
      </c>
      <c r="AC324" t="s">
        <v>314</v>
      </c>
      <c r="AD324" t="s">
        <v>314</v>
      </c>
      <c r="AE324" t="s">
        <v>314</v>
      </c>
      <c r="AF324" t="s">
        <v>314</v>
      </c>
    </row>
    <row r="325" spans="1:32" x14ac:dyDescent="0.35">
      <c r="A325" t="s">
        <v>1337</v>
      </c>
      <c r="B325" t="s">
        <v>1338</v>
      </c>
      <c r="C325" t="s">
        <v>11</v>
      </c>
      <c r="D325" t="s">
        <v>829</v>
      </c>
      <c r="E325" t="s">
        <v>830</v>
      </c>
      <c r="F325" t="s">
        <v>678</v>
      </c>
      <c r="G325" t="s">
        <v>677</v>
      </c>
      <c r="H325" t="s">
        <v>774</v>
      </c>
      <c r="I325" t="s">
        <v>1333</v>
      </c>
      <c r="J325" t="s">
        <v>786</v>
      </c>
      <c r="K325" s="9">
        <v>11324</v>
      </c>
      <c r="L325" t="s">
        <v>314</v>
      </c>
      <c r="M325" t="s">
        <v>314</v>
      </c>
      <c r="N325" t="s">
        <v>314</v>
      </c>
      <c r="O325">
        <v>493</v>
      </c>
      <c r="P325">
        <v>493</v>
      </c>
      <c r="Q325">
        <v>165</v>
      </c>
      <c r="R325" t="s">
        <v>1339</v>
      </c>
      <c r="S325" t="s">
        <v>1340</v>
      </c>
      <c r="T325" t="s">
        <v>314</v>
      </c>
      <c r="U325" t="s">
        <v>314</v>
      </c>
      <c r="V325">
        <v>1</v>
      </c>
      <c r="W325" t="s">
        <v>314</v>
      </c>
      <c r="X325" t="s">
        <v>788</v>
      </c>
      <c r="Y325" t="s">
        <v>314</v>
      </c>
      <c r="Z325" t="s">
        <v>314</v>
      </c>
      <c r="AA325" t="s">
        <v>314</v>
      </c>
      <c r="AB325" t="s">
        <v>314</v>
      </c>
      <c r="AC325" t="s">
        <v>314</v>
      </c>
      <c r="AD325" t="s">
        <v>314</v>
      </c>
      <c r="AE325" t="s">
        <v>314</v>
      </c>
      <c r="AF325" t="s">
        <v>314</v>
      </c>
    </row>
    <row r="326" spans="1:32" x14ac:dyDescent="0.35">
      <c r="A326" t="s">
        <v>1337</v>
      </c>
      <c r="B326" t="s">
        <v>1338</v>
      </c>
      <c r="C326" t="s">
        <v>11</v>
      </c>
      <c r="D326" t="s">
        <v>829</v>
      </c>
      <c r="E326" t="s">
        <v>830</v>
      </c>
      <c r="F326" t="s">
        <v>678</v>
      </c>
      <c r="G326" t="s">
        <v>677</v>
      </c>
      <c r="H326" t="s">
        <v>774</v>
      </c>
      <c r="I326" t="s">
        <v>1336</v>
      </c>
      <c r="J326" t="s">
        <v>786</v>
      </c>
      <c r="K326" s="9">
        <v>10959</v>
      </c>
      <c r="L326" t="s">
        <v>314</v>
      </c>
      <c r="M326" t="s">
        <v>314</v>
      </c>
      <c r="N326" t="s">
        <v>314</v>
      </c>
      <c r="O326">
        <v>493</v>
      </c>
      <c r="P326">
        <v>493</v>
      </c>
      <c r="Q326">
        <v>165</v>
      </c>
      <c r="R326" t="s">
        <v>1339</v>
      </c>
      <c r="S326" t="s">
        <v>1340</v>
      </c>
      <c r="T326" t="s">
        <v>314</v>
      </c>
      <c r="U326" t="s">
        <v>314</v>
      </c>
      <c r="V326">
        <v>1</v>
      </c>
      <c r="W326" t="s">
        <v>314</v>
      </c>
      <c r="X326" t="s">
        <v>788</v>
      </c>
      <c r="Y326" t="s">
        <v>314</v>
      </c>
      <c r="Z326" t="s">
        <v>314</v>
      </c>
      <c r="AA326" t="s">
        <v>314</v>
      </c>
      <c r="AB326" t="s">
        <v>314</v>
      </c>
      <c r="AC326" t="s">
        <v>314</v>
      </c>
      <c r="AD326" t="s">
        <v>314</v>
      </c>
      <c r="AE326" t="s">
        <v>314</v>
      </c>
      <c r="AF326" t="s">
        <v>314</v>
      </c>
    </row>
    <row r="327" spans="1:32" x14ac:dyDescent="0.35">
      <c r="A327" t="s">
        <v>1341</v>
      </c>
      <c r="B327" t="s">
        <v>1342</v>
      </c>
      <c r="C327" t="s">
        <v>10</v>
      </c>
      <c r="D327" t="s">
        <v>784</v>
      </c>
      <c r="E327" t="s">
        <v>773</v>
      </c>
      <c r="F327" t="s">
        <v>678</v>
      </c>
      <c r="G327" t="s">
        <v>677</v>
      </c>
      <c r="H327" t="s">
        <v>774</v>
      </c>
      <c r="I327" t="s">
        <v>1333</v>
      </c>
      <c r="J327" t="s">
        <v>786</v>
      </c>
      <c r="K327" t="s">
        <v>314</v>
      </c>
      <c r="L327" s="9">
        <v>10959</v>
      </c>
      <c r="M327" t="s">
        <v>314</v>
      </c>
      <c r="N327" t="s">
        <v>314</v>
      </c>
      <c r="O327" t="s">
        <v>314</v>
      </c>
      <c r="P327" t="s">
        <v>314</v>
      </c>
      <c r="Q327" t="s">
        <v>314</v>
      </c>
      <c r="R327" t="s">
        <v>314</v>
      </c>
      <c r="S327" t="s">
        <v>314</v>
      </c>
      <c r="T327" t="s">
        <v>314</v>
      </c>
      <c r="U327" t="s">
        <v>314</v>
      </c>
      <c r="V327">
        <v>1</v>
      </c>
      <c r="W327" t="s">
        <v>314</v>
      </c>
      <c r="X327" t="s">
        <v>788</v>
      </c>
      <c r="Y327" t="s">
        <v>314</v>
      </c>
      <c r="Z327" t="s">
        <v>314</v>
      </c>
      <c r="AA327" t="s">
        <v>314</v>
      </c>
      <c r="AB327" t="s">
        <v>314</v>
      </c>
      <c r="AC327" t="s">
        <v>314</v>
      </c>
      <c r="AD327" t="s">
        <v>314</v>
      </c>
      <c r="AE327" t="s">
        <v>314</v>
      </c>
      <c r="AF327" t="s">
        <v>314</v>
      </c>
    </row>
    <row r="328" spans="1:32" x14ac:dyDescent="0.35">
      <c r="A328" t="s">
        <v>1341</v>
      </c>
      <c r="B328" t="s">
        <v>1342</v>
      </c>
      <c r="C328" t="s">
        <v>10</v>
      </c>
      <c r="D328" t="s">
        <v>784</v>
      </c>
      <c r="E328" t="s">
        <v>773</v>
      </c>
      <c r="F328" t="s">
        <v>678</v>
      </c>
      <c r="G328" t="s">
        <v>677</v>
      </c>
      <c r="H328" t="s">
        <v>774</v>
      </c>
      <c r="I328" t="s">
        <v>1336</v>
      </c>
      <c r="J328" t="s">
        <v>786</v>
      </c>
      <c r="K328" t="s">
        <v>314</v>
      </c>
      <c r="L328" s="9">
        <v>47119</v>
      </c>
      <c r="M328" t="s">
        <v>314</v>
      </c>
      <c r="N328" t="s">
        <v>314</v>
      </c>
      <c r="O328" t="s">
        <v>314</v>
      </c>
      <c r="P328" t="s">
        <v>314</v>
      </c>
      <c r="Q328" t="s">
        <v>314</v>
      </c>
      <c r="R328" t="s">
        <v>314</v>
      </c>
      <c r="S328" t="s">
        <v>314</v>
      </c>
      <c r="T328" t="s">
        <v>314</v>
      </c>
      <c r="U328" t="s">
        <v>314</v>
      </c>
      <c r="V328">
        <v>1</v>
      </c>
      <c r="W328" t="s">
        <v>314</v>
      </c>
      <c r="X328" t="s">
        <v>788</v>
      </c>
      <c r="Y328" t="s">
        <v>314</v>
      </c>
      <c r="Z328" t="s">
        <v>314</v>
      </c>
      <c r="AA328" t="s">
        <v>314</v>
      </c>
      <c r="AB328" t="s">
        <v>314</v>
      </c>
      <c r="AC328" t="s">
        <v>314</v>
      </c>
      <c r="AD328" t="s">
        <v>314</v>
      </c>
      <c r="AE328" t="s">
        <v>314</v>
      </c>
      <c r="AF328" t="s">
        <v>314</v>
      </c>
    </row>
    <row r="329" spans="1:32" x14ac:dyDescent="0.35">
      <c r="A329" t="s">
        <v>1343</v>
      </c>
      <c r="B329" t="s">
        <v>1344</v>
      </c>
      <c r="C329" t="s">
        <v>10</v>
      </c>
      <c r="D329" t="s">
        <v>784</v>
      </c>
      <c r="E329" t="s">
        <v>773</v>
      </c>
      <c r="F329" t="s">
        <v>678</v>
      </c>
      <c r="G329" t="s">
        <v>677</v>
      </c>
      <c r="H329" t="s">
        <v>774</v>
      </c>
      <c r="I329" t="s">
        <v>1333</v>
      </c>
      <c r="J329" t="s">
        <v>786</v>
      </c>
      <c r="K329" t="s">
        <v>314</v>
      </c>
      <c r="L329" s="9">
        <v>10959</v>
      </c>
      <c r="M329" t="s">
        <v>314</v>
      </c>
      <c r="N329" t="s">
        <v>314</v>
      </c>
      <c r="O329" t="s">
        <v>314</v>
      </c>
      <c r="P329" t="s">
        <v>314</v>
      </c>
      <c r="Q329" t="s">
        <v>314</v>
      </c>
      <c r="R329" t="s">
        <v>314</v>
      </c>
      <c r="S329" t="s">
        <v>314</v>
      </c>
      <c r="T329" t="s">
        <v>1345</v>
      </c>
      <c r="U329" t="s">
        <v>314</v>
      </c>
      <c r="V329">
        <v>1</v>
      </c>
      <c r="W329" t="s">
        <v>314</v>
      </c>
      <c r="X329" t="s">
        <v>788</v>
      </c>
      <c r="Y329" t="s">
        <v>314</v>
      </c>
      <c r="Z329" t="s">
        <v>314</v>
      </c>
      <c r="AA329" t="s">
        <v>314</v>
      </c>
      <c r="AB329" t="s">
        <v>314</v>
      </c>
      <c r="AC329" t="s">
        <v>314</v>
      </c>
      <c r="AD329" t="s">
        <v>314</v>
      </c>
      <c r="AE329" t="s">
        <v>314</v>
      </c>
      <c r="AF329" t="s">
        <v>314</v>
      </c>
    </row>
    <row r="330" spans="1:32" x14ac:dyDescent="0.35">
      <c r="A330" t="s">
        <v>1343</v>
      </c>
      <c r="B330" t="s">
        <v>1344</v>
      </c>
      <c r="C330" t="s">
        <v>10</v>
      </c>
      <c r="D330" t="s">
        <v>784</v>
      </c>
      <c r="E330" t="s">
        <v>773</v>
      </c>
      <c r="F330" t="s">
        <v>678</v>
      </c>
      <c r="G330" t="s">
        <v>677</v>
      </c>
      <c r="H330" t="s">
        <v>774</v>
      </c>
      <c r="I330" t="s">
        <v>1336</v>
      </c>
      <c r="J330" t="s">
        <v>786</v>
      </c>
      <c r="K330" t="s">
        <v>314</v>
      </c>
      <c r="L330" s="9">
        <v>47119</v>
      </c>
      <c r="M330" t="s">
        <v>314</v>
      </c>
      <c r="N330" t="s">
        <v>314</v>
      </c>
      <c r="O330" t="s">
        <v>314</v>
      </c>
      <c r="P330" t="s">
        <v>314</v>
      </c>
      <c r="Q330" t="s">
        <v>314</v>
      </c>
      <c r="R330" t="s">
        <v>314</v>
      </c>
      <c r="S330" t="s">
        <v>314</v>
      </c>
      <c r="T330" t="s">
        <v>1345</v>
      </c>
      <c r="U330" t="s">
        <v>314</v>
      </c>
      <c r="V330">
        <v>1</v>
      </c>
      <c r="W330" t="s">
        <v>314</v>
      </c>
      <c r="X330" t="s">
        <v>788</v>
      </c>
      <c r="Y330" t="s">
        <v>314</v>
      </c>
      <c r="Z330" t="s">
        <v>314</v>
      </c>
      <c r="AA330" t="s">
        <v>314</v>
      </c>
      <c r="AB330" t="s">
        <v>314</v>
      </c>
      <c r="AC330" t="s">
        <v>314</v>
      </c>
      <c r="AD330" t="s">
        <v>314</v>
      </c>
      <c r="AE330" t="s">
        <v>314</v>
      </c>
      <c r="AF330" t="s">
        <v>314</v>
      </c>
    </row>
    <row r="331" spans="1:32" x14ac:dyDescent="0.35">
      <c r="A331" t="s">
        <v>1346</v>
      </c>
      <c r="B331" t="s">
        <v>1347</v>
      </c>
      <c r="C331" t="s">
        <v>10</v>
      </c>
      <c r="D331" t="s">
        <v>784</v>
      </c>
      <c r="E331" t="s">
        <v>773</v>
      </c>
      <c r="F331" t="s">
        <v>686</v>
      </c>
      <c r="G331" t="s">
        <v>685</v>
      </c>
      <c r="H331" t="s">
        <v>774</v>
      </c>
      <c r="I331" t="s">
        <v>1348</v>
      </c>
      <c r="J331" t="s">
        <v>786</v>
      </c>
      <c r="K331" t="s">
        <v>314</v>
      </c>
      <c r="L331" t="s">
        <v>1349</v>
      </c>
      <c r="M331" t="s">
        <v>314</v>
      </c>
      <c r="N331" t="s">
        <v>314</v>
      </c>
      <c r="O331" t="s">
        <v>314</v>
      </c>
      <c r="P331" t="s">
        <v>314</v>
      </c>
      <c r="Q331" t="s">
        <v>314</v>
      </c>
      <c r="R331" t="s">
        <v>314</v>
      </c>
      <c r="S331" t="s">
        <v>314</v>
      </c>
      <c r="T331" t="s">
        <v>314</v>
      </c>
      <c r="U331" t="s">
        <v>314</v>
      </c>
      <c r="V331">
        <v>-1</v>
      </c>
      <c r="W331" t="s">
        <v>314</v>
      </c>
      <c r="X331" t="s">
        <v>788</v>
      </c>
      <c r="Y331" t="s">
        <v>314</v>
      </c>
      <c r="Z331" t="s">
        <v>314</v>
      </c>
      <c r="AA331" t="s">
        <v>314</v>
      </c>
      <c r="AB331" t="s">
        <v>314</v>
      </c>
      <c r="AC331" t="s">
        <v>314</v>
      </c>
      <c r="AD331" t="s">
        <v>314</v>
      </c>
      <c r="AE331" t="s">
        <v>314</v>
      </c>
      <c r="AF331" t="s">
        <v>314</v>
      </c>
    </row>
    <row r="332" spans="1:32" x14ac:dyDescent="0.35">
      <c r="A332" t="s">
        <v>1346</v>
      </c>
      <c r="B332" t="s">
        <v>1347</v>
      </c>
      <c r="C332" t="s">
        <v>10</v>
      </c>
      <c r="D332" t="s">
        <v>784</v>
      </c>
      <c r="E332" t="s">
        <v>773</v>
      </c>
      <c r="F332" t="s">
        <v>686</v>
      </c>
      <c r="G332" t="s">
        <v>685</v>
      </c>
      <c r="H332" t="s">
        <v>774</v>
      </c>
      <c r="I332" t="s">
        <v>1350</v>
      </c>
      <c r="J332" t="s">
        <v>786</v>
      </c>
      <c r="K332" t="s">
        <v>314</v>
      </c>
      <c r="L332" t="s">
        <v>1351</v>
      </c>
      <c r="M332" t="s">
        <v>314</v>
      </c>
      <c r="N332" t="s">
        <v>314</v>
      </c>
      <c r="O332" t="s">
        <v>314</v>
      </c>
      <c r="P332" t="s">
        <v>314</v>
      </c>
      <c r="Q332" t="s">
        <v>314</v>
      </c>
      <c r="R332" t="s">
        <v>314</v>
      </c>
      <c r="S332" t="s">
        <v>314</v>
      </c>
      <c r="T332" t="s">
        <v>314</v>
      </c>
      <c r="U332" t="s">
        <v>314</v>
      </c>
      <c r="V332">
        <v>-1</v>
      </c>
      <c r="W332" t="s">
        <v>314</v>
      </c>
      <c r="X332" t="s">
        <v>788</v>
      </c>
      <c r="Y332" t="s">
        <v>314</v>
      </c>
      <c r="Z332" t="s">
        <v>314</v>
      </c>
      <c r="AA332" t="s">
        <v>314</v>
      </c>
      <c r="AB332" t="s">
        <v>314</v>
      </c>
      <c r="AC332" t="s">
        <v>314</v>
      </c>
      <c r="AD332" t="s">
        <v>314</v>
      </c>
      <c r="AE332" t="s">
        <v>314</v>
      </c>
      <c r="AF332" t="s">
        <v>314</v>
      </c>
    </row>
    <row r="333" spans="1:32" x14ac:dyDescent="0.35">
      <c r="A333" t="s">
        <v>1346</v>
      </c>
      <c r="B333" t="s">
        <v>1347</v>
      </c>
      <c r="C333" t="s">
        <v>10</v>
      </c>
      <c r="D333" t="s">
        <v>784</v>
      </c>
      <c r="E333" t="s">
        <v>773</v>
      </c>
      <c r="F333" t="s">
        <v>686</v>
      </c>
      <c r="G333" t="s">
        <v>685</v>
      </c>
      <c r="H333" t="s">
        <v>774</v>
      </c>
      <c r="I333" t="s">
        <v>1352</v>
      </c>
      <c r="J333" t="s">
        <v>786</v>
      </c>
      <c r="K333" t="s">
        <v>314</v>
      </c>
      <c r="L333" t="s">
        <v>1353</v>
      </c>
      <c r="M333" t="s">
        <v>314</v>
      </c>
      <c r="N333" t="s">
        <v>314</v>
      </c>
      <c r="O333" t="s">
        <v>314</v>
      </c>
      <c r="P333" t="s">
        <v>314</v>
      </c>
      <c r="Q333" t="s">
        <v>314</v>
      </c>
      <c r="R333" t="s">
        <v>314</v>
      </c>
      <c r="S333" t="s">
        <v>314</v>
      </c>
      <c r="T333" t="s">
        <v>314</v>
      </c>
      <c r="U333" t="s">
        <v>314</v>
      </c>
      <c r="V333">
        <v>-1</v>
      </c>
      <c r="W333" t="s">
        <v>314</v>
      </c>
      <c r="X333" t="s">
        <v>788</v>
      </c>
      <c r="Y333" t="s">
        <v>314</v>
      </c>
      <c r="Z333" t="s">
        <v>314</v>
      </c>
      <c r="AA333" t="s">
        <v>314</v>
      </c>
      <c r="AB333" t="s">
        <v>314</v>
      </c>
      <c r="AC333" t="s">
        <v>314</v>
      </c>
      <c r="AD333" t="s">
        <v>314</v>
      </c>
      <c r="AE333" t="s">
        <v>314</v>
      </c>
      <c r="AF333" t="s">
        <v>314</v>
      </c>
    </row>
    <row r="334" spans="1:32" x14ac:dyDescent="0.35">
      <c r="A334" t="s">
        <v>1346</v>
      </c>
      <c r="B334" t="s">
        <v>1347</v>
      </c>
      <c r="C334" t="s">
        <v>10</v>
      </c>
      <c r="D334" t="s">
        <v>784</v>
      </c>
      <c r="E334" t="s">
        <v>773</v>
      </c>
      <c r="F334" t="s">
        <v>686</v>
      </c>
      <c r="G334" t="s">
        <v>685</v>
      </c>
      <c r="H334" t="s">
        <v>774</v>
      </c>
      <c r="I334" t="s">
        <v>1354</v>
      </c>
      <c r="J334" t="s">
        <v>786</v>
      </c>
      <c r="K334" t="s">
        <v>314</v>
      </c>
      <c r="L334" t="s">
        <v>1355</v>
      </c>
      <c r="M334" t="s">
        <v>314</v>
      </c>
      <c r="N334" t="s">
        <v>314</v>
      </c>
      <c r="O334" t="s">
        <v>314</v>
      </c>
      <c r="P334" t="s">
        <v>314</v>
      </c>
      <c r="Q334" t="s">
        <v>314</v>
      </c>
      <c r="R334" t="s">
        <v>314</v>
      </c>
      <c r="S334" t="s">
        <v>314</v>
      </c>
      <c r="T334" t="s">
        <v>314</v>
      </c>
      <c r="U334" t="s">
        <v>314</v>
      </c>
      <c r="V334">
        <v>-1</v>
      </c>
      <c r="W334" t="s">
        <v>314</v>
      </c>
      <c r="X334" t="s">
        <v>788</v>
      </c>
      <c r="Y334" t="s">
        <v>314</v>
      </c>
      <c r="Z334" t="s">
        <v>314</v>
      </c>
      <c r="AA334" t="s">
        <v>314</v>
      </c>
      <c r="AB334" t="s">
        <v>314</v>
      </c>
      <c r="AC334" t="s">
        <v>314</v>
      </c>
      <c r="AD334" t="s">
        <v>314</v>
      </c>
      <c r="AE334" t="s">
        <v>314</v>
      </c>
      <c r="AF334" t="s">
        <v>314</v>
      </c>
    </row>
    <row r="335" spans="1:32" x14ac:dyDescent="0.35">
      <c r="A335" t="s">
        <v>1356</v>
      </c>
      <c r="B335" t="s">
        <v>1357</v>
      </c>
      <c r="C335" t="s">
        <v>10</v>
      </c>
      <c r="D335" t="s">
        <v>791</v>
      </c>
      <c r="E335" t="s">
        <v>773</v>
      </c>
      <c r="F335" t="s">
        <v>314</v>
      </c>
      <c r="G335" t="s">
        <v>314</v>
      </c>
      <c r="H335" t="s">
        <v>314</v>
      </c>
      <c r="I335" t="s">
        <v>314</v>
      </c>
      <c r="J335" t="s">
        <v>314</v>
      </c>
      <c r="K335" t="s">
        <v>314</v>
      </c>
      <c r="L335" t="s">
        <v>314</v>
      </c>
      <c r="M335" t="s">
        <v>314</v>
      </c>
      <c r="N335" t="s">
        <v>314</v>
      </c>
      <c r="O335" t="s">
        <v>314</v>
      </c>
      <c r="P335" t="s">
        <v>314</v>
      </c>
      <c r="Q335" t="s">
        <v>314</v>
      </c>
      <c r="R335" t="s">
        <v>314</v>
      </c>
      <c r="S335" t="s">
        <v>314</v>
      </c>
      <c r="T335" t="s">
        <v>314</v>
      </c>
      <c r="U335" t="s">
        <v>314</v>
      </c>
      <c r="V335" t="s">
        <v>314</v>
      </c>
      <c r="W335" t="s">
        <v>314</v>
      </c>
      <c r="X335" t="s">
        <v>314</v>
      </c>
      <c r="Y335" t="s">
        <v>314</v>
      </c>
      <c r="Z335" t="s">
        <v>314</v>
      </c>
      <c r="AA335" t="s">
        <v>314</v>
      </c>
      <c r="AB335" t="s">
        <v>314</v>
      </c>
      <c r="AC335" t="s">
        <v>314</v>
      </c>
      <c r="AD335" t="s">
        <v>314</v>
      </c>
      <c r="AE335" t="s">
        <v>314</v>
      </c>
      <c r="AF335" t="s">
        <v>314</v>
      </c>
    </row>
    <row r="336" spans="1:32" x14ac:dyDescent="0.35">
      <c r="A336" t="s">
        <v>1358</v>
      </c>
      <c r="B336" t="s">
        <v>1359</v>
      </c>
      <c r="C336" t="s">
        <v>10</v>
      </c>
      <c r="D336" t="s">
        <v>791</v>
      </c>
      <c r="E336" t="s">
        <v>773</v>
      </c>
      <c r="F336" t="s">
        <v>314</v>
      </c>
      <c r="G336" t="s">
        <v>314</v>
      </c>
      <c r="H336" t="s">
        <v>314</v>
      </c>
      <c r="I336" t="s">
        <v>314</v>
      </c>
      <c r="J336" t="s">
        <v>314</v>
      </c>
      <c r="K336" t="s">
        <v>314</v>
      </c>
      <c r="L336" t="s">
        <v>314</v>
      </c>
      <c r="M336" t="s">
        <v>314</v>
      </c>
      <c r="N336" t="s">
        <v>314</v>
      </c>
      <c r="O336" t="s">
        <v>314</v>
      </c>
      <c r="P336" t="s">
        <v>314</v>
      </c>
      <c r="Q336" t="s">
        <v>314</v>
      </c>
      <c r="R336" t="s">
        <v>314</v>
      </c>
      <c r="S336" t="s">
        <v>314</v>
      </c>
      <c r="T336" t="s">
        <v>314</v>
      </c>
      <c r="U336" t="s">
        <v>314</v>
      </c>
      <c r="V336" t="s">
        <v>314</v>
      </c>
      <c r="W336" t="s">
        <v>314</v>
      </c>
      <c r="X336" t="s">
        <v>314</v>
      </c>
      <c r="Y336" t="s">
        <v>314</v>
      </c>
      <c r="Z336" t="s">
        <v>314</v>
      </c>
      <c r="AA336" t="s">
        <v>314</v>
      </c>
      <c r="AB336" t="s">
        <v>314</v>
      </c>
      <c r="AC336" t="s">
        <v>314</v>
      </c>
      <c r="AD336" t="s">
        <v>314</v>
      </c>
      <c r="AE336" t="s">
        <v>314</v>
      </c>
      <c r="AF336" t="s">
        <v>314</v>
      </c>
    </row>
    <row r="337" spans="1:32" x14ac:dyDescent="0.35">
      <c r="A337" t="s">
        <v>1360</v>
      </c>
      <c r="B337" t="s">
        <v>1361</v>
      </c>
      <c r="C337" t="s">
        <v>11</v>
      </c>
      <c r="D337" t="s">
        <v>772</v>
      </c>
      <c r="E337" t="s">
        <v>773</v>
      </c>
      <c r="F337" t="s">
        <v>314</v>
      </c>
      <c r="G337" t="s">
        <v>378</v>
      </c>
      <c r="H337" t="s">
        <v>774</v>
      </c>
      <c r="I337" t="s">
        <v>1362</v>
      </c>
      <c r="J337" t="s">
        <v>786</v>
      </c>
      <c r="K337" t="s">
        <v>314</v>
      </c>
      <c r="L337" t="s">
        <v>314</v>
      </c>
      <c r="M337" t="s">
        <v>314</v>
      </c>
      <c r="N337" t="s">
        <v>314</v>
      </c>
      <c r="O337" t="s">
        <v>314</v>
      </c>
      <c r="P337" t="s">
        <v>314</v>
      </c>
      <c r="Q337" t="s">
        <v>314</v>
      </c>
      <c r="R337" t="s">
        <v>314</v>
      </c>
      <c r="S337" t="s">
        <v>314</v>
      </c>
      <c r="T337" t="s">
        <v>314</v>
      </c>
      <c r="U337">
        <v>66</v>
      </c>
      <c r="V337">
        <v>1</v>
      </c>
      <c r="W337" t="s">
        <v>314</v>
      </c>
      <c r="X337" t="s">
        <v>314</v>
      </c>
      <c r="Y337" t="s">
        <v>314</v>
      </c>
      <c r="Z337" t="s">
        <v>314</v>
      </c>
      <c r="AA337" t="s">
        <v>314</v>
      </c>
      <c r="AB337" t="s">
        <v>314</v>
      </c>
      <c r="AC337" t="s">
        <v>314</v>
      </c>
      <c r="AD337" t="s">
        <v>314</v>
      </c>
      <c r="AE337" t="s">
        <v>314</v>
      </c>
      <c r="AF337" t="s">
        <v>314</v>
      </c>
    </row>
    <row r="338" spans="1:32" x14ac:dyDescent="0.35">
      <c r="A338" t="s">
        <v>1363</v>
      </c>
      <c r="B338" t="s">
        <v>1364</v>
      </c>
      <c r="C338" t="s">
        <v>12</v>
      </c>
      <c r="D338" t="s">
        <v>791</v>
      </c>
      <c r="E338" t="s">
        <v>773</v>
      </c>
      <c r="F338" t="s">
        <v>314</v>
      </c>
      <c r="G338" t="s">
        <v>314</v>
      </c>
      <c r="H338" t="s">
        <v>314</v>
      </c>
      <c r="I338" t="s">
        <v>314</v>
      </c>
      <c r="J338" t="s">
        <v>314</v>
      </c>
      <c r="K338" t="s">
        <v>314</v>
      </c>
      <c r="L338" t="s">
        <v>314</v>
      </c>
      <c r="M338" t="s">
        <v>314</v>
      </c>
      <c r="N338" t="s">
        <v>314</v>
      </c>
      <c r="O338" t="s">
        <v>314</v>
      </c>
      <c r="P338" t="s">
        <v>314</v>
      </c>
      <c r="Q338" t="s">
        <v>314</v>
      </c>
      <c r="R338" t="s">
        <v>314</v>
      </c>
      <c r="S338" t="s">
        <v>314</v>
      </c>
      <c r="T338" t="s">
        <v>314</v>
      </c>
      <c r="U338" t="s">
        <v>314</v>
      </c>
      <c r="V338" t="s">
        <v>314</v>
      </c>
      <c r="W338" t="s">
        <v>314</v>
      </c>
      <c r="X338" t="s">
        <v>314</v>
      </c>
      <c r="Y338" t="s">
        <v>314</v>
      </c>
      <c r="Z338" t="s">
        <v>314</v>
      </c>
      <c r="AA338" t="s">
        <v>314</v>
      </c>
      <c r="AB338" t="s">
        <v>314</v>
      </c>
      <c r="AC338" t="s">
        <v>314</v>
      </c>
      <c r="AD338" t="s">
        <v>314</v>
      </c>
      <c r="AE338" t="s">
        <v>314</v>
      </c>
      <c r="AF338" t="s">
        <v>314</v>
      </c>
    </row>
    <row r="339" spans="1:32" x14ac:dyDescent="0.35">
      <c r="A339" t="s">
        <v>1365</v>
      </c>
      <c r="B339" t="s">
        <v>1366</v>
      </c>
      <c r="C339" t="s">
        <v>12</v>
      </c>
      <c r="D339" t="s">
        <v>791</v>
      </c>
      <c r="E339" t="s">
        <v>773</v>
      </c>
      <c r="F339" t="s">
        <v>314</v>
      </c>
      <c r="G339" t="s">
        <v>314</v>
      </c>
      <c r="H339" t="s">
        <v>314</v>
      </c>
      <c r="I339" t="s">
        <v>314</v>
      </c>
      <c r="J339" t="s">
        <v>314</v>
      </c>
      <c r="K339" t="s">
        <v>314</v>
      </c>
      <c r="L339" t="s">
        <v>314</v>
      </c>
      <c r="M339" t="s">
        <v>314</v>
      </c>
      <c r="N339" t="s">
        <v>314</v>
      </c>
      <c r="O339" t="s">
        <v>314</v>
      </c>
      <c r="P339" t="s">
        <v>314</v>
      </c>
      <c r="Q339" t="s">
        <v>314</v>
      </c>
      <c r="R339" t="s">
        <v>314</v>
      </c>
      <c r="S339" t="s">
        <v>314</v>
      </c>
      <c r="T339" t="s">
        <v>314</v>
      </c>
      <c r="U339" t="s">
        <v>314</v>
      </c>
      <c r="V339" t="s">
        <v>314</v>
      </c>
      <c r="W339" t="s">
        <v>314</v>
      </c>
      <c r="X339" t="s">
        <v>314</v>
      </c>
      <c r="Y339" t="s">
        <v>314</v>
      </c>
      <c r="Z339" t="s">
        <v>314</v>
      </c>
      <c r="AA339" t="s">
        <v>314</v>
      </c>
      <c r="AB339" t="s">
        <v>314</v>
      </c>
      <c r="AC339" t="s">
        <v>314</v>
      </c>
      <c r="AD339" t="s">
        <v>314</v>
      </c>
      <c r="AE339" t="s">
        <v>314</v>
      </c>
      <c r="AF339" t="s">
        <v>314</v>
      </c>
    </row>
    <row r="340" spans="1:32" x14ac:dyDescent="0.35">
      <c r="A340" t="s">
        <v>1367</v>
      </c>
      <c r="B340" t="s">
        <v>1368</v>
      </c>
      <c r="C340" t="s">
        <v>10</v>
      </c>
      <c r="D340" t="s">
        <v>791</v>
      </c>
      <c r="E340" t="s">
        <v>773</v>
      </c>
      <c r="F340" t="s">
        <v>314</v>
      </c>
      <c r="G340" t="s">
        <v>314</v>
      </c>
      <c r="H340" t="s">
        <v>314</v>
      </c>
      <c r="I340" t="s">
        <v>314</v>
      </c>
      <c r="J340" t="s">
        <v>314</v>
      </c>
      <c r="K340" t="s">
        <v>314</v>
      </c>
      <c r="L340" t="s">
        <v>314</v>
      </c>
      <c r="M340" t="s">
        <v>314</v>
      </c>
      <c r="N340" t="s">
        <v>314</v>
      </c>
      <c r="O340" t="s">
        <v>314</v>
      </c>
      <c r="P340" t="s">
        <v>314</v>
      </c>
      <c r="Q340" t="s">
        <v>314</v>
      </c>
      <c r="R340" t="s">
        <v>314</v>
      </c>
      <c r="S340" t="s">
        <v>314</v>
      </c>
      <c r="T340" t="s">
        <v>1369</v>
      </c>
      <c r="U340" t="s">
        <v>314</v>
      </c>
      <c r="V340" t="s">
        <v>314</v>
      </c>
      <c r="W340" t="s">
        <v>314</v>
      </c>
      <c r="X340" t="s">
        <v>314</v>
      </c>
      <c r="Y340" t="s">
        <v>314</v>
      </c>
      <c r="Z340" t="s">
        <v>314</v>
      </c>
      <c r="AA340" t="s">
        <v>314</v>
      </c>
      <c r="AB340" t="s">
        <v>314</v>
      </c>
      <c r="AC340" t="s">
        <v>314</v>
      </c>
      <c r="AD340" t="s">
        <v>314</v>
      </c>
      <c r="AE340" t="s">
        <v>314</v>
      </c>
      <c r="AF340" t="s">
        <v>314</v>
      </c>
    </row>
    <row r="341" spans="1:32" x14ac:dyDescent="0.35">
      <c r="A341" t="s">
        <v>1370</v>
      </c>
      <c r="B341" t="s">
        <v>1371</v>
      </c>
      <c r="C341" t="s">
        <v>12</v>
      </c>
      <c r="D341" t="s">
        <v>791</v>
      </c>
      <c r="E341" t="s">
        <v>773</v>
      </c>
      <c r="F341" t="s">
        <v>314</v>
      </c>
      <c r="G341" t="s">
        <v>314</v>
      </c>
      <c r="H341" t="s">
        <v>314</v>
      </c>
      <c r="I341" t="s">
        <v>314</v>
      </c>
      <c r="J341" t="s">
        <v>314</v>
      </c>
      <c r="K341" t="s">
        <v>314</v>
      </c>
      <c r="L341" t="s">
        <v>314</v>
      </c>
      <c r="M341" t="s">
        <v>314</v>
      </c>
      <c r="N341" t="s">
        <v>314</v>
      </c>
      <c r="O341" t="s">
        <v>314</v>
      </c>
      <c r="P341" t="s">
        <v>314</v>
      </c>
      <c r="Q341" t="s">
        <v>314</v>
      </c>
      <c r="R341" t="s">
        <v>314</v>
      </c>
      <c r="S341" t="s">
        <v>314</v>
      </c>
      <c r="T341" t="s">
        <v>314</v>
      </c>
      <c r="U341" t="s">
        <v>314</v>
      </c>
      <c r="V341" t="s">
        <v>314</v>
      </c>
      <c r="W341" t="s">
        <v>314</v>
      </c>
      <c r="X341" t="s">
        <v>314</v>
      </c>
      <c r="Y341" t="s">
        <v>314</v>
      </c>
      <c r="Z341" t="s">
        <v>314</v>
      </c>
      <c r="AA341" t="s">
        <v>314</v>
      </c>
      <c r="AB341" t="s">
        <v>314</v>
      </c>
      <c r="AC341" t="s">
        <v>314</v>
      </c>
      <c r="AD341" t="s">
        <v>314</v>
      </c>
      <c r="AE341" t="s">
        <v>314</v>
      </c>
      <c r="AF341" t="s">
        <v>314</v>
      </c>
    </row>
    <row r="342" spans="1:32" x14ac:dyDescent="0.35">
      <c r="A342" t="s">
        <v>1372</v>
      </c>
      <c r="B342" t="s">
        <v>1373</v>
      </c>
      <c r="C342" t="s">
        <v>13</v>
      </c>
      <c r="D342" t="s">
        <v>791</v>
      </c>
      <c r="E342" t="s">
        <v>773</v>
      </c>
      <c r="F342" t="s">
        <v>314</v>
      </c>
      <c r="G342" t="s">
        <v>314</v>
      </c>
      <c r="H342" t="s">
        <v>314</v>
      </c>
      <c r="I342" t="s">
        <v>314</v>
      </c>
      <c r="J342" t="s">
        <v>314</v>
      </c>
      <c r="K342" t="s">
        <v>314</v>
      </c>
      <c r="L342" t="s">
        <v>314</v>
      </c>
      <c r="M342" t="s">
        <v>314</v>
      </c>
      <c r="N342" t="s">
        <v>314</v>
      </c>
      <c r="O342" t="s">
        <v>314</v>
      </c>
      <c r="P342" t="s">
        <v>314</v>
      </c>
      <c r="Q342" t="s">
        <v>314</v>
      </c>
      <c r="R342" t="s">
        <v>314</v>
      </c>
      <c r="S342" t="s">
        <v>314</v>
      </c>
      <c r="T342" t="s">
        <v>314</v>
      </c>
      <c r="U342" t="s">
        <v>314</v>
      </c>
      <c r="V342" t="s">
        <v>314</v>
      </c>
      <c r="W342" t="s">
        <v>314</v>
      </c>
      <c r="X342" t="s">
        <v>314</v>
      </c>
      <c r="Y342" t="s">
        <v>314</v>
      </c>
      <c r="Z342" t="s">
        <v>314</v>
      </c>
      <c r="AA342" t="s">
        <v>314</v>
      </c>
      <c r="AB342" t="s">
        <v>314</v>
      </c>
      <c r="AC342" t="s">
        <v>314</v>
      </c>
      <c r="AD342" t="s">
        <v>314</v>
      </c>
      <c r="AE342" t="s">
        <v>314</v>
      </c>
      <c r="AF342" t="s">
        <v>314</v>
      </c>
    </row>
    <row r="343" spans="1:32" x14ac:dyDescent="0.35">
      <c r="A343" t="s">
        <v>1374</v>
      </c>
      <c r="B343" t="s">
        <v>1375</v>
      </c>
      <c r="C343" t="s">
        <v>12</v>
      </c>
      <c r="D343" t="s">
        <v>784</v>
      </c>
      <c r="E343" t="s">
        <v>773</v>
      </c>
      <c r="F343" t="s">
        <v>314</v>
      </c>
      <c r="G343" t="s">
        <v>694</v>
      </c>
      <c r="H343" t="s">
        <v>774</v>
      </c>
      <c r="I343" t="s">
        <v>1376</v>
      </c>
      <c r="J343" t="s">
        <v>786</v>
      </c>
      <c r="K343" t="s">
        <v>314</v>
      </c>
      <c r="L343" s="8">
        <v>44046</v>
      </c>
      <c r="M343" t="s">
        <v>314</v>
      </c>
      <c r="N343" t="s">
        <v>314</v>
      </c>
      <c r="O343" t="s">
        <v>314</v>
      </c>
      <c r="P343" t="s">
        <v>314</v>
      </c>
      <c r="Q343" t="s">
        <v>314</v>
      </c>
      <c r="R343" t="s">
        <v>314</v>
      </c>
      <c r="S343" t="s">
        <v>314</v>
      </c>
      <c r="T343" t="s">
        <v>314</v>
      </c>
      <c r="U343" t="s">
        <v>314</v>
      </c>
      <c r="V343">
        <v>1</v>
      </c>
      <c r="W343" t="s">
        <v>314</v>
      </c>
      <c r="X343" t="s">
        <v>314</v>
      </c>
      <c r="Y343" t="s">
        <v>314</v>
      </c>
      <c r="Z343" t="s">
        <v>314</v>
      </c>
      <c r="AA343" t="s">
        <v>314</v>
      </c>
      <c r="AB343" t="s">
        <v>314</v>
      </c>
      <c r="AC343" t="s">
        <v>314</v>
      </c>
      <c r="AD343" t="s">
        <v>314</v>
      </c>
      <c r="AE343" t="s">
        <v>314</v>
      </c>
      <c r="AF343" t="s">
        <v>314</v>
      </c>
    </row>
    <row r="344" spans="1:32" x14ac:dyDescent="0.35">
      <c r="A344" t="s">
        <v>1377</v>
      </c>
      <c r="B344" t="s">
        <v>1378</v>
      </c>
      <c r="C344" t="s">
        <v>10</v>
      </c>
      <c r="D344" t="s">
        <v>791</v>
      </c>
      <c r="E344" t="s">
        <v>773</v>
      </c>
      <c r="F344" t="s">
        <v>314</v>
      </c>
      <c r="G344" t="s">
        <v>314</v>
      </c>
      <c r="H344" t="s">
        <v>314</v>
      </c>
      <c r="I344" t="s">
        <v>314</v>
      </c>
      <c r="J344" t="s">
        <v>314</v>
      </c>
      <c r="K344" t="s">
        <v>314</v>
      </c>
      <c r="L344" t="s">
        <v>314</v>
      </c>
      <c r="M344" t="s">
        <v>314</v>
      </c>
      <c r="N344" t="s">
        <v>314</v>
      </c>
      <c r="O344" t="s">
        <v>314</v>
      </c>
      <c r="P344" t="s">
        <v>314</v>
      </c>
      <c r="Q344" t="s">
        <v>314</v>
      </c>
      <c r="R344" t="s">
        <v>314</v>
      </c>
      <c r="S344" t="s">
        <v>314</v>
      </c>
      <c r="T344" t="s">
        <v>314</v>
      </c>
      <c r="U344" t="s">
        <v>314</v>
      </c>
      <c r="V344" t="s">
        <v>314</v>
      </c>
      <c r="W344" t="s">
        <v>314</v>
      </c>
      <c r="X344" t="s">
        <v>314</v>
      </c>
      <c r="Y344" t="s">
        <v>314</v>
      </c>
      <c r="Z344" t="s">
        <v>314</v>
      </c>
      <c r="AA344" t="s">
        <v>314</v>
      </c>
      <c r="AB344" t="s">
        <v>314</v>
      </c>
      <c r="AC344" t="s">
        <v>314</v>
      </c>
      <c r="AD344" t="s">
        <v>314</v>
      </c>
      <c r="AE344" t="s">
        <v>314</v>
      </c>
      <c r="AF344" t="s">
        <v>314</v>
      </c>
    </row>
    <row r="345" spans="1:32" x14ac:dyDescent="0.35">
      <c r="A345" t="s">
        <v>1379</v>
      </c>
      <c r="B345" t="s">
        <v>1380</v>
      </c>
      <c r="C345" t="s">
        <v>12</v>
      </c>
      <c r="D345" t="s">
        <v>791</v>
      </c>
      <c r="E345" t="s">
        <v>773</v>
      </c>
      <c r="F345" t="s">
        <v>314</v>
      </c>
      <c r="G345" t="s">
        <v>314</v>
      </c>
      <c r="H345" t="s">
        <v>314</v>
      </c>
      <c r="I345" t="s">
        <v>314</v>
      </c>
      <c r="J345" t="s">
        <v>314</v>
      </c>
      <c r="K345" t="s">
        <v>314</v>
      </c>
      <c r="L345" t="s">
        <v>314</v>
      </c>
      <c r="M345" t="s">
        <v>314</v>
      </c>
      <c r="N345" t="s">
        <v>314</v>
      </c>
      <c r="O345" t="s">
        <v>314</v>
      </c>
      <c r="P345" t="s">
        <v>314</v>
      </c>
      <c r="Q345" t="s">
        <v>314</v>
      </c>
      <c r="R345" t="s">
        <v>314</v>
      </c>
      <c r="S345" t="s">
        <v>314</v>
      </c>
      <c r="T345" t="s">
        <v>314</v>
      </c>
      <c r="U345" t="s">
        <v>314</v>
      </c>
      <c r="V345" t="s">
        <v>314</v>
      </c>
      <c r="W345" t="s">
        <v>314</v>
      </c>
      <c r="X345" t="s">
        <v>314</v>
      </c>
      <c r="Y345" t="s">
        <v>314</v>
      </c>
      <c r="Z345" t="s">
        <v>314</v>
      </c>
      <c r="AA345" t="s">
        <v>314</v>
      </c>
      <c r="AB345" t="s">
        <v>314</v>
      </c>
      <c r="AC345" t="s">
        <v>314</v>
      </c>
      <c r="AD345" t="s">
        <v>314</v>
      </c>
      <c r="AE345" t="s">
        <v>314</v>
      </c>
      <c r="AF345" t="s">
        <v>314</v>
      </c>
    </row>
    <row r="346" spans="1:32" x14ac:dyDescent="0.35">
      <c r="A346" t="s">
        <v>1381</v>
      </c>
      <c r="B346" t="s">
        <v>1382</v>
      </c>
      <c r="C346" t="s">
        <v>12</v>
      </c>
      <c r="D346" t="s">
        <v>791</v>
      </c>
      <c r="E346" t="s">
        <v>773</v>
      </c>
      <c r="F346" t="s">
        <v>314</v>
      </c>
      <c r="G346" t="s">
        <v>314</v>
      </c>
      <c r="H346" t="s">
        <v>314</v>
      </c>
      <c r="I346" t="s">
        <v>314</v>
      </c>
      <c r="J346" t="s">
        <v>314</v>
      </c>
      <c r="K346" t="s">
        <v>314</v>
      </c>
      <c r="L346" t="s">
        <v>314</v>
      </c>
      <c r="M346" t="s">
        <v>314</v>
      </c>
      <c r="N346" t="s">
        <v>314</v>
      </c>
      <c r="O346" t="s">
        <v>314</v>
      </c>
      <c r="P346" t="s">
        <v>314</v>
      </c>
      <c r="Q346" t="s">
        <v>314</v>
      </c>
      <c r="R346" t="s">
        <v>314</v>
      </c>
      <c r="S346" t="s">
        <v>314</v>
      </c>
      <c r="T346" t="s">
        <v>1383</v>
      </c>
      <c r="U346" t="s">
        <v>314</v>
      </c>
      <c r="V346" t="s">
        <v>314</v>
      </c>
      <c r="W346" t="s">
        <v>314</v>
      </c>
      <c r="X346" t="s">
        <v>314</v>
      </c>
      <c r="Y346" t="s">
        <v>314</v>
      </c>
      <c r="Z346" t="s">
        <v>314</v>
      </c>
      <c r="AA346" t="s">
        <v>314</v>
      </c>
      <c r="AB346" t="s">
        <v>314</v>
      </c>
      <c r="AC346" t="s">
        <v>314</v>
      </c>
      <c r="AD346" t="s">
        <v>314</v>
      </c>
      <c r="AE346" t="s">
        <v>314</v>
      </c>
      <c r="AF346" t="s">
        <v>314</v>
      </c>
    </row>
    <row r="347" spans="1:32" x14ac:dyDescent="0.35">
      <c r="A347" t="s">
        <v>1384</v>
      </c>
      <c r="B347" t="s">
        <v>1385</v>
      </c>
      <c r="C347" t="s">
        <v>12</v>
      </c>
      <c r="D347" t="s">
        <v>791</v>
      </c>
      <c r="E347" t="s">
        <v>773</v>
      </c>
      <c r="F347" t="s">
        <v>314</v>
      </c>
      <c r="G347" t="s">
        <v>314</v>
      </c>
      <c r="H347" t="s">
        <v>314</v>
      </c>
      <c r="I347" t="s">
        <v>314</v>
      </c>
      <c r="J347" t="s">
        <v>314</v>
      </c>
      <c r="K347" t="s">
        <v>314</v>
      </c>
      <c r="L347" t="s">
        <v>314</v>
      </c>
      <c r="M347" t="s">
        <v>314</v>
      </c>
      <c r="N347" t="s">
        <v>314</v>
      </c>
      <c r="O347" t="s">
        <v>314</v>
      </c>
      <c r="P347" t="s">
        <v>314</v>
      </c>
      <c r="Q347" t="s">
        <v>314</v>
      </c>
      <c r="R347" t="s">
        <v>314</v>
      </c>
      <c r="S347" t="s">
        <v>314</v>
      </c>
      <c r="T347" t="s">
        <v>1386</v>
      </c>
      <c r="U347" t="s">
        <v>314</v>
      </c>
      <c r="V347" t="s">
        <v>314</v>
      </c>
      <c r="W347" t="s">
        <v>314</v>
      </c>
      <c r="X347" t="s">
        <v>314</v>
      </c>
      <c r="Y347" t="s">
        <v>314</v>
      </c>
      <c r="Z347" t="s">
        <v>314</v>
      </c>
      <c r="AA347" t="s">
        <v>314</v>
      </c>
      <c r="AB347" t="s">
        <v>314</v>
      </c>
      <c r="AC347" t="s">
        <v>314</v>
      </c>
      <c r="AD347" t="s">
        <v>314</v>
      </c>
      <c r="AE347" t="s">
        <v>314</v>
      </c>
      <c r="AF347" t="s">
        <v>314</v>
      </c>
    </row>
    <row r="348" spans="1:32" x14ac:dyDescent="0.35">
      <c r="A348" t="s">
        <v>1387</v>
      </c>
      <c r="B348" t="s">
        <v>1388</v>
      </c>
      <c r="C348" t="s">
        <v>12</v>
      </c>
      <c r="D348" t="s">
        <v>791</v>
      </c>
      <c r="E348" t="s">
        <v>773</v>
      </c>
      <c r="F348" t="s">
        <v>314</v>
      </c>
      <c r="G348" t="s">
        <v>314</v>
      </c>
      <c r="H348" t="s">
        <v>314</v>
      </c>
      <c r="I348" t="s">
        <v>314</v>
      </c>
      <c r="J348" t="s">
        <v>314</v>
      </c>
      <c r="K348" t="s">
        <v>314</v>
      </c>
      <c r="L348" t="s">
        <v>314</v>
      </c>
      <c r="M348" t="s">
        <v>314</v>
      </c>
      <c r="N348" t="s">
        <v>314</v>
      </c>
      <c r="O348" t="s">
        <v>314</v>
      </c>
      <c r="P348" t="s">
        <v>314</v>
      </c>
      <c r="Q348" t="s">
        <v>314</v>
      </c>
      <c r="R348" t="s">
        <v>314</v>
      </c>
      <c r="S348" t="s">
        <v>314</v>
      </c>
      <c r="T348" t="s">
        <v>1389</v>
      </c>
      <c r="U348" t="s">
        <v>314</v>
      </c>
      <c r="V348" t="s">
        <v>314</v>
      </c>
      <c r="W348" t="s">
        <v>314</v>
      </c>
      <c r="X348" t="s">
        <v>314</v>
      </c>
      <c r="Y348" t="s">
        <v>314</v>
      </c>
      <c r="Z348" t="s">
        <v>314</v>
      </c>
      <c r="AA348" t="s">
        <v>314</v>
      </c>
      <c r="AB348" t="s">
        <v>314</v>
      </c>
      <c r="AC348" t="s">
        <v>314</v>
      </c>
      <c r="AD348" t="s">
        <v>314</v>
      </c>
      <c r="AE348" t="s">
        <v>314</v>
      </c>
      <c r="AF348" t="s">
        <v>314</v>
      </c>
    </row>
    <row r="349" spans="1:32" x14ac:dyDescent="0.35">
      <c r="A349" t="s">
        <v>1390</v>
      </c>
      <c r="B349" t="s">
        <v>1391</v>
      </c>
      <c r="C349" t="s">
        <v>12</v>
      </c>
      <c r="D349" t="s">
        <v>772</v>
      </c>
      <c r="E349" t="s">
        <v>773</v>
      </c>
      <c r="F349" t="s">
        <v>314</v>
      </c>
      <c r="G349" t="s">
        <v>700</v>
      </c>
      <c r="H349" t="s">
        <v>774</v>
      </c>
      <c r="I349" t="s">
        <v>1392</v>
      </c>
      <c r="J349" t="s">
        <v>786</v>
      </c>
      <c r="K349" t="s">
        <v>314</v>
      </c>
      <c r="L349" t="s">
        <v>314</v>
      </c>
      <c r="M349" t="s">
        <v>314</v>
      </c>
      <c r="N349" t="s">
        <v>314</v>
      </c>
      <c r="O349" t="s">
        <v>314</v>
      </c>
      <c r="P349" t="s">
        <v>314</v>
      </c>
      <c r="Q349" t="s">
        <v>314</v>
      </c>
      <c r="R349" t="s">
        <v>314</v>
      </c>
      <c r="S349" t="s">
        <v>314</v>
      </c>
      <c r="T349" t="s">
        <v>314</v>
      </c>
      <c r="U349">
        <v>2837</v>
      </c>
      <c r="V349">
        <v>1</v>
      </c>
      <c r="W349" t="s">
        <v>314</v>
      </c>
      <c r="X349" t="s">
        <v>314</v>
      </c>
      <c r="Y349" t="s">
        <v>314</v>
      </c>
      <c r="Z349" t="s">
        <v>314</v>
      </c>
      <c r="AA349" t="s">
        <v>314</v>
      </c>
      <c r="AB349" t="s">
        <v>314</v>
      </c>
      <c r="AC349" t="s">
        <v>314</v>
      </c>
      <c r="AD349" t="s">
        <v>314</v>
      </c>
      <c r="AE349" t="s">
        <v>314</v>
      </c>
      <c r="AF349" t="s">
        <v>314</v>
      </c>
    </row>
    <row r="350" spans="1:32" x14ac:dyDescent="0.35">
      <c r="A350" t="s">
        <v>1393</v>
      </c>
      <c r="B350" t="s">
        <v>1394</v>
      </c>
      <c r="C350" t="s">
        <v>10</v>
      </c>
      <c r="D350" t="s">
        <v>867</v>
      </c>
      <c r="E350" t="s">
        <v>773</v>
      </c>
      <c r="F350" t="s">
        <v>314</v>
      </c>
      <c r="G350" t="s">
        <v>704</v>
      </c>
      <c r="H350" t="s">
        <v>774</v>
      </c>
      <c r="I350" t="s">
        <v>1395</v>
      </c>
      <c r="J350" t="s">
        <v>776</v>
      </c>
      <c r="K350" t="s">
        <v>314</v>
      </c>
      <c r="L350" t="s">
        <v>314</v>
      </c>
      <c r="M350" t="s">
        <v>314</v>
      </c>
      <c r="N350" t="s">
        <v>314</v>
      </c>
      <c r="O350" t="s">
        <v>314</v>
      </c>
      <c r="P350" t="s">
        <v>314</v>
      </c>
      <c r="Q350" t="s">
        <v>314</v>
      </c>
      <c r="R350" t="s">
        <v>314</v>
      </c>
      <c r="S350" t="s">
        <v>314</v>
      </c>
      <c r="T350" t="s">
        <v>1396</v>
      </c>
      <c r="U350">
        <v>2714</v>
      </c>
      <c r="V350">
        <v>1</v>
      </c>
      <c r="W350" t="s">
        <v>314</v>
      </c>
      <c r="X350" t="s">
        <v>314</v>
      </c>
      <c r="Y350" t="s">
        <v>314</v>
      </c>
      <c r="Z350" t="s">
        <v>314</v>
      </c>
      <c r="AA350" t="s">
        <v>314</v>
      </c>
      <c r="AB350" t="s">
        <v>314</v>
      </c>
      <c r="AC350" t="s">
        <v>314</v>
      </c>
      <c r="AD350" t="s">
        <v>314</v>
      </c>
      <c r="AE350" t="s">
        <v>314</v>
      </c>
      <c r="AF350" t="s">
        <v>314</v>
      </c>
    </row>
    <row r="351" spans="1:32" x14ac:dyDescent="0.35">
      <c r="A351" t="s">
        <v>1397</v>
      </c>
      <c r="B351" t="s">
        <v>1398</v>
      </c>
      <c r="C351" t="s">
        <v>10</v>
      </c>
      <c r="D351" t="s">
        <v>772</v>
      </c>
      <c r="E351" t="s">
        <v>773</v>
      </c>
      <c r="F351" t="s">
        <v>314</v>
      </c>
      <c r="G351" t="s">
        <v>1399</v>
      </c>
      <c r="H351" t="s">
        <v>774</v>
      </c>
      <c r="I351" t="s">
        <v>1400</v>
      </c>
      <c r="J351" t="s">
        <v>776</v>
      </c>
      <c r="K351" t="s">
        <v>314</v>
      </c>
      <c r="L351" t="s">
        <v>314</v>
      </c>
      <c r="M351" t="s">
        <v>314</v>
      </c>
      <c r="N351" t="s">
        <v>314</v>
      </c>
      <c r="O351" t="s">
        <v>314</v>
      </c>
      <c r="P351" t="s">
        <v>314</v>
      </c>
      <c r="Q351" t="s">
        <v>314</v>
      </c>
      <c r="R351" t="s">
        <v>314</v>
      </c>
      <c r="S351" t="s">
        <v>314</v>
      </c>
      <c r="T351" t="s">
        <v>1401</v>
      </c>
      <c r="U351">
        <v>282</v>
      </c>
      <c r="V351">
        <v>-1</v>
      </c>
      <c r="W351" t="s">
        <v>314</v>
      </c>
      <c r="X351" t="s">
        <v>314</v>
      </c>
      <c r="Y351" t="s">
        <v>314</v>
      </c>
      <c r="Z351" t="s">
        <v>314</v>
      </c>
      <c r="AA351" t="s">
        <v>314</v>
      </c>
      <c r="AB351" t="s">
        <v>314</v>
      </c>
      <c r="AC351" t="s">
        <v>314</v>
      </c>
      <c r="AD351" t="s">
        <v>314</v>
      </c>
      <c r="AE351" t="s">
        <v>314</v>
      </c>
      <c r="AF351" t="s">
        <v>314</v>
      </c>
    </row>
    <row r="352" spans="1:32" x14ac:dyDescent="0.35">
      <c r="A352" t="s">
        <v>1397</v>
      </c>
      <c r="B352" t="s">
        <v>1398</v>
      </c>
      <c r="C352" t="s">
        <v>10</v>
      </c>
      <c r="D352" t="s">
        <v>779</v>
      </c>
      <c r="E352" t="s">
        <v>773</v>
      </c>
      <c r="F352" t="s">
        <v>314</v>
      </c>
      <c r="G352" t="s">
        <v>706</v>
      </c>
      <c r="H352" t="s">
        <v>774</v>
      </c>
      <c r="I352" t="s">
        <v>1402</v>
      </c>
      <c r="J352" t="s">
        <v>776</v>
      </c>
      <c r="K352" t="s">
        <v>314</v>
      </c>
      <c r="L352" s="8">
        <v>43893</v>
      </c>
      <c r="M352" t="s">
        <v>314</v>
      </c>
      <c r="N352" t="s">
        <v>314</v>
      </c>
      <c r="O352" t="s">
        <v>314</v>
      </c>
      <c r="P352" t="s">
        <v>314</v>
      </c>
      <c r="Q352" t="s">
        <v>314</v>
      </c>
      <c r="R352" t="s">
        <v>314</v>
      </c>
      <c r="S352" t="s">
        <v>314</v>
      </c>
      <c r="T352" t="s">
        <v>1401</v>
      </c>
      <c r="U352" t="s">
        <v>314</v>
      </c>
      <c r="V352">
        <v>1</v>
      </c>
      <c r="W352" t="s">
        <v>314</v>
      </c>
      <c r="X352" t="s">
        <v>314</v>
      </c>
      <c r="Y352" t="s">
        <v>314</v>
      </c>
      <c r="Z352" t="s">
        <v>314</v>
      </c>
      <c r="AA352" t="s">
        <v>314</v>
      </c>
      <c r="AB352" t="s">
        <v>314</v>
      </c>
      <c r="AC352" t="s">
        <v>314</v>
      </c>
      <c r="AD352" t="s">
        <v>314</v>
      </c>
      <c r="AE352" t="s">
        <v>314</v>
      </c>
      <c r="AF352" t="s">
        <v>314</v>
      </c>
    </row>
    <row r="353" spans="1:32" x14ac:dyDescent="0.35">
      <c r="A353" t="s">
        <v>1403</v>
      </c>
      <c r="B353" t="s">
        <v>1404</v>
      </c>
      <c r="C353" t="s">
        <v>10</v>
      </c>
      <c r="D353" t="s">
        <v>779</v>
      </c>
      <c r="E353" t="s">
        <v>773</v>
      </c>
      <c r="F353" t="s">
        <v>314</v>
      </c>
      <c r="G353" t="s">
        <v>707</v>
      </c>
      <c r="H353" t="s">
        <v>774</v>
      </c>
      <c r="I353" t="s">
        <v>1405</v>
      </c>
      <c r="J353" t="s">
        <v>776</v>
      </c>
      <c r="K353" t="s">
        <v>314</v>
      </c>
      <c r="L353" s="8">
        <v>43831</v>
      </c>
      <c r="M353" t="s">
        <v>314</v>
      </c>
      <c r="N353" t="s">
        <v>314</v>
      </c>
      <c r="O353" t="s">
        <v>314</v>
      </c>
      <c r="P353" t="s">
        <v>314</v>
      </c>
      <c r="Q353" t="s">
        <v>314</v>
      </c>
      <c r="R353" t="s">
        <v>314</v>
      </c>
      <c r="S353" t="s">
        <v>314</v>
      </c>
      <c r="T353" t="s">
        <v>1406</v>
      </c>
      <c r="U353" t="s">
        <v>314</v>
      </c>
      <c r="V353">
        <v>1</v>
      </c>
      <c r="W353" t="s">
        <v>314</v>
      </c>
      <c r="X353" t="s">
        <v>314</v>
      </c>
      <c r="Y353" t="s">
        <v>314</v>
      </c>
      <c r="Z353" t="s">
        <v>314</v>
      </c>
      <c r="AA353" t="s">
        <v>314</v>
      </c>
      <c r="AB353" t="s">
        <v>314</v>
      </c>
      <c r="AC353" t="s">
        <v>314</v>
      </c>
      <c r="AD353" t="s">
        <v>314</v>
      </c>
      <c r="AE353" t="s">
        <v>314</v>
      </c>
      <c r="AF353" t="s">
        <v>314</v>
      </c>
    </row>
    <row r="354" spans="1:32" x14ac:dyDescent="0.35">
      <c r="A354" t="s">
        <v>1407</v>
      </c>
      <c r="B354" t="s">
        <v>1408</v>
      </c>
      <c r="C354" t="s">
        <v>10</v>
      </c>
      <c r="D354" t="s">
        <v>791</v>
      </c>
      <c r="E354" t="s">
        <v>773</v>
      </c>
      <c r="F354" t="s">
        <v>314</v>
      </c>
      <c r="G354" t="s">
        <v>314</v>
      </c>
      <c r="H354" t="s">
        <v>314</v>
      </c>
      <c r="I354" t="s">
        <v>314</v>
      </c>
      <c r="J354" t="s">
        <v>314</v>
      </c>
      <c r="K354" t="s">
        <v>314</v>
      </c>
      <c r="L354" t="s">
        <v>314</v>
      </c>
      <c r="M354" t="s">
        <v>314</v>
      </c>
      <c r="N354" t="s">
        <v>314</v>
      </c>
      <c r="O354" t="s">
        <v>314</v>
      </c>
      <c r="P354" t="s">
        <v>314</v>
      </c>
      <c r="Q354" t="s">
        <v>314</v>
      </c>
      <c r="R354" t="s">
        <v>314</v>
      </c>
      <c r="S354" t="s">
        <v>314</v>
      </c>
      <c r="T354" t="s">
        <v>314</v>
      </c>
      <c r="U354" t="s">
        <v>314</v>
      </c>
      <c r="V354" t="s">
        <v>314</v>
      </c>
      <c r="W354" t="s">
        <v>314</v>
      </c>
      <c r="X354" t="s">
        <v>314</v>
      </c>
      <c r="Y354" t="s">
        <v>314</v>
      </c>
      <c r="Z354" t="s">
        <v>314</v>
      </c>
      <c r="AA354" t="s">
        <v>314</v>
      </c>
      <c r="AB354" t="s">
        <v>314</v>
      </c>
      <c r="AC354" t="s">
        <v>314</v>
      </c>
      <c r="AD354" t="s">
        <v>314</v>
      </c>
      <c r="AE354" t="s">
        <v>314</v>
      </c>
      <c r="AF354" t="s">
        <v>314</v>
      </c>
    </row>
    <row r="355" spans="1:32" x14ac:dyDescent="0.35">
      <c r="A355" t="s">
        <v>1409</v>
      </c>
      <c r="B355" t="s">
        <v>1410</v>
      </c>
      <c r="C355" t="s">
        <v>12</v>
      </c>
      <c r="D355" t="s">
        <v>784</v>
      </c>
      <c r="E355" t="s">
        <v>773</v>
      </c>
      <c r="F355" t="s">
        <v>393</v>
      </c>
      <c r="G355" t="s">
        <v>392</v>
      </c>
      <c r="H355" t="s">
        <v>774</v>
      </c>
      <c r="I355" t="s">
        <v>1411</v>
      </c>
      <c r="J355" t="s">
        <v>786</v>
      </c>
      <c r="K355" t="s">
        <v>314</v>
      </c>
      <c r="L355" t="s">
        <v>1151</v>
      </c>
      <c r="M355" t="s">
        <v>314</v>
      </c>
      <c r="N355" t="s">
        <v>314</v>
      </c>
      <c r="O355" t="s">
        <v>314</v>
      </c>
      <c r="P355" t="s">
        <v>314</v>
      </c>
      <c r="Q355" t="s">
        <v>314</v>
      </c>
      <c r="R355" t="s">
        <v>314</v>
      </c>
      <c r="S355" t="s">
        <v>314</v>
      </c>
      <c r="T355" t="s">
        <v>314</v>
      </c>
      <c r="U355" t="s">
        <v>314</v>
      </c>
      <c r="V355">
        <v>-1</v>
      </c>
      <c r="W355" t="s">
        <v>314</v>
      </c>
      <c r="X355" t="s">
        <v>1298</v>
      </c>
      <c r="Y355" t="s">
        <v>393</v>
      </c>
      <c r="Z355" t="s">
        <v>314</v>
      </c>
      <c r="AA355" t="s">
        <v>314</v>
      </c>
      <c r="AB355" t="s">
        <v>314</v>
      </c>
      <c r="AC355" t="s">
        <v>314</v>
      </c>
      <c r="AD355" t="s">
        <v>314</v>
      </c>
      <c r="AE355" t="s">
        <v>314</v>
      </c>
      <c r="AF355" t="s">
        <v>314</v>
      </c>
    </row>
    <row r="356" spans="1:32" x14ac:dyDescent="0.35">
      <c r="A356" t="s">
        <v>1412</v>
      </c>
      <c r="B356" t="s">
        <v>1413</v>
      </c>
      <c r="C356" t="s">
        <v>10</v>
      </c>
      <c r="D356" t="s">
        <v>791</v>
      </c>
      <c r="E356" t="s">
        <v>773</v>
      </c>
      <c r="F356" t="s">
        <v>314</v>
      </c>
      <c r="G356" t="s">
        <v>314</v>
      </c>
      <c r="H356" t="s">
        <v>314</v>
      </c>
      <c r="I356" t="s">
        <v>314</v>
      </c>
      <c r="J356" t="s">
        <v>314</v>
      </c>
      <c r="K356" t="s">
        <v>314</v>
      </c>
      <c r="L356" t="s">
        <v>314</v>
      </c>
      <c r="M356" t="s">
        <v>314</v>
      </c>
      <c r="N356" t="s">
        <v>314</v>
      </c>
      <c r="O356" t="s">
        <v>314</v>
      </c>
      <c r="P356" t="s">
        <v>314</v>
      </c>
      <c r="Q356" t="s">
        <v>314</v>
      </c>
      <c r="R356" t="s">
        <v>314</v>
      </c>
      <c r="S356" t="s">
        <v>314</v>
      </c>
      <c r="T356" t="s">
        <v>314</v>
      </c>
      <c r="U356" t="s">
        <v>314</v>
      </c>
      <c r="V356" t="s">
        <v>314</v>
      </c>
      <c r="W356" t="s">
        <v>314</v>
      </c>
      <c r="X356" t="s">
        <v>314</v>
      </c>
      <c r="Y356" t="s">
        <v>314</v>
      </c>
      <c r="Z356" t="s">
        <v>314</v>
      </c>
      <c r="AA356" t="s">
        <v>314</v>
      </c>
      <c r="AB356" t="s">
        <v>314</v>
      </c>
      <c r="AC356" t="s">
        <v>314</v>
      </c>
      <c r="AD356" t="s">
        <v>314</v>
      </c>
      <c r="AE356" t="s">
        <v>314</v>
      </c>
      <c r="AF356" t="s">
        <v>314</v>
      </c>
    </row>
    <row r="357" spans="1:32" x14ac:dyDescent="0.35">
      <c r="A357" t="s">
        <v>1414</v>
      </c>
      <c r="B357" t="s">
        <v>1415</v>
      </c>
      <c r="C357" t="s">
        <v>11</v>
      </c>
      <c r="D357" t="s">
        <v>791</v>
      </c>
      <c r="E357" t="s">
        <v>773</v>
      </c>
      <c r="F357" t="s">
        <v>314</v>
      </c>
      <c r="G357" t="s">
        <v>314</v>
      </c>
      <c r="H357" t="s">
        <v>314</v>
      </c>
      <c r="I357" t="s">
        <v>314</v>
      </c>
      <c r="J357" t="s">
        <v>314</v>
      </c>
      <c r="K357" t="s">
        <v>314</v>
      </c>
      <c r="L357" t="s">
        <v>314</v>
      </c>
      <c r="M357" t="s">
        <v>314</v>
      </c>
      <c r="N357" t="s">
        <v>314</v>
      </c>
      <c r="O357" t="s">
        <v>314</v>
      </c>
      <c r="P357" t="s">
        <v>314</v>
      </c>
      <c r="Q357" t="s">
        <v>314</v>
      </c>
      <c r="R357" t="s">
        <v>314</v>
      </c>
      <c r="S357" t="s">
        <v>314</v>
      </c>
      <c r="T357" t="s">
        <v>314</v>
      </c>
      <c r="U357" t="s">
        <v>314</v>
      </c>
      <c r="V357" t="s">
        <v>314</v>
      </c>
      <c r="W357" t="s">
        <v>314</v>
      </c>
      <c r="X357" t="s">
        <v>314</v>
      </c>
      <c r="Y357" t="s">
        <v>314</v>
      </c>
      <c r="Z357" t="s">
        <v>314</v>
      </c>
      <c r="AA357" t="s">
        <v>314</v>
      </c>
      <c r="AB357" t="s">
        <v>314</v>
      </c>
      <c r="AC357" t="s">
        <v>314</v>
      </c>
      <c r="AD357" t="s">
        <v>314</v>
      </c>
      <c r="AE357" t="s">
        <v>314</v>
      </c>
      <c r="AF357" t="s">
        <v>314</v>
      </c>
    </row>
    <row r="358" spans="1:32" x14ac:dyDescent="0.35">
      <c r="A358" t="s">
        <v>1416</v>
      </c>
      <c r="B358" t="s">
        <v>1417</v>
      </c>
      <c r="C358" t="s">
        <v>10</v>
      </c>
      <c r="D358" t="s">
        <v>791</v>
      </c>
      <c r="E358" t="s">
        <v>773</v>
      </c>
      <c r="F358" t="s">
        <v>314</v>
      </c>
      <c r="G358" t="s">
        <v>314</v>
      </c>
      <c r="H358" t="s">
        <v>314</v>
      </c>
      <c r="I358" t="s">
        <v>314</v>
      </c>
      <c r="J358" t="s">
        <v>314</v>
      </c>
      <c r="K358" t="s">
        <v>314</v>
      </c>
      <c r="L358" t="s">
        <v>314</v>
      </c>
      <c r="M358" t="s">
        <v>314</v>
      </c>
      <c r="N358" t="s">
        <v>314</v>
      </c>
      <c r="O358" t="s">
        <v>314</v>
      </c>
      <c r="P358" t="s">
        <v>314</v>
      </c>
      <c r="Q358" t="s">
        <v>314</v>
      </c>
      <c r="R358" t="s">
        <v>314</v>
      </c>
      <c r="S358" t="s">
        <v>314</v>
      </c>
      <c r="T358" t="s">
        <v>314</v>
      </c>
      <c r="U358" t="s">
        <v>314</v>
      </c>
      <c r="V358" t="s">
        <v>314</v>
      </c>
      <c r="W358" t="s">
        <v>314</v>
      </c>
      <c r="X358" t="s">
        <v>314</v>
      </c>
      <c r="Y358" t="s">
        <v>314</v>
      </c>
      <c r="Z358" t="s">
        <v>314</v>
      </c>
      <c r="AA358" t="s">
        <v>314</v>
      </c>
      <c r="AB358" t="s">
        <v>314</v>
      </c>
      <c r="AC358" t="s">
        <v>314</v>
      </c>
      <c r="AD358" t="s">
        <v>314</v>
      </c>
      <c r="AE358" t="s">
        <v>314</v>
      </c>
      <c r="AF358" t="s">
        <v>314</v>
      </c>
    </row>
    <row r="359" spans="1:32" x14ac:dyDescent="0.35">
      <c r="A359" t="s">
        <v>1418</v>
      </c>
      <c r="B359" t="s">
        <v>1419</v>
      </c>
      <c r="C359" t="s">
        <v>12</v>
      </c>
      <c r="D359" t="s">
        <v>791</v>
      </c>
      <c r="E359" t="s">
        <v>773</v>
      </c>
      <c r="F359" t="s">
        <v>314</v>
      </c>
      <c r="G359" t="s">
        <v>314</v>
      </c>
      <c r="H359" t="s">
        <v>314</v>
      </c>
      <c r="I359" t="s">
        <v>314</v>
      </c>
      <c r="J359" t="s">
        <v>314</v>
      </c>
      <c r="K359" t="s">
        <v>314</v>
      </c>
      <c r="L359" t="s">
        <v>314</v>
      </c>
      <c r="M359" t="s">
        <v>314</v>
      </c>
      <c r="N359" t="s">
        <v>314</v>
      </c>
      <c r="O359" t="s">
        <v>314</v>
      </c>
      <c r="P359" t="s">
        <v>314</v>
      </c>
      <c r="Q359" t="s">
        <v>314</v>
      </c>
      <c r="R359" t="s">
        <v>314</v>
      </c>
      <c r="S359" t="s">
        <v>314</v>
      </c>
      <c r="T359" t="s">
        <v>1420</v>
      </c>
      <c r="U359" t="s">
        <v>314</v>
      </c>
      <c r="V359" t="s">
        <v>314</v>
      </c>
      <c r="W359" t="s">
        <v>314</v>
      </c>
      <c r="X359" t="s">
        <v>314</v>
      </c>
      <c r="Y359" t="s">
        <v>314</v>
      </c>
      <c r="Z359" t="s">
        <v>314</v>
      </c>
      <c r="AA359" t="s">
        <v>314</v>
      </c>
      <c r="AB359" t="s">
        <v>314</v>
      </c>
      <c r="AC359" t="s">
        <v>314</v>
      </c>
      <c r="AD359" t="s">
        <v>314</v>
      </c>
      <c r="AE359" t="s">
        <v>314</v>
      </c>
      <c r="AF359" t="s">
        <v>314</v>
      </c>
    </row>
    <row r="360" spans="1:32" x14ac:dyDescent="0.35">
      <c r="A360" t="s">
        <v>1421</v>
      </c>
      <c r="B360" t="s">
        <v>1422</v>
      </c>
      <c r="C360" t="s">
        <v>12</v>
      </c>
      <c r="D360" t="s">
        <v>791</v>
      </c>
      <c r="E360" t="s">
        <v>773</v>
      </c>
      <c r="F360" t="s">
        <v>314</v>
      </c>
      <c r="G360" t="s">
        <v>314</v>
      </c>
      <c r="H360" t="s">
        <v>314</v>
      </c>
      <c r="I360" t="s">
        <v>314</v>
      </c>
      <c r="J360" t="s">
        <v>314</v>
      </c>
      <c r="K360" t="s">
        <v>314</v>
      </c>
      <c r="L360" t="s">
        <v>314</v>
      </c>
      <c r="M360" t="s">
        <v>314</v>
      </c>
      <c r="N360" t="s">
        <v>314</v>
      </c>
      <c r="O360" t="s">
        <v>314</v>
      </c>
      <c r="P360" t="s">
        <v>314</v>
      </c>
      <c r="Q360" t="s">
        <v>314</v>
      </c>
      <c r="R360" t="s">
        <v>314</v>
      </c>
      <c r="S360" t="s">
        <v>314</v>
      </c>
      <c r="T360" t="s">
        <v>314</v>
      </c>
      <c r="U360" t="s">
        <v>314</v>
      </c>
      <c r="V360" t="s">
        <v>314</v>
      </c>
      <c r="W360" t="s">
        <v>314</v>
      </c>
      <c r="X360" t="s">
        <v>314</v>
      </c>
      <c r="Y360" t="s">
        <v>314</v>
      </c>
      <c r="Z360" t="s">
        <v>314</v>
      </c>
      <c r="AA360" t="s">
        <v>314</v>
      </c>
      <c r="AB360" t="s">
        <v>314</v>
      </c>
      <c r="AC360" t="s">
        <v>314</v>
      </c>
      <c r="AD360" t="s">
        <v>314</v>
      </c>
      <c r="AE360" t="s">
        <v>314</v>
      </c>
      <c r="AF360" t="s">
        <v>314</v>
      </c>
    </row>
    <row r="361" spans="1:32" x14ac:dyDescent="0.35">
      <c r="A361" t="s">
        <v>1423</v>
      </c>
      <c r="B361" t="s">
        <v>1424</v>
      </c>
      <c r="C361" t="s">
        <v>10</v>
      </c>
      <c r="D361" t="s">
        <v>784</v>
      </c>
      <c r="E361" t="s">
        <v>773</v>
      </c>
      <c r="F361" t="s">
        <v>407</v>
      </c>
      <c r="G361" t="s">
        <v>406</v>
      </c>
      <c r="H361" t="s">
        <v>774</v>
      </c>
      <c r="I361" t="s">
        <v>1425</v>
      </c>
      <c r="J361" t="s">
        <v>786</v>
      </c>
      <c r="K361" t="s">
        <v>314</v>
      </c>
      <c r="L361" s="8">
        <v>44013</v>
      </c>
      <c r="M361" t="s">
        <v>314</v>
      </c>
      <c r="N361" t="s">
        <v>314</v>
      </c>
      <c r="O361" t="s">
        <v>314</v>
      </c>
      <c r="P361" t="s">
        <v>314</v>
      </c>
      <c r="Q361" t="s">
        <v>314</v>
      </c>
      <c r="R361" t="s">
        <v>314</v>
      </c>
      <c r="S361" t="s">
        <v>314</v>
      </c>
      <c r="T361" t="s">
        <v>314</v>
      </c>
      <c r="U361" t="s">
        <v>314</v>
      </c>
      <c r="V361">
        <v>-1</v>
      </c>
      <c r="W361" t="s">
        <v>314</v>
      </c>
      <c r="X361" t="s">
        <v>788</v>
      </c>
      <c r="Y361" t="s">
        <v>314</v>
      </c>
      <c r="Z361" t="s">
        <v>314</v>
      </c>
      <c r="AA361" t="s">
        <v>314</v>
      </c>
      <c r="AB361" t="s">
        <v>314</v>
      </c>
      <c r="AC361" t="s">
        <v>314</v>
      </c>
      <c r="AD361" t="s">
        <v>314</v>
      </c>
      <c r="AE361" t="s">
        <v>314</v>
      </c>
      <c r="AF361" t="s">
        <v>314</v>
      </c>
    </row>
    <row r="362" spans="1:32" x14ac:dyDescent="0.35">
      <c r="A362" t="s">
        <v>1423</v>
      </c>
      <c r="B362" t="s">
        <v>1424</v>
      </c>
      <c r="C362" t="s">
        <v>10</v>
      </c>
      <c r="D362" t="s">
        <v>784</v>
      </c>
      <c r="E362" t="s">
        <v>773</v>
      </c>
      <c r="F362" t="s">
        <v>407</v>
      </c>
      <c r="G362" t="s">
        <v>406</v>
      </c>
      <c r="H362" t="s">
        <v>774</v>
      </c>
      <c r="I362" t="s">
        <v>1426</v>
      </c>
      <c r="J362" t="s">
        <v>786</v>
      </c>
      <c r="K362" t="s">
        <v>314</v>
      </c>
      <c r="L362" s="8">
        <v>44044</v>
      </c>
      <c r="M362" t="s">
        <v>314</v>
      </c>
      <c r="N362" t="s">
        <v>314</v>
      </c>
      <c r="O362" t="s">
        <v>314</v>
      </c>
      <c r="P362" t="s">
        <v>314</v>
      </c>
      <c r="Q362" t="s">
        <v>314</v>
      </c>
      <c r="R362" t="s">
        <v>314</v>
      </c>
      <c r="S362" t="s">
        <v>314</v>
      </c>
      <c r="T362" t="s">
        <v>314</v>
      </c>
      <c r="U362" t="s">
        <v>314</v>
      </c>
      <c r="V362">
        <v>-1</v>
      </c>
      <c r="W362" t="s">
        <v>314</v>
      </c>
      <c r="X362" t="s">
        <v>788</v>
      </c>
      <c r="Y362" t="s">
        <v>314</v>
      </c>
      <c r="Z362" t="s">
        <v>314</v>
      </c>
      <c r="AA362" t="s">
        <v>314</v>
      </c>
      <c r="AB362" t="s">
        <v>314</v>
      </c>
      <c r="AC362" t="s">
        <v>314</v>
      </c>
      <c r="AD362" t="s">
        <v>314</v>
      </c>
      <c r="AE362" t="s">
        <v>314</v>
      </c>
      <c r="AF362" t="s">
        <v>314</v>
      </c>
    </row>
    <row r="363" spans="1:32" x14ac:dyDescent="0.35">
      <c r="A363" t="s">
        <v>1423</v>
      </c>
      <c r="B363" t="s">
        <v>1424</v>
      </c>
      <c r="C363" t="s">
        <v>10</v>
      </c>
      <c r="D363" t="s">
        <v>784</v>
      </c>
      <c r="E363" t="s">
        <v>773</v>
      </c>
      <c r="F363" t="s">
        <v>407</v>
      </c>
      <c r="G363" t="s">
        <v>406</v>
      </c>
      <c r="H363" t="s">
        <v>774</v>
      </c>
      <c r="I363" t="s">
        <v>1427</v>
      </c>
      <c r="J363" t="s">
        <v>786</v>
      </c>
      <c r="K363" t="s">
        <v>314</v>
      </c>
      <c r="L363" s="8">
        <v>44013</v>
      </c>
      <c r="M363" t="s">
        <v>314</v>
      </c>
      <c r="N363" t="s">
        <v>314</v>
      </c>
      <c r="O363" t="s">
        <v>314</v>
      </c>
      <c r="P363" t="s">
        <v>314</v>
      </c>
      <c r="Q363" t="s">
        <v>314</v>
      </c>
      <c r="R363" t="s">
        <v>314</v>
      </c>
      <c r="S363" t="s">
        <v>314</v>
      </c>
      <c r="T363" t="s">
        <v>314</v>
      </c>
      <c r="U363" t="s">
        <v>314</v>
      </c>
      <c r="V363">
        <v>-1</v>
      </c>
      <c r="W363" t="s">
        <v>314</v>
      </c>
      <c r="X363" t="s">
        <v>788</v>
      </c>
      <c r="Y363" t="s">
        <v>314</v>
      </c>
      <c r="Z363" t="s">
        <v>314</v>
      </c>
      <c r="AA363" t="s">
        <v>314</v>
      </c>
      <c r="AB363" t="s">
        <v>314</v>
      </c>
      <c r="AC363" t="s">
        <v>314</v>
      </c>
      <c r="AD363" t="s">
        <v>314</v>
      </c>
      <c r="AE363" t="s">
        <v>314</v>
      </c>
      <c r="AF363" t="s">
        <v>314</v>
      </c>
    </row>
    <row r="364" spans="1:32" x14ac:dyDescent="0.35">
      <c r="A364" t="s">
        <v>1423</v>
      </c>
      <c r="B364" t="s">
        <v>1424</v>
      </c>
      <c r="C364" t="s">
        <v>10</v>
      </c>
      <c r="D364" t="s">
        <v>784</v>
      </c>
      <c r="E364" t="s">
        <v>773</v>
      </c>
      <c r="F364" t="s">
        <v>407</v>
      </c>
      <c r="G364" t="s">
        <v>406</v>
      </c>
      <c r="H364" t="s">
        <v>774</v>
      </c>
      <c r="I364" t="s">
        <v>1428</v>
      </c>
      <c r="J364" t="s">
        <v>786</v>
      </c>
      <c r="K364" t="s">
        <v>314</v>
      </c>
      <c r="L364" s="8">
        <v>44044</v>
      </c>
      <c r="M364" t="s">
        <v>314</v>
      </c>
      <c r="N364" t="s">
        <v>314</v>
      </c>
      <c r="O364" t="s">
        <v>314</v>
      </c>
      <c r="P364" t="s">
        <v>314</v>
      </c>
      <c r="Q364" t="s">
        <v>314</v>
      </c>
      <c r="R364" t="s">
        <v>314</v>
      </c>
      <c r="S364" t="s">
        <v>314</v>
      </c>
      <c r="T364" t="s">
        <v>314</v>
      </c>
      <c r="U364" t="s">
        <v>314</v>
      </c>
      <c r="V364">
        <v>-1</v>
      </c>
      <c r="W364" t="s">
        <v>314</v>
      </c>
      <c r="X364" t="s">
        <v>788</v>
      </c>
      <c r="Y364" t="s">
        <v>314</v>
      </c>
      <c r="Z364" t="s">
        <v>314</v>
      </c>
      <c r="AA364" t="s">
        <v>314</v>
      </c>
      <c r="AB364" t="s">
        <v>314</v>
      </c>
      <c r="AC364" t="s">
        <v>314</v>
      </c>
      <c r="AD364" t="s">
        <v>314</v>
      </c>
      <c r="AE364" t="s">
        <v>314</v>
      </c>
      <c r="AF364" t="s">
        <v>314</v>
      </c>
    </row>
    <row r="365" spans="1:32" x14ac:dyDescent="0.35">
      <c r="A365" t="s">
        <v>1423</v>
      </c>
      <c r="B365" t="s">
        <v>1424</v>
      </c>
      <c r="C365" t="s">
        <v>10</v>
      </c>
      <c r="D365" t="s">
        <v>784</v>
      </c>
      <c r="E365" t="s">
        <v>773</v>
      </c>
      <c r="F365" t="s">
        <v>407</v>
      </c>
      <c r="G365" t="s">
        <v>406</v>
      </c>
      <c r="H365" t="s">
        <v>774</v>
      </c>
      <c r="I365" t="s">
        <v>1429</v>
      </c>
      <c r="J365" t="s">
        <v>786</v>
      </c>
      <c r="K365" t="s">
        <v>314</v>
      </c>
      <c r="L365" s="8">
        <v>44014</v>
      </c>
      <c r="M365" t="s">
        <v>314</v>
      </c>
      <c r="N365" t="s">
        <v>314</v>
      </c>
      <c r="O365" t="s">
        <v>314</v>
      </c>
      <c r="P365" t="s">
        <v>314</v>
      </c>
      <c r="Q365" t="s">
        <v>314</v>
      </c>
      <c r="R365" t="s">
        <v>314</v>
      </c>
      <c r="S365" t="s">
        <v>314</v>
      </c>
      <c r="T365" t="s">
        <v>314</v>
      </c>
      <c r="U365" t="s">
        <v>314</v>
      </c>
      <c r="V365">
        <v>-1</v>
      </c>
      <c r="W365" t="s">
        <v>314</v>
      </c>
      <c r="X365" t="s">
        <v>788</v>
      </c>
      <c r="Y365" t="s">
        <v>314</v>
      </c>
      <c r="Z365" t="s">
        <v>314</v>
      </c>
      <c r="AA365" t="s">
        <v>314</v>
      </c>
      <c r="AB365" t="s">
        <v>314</v>
      </c>
      <c r="AC365" t="s">
        <v>314</v>
      </c>
      <c r="AD365" t="s">
        <v>314</v>
      </c>
      <c r="AE365" t="s">
        <v>314</v>
      </c>
      <c r="AF365" t="s">
        <v>314</v>
      </c>
    </row>
    <row r="366" spans="1:32" x14ac:dyDescent="0.35">
      <c r="A366" t="s">
        <v>1430</v>
      </c>
      <c r="B366" t="s">
        <v>1431</v>
      </c>
      <c r="C366" t="s">
        <v>10</v>
      </c>
      <c r="D366" t="s">
        <v>784</v>
      </c>
      <c r="E366" t="s">
        <v>773</v>
      </c>
      <c r="F366" t="s">
        <v>407</v>
      </c>
      <c r="G366" t="s">
        <v>406</v>
      </c>
      <c r="H366" t="s">
        <v>774</v>
      </c>
      <c r="I366" t="s">
        <v>1425</v>
      </c>
      <c r="J366" t="s">
        <v>786</v>
      </c>
      <c r="K366" t="s">
        <v>314</v>
      </c>
      <c r="L366" s="8">
        <v>44013</v>
      </c>
      <c r="M366" t="s">
        <v>314</v>
      </c>
      <c r="N366" t="s">
        <v>314</v>
      </c>
      <c r="O366" t="s">
        <v>314</v>
      </c>
      <c r="P366" t="s">
        <v>314</v>
      </c>
      <c r="Q366" t="s">
        <v>314</v>
      </c>
      <c r="R366" t="s">
        <v>314</v>
      </c>
      <c r="S366" t="s">
        <v>314</v>
      </c>
      <c r="T366" t="s">
        <v>314</v>
      </c>
      <c r="U366" t="s">
        <v>314</v>
      </c>
      <c r="V366">
        <v>-1</v>
      </c>
      <c r="W366" t="s">
        <v>314</v>
      </c>
      <c r="X366" t="s">
        <v>788</v>
      </c>
      <c r="Y366" t="s">
        <v>314</v>
      </c>
      <c r="Z366" t="s">
        <v>314</v>
      </c>
      <c r="AA366" t="s">
        <v>314</v>
      </c>
      <c r="AB366" t="s">
        <v>314</v>
      </c>
      <c r="AC366" t="s">
        <v>314</v>
      </c>
      <c r="AD366" t="s">
        <v>314</v>
      </c>
      <c r="AE366" t="s">
        <v>314</v>
      </c>
      <c r="AF366" t="s">
        <v>314</v>
      </c>
    </row>
    <row r="367" spans="1:32" x14ac:dyDescent="0.35">
      <c r="A367" t="s">
        <v>1430</v>
      </c>
      <c r="B367" t="s">
        <v>1431</v>
      </c>
      <c r="C367" t="s">
        <v>10</v>
      </c>
      <c r="D367" t="s">
        <v>784</v>
      </c>
      <c r="E367" t="s">
        <v>773</v>
      </c>
      <c r="F367" t="s">
        <v>407</v>
      </c>
      <c r="G367" t="s">
        <v>406</v>
      </c>
      <c r="H367" t="s">
        <v>774</v>
      </c>
      <c r="I367" t="s">
        <v>1427</v>
      </c>
      <c r="J367" t="s">
        <v>786</v>
      </c>
      <c r="K367" t="s">
        <v>314</v>
      </c>
      <c r="L367" s="8">
        <v>44013</v>
      </c>
      <c r="M367" t="s">
        <v>314</v>
      </c>
      <c r="N367" t="s">
        <v>314</v>
      </c>
      <c r="O367" t="s">
        <v>314</v>
      </c>
      <c r="P367" t="s">
        <v>314</v>
      </c>
      <c r="Q367" t="s">
        <v>314</v>
      </c>
      <c r="R367" t="s">
        <v>314</v>
      </c>
      <c r="S367" t="s">
        <v>314</v>
      </c>
      <c r="T367" t="s">
        <v>314</v>
      </c>
      <c r="U367" t="s">
        <v>314</v>
      </c>
      <c r="V367">
        <v>-1</v>
      </c>
      <c r="W367" t="s">
        <v>314</v>
      </c>
      <c r="X367" t="s">
        <v>788</v>
      </c>
      <c r="Y367" t="s">
        <v>314</v>
      </c>
      <c r="Z367" t="s">
        <v>314</v>
      </c>
      <c r="AA367" t="s">
        <v>314</v>
      </c>
      <c r="AB367" t="s">
        <v>314</v>
      </c>
      <c r="AC367" t="s">
        <v>314</v>
      </c>
      <c r="AD367" t="s">
        <v>314</v>
      </c>
      <c r="AE367" t="s">
        <v>314</v>
      </c>
      <c r="AF367" t="s">
        <v>314</v>
      </c>
    </row>
    <row r="368" spans="1:32" x14ac:dyDescent="0.35">
      <c r="A368" t="s">
        <v>1430</v>
      </c>
      <c r="B368" t="s">
        <v>1431</v>
      </c>
      <c r="C368" t="s">
        <v>10</v>
      </c>
      <c r="D368" t="s">
        <v>784</v>
      </c>
      <c r="E368" t="s">
        <v>773</v>
      </c>
      <c r="F368" t="s">
        <v>407</v>
      </c>
      <c r="G368" t="s">
        <v>406</v>
      </c>
      <c r="H368" t="s">
        <v>774</v>
      </c>
      <c r="I368" t="s">
        <v>1428</v>
      </c>
      <c r="J368" t="s">
        <v>786</v>
      </c>
      <c r="K368" t="s">
        <v>314</v>
      </c>
      <c r="L368" s="8">
        <v>44044</v>
      </c>
      <c r="M368" t="s">
        <v>314</v>
      </c>
      <c r="N368" t="s">
        <v>314</v>
      </c>
      <c r="O368" t="s">
        <v>314</v>
      </c>
      <c r="P368" t="s">
        <v>314</v>
      </c>
      <c r="Q368" t="s">
        <v>314</v>
      </c>
      <c r="R368" t="s">
        <v>314</v>
      </c>
      <c r="S368" t="s">
        <v>314</v>
      </c>
      <c r="T368" t="s">
        <v>314</v>
      </c>
      <c r="U368" t="s">
        <v>314</v>
      </c>
      <c r="V368">
        <v>-1</v>
      </c>
      <c r="W368" t="s">
        <v>314</v>
      </c>
      <c r="X368" t="s">
        <v>788</v>
      </c>
      <c r="Y368" t="s">
        <v>314</v>
      </c>
      <c r="Z368" t="s">
        <v>314</v>
      </c>
      <c r="AA368" t="s">
        <v>314</v>
      </c>
      <c r="AB368" t="s">
        <v>314</v>
      </c>
      <c r="AC368" t="s">
        <v>314</v>
      </c>
      <c r="AD368" t="s">
        <v>314</v>
      </c>
      <c r="AE368" t="s">
        <v>314</v>
      </c>
      <c r="AF368" t="s">
        <v>314</v>
      </c>
    </row>
    <row r="369" spans="1:32" x14ac:dyDescent="0.35">
      <c r="A369" t="s">
        <v>1430</v>
      </c>
      <c r="B369" t="s">
        <v>1431</v>
      </c>
      <c r="C369" t="s">
        <v>10</v>
      </c>
      <c r="D369" t="s">
        <v>784</v>
      </c>
      <c r="E369" t="s">
        <v>773</v>
      </c>
      <c r="F369" t="s">
        <v>407</v>
      </c>
      <c r="G369" t="s">
        <v>406</v>
      </c>
      <c r="H369" t="s">
        <v>774</v>
      </c>
      <c r="I369" t="s">
        <v>1429</v>
      </c>
      <c r="J369" t="s">
        <v>786</v>
      </c>
      <c r="K369" t="s">
        <v>314</v>
      </c>
      <c r="L369" s="8">
        <v>44014</v>
      </c>
      <c r="M369" t="s">
        <v>314</v>
      </c>
      <c r="N369" t="s">
        <v>314</v>
      </c>
      <c r="O369" t="s">
        <v>314</v>
      </c>
      <c r="P369" t="s">
        <v>314</v>
      </c>
      <c r="Q369" t="s">
        <v>314</v>
      </c>
      <c r="R369" t="s">
        <v>314</v>
      </c>
      <c r="S369" t="s">
        <v>314</v>
      </c>
      <c r="T369" t="s">
        <v>314</v>
      </c>
      <c r="U369" t="s">
        <v>314</v>
      </c>
      <c r="V369">
        <v>-1</v>
      </c>
      <c r="W369" t="s">
        <v>314</v>
      </c>
      <c r="X369" t="s">
        <v>788</v>
      </c>
      <c r="Y369" t="s">
        <v>314</v>
      </c>
      <c r="Z369" t="s">
        <v>314</v>
      </c>
      <c r="AA369" t="s">
        <v>314</v>
      </c>
      <c r="AB369" t="s">
        <v>314</v>
      </c>
      <c r="AC369" t="s">
        <v>314</v>
      </c>
      <c r="AD369" t="s">
        <v>314</v>
      </c>
      <c r="AE369" t="s">
        <v>314</v>
      </c>
      <c r="AF369" t="s">
        <v>314</v>
      </c>
    </row>
    <row r="370" spans="1:32" x14ac:dyDescent="0.35">
      <c r="A370" t="s">
        <v>1432</v>
      </c>
      <c r="B370" t="s">
        <v>1433</v>
      </c>
      <c r="C370" t="s">
        <v>12</v>
      </c>
      <c r="D370" t="s">
        <v>784</v>
      </c>
      <c r="E370" t="s">
        <v>773</v>
      </c>
      <c r="F370" t="s">
        <v>409</v>
      </c>
      <c r="G370" t="s">
        <v>408</v>
      </c>
      <c r="H370" t="s">
        <v>774</v>
      </c>
      <c r="I370" t="s">
        <v>1434</v>
      </c>
      <c r="J370" t="s">
        <v>786</v>
      </c>
      <c r="K370" t="s">
        <v>314</v>
      </c>
      <c r="L370" s="8">
        <v>44112</v>
      </c>
      <c r="M370" t="s">
        <v>314</v>
      </c>
      <c r="N370" t="s">
        <v>314</v>
      </c>
      <c r="O370" t="s">
        <v>314</v>
      </c>
      <c r="P370" t="s">
        <v>314</v>
      </c>
      <c r="Q370" t="s">
        <v>314</v>
      </c>
      <c r="R370" t="s">
        <v>314</v>
      </c>
      <c r="S370" t="s">
        <v>314</v>
      </c>
      <c r="T370" t="s">
        <v>314</v>
      </c>
      <c r="U370" t="s">
        <v>314</v>
      </c>
      <c r="V370">
        <v>1</v>
      </c>
      <c r="W370" t="s">
        <v>314</v>
      </c>
      <c r="X370" t="s">
        <v>788</v>
      </c>
      <c r="Y370" t="s">
        <v>314</v>
      </c>
      <c r="Z370" t="s">
        <v>314</v>
      </c>
      <c r="AA370" t="s">
        <v>314</v>
      </c>
      <c r="AB370" t="s">
        <v>314</v>
      </c>
      <c r="AC370" t="s">
        <v>314</v>
      </c>
      <c r="AD370" t="s">
        <v>314</v>
      </c>
      <c r="AE370" t="s">
        <v>314</v>
      </c>
      <c r="AF370" t="s">
        <v>314</v>
      </c>
    </row>
    <row r="371" spans="1:32" x14ac:dyDescent="0.35">
      <c r="A371" t="s">
        <v>1435</v>
      </c>
      <c r="B371" t="s">
        <v>1436</v>
      </c>
      <c r="C371" t="s">
        <v>10</v>
      </c>
      <c r="D371" t="s">
        <v>867</v>
      </c>
      <c r="E371" t="s">
        <v>773</v>
      </c>
      <c r="F371" t="s">
        <v>314</v>
      </c>
      <c r="G371" t="s">
        <v>412</v>
      </c>
      <c r="H371" t="s">
        <v>774</v>
      </c>
      <c r="I371" t="s">
        <v>1437</v>
      </c>
      <c r="J371" t="s">
        <v>776</v>
      </c>
      <c r="K371" t="s">
        <v>314</v>
      </c>
      <c r="L371" t="s">
        <v>314</v>
      </c>
      <c r="M371" t="s">
        <v>314</v>
      </c>
      <c r="N371" t="s">
        <v>314</v>
      </c>
      <c r="O371" t="s">
        <v>314</v>
      </c>
      <c r="P371" t="s">
        <v>314</v>
      </c>
      <c r="Q371" t="s">
        <v>314</v>
      </c>
      <c r="R371" t="s">
        <v>314</v>
      </c>
      <c r="S371" t="s">
        <v>314</v>
      </c>
      <c r="T371" t="s">
        <v>1438</v>
      </c>
      <c r="U371">
        <v>1536</v>
      </c>
      <c r="V371">
        <v>1</v>
      </c>
      <c r="W371" t="s">
        <v>314</v>
      </c>
      <c r="X371" t="s">
        <v>314</v>
      </c>
      <c r="Y371" t="s">
        <v>314</v>
      </c>
      <c r="Z371" t="s">
        <v>314</v>
      </c>
      <c r="AA371" t="s">
        <v>314</v>
      </c>
      <c r="AB371" t="s">
        <v>314</v>
      </c>
      <c r="AC371" t="s">
        <v>314</v>
      </c>
      <c r="AD371" t="s">
        <v>314</v>
      </c>
      <c r="AE371" t="s">
        <v>314</v>
      </c>
      <c r="AF371" t="s">
        <v>314</v>
      </c>
    </row>
    <row r="372" spans="1:32" x14ac:dyDescent="0.35">
      <c r="A372" t="s">
        <v>1439</v>
      </c>
      <c r="B372" t="s">
        <v>1440</v>
      </c>
      <c r="C372" t="s">
        <v>11</v>
      </c>
      <c r="D372" t="s">
        <v>791</v>
      </c>
      <c r="E372" t="s">
        <v>773</v>
      </c>
      <c r="F372" t="s">
        <v>314</v>
      </c>
      <c r="G372" t="s">
        <v>314</v>
      </c>
      <c r="H372" t="s">
        <v>314</v>
      </c>
      <c r="I372" t="s">
        <v>314</v>
      </c>
      <c r="J372" t="s">
        <v>314</v>
      </c>
      <c r="K372" t="s">
        <v>314</v>
      </c>
      <c r="L372" t="s">
        <v>314</v>
      </c>
      <c r="M372" t="s">
        <v>314</v>
      </c>
      <c r="N372" t="s">
        <v>314</v>
      </c>
      <c r="O372" t="s">
        <v>314</v>
      </c>
      <c r="P372" t="s">
        <v>314</v>
      </c>
      <c r="Q372" t="s">
        <v>314</v>
      </c>
      <c r="R372" t="s">
        <v>314</v>
      </c>
      <c r="S372" t="s">
        <v>314</v>
      </c>
      <c r="T372" t="s">
        <v>1441</v>
      </c>
      <c r="U372" t="s">
        <v>314</v>
      </c>
      <c r="V372" t="s">
        <v>314</v>
      </c>
      <c r="W372" t="s">
        <v>314</v>
      </c>
      <c r="X372" t="s">
        <v>314</v>
      </c>
      <c r="Y372" t="s">
        <v>314</v>
      </c>
      <c r="Z372" t="s">
        <v>314</v>
      </c>
      <c r="AA372" t="s">
        <v>314</v>
      </c>
      <c r="AB372" t="s">
        <v>314</v>
      </c>
      <c r="AC372" t="s">
        <v>314</v>
      </c>
      <c r="AD372" t="s">
        <v>314</v>
      </c>
      <c r="AE372" t="s">
        <v>314</v>
      </c>
      <c r="AF372" t="s">
        <v>314</v>
      </c>
    </row>
    <row r="373" spans="1:32" x14ac:dyDescent="0.35">
      <c r="A373" t="s">
        <v>1442</v>
      </c>
      <c r="B373" t="s">
        <v>1443</v>
      </c>
      <c r="C373" t="s">
        <v>10</v>
      </c>
      <c r="D373" t="s">
        <v>791</v>
      </c>
      <c r="E373" t="s">
        <v>773</v>
      </c>
      <c r="F373" t="s">
        <v>314</v>
      </c>
      <c r="G373" t="s">
        <v>314</v>
      </c>
      <c r="H373" t="s">
        <v>314</v>
      </c>
      <c r="I373" t="s">
        <v>314</v>
      </c>
      <c r="J373" t="s">
        <v>314</v>
      </c>
      <c r="K373" t="s">
        <v>314</v>
      </c>
      <c r="L373" t="s">
        <v>314</v>
      </c>
      <c r="M373" t="s">
        <v>314</v>
      </c>
      <c r="N373" t="s">
        <v>314</v>
      </c>
      <c r="O373" t="s">
        <v>314</v>
      </c>
      <c r="P373" t="s">
        <v>314</v>
      </c>
      <c r="Q373" t="s">
        <v>314</v>
      </c>
      <c r="R373" t="s">
        <v>314</v>
      </c>
      <c r="S373" t="s">
        <v>314</v>
      </c>
      <c r="T373" t="s">
        <v>1444</v>
      </c>
      <c r="U373" t="s">
        <v>314</v>
      </c>
      <c r="V373" t="s">
        <v>314</v>
      </c>
      <c r="W373" t="s">
        <v>314</v>
      </c>
      <c r="X373" t="s">
        <v>314</v>
      </c>
      <c r="Y373" t="s">
        <v>314</v>
      </c>
      <c r="Z373" t="s">
        <v>314</v>
      </c>
      <c r="AA373" t="s">
        <v>314</v>
      </c>
      <c r="AB373" t="s">
        <v>314</v>
      </c>
      <c r="AC373" t="s">
        <v>314</v>
      </c>
      <c r="AD373" t="s">
        <v>314</v>
      </c>
      <c r="AE373" t="s">
        <v>314</v>
      </c>
      <c r="AF373" t="s">
        <v>314</v>
      </c>
    </row>
    <row r="374" spans="1:32" x14ac:dyDescent="0.35">
      <c r="A374" t="s">
        <v>1445</v>
      </c>
      <c r="B374" t="s">
        <v>1446</v>
      </c>
      <c r="C374" t="s">
        <v>12</v>
      </c>
      <c r="D374" t="s">
        <v>779</v>
      </c>
      <c r="E374" t="s">
        <v>773</v>
      </c>
      <c r="F374" t="s">
        <v>314</v>
      </c>
      <c r="G374" t="s">
        <v>413</v>
      </c>
      <c r="H374" t="s">
        <v>774</v>
      </c>
      <c r="I374" t="s">
        <v>1447</v>
      </c>
      <c r="J374" t="s">
        <v>776</v>
      </c>
      <c r="K374" t="s">
        <v>314</v>
      </c>
      <c r="L374" s="8">
        <v>43862</v>
      </c>
      <c r="M374" t="s">
        <v>314</v>
      </c>
      <c r="N374" t="s">
        <v>314</v>
      </c>
      <c r="O374" t="s">
        <v>314</v>
      </c>
      <c r="P374" t="s">
        <v>314</v>
      </c>
      <c r="Q374" t="s">
        <v>314</v>
      </c>
      <c r="R374" t="s">
        <v>314</v>
      </c>
      <c r="S374" t="s">
        <v>314</v>
      </c>
      <c r="T374" t="s">
        <v>314</v>
      </c>
      <c r="U374" t="s">
        <v>314</v>
      </c>
      <c r="V374">
        <v>-1</v>
      </c>
      <c r="W374" t="s">
        <v>314</v>
      </c>
      <c r="X374" t="s">
        <v>314</v>
      </c>
      <c r="Y374" t="s">
        <v>314</v>
      </c>
      <c r="Z374" t="s">
        <v>314</v>
      </c>
      <c r="AA374" t="s">
        <v>314</v>
      </c>
      <c r="AB374" t="s">
        <v>314</v>
      </c>
      <c r="AC374" t="s">
        <v>314</v>
      </c>
      <c r="AD374" t="s">
        <v>314</v>
      </c>
      <c r="AE374" t="s">
        <v>314</v>
      </c>
      <c r="AF374" t="s">
        <v>314</v>
      </c>
    </row>
    <row r="375" spans="1:32" x14ac:dyDescent="0.35">
      <c r="A375" t="s">
        <v>1448</v>
      </c>
      <c r="B375" t="s">
        <v>1449</v>
      </c>
      <c r="C375" t="s">
        <v>12</v>
      </c>
      <c r="D375" t="s">
        <v>779</v>
      </c>
      <c r="E375" t="s">
        <v>773</v>
      </c>
      <c r="F375" t="s">
        <v>314</v>
      </c>
      <c r="G375" t="s">
        <v>413</v>
      </c>
      <c r="H375" t="s">
        <v>774</v>
      </c>
      <c r="I375" t="s">
        <v>1447</v>
      </c>
      <c r="J375" t="s">
        <v>776</v>
      </c>
      <c r="K375" t="s">
        <v>314</v>
      </c>
      <c r="L375" s="8">
        <v>43862</v>
      </c>
      <c r="M375" t="s">
        <v>314</v>
      </c>
      <c r="N375" t="s">
        <v>314</v>
      </c>
      <c r="O375" t="s">
        <v>314</v>
      </c>
      <c r="P375" t="s">
        <v>314</v>
      </c>
      <c r="Q375" t="s">
        <v>314</v>
      </c>
      <c r="R375" t="s">
        <v>314</v>
      </c>
      <c r="S375" t="s">
        <v>314</v>
      </c>
      <c r="T375" t="s">
        <v>314</v>
      </c>
      <c r="U375" t="s">
        <v>314</v>
      </c>
      <c r="V375">
        <v>-1</v>
      </c>
      <c r="W375" t="s">
        <v>314</v>
      </c>
      <c r="X375" t="s">
        <v>314</v>
      </c>
      <c r="Y375" t="s">
        <v>314</v>
      </c>
      <c r="Z375" t="s">
        <v>314</v>
      </c>
      <c r="AA375" t="s">
        <v>314</v>
      </c>
      <c r="AB375" t="s">
        <v>314</v>
      </c>
      <c r="AC375" t="s">
        <v>314</v>
      </c>
      <c r="AD375" t="s">
        <v>314</v>
      </c>
      <c r="AE375" t="s">
        <v>314</v>
      </c>
      <c r="AF375" t="s">
        <v>314</v>
      </c>
    </row>
    <row r="376" spans="1:32" x14ac:dyDescent="0.35">
      <c r="A376" t="s">
        <v>1450</v>
      </c>
      <c r="B376" t="s">
        <v>1451</v>
      </c>
      <c r="C376" t="s">
        <v>10</v>
      </c>
      <c r="D376" t="s">
        <v>779</v>
      </c>
      <c r="E376" t="s">
        <v>773</v>
      </c>
      <c r="F376" t="s">
        <v>314</v>
      </c>
      <c r="G376" t="s">
        <v>413</v>
      </c>
      <c r="H376" t="s">
        <v>774</v>
      </c>
      <c r="I376" t="s">
        <v>1447</v>
      </c>
      <c r="J376" t="s">
        <v>776</v>
      </c>
      <c r="K376" t="s">
        <v>314</v>
      </c>
      <c r="L376" s="8">
        <v>43862</v>
      </c>
      <c r="M376" t="s">
        <v>314</v>
      </c>
      <c r="N376" t="s">
        <v>314</v>
      </c>
      <c r="O376" t="s">
        <v>314</v>
      </c>
      <c r="P376" t="s">
        <v>314</v>
      </c>
      <c r="Q376" t="s">
        <v>314</v>
      </c>
      <c r="R376" t="s">
        <v>314</v>
      </c>
      <c r="S376" t="s">
        <v>314</v>
      </c>
      <c r="T376" t="s">
        <v>314</v>
      </c>
      <c r="U376" t="s">
        <v>314</v>
      </c>
      <c r="V376">
        <v>-1</v>
      </c>
      <c r="W376" t="s">
        <v>314</v>
      </c>
      <c r="X376" t="s">
        <v>314</v>
      </c>
      <c r="Y376" t="s">
        <v>314</v>
      </c>
      <c r="Z376" t="s">
        <v>314</v>
      </c>
      <c r="AA376" t="s">
        <v>314</v>
      </c>
      <c r="AB376" t="s">
        <v>314</v>
      </c>
      <c r="AC376" t="s">
        <v>314</v>
      </c>
      <c r="AD376" t="s">
        <v>314</v>
      </c>
      <c r="AE376" t="s">
        <v>314</v>
      </c>
      <c r="AF376" t="s">
        <v>314</v>
      </c>
    </row>
    <row r="377" spans="1:32" x14ac:dyDescent="0.35">
      <c r="A377" t="s">
        <v>1452</v>
      </c>
      <c r="B377" t="s">
        <v>1453</v>
      </c>
      <c r="C377" t="s">
        <v>10</v>
      </c>
      <c r="D377" t="s">
        <v>791</v>
      </c>
      <c r="E377" t="s">
        <v>773</v>
      </c>
      <c r="F377" t="s">
        <v>314</v>
      </c>
      <c r="G377" t="s">
        <v>314</v>
      </c>
      <c r="H377" t="s">
        <v>314</v>
      </c>
      <c r="I377" t="s">
        <v>314</v>
      </c>
      <c r="J377" t="s">
        <v>314</v>
      </c>
      <c r="K377" t="s">
        <v>314</v>
      </c>
      <c r="L377" t="s">
        <v>314</v>
      </c>
      <c r="M377" t="s">
        <v>314</v>
      </c>
      <c r="N377" t="s">
        <v>314</v>
      </c>
      <c r="O377" t="s">
        <v>314</v>
      </c>
      <c r="P377" t="s">
        <v>314</v>
      </c>
      <c r="Q377" t="s">
        <v>314</v>
      </c>
      <c r="R377" t="s">
        <v>314</v>
      </c>
      <c r="S377" t="s">
        <v>314</v>
      </c>
      <c r="T377" t="s">
        <v>314</v>
      </c>
      <c r="U377" t="s">
        <v>314</v>
      </c>
      <c r="V377" t="s">
        <v>314</v>
      </c>
      <c r="W377" t="s">
        <v>314</v>
      </c>
      <c r="X377" t="s">
        <v>314</v>
      </c>
      <c r="Y377" t="s">
        <v>314</v>
      </c>
      <c r="Z377" t="s">
        <v>314</v>
      </c>
      <c r="AA377" t="s">
        <v>314</v>
      </c>
      <c r="AB377" t="s">
        <v>314</v>
      </c>
      <c r="AC377" t="s">
        <v>314</v>
      </c>
      <c r="AD377" t="s">
        <v>314</v>
      </c>
      <c r="AE377" t="s">
        <v>314</v>
      </c>
      <c r="AF377" t="s">
        <v>314</v>
      </c>
    </row>
    <row r="378" spans="1:32" x14ac:dyDescent="0.35">
      <c r="A378" t="s">
        <v>1454</v>
      </c>
      <c r="B378" t="s">
        <v>1455</v>
      </c>
      <c r="C378" t="s">
        <v>10</v>
      </c>
      <c r="D378" t="s">
        <v>791</v>
      </c>
      <c r="E378" t="s">
        <v>773</v>
      </c>
      <c r="F378" t="s">
        <v>314</v>
      </c>
      <c r="G378" t="s">
        <v>314</v>
      </c>
      <c r="H378" t="s">
        <v>314</v>
      </c>
      <c r="I378" t="s">
        <v>314</v>
      </c>
      <c r="J378" t="s">
        <v>314</v>
      </c>
      <c r="K378" t="s">
        <v>314</v>
      </c>
      <c r="L378" t="s">
        <v>314</v>
      </c>
      <c r="M378" t="s">
        <v>314</v>
      </c>
      <c r="N378" t="s">
        <v>314</v>
      </c>
      <c r="O378" t="s">
        <v>314</v>
      </c>
      <c r="P378" t="s">
        <v>314</v>
      </c>
      <c r="Q378" t="s">
        <v>314</v>
      </c>
      <c r="R378" t="s">
        <v>314</v>
      </c>
      <c r="S378" t="s">
        <v>314</v>
      </c>
      <c r="T378" t="s">
        <v>314</v>
      </c>
      <c r="U378" t="s">
        <v>314</v>
      </c>
      <c r="V378" t="s">
        <v>314</v>
      </c>
      <c r="W378" t="s">
        <v>314</v>
      </c>
      <c r="X378" t="s">
        <v>314</v>
      </c>
      <c r="Y378" t="s">
        <v>314</v>
      </c>
      <c r="Z378" t="s">
        <v>314</v>
      </c>
      <c r="AA378" t="s">
        <v>314</v>
      </c>
      <c r="AB378" t="s">
        <v>314</v>
      </c>
      <c r="AC378" t="s">
        <v>314</v>
      </c>
      <c r="AD378" t="s">
        <v>314</v>
      </c>
      <c r="AE378" t="s">
        <v>314</v>
      </c>
      <c r="AF378" t="s">
        <v>314</v>
      </c>
    </row>
    <row r="379" spans="1:32" x14ac:dyDescent="0.35">
      <c r="A379" t="s">
        <v>1456</v>
      </c>
      <c r="B379" t="s">
        <v>1457</v>
      </c>
      <c r="C379" t="s">
        <v>12</v>
      </c>
      <c r="D379" t="s">
        <v>791</v>
      </c>
      <c r="E379" t="s">
        <v>773</v>
      </c>
      <c r="F379" t="s">
        <v>314</v>
      </c>
      <c r="G379" t="s">
        <v>314</v>
      </c>
      <c r="H379" t="s">
        <v>314</v>
      </c>
      <c r="I379" t="s">
        <v>314</v>
      </c>
      <c r="J379" t="s">
        <v>314</v>
      </c>
      <c r="K379" t="s">
        <v>314</v>
      </c>
      <c r="L379" t="s">
        <v>314</v>
      </c>
      <c r="M379" t="s">
        <v>314</v>
      </c>
      <c r="N379" t="s">
        <v>314</v>
      </c>
      <c r="O379" t="s">
        <v>314</v>
      </c>
      <c r="P379" t="s">
        <v>314</v>
      </c>
      <c r="Q379" t="s">
        <v>314</v>
      </c>
      <c r="R379" t="s">
        <v>314</v>
      </c>
      <c r="S379" t="s">
        <v>314</v>
      </c>
      <c r="T379" t="s">
        <v>314</v>
      </c>
      <c r="U379" t="s">
        <v>314</v>
      </c>
      <c r="V379" t="s">
        <v>314</v>
      </c>
      <c r="W379" t="s">
        <v>314</v>
      </c>
      <c r="X379" t="s">
        <v>314</v>
      </c>
      <c r="Y379" t="s">
        <v>314</v>
      </c>
      <c r="Z379" t="s">
        <v>314</v>
      </c>
      <c r="AA379" t="s">
        <v>314</v>
      </c>
      <c r="AB379" t="s">
        <v>314</v>
      </c>
      <c r="AC379" t="s">
        <v>314</v>
      </c>
      <c r="AD379" t="s">
        <v>314</v>
      </c>
      <c r="AE379" t="s">
        <v>314</v>
      </c>
      <c r="AF379" t="s">
        <v>314</v>
      </c>
    </row>
    <row r="380" spans="1:32" x14ac:dyDescent="0.35">
      <c r="A380" t="s">
        <v>1458</v>
      </c>
      <c r="B380" t="s">
        <v>1459</v>
      </c>
      <c r="C380" t="s">
        <v>11</v>
      </c>
      <c r="D380" t="s">
        <v>791</v>
      </c>
      <c r="E380" t="s">
        <v>773</v>
      </c>
      <c r="F380" t="s">
        <v>314</v>
      </c>
      <c r="G380" t="s">
        <v>314</v>
      </c>
      <c r="H380" t="s">
        <v>314</v>
      </c>
      <c r="I380" t="s">
        <v>314</v>
      </c>
      <c r="J380" t="s">
        <v>314</v>
      </c>
      <c r="K380" t="s">
        <v>314</v>
      </c>
      <c r="L380" t="s">
        <v>314</v>
      </c>
      <c r="M380" t="s">
        <v>314</v>
      </c>
      <c r="N380" t="s">
        <v>314</v>
      </c>
      <c r="O380" t="s">
        <v>314</v>
      </c>
      <c r="P380" t="s">
        <v>314</v>
      </c>
      <c r="Q380" t="s">
        <v>314</v>
      </c>
      <c r="R380" t="s">
        <v>314</v>
      </c>
      <c r="S380" t="s">
        <v>314</v>
      </c>
      <c r="T380" t="s">
        <v>314</v>
      </c>
      <c r="U380" t="s">
        <v>314</v>
      </c>
      <c r="V380" t="s">
        <v>314</v>
      </c>
      <c r="W380" t="s">
        <v>314</v>
      </c>
      <c r="X380" t="s">
        <v>314</v>
      </c>
      <c r="Y380" t="s">
        <v>314</v>
      </c>
      <c r="Z380" t="s">
        <v>314</v>
      </c>
      <c r="AA380" t="s">
        <v>314</v>
      </c>
      <c r="AB380" t="s">
        <v>314</v>
      </c>
      <c r="AC380" t="s">
        <v>314</v>
      </c>
      <c r="AD380" t="s">
        <v>314</v>
      </c>
      <c r="AE380" t="s">
        <v>314</v>
      </c>
      <c r="AF380" t="s">
        <v>314</v>
      </c>
    </row>
    <row r="381" spans="1:32" x14ac:dyDescent="0.35">
      <c r="A381" t="s">
        <v>1460</v>
      </c>
      <c r="B381" t="s">
        <v>1461</v>
      </c>
      <c r="C381" t="s">
        <v>12</v>
      </c>
      <c r="D381" t="s">
        <v>791</v>
      </c>
      <c r="E381" t="s">
        <v>773</v>
      </c>
      <c r="F381" t="s">
        <v>314</v>
      </c>
      <c r="G381" t="s">
        <v>314</v>
      </c>
      <c r="H381" t="s">
        <v>314</v>
      </c>
      <c r="I381" t="s">
        <v>314</v>
      </c>
      <c r="J381" t="s">
        <v>314</v>
      </c>
      <c r="K381" t="s">
        <v>314</v>
      </c>
      <c r="L381" t="s">
        <v>314</v>
      </c>
      <c r="M381" t="s">
        <v>314</v>
      </c>
      <c r="N381" t="s">
        <v>314</v>
      </c>
      <c r="O381" t="s">
        <v>314</v>
      </c>
      <c r="P381" t="s">
        <v>314</v>
      </c>
      <c r="Q381" t="s">
        <v>314</v>
      </c>
      <c r="R381" t="s">
        <v>314</v>
      </c>
      <c r="S381" t="s">
        <v>314</v>
      </c>
      <c r="T381" t="s">
        <v>1462</v>
      </c>
      <c r="U381" t="s">
        <v>314</v>
      </c>
      <c r="V381" t="s">
        <v>314</v>
      </c>
      <c r="W381" t="s">
        <v>314</v>
      </c>
      <c r="X381" t="s">
        <v>314</v>
      </c>
      <c r="Y381" t="s">
        <v>314</v>
      </c>
      <c r="Z381" t="s">
        <v>314</v>
      </c>
      <c r="AA381" t="s">
        <v>314</v>
      </c>
      <c r="AB381" t="s">
        <v>314</v>
      </c>
      <c r="AC381" t="s">
        <v>314</v>
      </c>
      <c r="AD381" t="s">
        <v>314</v>
      </c>
      <c r="AE381" t="s">
        <v>314</v>
      </c>
      <c r="AF381" t="s">
        <v>314</v>
      </c>
    </row>
    <row r="382" spans="1:32" x14ac:dyDescent="0.35">
      <c r="A382" t="s">
        <v>1463</v>
      </c>
      <c r="B382" t="s">
        <v>1464</v>
      </c>
      <c r="C382" t="s">
        <v>11</v>
      </c>
      <c r="D382" t="s">
        <v>867</v>
      </c>
      <c r="E382" t="s">
        <v>773</v>
      </c>
      <c r="F382" t="s">
        <v>419</v>
      </c>
      <c r="G382" t="s">
        <v>418</v>
      </c>
      <c r="H382" t="s">
        <v>774</v>
      </c>
      <c r="I382" t="s">
        <v>1465</v>
      </c>
      <c r="J382" t="s">
        <v>786</v>
      </c>
      <c r="K382" t="s">
        <v>314</v>
      </c>
      <c r="L382" t="s">
        <v>314</v>
      </c>
      <c r="M382" t="s">
        <v>314</v>
      </c>
      <c r="N382" t="s">
        <v>314</v>
      </c>
      <c r="O382" t="s">
        <v>314</v>
      </c>
      <c r="P382" t="s">
        <v>314</v>
      </c>
      <c r="Q382" t="s">
        <v>314</v>
      </c>
      <c r="R382" t="s">
        <v>314</v>
      </c>
      <c r="S382" t="s">
        <v>314</v>
      </c>
      <c r="T382" t="s">
        <v>314</v>
      </c>
      <c r="U382">
        <v>243</v>
      </c>
      <c r="V382">
        <v>-1</v>
      </c>
      <c r="W382" t="s">
        <v>314</v>
      </c>
      <c r="X382" t="s">
        <v>788</v>
      </c>
      <c r="Y382" t="s">
        <v>314</v>
      </c>
      <c r="Z382" t="s">
        <v>314</v>
      </c>
      <c r="AA382" t="s">
        <v>314</v>
      </c>
      <c r="AB382" t="s">
        <v>314</v>
      </c>
      <c r="AC382" t="s">
        <v>314</v>
      </c>
      <c r="AD382" t="s">
        <v>314</v>
      </c>
      <c r="AE382" t="s">
        <v>314</v>
      </c>
      <c r="AF382" t="s">
        <v>314</v>
      </c>
    </row>
    <row r="383" spans="1:32" x14ac:dyDescent="0.35">
      <c r="A383" t="s">
        <v>1463</v>
      </c>
      <c r="B383" t="s">
        <v>1464</v>
      </c>
      <c r="C383" t="s">
        <v>11</v>
      </c>
      <c r="D383" t="s">
        <v>867</v>
      </c>
      <c r="E383" t="s">
        <v>773</v>
      </c>
      <c r="F383" t="s">
        <v>419</v>
      </c>
      <c r="G383" t="s">
        <v>418</v>
      </c>
      <c r="H383" t="s">
        <v>774</v>
      </c>
      <c r="I383" t="s">
        <v>1466</v>
      </c>
      <c r="J383" t="s">
        <v>786</v>
      </c>
      <c r="K383" t="s">
        <v>314</v>
      </c>
      <c r="L383" t="s">
        <v>314</v>
      </c>
      <c r="M383" t="s">
        <v>314</v>
      </c>
      <c r="N383" t="s">
        <v>314</v>
      </c>
      <c r="O383" t="s">
        <v>314</v>
      </c>
      <c r="P383" t="s">
        <v>314</v>
      </c>
      <c r="Q383" t="s">
        <v>314</v>
      </c>
      <c r="R383" t="s">
        <v>314</v>
      </c>
      <c r="S383" t="s">
        <v>314</v>
      </c>
      <c r="T383" t="s">
        <v>314</v>
      </c>
      <c r="U383">
        <v>243</v>
      </c>
      <c r="V383">
        <v>-1</v>
      </c>
      <c r="W383" t="s">
        <v>314</v>
      </c>
      <c r="X383" t="s">
        <v>788</v>
      </c>
      <c r="Y383" t="s">
        <v>314</v>
      </c>
      <c r="Z383" t="s">
        <v>314</v>
      </c>
      <c r="AA383" t="s">
        <v>314</v>
      </c>
      <c r="AB383" t="s">
        <v>314</v>
      </c>
      <c r="AC383" t="s">
        <v>314</v>
      </c>
      <c r="AD383" t="s">
        <v>314</v>
      </c>
      <c r="AE383" t="s">
        <v>314</v>
      </c>
      <c r="AF383" t="s">
        <v>314</v>
      </c>
    </row>
    <row r="384" spans="1:32" x14ac:dyDescent="0.35">
      <c r="A384" t="s">
        <v>1463</v>
      </c>
      <c r="B384" t="s">
        <v>1464</v>
      </c>
      <c r="C384" t="s">
        <v>11</v>
      </c>
      <c r="D384" t="s">
        <v>867</v>
      </c>
      <c r="E384" t="s">
        <v>773</v>
      </c>
      <c r="F384" t="s">
        <v>419</v>
      </c>
      <c r="G384" t="s">
        <v>418</v>
      </c>
      <c r="H384" t="s">
        <v>774</v>
      </c>
      <c r="I384" t="s">
        <v>1467</v>
      </c>
      <c r="J384" t="s">
        <v>786</v>
      </c>
      <c r="K384" t="s">
        <v>314</v>
      </c>
      <c r="L384" t="s">
        <v>314</v>
      </c>
      <c r="M384" t="s">
        <v>314</v>
      </c>
      <c r="N384" t="s">
        <v>314</v>
      </c>
      <c r="O384" t="s">
        <v>314</v>
      </c>
      <c r="P384" t="s">
        <v>314</v>
      </c>
      <c r="Q384" t="s">
        <v>314</v>
      </c>
      <c r="R384" t="s">
        <v>314</v>
      </c>
      <c r="S384" t="s">
        <v>314</v>
      </c>
      <c r="T384" t="s">
        <v>314</v>
      </c>
      <c r="U384">
        <v>243</v>
      </c>
      <c r="V384">
        <v>-1</v>
      </c>
      <c r="W384" t="s">
        <v>314</v>
      </c>
      <c r="X384" t="s">
        <v>788</v>
      </c>
      <c r="Y384" t="s">
        <v>314</v>
      </c>
      <c r="Z384" t="s">
        <v>314</v>
      </c>
      <c r="AA384" t="s">
        <v>314</v>
      </c>
      <c r="AB384" t="s">
        <v>314</v>
      </c>
      <c r="AC384" t="s">
        <v>314</v>
      </c>
      <c r="AD384" t="s">
        <v>314</v>
      </c>
      <c r="AE384" t="s">
        <v>314</v>
      </c>
      <c r="AF384" t="s">
        <v>314</v>
      </c>
    </row>
    <row r="385" spans="1:32" x14ac:dyDescent="0.35">
      <c r="A385" t="s">
        <v>1463</v>
      </c>
      <c r="B385" t="s">
        <v>1464</v>
      </c>
      <c r="C385" t="s">
        <v>11</v>
      </c>
      <c r="D385" t="s">
        <v>867</v>
      </c>
      <c r="E385" t="s">
        <v>773</v>
      </c>
      <c r="F385" t="s">
        <v>419</v>
      </c>
      <c r="G385" t="s">
        <v>418</v>
      </c>
      <c r="H385" t="s">
        <v>774</v>
      </c>
      <c r="I385" t="s">
        <v>1468</v>
      </c>
      <c r="J385" t="s">
        <v>786</v>
      </c>
      <c r="K385" t="s">
        <v>314</v>
      </c>
      <c r="L385" t="s">
        <v>314</v>
      </c>
      <c r="M385" t="s">
        <v>314</v>
      </c>
      <c r="N385" t="s">
        <v>314</v>
      </c>
      <c r="O385" t="s">
        <v>314</v>
      </c>
      <c r="P385" t="s">
        <v>314</v>
      </c>
      <c r="Q385" t="s">
        <v>314</v>
      </c>
      <c r="R385" t="s">
        <v>314</v>
      </c>
      <c r="S385" t="s">
        <v>314</v>
      </c>
      <c r="T385" t="s">
        <v>314</v>
      </c>
      <c r="U385">
        <v>243</v>
      </c>
      <c r="V385">
        <v>-1</v>
      </c>
      <c r="W385" t="s">
        <v>314</v>
      </c>
      <c r="X385" t="s">
        <v>788</v>
      </c>
      <c r="Y385" t="s">
        <v>314</v>
      </c>
      <c r="Z385" t="s">
        <v>314</v>
      </c>
      <c r="AA385" t="s">
        <v>314</v>
      </c>
      <c r="AB385" t="s">
        <v>314</v>
      </c>
      <c r="AC385" t="s">
        <v>314</v>
      </c>
      <c r="AD385" t="s">
        <v>314</v>
      </c>
      <c r="AE385" t="s">
        <v>314</v>
      </c>
      <c r="AF385" t="s">
        <v>314</v>
      </c>
    </row>
    <row r="386" spans="1:32" x14ac:dyDescent="0.35">
      <c r="A386" t="s">
        <v>1463</v>
      </c>
      <c r="B386" t="s">
        <v>1464</v>
      </c>
      <c r="C386" t="s">
        <v>11</v>
      </c>
      <c r="D386" t="s">
        <v>867</v>
      </c>
      <c r="E386" t="s">
        <v>773</v>
      </c>
      <c r="F386" t="s">
        <v>419</v>
      </c>
      <c r="G386" t="s">
        <v>418</v>
      </c>
      <c r="H386" t="s">
        <v>774</v>
      </c>
      <c r="I386" t="s">
        <v>1469</v>
      </c>
      <c r="J386" t="s">
        <v>786</v>
      </c>
      <c r="K386" t="s">
        <v>314</v>
      </c>
      <c r="L386" t="s">
        <v>314</v>
      </c>
      <c r="M386" t="s">
        <v>314</v>
      </c>
      <c r="N386" t="s">
        <v>314</v>
      </c>
      <c r="O386" t="s">
        <v>314</v>
      </c>
      <c r="P386" t="s">
        <v>314</v>
      </c>
      <c r="Q386" t="s">
        <v>314</v>
      </c>
      <c r="R386" t="s">
        <v>314</v>
      </c>
      <c r="S386" t="s">
        <v>314</v>
      </c>
      <c r="T386" t="s">
        <v>314</v>
      </c>
      <c r="U386">
        <v>810</v>
      </c>
      <c r="V386">
        <v>-1</v>
      </c>
      <c r="W386" t="s">
        <v>314</v>
      </c>
      <c r="X386" t="s">
        <v>788</v>
      </c>
      <c r="Y386" t="s">
        <v>314</v>
      </c>
      <c r="Z386" t="s">
        <v>314</v>
      </c>
      <c r="AA386" t="s">
        <v>314</v>
      </c>
      <c r="AB386" t="s">
        <v>314</v>
      </c>
      <c r="AC386" t="s">
        <v>314</v>
      </c>
      <c r="AD386" t="s">
        <v>314</v>
      </c>
      <c r="AE386" t="s">
        <v>314</v>
      </c>
      <c r="AF386" t="s">
        <v>314</v>
      </c>
    </row>
    <row r="387" spans="1:32" x14ac:dyDescent="0.35">
      <c r="A387" t="s">
        <v>1470</v>
      </c>
      <c r="B387" t="s">
        <v>1471</v>
      </c>
      <c r="C387" t="s">
        <v>10</v>
      </c>
      <c r="D387" t="s">
        <v>784</v>
      </c>
      <c r="E387" t="s">
        <v>773</v>
      </c>
      <c r="F387" t="s">
        <v>424</v>
      </c>
      <c r="G387" t="s">
        <v>423</v>
      </c>
      <c r="H387" t="s">
        <v>774</v>
      </c>
      <c r="I387" t="s">
        <v>1472</v>
      </c>
      <c r="J387" t="s">
        <v>786</v>
      </c>
      <c r="K387" t="s">
        <v>314</v>
      </c>
      <c r="L387" s="8">
        <v>44105</v>
      </c>
      <c r="M387" t="s">
        <v>314</v>
      </c>
      <c r="N387" t="s">
        <v>314</v>
      </c>
      <c r="O387" t="s">
        <v>314</v>
      </c>
      <c r="P387" t="s">
        <v>314</v>
      </c>
      <c r="Q387" t="s">
        <v>314</v>
      </c>
      <c r="R387" t="s">
        <v>314</v>
      </c>
      <c r="S387" t="s">
        <v>314</v>
      </c>
      <c r="T387" t="s">
        <v>314</v>
      </c>
      <c r="U387" t="s">
        <v>314</v>
      </c>
      <c r="V387">
        <v>-1</v>
      </c>
      <c r="W387" t="s">
        <v>314</v>
      </c>
      <c r="X387" t="s">
        <v>788</v>
      </c>
      <c r="Y387" t="s">
        <v>314</v>
      </c>
      <c r="Z387" t="s">
        <v>314</v>
      </c>
      <c r="AA387" t="s">
        <v>314</v>
      </c>
      <c r="AB387" t="s">
        <v>314</v>
      </c>
      <c r="AC387" t="s">
        <v>314</v>
      </c>
      <c r="AD387" t="s">
        <v>314</v>
      </c>
      <c r="AE387" t="s">
        <v>314</v>
      </c>
      <c r="AF387" t="s">
        <v>314</v>
      </c>
    </row>
    <row r="388" spans="1:32" x14ac:dyDescent="0.35">
      <c r="A388" t="s">
        <v>1473</v>
      </c>
      <c r="B388" t="s">
        <v>1474</v>
      </c>
      <c r="C388" t="s">
        <v>10</v>
      </c>
      <c r="D388" t="s">
        <v>791</v>
      </c>
      <c r="E388" t="s">
        <v>773</v>
      </c>
      <c r="F388" t="s">
        <v>314</v>
      </c>
      <c r="G388" t="s">
        <v>314</v>
      </c>
      <c r="H388" t="s">
        <v>314</v>
      </c>
      <c r="I388" t="s">
        <v>314</v>
      </c>
      <c r="J388" t="s">
        <v>314</v>
      </c>
      <c r="K388" t="s">
        <v>314</v>
      </c>
      <c r="L388" t="s">
        <v>314</v>
      </c>
      <c r="M388" t="s">
        <v>314</v>
      </c>
      <c r="N388" t="s">
        <v>314</v>
      </c>
      <c r="O388" t="s">
        <v>314</v>
      </c>
      <c r="P388" t="s">
        <v>314</v>
      </c>
      <c r="Q388" t="s">
        <v>314</v>
      </c>
      <c r="R388" t="s">
        <v>314</v>
      </c>
      <c r="S388" t="s">
        <v>314</v>
      </c>
      <c r="T388" t="s">
        <v>1475</v>
      </c>
      <c r="U388" t="s">
        <v>314</v>
      </c>
      <c r="V388" t="s">
        <v>314</v>
      </c>
      <c r="W388" t="s">
        <v>314</v>
      </c>
      <c r="X388" t="s">
        <v>314</v>
      </c>
      <c r="Y388" t="s">
        <v>314</v>
      </c>
      <c r="Z388" t="s">
        <v>314</v>
      </c>
      <c r="AA388" t="s">
        <v>314</v>
      </c>
      <c r="AB388" t="s">
        <v>314</v>
      </c>
      <c r="AC388" t="s">
        <v>314</v>
      </c>
      <c r="AD388" t="s">
        <v>314</v>
      </c>
      <c r="AE388" t="s">
        <v>314</v>
      </c>
      <c r="AF388" t="s">
        <v>314</v>
      </c>
    </row>
    <row r="389" spans="1:32" x14ac:dyDescent="0.35">
      <c r="A389" t="s">
        <v>1476</v>
      </c>
      <c r="B389" t="s">
        <v>1477</v>
      </c>
      <c r="C389" t="s">
        <v>11</v>
      </c>
      <c r="D389" t="s">
        <v>791</v>
      </c>
      <c r="E389" t="s">
        <v>773</v>
      </c>
      <c r="F389" t="s">
        <v>314</v>
      </c>
      <c r="G389" t="s">
        <v>314</v>
      </c>
      <c r="H389" t="s">
        <v>314</v>
      </c>
      <c r="I389" t="s">
        <v>314</v>
      </c>
      <c r="J389" t="s">
        <v>314</v>
      </c>
      <c r="K389" t="s">
        <v>314</v>
      </c>
      <c r="L389" t="s">
        <v>314</v>
      </c>
      <c r="M389" t="s">
        <v>314</v>
      </c>
      <c r="N389" t="s">
        <v>314</v>
      </c>
      <c r="O389" t="s">
        <v>314</v>
      </c>
      <c r="P389" t="s">
        <v>314</v>
      </c>
      <c r="Q389" t="s">
        <v>314</v>
      </c>
      <c r="R389" t="s">
        <v>314</v>
      </c>
      <c r="S389" t="s">
        <v>314</v>
      </c>
      <c r="T389" t="s">
        <v>1478</v>
      </c>
      <c r="U389" t="s">
        <v>314</v>
      </c>
      <c r="V389" t="s">
        <v>314</v>
      </c>
      <c r="W389" t="s">
        <v>314</v>
      </c>
      <c r="X389" t="s">
        <v>314</v>
      </c>
      <c r="Y389" t="s">
        <v>314</v>
      </c>
      <c r="Z389" t="s">
        <v>314</v>
      </c>
      <c r="AA389" t="s">
        <v>314</v>
      </c>
      <c r="AB389" t="s">
        <v>314</v>
      </c>
      <c r="AC389" t="s">
        <v>314</v>
      </c>
      <c r="AD389" t="s">
        <v>314</v>
      </c>
      <c r="AE389" t="s">
        <v>314</v>
      </c>
      <c r="AF389" t="s">
        <v>314</v>
      </c>
    </row>
    <row r="390" spans="1:32" x14ac:dyDescent="0.35">
      <c r="A390" t="s">
        <v>1479</v>
      </c>
      <c r="B390" t="s">
        <v>1480</v>
      </c>
      <c r="C390" t="s">
        <v>12</v>
      </c>
      <c r="D390" t="s">
        <v>867</v>
      </c>
      <c r="E390" t="s">
        <v>773</v>
      </c>
      <c r="F390" t="s">
        <v>430</v>
      </c>
      <c r="G390" t="s">
        <v>429</v>
      </c>
      <c r="H390" t="s">
        <v>774</v>
      </c>
      <c r="I390" t="s">
        <v>1481</v>
      </c>
      <c r="J390" t="s">
        <v>786</v>
      </c>
      <c r="K390" t="s">
        <v>314</v>
      </c>
      <c r="L390" t="s">
        <v>314</v>
      </c>
      <c r="M390" t="s">
        <v>314</v>
      </c>
      <c r="N390" t="s">
        <v>314</v>
      </c>
      <c r="O390" t="s">
        <v>314</v>
      </c>
      <c r="P390" t="s">
        <v>314</v>
      </c>
      <c r="Q390" t="s">
        <v>314</v>
      </c>
      <c r="R390" t="s">
        <v>314</v>
      </c>
      <c r="S390" t="s">
        <v>314</v>
      </c>
      <c r="T390" t="s">
        <v>314</v>
      </c>
      <c r="U390">
        <v>4833</v>
      </c>
      <c r="V390">
        <v>1</v>
      </c>
      <c r="W390" t="s">
        <v>314</v>
      </c>
      <c r="X390" t="s">
        <v>788</v>
      </c>
      <c r="Y390" t="s">
        <v>314</v>
      </c>
      <c r="Z390" t="s">
        <v>314</v>
      </c>
      <c r="AA390" t="s">
        <v>314</v>
      </c>
      <c r="AB390" t="s">
        <v>314</v>
      </c>
      <c r="AC390" t="s">
        <v>314</v>
      </c>
      <c r="AD390" t="s">
        <v>314</v>
      </c>
      <c r="AE390" t="s">
        <v>314</v>
      </c>
      <c r="AF390" t="s">
        <v>314</v>
      </c>
    </row>
    <row r="391" spans="1:32" x14ac:dyDescent="0.35">
      <c r="A391" t="s">
        <v>1479</v>
      </c>
      <c r="B391" t="s">
        <v>1480</v>
      </c>
      <c r="C391" t="s">
        <v>12</v>
      </c>
      <c r="D391" t="s">
        <v>867</v>
      </c>
      <c r="E391" t="s">
        <v>773</v>
      </c>
      <c r="F391" t="s">
        <v>430</v>
      </c>
      <c r="G391" t="s">
        <v>429</v>
      </c>
      <c r="H391" t="s">
        <v>774</v>
      </c>
      <c r="I391" t="s">
        <v>1482</v>
      </c>
      <c r="J391" t="s">
        <v>786</v>
      </c>
      <c r="K391" t="s">
        <v>314</v>
      </c>
      <c r="L391" t="s">
        <v>314</v>
      </c>
      <c r="M391" t="s">
        <v>314</v>
      </c>
      <c r="N391" t="s">
        <v>314</v>
      </c>
      <c r="O391" t="s">
        <v>314</v>
      </c>
      <c r="P391" t="s">
        <v>314</v>
      </c>
      <c r="Q391" t="s">
        <v>314</v>
      </c>
      <c r="R391" t="s">
        <v>314</v>
      </c>
      <c r="S391" t="s">
        <v>314</v>
      </c>
      <c r="T391" t="s">
        <v>314</v>
      </c>
      <c r="U391">
        <v>4833</v>
      </c>
      <c r="V391">
        <v>1</v>
      </c>
      <c r="W391" t="s">
        <v>314</v>
      </c>
      <c r="X391" t="s">
        <v>788</v>
      </c>
      <c r="Y391" t="s">
        <v>314</v>
      </c>
      <c r="Z391" t="s">
        <v>314</v>
      </c>
      <c r="AA391" t="s">
        <v>314</v>
      </c>
      <c r="AB391" t="s">
        <v>314</v>
      </c>
      <c r="AC391" t="s">
        <v>314</v>
      </c>
      <c r="AD391" t="s">
        <v>314</v>
      </c>
      <c r="AE391" t="s">
        <v>314</v>
      </c>
      <c r="AF391" t="s">
        <v>314</v>
      </c>
    </row>
    <row r="392" spans="1:32" x14ac:dyDescent="0.35">
      <c r="A392" t="s">
        <v>1483</v>
      </c>
      <c r="B392" t="s">
        <v>1484</v>
      </c>
      <c r="C392" t="s">
        <v>10</v>
      </c>
      <c r="D392" t="s">
        <v>784</v>
      </c>
      <c r="E392" t="s">
        <v>773</v>
      </c>
      <c r="F392" t="s">
        <v>434</v>
      </c>
      <c r="G392" t="s">
        <v>433</v>
      </c>
      <c r="H392" t="s">
        <v>774</v>
      </c>
      <c r="I392" t="s">
        <v>1485</v>
      </c>
      <c r="J392" t="s">
        <v>786</v>
      </c>
      <c r="K392" t="s">
        <v>314</v>
      </c>
      <c r="L392" t="s">
        <v>1486</v>
      </c>
      <c r="M392" t="s">
        <v>314</v>
      </c>
      <c r="N392" t="s">
        <v>314</v>
      </c>
      <c r="O392" t="s">
        <v>314</v>
      </c>
      <c r="P392" t="s">
        <v>314</v>
      </c>
      <c r="Q392" t="s">
        <v>314</v>
      </c>
      <c r="R392" t="s">
        <v>314</v>
      </c>
      <c r="S392" t="s">
        <v>314</v>
      </c>
      <c r="T392" t="s">
        <v>314</v>
      </c>
      <c r="U392" t="s">
        <v>314</v>
      </c>
      <c r="V392">
        <v>-1</v>
      </c>
      <c r="W392" t="s">
        <v>314</v>
      </c>
      <c r="X392" t="s">
        <v>1298</v>
      </c>
      <c r="Y392" t="s">
        <v>434</v>
      </c>
      <c r="Z392" t="s">
        <v>314</v>
      </c>
      <c r="AA392" t="s">
        <v>314</v>
      </c>
      <c r="AB392" t="s">
        <v>314</v>
      </c>
      <c r="AC392" t="s">
        <v>314</v>
      </c>
      <c r="AD392" t="s">
        <v>314</v>
      </c>
      <c r="AE392" t="s">
        <v>314</v>
      </c>
      <c r="AF392" t="s">
        <v>314</v>
      </c>
    </row>
    <row r="393" spans="1:32" x14ac:dyDescent="0.35">
      <c r="A393" t="s">
        <v>1483</v>
      </c>
      <c r="B393" t="s">
        <v>1484</v>
      </c>
      <c r="C393" t="s">
        <v>10</v>
      </c>
      <c r="D393" t="s">
        <v>784</v>
      </c>
      <c r="E393" t="s">
        <v>773</v>
      </c>
      <c r="F393" t="s">
        <v>434</v>
      </c>
      <c r="G393" t="s">
        <v>433</v>
      </c>
      <c r="H393" t="s">
        <v>774</v>
      </c>
      <c r="I393" t="s">
        <v>1487</v>
      </c>
      <c r="J393" t="s">
        <v>786</v>
      </c>
      <c r="K393" t="s">
        <v>314</v>
      </c>
      <c r="L393" s="8">
        <v>44169</v>
      </c>
      <c r="M393" t="s">
        <v>314</v>
      </c>
      <c r="N393" t="s">
        <v>314</v>
      </c>
      <c r="O393" t="s">
        <v>314</v>
      </c>
      <c r="P393" t="s">
        <v>314</v>
      </c>
      <c r="Q393" t="s">
        <v>314</v>
      </c>
      <c r="R393" t="s">
        <v>314</v>
      </c>
      <c r="S393" t="s">
        <v>314</v>
      </c>
      <c r="T393" t="s">
        <v>314</v>
      </c>
      <c r="U393" t="s">
        <v>314</v>
      </c>
      <c r="V393">
        <v>-1</v>
      </c>
      <c r="W393" t="s">
        <v>314</v>
      </c>
      <c r="X393" t="s">
        <v>1298</v>
      </c>
      <c r="Y393" t="s">
        <v>434</v>
      </c>
      <c r="Z393" t="s">
        <v>314</v>
      </c>
      <c r="AA393" t="s">
        <v>314</v>
      </c>
      <c r="AB393" t="s">
        <v>314</v>
      </c>
      <c r="AC393" t="s">
        <v>314</v>
      </c>
      <c r="AD393" t="s">
        <v>314</v>
      </c>
      <c r="AE393" t="s">
        <v>314</v>
      </c>
      <c r="AF393" t="s">
        <v>314</v>
      </c>
    </row>
    <row r="394" spans="1:32" x14ac:dyDescent="0.35">
      <c r="A394" t="s">
        <v>1483</v>
      </c>
      <c r="B394" t="s">
        <v>1484</v>
      </c>
      <c r="C394" t="s">
        <v>10</v>
      </c>
      <c r="D394" t="s">
        <v>784</v>
      </c>
      <c r="E394" t="s">
        <v>773</v>
      </c>
      <c r="F394" t="s">
        <v>434</v>
      </c>
      <c r="G394" t="s">
        <v>433</v>
      </c>
      <c r="H394" t="s">
        <v>774</v>
      </c>
      <c r="I394" t="s">
        <v>1488</v>
      </c>
      <c r="J394" t="s">
        <v>786</v>
      </c>
      <c r="K394" t="s">
        <v>314</v>
      </c>
      <c r="L394" s="8">
        <v>44106</v>
      </c>
      <c r="M394" t="s">
        <v>314</v>
      </c>
      <c r="N394" t="s">
        <v>314</v>
      </c>
      <c r="O394" t="s">
        <v>314</v>
      </c>
      <c r="P394" t="s">
        <v>314</v>
      </c>
      <c r="Q394" t="s">
        <v>314</v>
      </c>
      <c r="R394" t="s">
        <v>314</v>
      </c>
      <c r="S394" t="s">
        <v>314</v>
      </c>
      <c r="T394" t="s">
        <v>314</v>
      </c>
      <c r="U394" t="s">
        <v>314</v>
      </c>
      <c r="V394">
        <v>-1</v>
      </c>
      <c r="W394" t="s">
        <v>314</v>
      </c>
      <c r="X394" t="s">
        <v>1298</v>
      </c>
      <c r="Y394" t="s">
        <v>434</v>
      </c>
      <c r="Z394" t="s">
        <v>314</v>
      </c>
      <c r="AA394" t="s">
        <v>314</v>
      </c>
      <c r="AB394" t="s">
        <v>314</v>
      </c>
      <c r="AC394" t="s">
        <v>314</v>
      </c>
      <c r="AD394" t="s">
        <v>314</v>
      </c>
      <c r="AE394" t="s">
        <v>314</v>
      </c>
      <c r="AF394" t="s">
        <v>314</v>
      </c>
    </row>
    <row r="395" spans="1:32" x14ac:dyDescent="0.35">
      <c r="A395" t="s">
        <v>1489</v>
      </c>
      <c r="B395" t="s">
        <v>1490</v>
      </c>
      <c r="C395" t="s">
        <v>12</v>
      </c>
      <c r="D395" t="s">
        <v>784</v>
      </c>
      <c r="E395" t="s">
        <v>773</v>
      </c>
      <c r="F395" t="s">
        <v>434</v>
      </c>
      <c r="G395" t="s">
        <v>433</v>
      </c>
      <c r="H395" t="s">
        <v>774</v>
      </c>
      <c r="I395" t="s">
        <v>1485</v>
      </c>
      <c r="J395" t="s">
        <v>786</v>
      </c>
      <c r="K395" t="s">
        <v>314</v>
      </c>
      <c r="L395" t="s">
        <v>1152</v>
      </c>
      <c r="M395" t="s">
        <v>314</v>
      </c>
      <c r="N395" t="s">
        <v>314</v>
      </c>
      <c r="O395" t="s">
        <v>314</v>
      </c>
      <c r="P395" t="s">
        <v>314</v>
      </c>
      <c r="Q395" t="s">
        <v>314</v>
      </c>
      <c r="R395" t="s">
        <v>314</v>
      </c>
      <c r="S395" t="s">
        <v>314</v>
      </c>
      <c r="T395" t="s">
        <v>314</v>
      </c>
      <c r="U395" t="s">
        <v>314</v>
      </c>
      <c r="V395">
        <v>-1</v>
      </c>
      <c r="W395" t="s">
        <v>314</v>
      </c>
      <c r="X395" t="s">
        <v>1298</v>
      </c>
      <c r="Y395" t="s">
        <v>434</v>
      </c>
      <c r="Z395" t="s">
        <v>314</v>
      </c>
      <c r="AA395" t="s">
        <v>314</v>
      </c>
      <c r="AB395" t="s">
        <v>314</v>
      </c>
      <c r="AC395" t="s">
        <v>314</v>
      </c>
      <c r="AD395" t="s">
        <v>314</v>
      </c>
      <c r="AE395" t="s">
        <v>314</v>
      </c>
      <c r="AF395" t="s">
        <v>314</v>
      </c>
    </row>
    <row r="396" spans="1:32" x14ac:dyDescent="0.35">
      <c r="A396" t="s">
        <v>1489</v>
      </c>
      <c r="B396" t="s">
        <v>1490</v>
      </c>
      <c r="C396" t="s">
        <v>12</v>
      </c>
      <c r="D396" t="s">
        <v>784</v>
      </c>
      <c r="E396" t="s">
        <v>773</v>
      </c>
      <c r="F396" t="s">
        <v>434</v>
      </c>
      <c r="G396" t="s">
        <v>433</v>
      </c>
      <c r="H396" t="s">
        <v>774</v>
      </c>
      <c r="I396" t="s">
        <v>1487</v>
      </c>
      <c r="J396" t="s">
        <v>786</v>
      </c>
      <c r="K396" t="s">
        <v>314</v>
      </c>
      <c r="L396" s="8">
        <v>44167</v>
      </c>
      <c r="M396" t="s">
        <v>314</v>
      </c>
      <c r="N396" t="s">
        <v>314</v>
      </c>
      <c r="O396" t="s">
        <v>314</v>
      </c>
      <c r="P396" t="s">
        <v>314</v>
      </c>
      <c r="Q396" t="s">
        <v>314</v>
      </c>
      <c r="R396" t="s">
        <v>314</v>
      </c>
      <c r="S396" t="s">
        <v>314</v>
      </c>
      <c r="T396" t="s">
        <v>314</v>
      </c>
      <c r="U396" t="s">
        <v>314</v>
      </c>
      <c r="V396">
        <v>-1</v>
      </c>
      <c r="W396" t="s">
        <v>314</v>
      </c>
      <c r="X396" t="s">
        <v>1298</v>
      </c>
      <c r="Y396" t="s">
        <v>434</v>
      </c>
      <c r="Z396" t="s">
        <v>314</v>
      </c>
      <c r="AA396" t="s">
        <v>314</v>
      </c>
      <c r="AB396" t="s">
        <v>314</v>
      </c>
      <c r="AC396" t="s">
        <v>314</v>
      </c>
      <c r="AD396" t="s">
        <v>314</v>
      </c>
      <c r="AE396" t="s">
        <v>314</v>
      </c>
      <c r="AF396" t="s">
        <v>314</v>
      </c>
    </row>
    <row r="397" spans="1:32" x14ac:dyDescent="0.35">
      <c r="A397" t="s">
        <v>1489</v>
      </c>
      <c r="B397" t="s">
        <v>1490</v>
      </c>
      <c r="C397" t="s">
        <v>12</v>
      </c>
      <c r="D397" t="s">
        <v>867</v>
      </c>
      <c r="E397" t="s">
        <v>773</v>
      </c>
      <c r="F397" t="s">
        <v>434</v>
      </c>
      <c r="G397" t="s">
        <v>433</v>
      </c>
      <c r="H397" t="s">
        <v>774</v>
      </c>
      <c r="I397" t="s">
        <v>1488</v>
      </c>
      <c r="J397" t="s">
        <v>786</v>
      </c>
      <c r="K397" t="s">
        <v>314</v>
      </c>
      <c r="L397" t="s">
        <v>314</v>
      </c>
      <c r="M397" t="s">
        <v>314</v>
      </c>
      <c r="N397" t="s">
        <v>314</v>
      </c>
      <c r="O397" t="s">
        <v>314</v>
      </c>
      <c r="P397" t="s">
        <v>314</v>
      </c>
      <c r="Q397" t="s">
        <v>314</v>
      </c>
      <c r="R397" t="s">
        <v>314</v>
      </c>
      <c r="S397" t="s">
        <v>314</v>
      </c>
      <c r="T397" t="s">
        <v>314</v>
      </c>
      <c r="U397">
        <v>3563</v>
      </c>
      <c r="V397">
        <v>-1</v>
      </c>
      <c r="W397" t="s">
        <v>314</v>
      </c>
      <c r="X397" t="s">
        <v>1298</v>
      </c>
      <c r="Y397" t="s">
        <v>434</v>
      </c>
      <c r="Z397" t="s">
        <v>314</v>
      </c>
      <c r="AA397" t="s">
        <v>314</v>
      </c>
      <c r="AB397" t="s">
        <v>314</v>
      </c>
      <c r="AC397" t="s">
        <v>314</v>
      </c>
      <c r="AD397" t="s">
        <v>314</v>
      </c>
      <c r="AE397" t="s">
        <v>314</v>
      </c>
      <c r="AF397" t="s">
        <v>314</v>
      </c>
    </row>
    <row r="398" spans="1:32" x14ac:dyDescent="0.35">
      <c r="A398" t="s">
        <v>1491</v>
      </c>
      <c r="B398" t="s">
        <v>1492</v>
      </c>
      <c r="C398" t="s">
        <v>12</v>
      </c>
      <c r="D398" t="s">
        <v>791</v>
      </c>
      <c r="E398" t="s">
        <v>773</v>
      </c>
      <c r="F398" t="s">
        <v>314</v>
      </c>
      <c r="G398" t="s">
        <v>314</v>
      </c>
      <c r="H398" t="s">
        <v>314</v>
      </c>
      <c r="I398" t="s">
        <v>314</v>
      </c>
      <c r="J398" t="s">
        <v>314</v>
      </c>
      <c r="K398" t="s">
        <v>314</v>
      </c>
      <c r="L398" t="s">
        <v>314</v>
      </c>
      <c r="M398" t="s">
        <v>314</v>
      </c>
      <c r="N398" t="s">
        <v>314</v>
      </c>
      <c r="O398" t="s">
        <v>314</v>
      </c>
      <c r="P398" t="s">
        <v>314</v>
      </c>
      <c r="Q398" t="s">
        <v>314</v>
      </c>
      <c r="R398" t="s">
        <v>314</v>
      </c>
      <c r="S398" t="s">
        <v>314</v>
      </c>
      <c r="T398" t="s">
        <v>314</v>
      </c>
      <c r="U398" t="s">
        <v>314</v>
      </c>
      <c r="V398" t="s">
        <v>314</v>
      </c>
      <c r="W398" t="s">
        <v>314</v>
      </c>
      <c r="X398" t="s">
        <v>314</v>
      </c>
      <c r="Y398" t="s">
        <v>314</v>
      </c>
      <c r="Z398" t="s">
        <v>314</v>
      </c>
      <c r="AA398" t="s">
        <v>314</v>
      </c>
      <c r="AB398" t="s">
        <v>314</v>
      </c>
      <c r="AC398" t="s">
        <v>314</v>
      </c>
      <c r="AD398" t="s">
        <v>314</v>
      </c>
      <c r="AE398" t="s">
        <v>314</v>
      </c>
      <c r="AF398" t="s">
        <v>314</v>
      </c>
    </row>
    <row r="399" spans="1:32" x14ac:dyDescent="0.35">
      <c r="A399" t="s">
        <v>1493</v>
      </c>
      <c r="B399" t="s">
        <v>1494</v>
      </c>
      <c r="C399" t="s">
        <v>12</v>
      </c>
      <c r="D399" t="s">
        <v>779</v>
      </c>
      <c r="E399" t="s">
        <v>773</v>
      </c>
      <c r="F399" t="s">
        <v>314</v>
      </c>
      <c r="G399" t="s">
        <v>441</v>
      </c>
      <c r="H399" t="s">
        <v>774</v>
      </c>
      <c r="I399" t="s">
        <v>1495</v>
      </c>
      <c r="J399" t="s">
        <v>776</v>
      </c>
      <c r="K399" t="s">
        <v>314</v>
      </c>
      <c r="L399" s="8">
        <v>43863</v>
      </c>
      <c r="M399" t="s">
        <v>314</v>
      </c>
      <c r="N399" t="s">
        <v>314</v>
      </c>
      <c r="O399" t="s">
        <v>314</v>
      </c>
      <c r="P399" t="s">
        <v>314</v>
      </c>
      <c r="Q399" t="s">
        <v>314</v>
      </c>
      <c r="R399" t="s">
        <v>314</v>
      </c>
      <c r="S399" t="s">
        <v>314</v>
      </c>
      <c r="T399" t="s">
        <v>314</v>
      </c>
      <c r="U399" t="s">
        <v>314</v>
      </c>
      <c r="V399">
        <v>-1</v>
      </c>
      <c r="W399" t="s">
        <v>314</v>
      </c>
      <c r="X399" t="s">
        <v>314</v>
      </c>
      <c r="Y399" t="s">
        <v>314</v>
      </c>
      <c r="Z399" t="s">
        <v>314</v>
      </c>
      <c r="AA399" t="s">
        <v>314</v>
      </c>
      <c r="AB399" t="s">
        <v>314</v>
      </c>
      <c r="AC399" t="s">
        <v>314</v>
      </c>
      <c r="AD399" t="s">
        <v>314</v>
      </c>
      <c r="AE399" t="s">
        <v>314</v>
      </c>
      <c r="AF399" t="s">
        <v>314</v>
      </c>
    </row>
    <row r="400" spans="1:32" x14ac:dyDescent="0.35">
      <c r="A400" t="s">
        <v>1496</v>
      </c>
      <c r="B400" t="s">
        <v>1497</v>
      </c>
      <c r="C400" t="s">
        <v>11</v>
      </c>
      <c r="D400" t="s">
        <v>779</v>
      </c>
      <c r="E400" t="s">
        <v>773</v>
      </c>
      <c r="F400" t="s">
        <v>314</v>
      </c>
      <c r="G400" t="s">
        <v>441</v>
      </c>
      <c r="H400" t="s">
        <v>774</v>
      </c>
      <c r="I400" t="s">
        <v>1495</v>
      </c>
      <c r="J400" t="s">
        <v>776</v>
      </c>
      <c r="K400" t="s">
        <v>314</v>
      </c>
      <c r="L400" s="8">
        <v>43863</v>
      </c>
      <c r="M400" t="s">
        <v>314</v>
      </c>
      <c r="N400" t="s">
        <v>314</v>
      </c>
      <c r="O400" t="s">
        <v>314</v>
      </c>
      <c r="P400" t="s">
        <v>314</v>
      </c>
      <c r="Q400" t="s">
        <v>314</v>
      </c>
      <c r="R400" t="s">
        <v>314</v>
      </c>
      <c r="S400" t="s">
        <v>314</v>
      </c>
      <c r="T400" t="s">
        <v>314</v>
      </c>
      <c r="U400" t="s">
        <v>314</v>
      </c>
      <c r="V400">
        <v>-1</v>
      </c>
      <c r="W400" t="s">
        <v>314</v>
      </c>
      <c r="X400" t="s">
        <v>314</v>
      </c>
      <c r="Y400" t="s">
        <v>314</v>
      </c>
      <c r="Z400" t="s">
        <v>314</v>
      </c>
      <c r="AA400" t="s">
        <v>314</v>
      </c>
      <c r="AB400" t="s">
        <v>314</v>
      </c>
      <c r="AC400" t="s">
        <v>314</v>
      </c>
      <c r="AD400" t="s">
        <v>314</v>
      </c>
      <c r="AE400" t="s">
        <v>314</v>
      </c>
      <c r="AF400" t="s">
        <v>314</v>
      </c>
    </row>
    <row r="401" spans="1:32" x14ac:dyDescent="0.35">
      <c r="A401" t="s">
        <v>1498</v>
      </c>
      <c r="B401" t="s">
        <v>1499</v>
      </c>
      <c r="C401" t="s">
        <v>10</v>
      </c>
      <c r="D401" t="s">
        <v>791</v>
      </c>
      <c r="E401" t="s">
        <v>773</v>
      </c>
      <c r="F401" t="s">
        <v>314</v>
      </c>
      <c r="G401" t="s">
        <v>314</v>
      </c>
      <c r="H401" t="s">
        <v>314</v>
      </c>
      <c r="I401" t="s">
        <v>314</v>
      </c>
      <c r="J401" t="s">
        <v>314</v>
      </c>
      <c r="K401" t="s">
        <v>314</v>
      </c>
      <c r="L401" t="s">
        <v>314</v>
      </c>
      <c r="M401" t="s">
        <v>314</v>
      </c>
      <c r="N401" t="s">
        <v>314</v>
      </c>
      <c r="O401" t="s">
        <v>314</v>
      </c>
      <c r="P401" t="s">
        <v>314</v>
      </c>
      <c r="Q401" t="s">
        <v>314</v>
      </c>
      <c r="R401" t="s">
        <v>314</v>
      </c>
      <c r="S401" t="s">
        <v>314</v>
      </c>
      <c r="T401" t="s">
        <v>1500</v>
      </c>
      <c r="U401" t="s">
        <v>314</v>
      </c>
      <c r="V401" t="s">
        <v>314</v>
      </c>
      <c r="W401" t="s">
        <v>314</v>
      </c>
      <c r="X401" t="s">
        <v>314</v>
      </c>
      <c r="Y401" t="s">
        <v>314</v>
      </c>
      <c r="Z401" t="s">
        <v>314</v>
      </c>
      <c r="AA401" t="s">
        <v>314</v>
      </c>
      <c r="AB401" t="s">
        <v>314</v>
      </c>
      <c r="AC401" t="s">
        <v>314</v>
      </c>
      <c r="AD401" t="s">
        <v>314</v>
      </c>
      <c r="AE401" t="s">
        <v>314</v>
      </c>
      <c r="AF401" t="s">
        <v>314</v>
      </c>
    </row>
    <row r="402" spans="1:32" x14ac:dyDescent="0.35">
      <c r="A402" t="s">
        <v>1501</v>
      </c>
      <c r="B402" t="s">
        <v>1502</v>
      </c>
      <c r="C402" t="s">
        <v>12</v>
      </c>
      <c r="D402" t="s">
        <v>791</v>
      </c>
      <c r="E402" t="s">
        <v>773</v>
      </c>
      <c r="F402" t="s">
        <v>314</v>
      </c>
      <c r="G402" t="s">
        <v>314</v>
      </c>
      <c r="H402" t="s">
        <v>314</v>
      </c>
      <c r="I402" t="s">
        <v>314</v>
      </c>
      <c r="J402" t="s">
        <v>314</v>
      </c>
      <c r="K402" t="s">
        <v>314</v>
      </c>
      <c r="L402" t="s">
        <v>314</v>
      </c>
      <c r="M402" t="s">
        <v>314</v>
      </c>
      <c r="N402" t="s">
        <v>314</v>
      </c>
      <c r="O402" t="s">
        <v>314</v>
      </c>
      <c r="P402" t="s">
        <v>314</v>
      </c>
      <c r="Q402" t="s">
        <v>314</v>
      </c>
      <c r="R402" t="s">
        <v>314</v>
      </c>
      <c r="S402" t="s">
        <v>314</v>
      </c>
      <c r="T402" t="s">
        <v>1503</v>
      </c>
      <c r="U402" t="s">
        <v>314</v>
      </c>
      <c r="V402" t="s">
        <v>314</v>
      </c>
      <c r="W402" t="s">
        <v>314</v>
      </c>
      <c r="X402" t="s">
        <v>314</v>
      </c>
      <c r="Y402" t="s">
        <v>314</v>
      </c>
      <c r="Z402" t="s">
        <v>314</v>
      </c>
      <c r="AA402" t="s">
        <v>314</v>
      </c>
      <c r="AB402" t="s">
        <v>314</v>
      </c>
      <c r="AC402" t="s">
        <v>314</v>
      </c>
      <c r="AD402" t="s">
        <v>314</v>
      </c>
      <c r="AE402" t="s">
        <v>314</v>
      </c>
      <c r="AF402" t="s">
        <v>314</v>
      </c>
    </row>
    <row r="403" spans="1:32" x14ac:dyDescent="0.35">
      <c r="A403" t="s">
        <v>1504</v>
      </c>
      <c r="B403" t="s">
        <v>1505</v>
      </c>
      <c r="C403" t="s">
        <v>12</v>
      </c>
      <c r="D403" t="s">
        <v>791</v>
      </c>
      <c r="E403" t="s">
        <v>773</v>
      </c>
      <c r="F403" t="s">
        <v>314</v>
      </c>
      <c r="G403" t="s">
        <v>314</v>
      </c>
      <c r="H403" t="s">
        <v>314</v>
      </c>
      <c r="I403" t="s">
        <v>314</v>
      </c>
      <c r="J403" t="s">
        <v>314</v>
      </c>
      <c r="K403" t="s">
        <v>314</v>
      </c>
      <c r="L403" t="s">
        <v>314</v>
      </c>
      <c r="M403" t="s">
        <v>314</v>
      </c>
      <c r="N403" t="s">
        <v>314</v>
      </c>
      <c r="O403" t="s">
        <v>314</v>
      </c>
      <c r="P403" t="s">
        <v>314</v>
      </c>
      <c r="Q403" t="s">
        <v>314</v>
      </c>
      <c r="R403" t="s">
        <v>314</v>
      </c>
      <c r="S403" t="s">
        <v>314</v>
      </c>
      <c r="T403" t="s">
        <v>314</v>
      </c>
      <c r="U403" t="s">
        <v>314</v>
      </c>
      <c r="V403" t="s">
        <v>314</v>
      </c>
      <c r="W403" t="s">
        <v>314</v>
      </c>
      <c r="X403" t="s">
        <v>314</v>
      </c>
      <c r="Y403" t="s">
        <v>314</v>
      </c>
      <c r="Z403" t="s">
        <v>314</v>
      </c>
      <c r="AA403" t="s">
        <v>314</v>
      </c>
      <c r="AB403" t="s">
        <v>314</v>
      </c>
      <c r="AC403" t="s">
        <v>314</v>
      </c>
      <c r="AD403" t="s">
        <v>314</v>
      </c>
      <c r="AE403" t="s">
        <v>314</v>
      </c>
      <c r="AF403" t="s">
        <v>314</v>
      </c>
    </row>
    <row r="404" spans="1:32" x14ac:dyDescent="0.35">
      <c r="A404" t="s">
        <v>1506</v>
      </c>
      <c r="B404" t="s">
        <v>1507</v>
      </c>
      <c r="C404" t="s">
        <v>12</v>
      </c>
      <c r="D404" t="s">
        <v>791</v>
      </c>
      <c r="E404" t="s">
        <v>773</v>
      </c>
      <c r="F404" t="s">
        <v>314</v>
      </c>
      <c r="G404" t="s">
        <v>314</v>
      </c>
      <c r="H404" t="s">
        <v>314</v>
      </c>
      <c r="I404" t="s">
        <v>314</v>
      </c>
      <c r="J404" t="s">
        <v>314</v>
      </c>
      <c r="K404" t="s">
        <v>314</v>
      </c>
      <c r="L404" t="s">
        <v>314</v>
      </c>
      <c r="M404" t="s">
        <v>314</v>
      </c>
      <c r="N404" t="s">
        <v>314</v>
      </c>
      <c r="O404" t="s">
        <v>314</v>
      </c>
      <c r="P404" t="s">
        <v>314</v>
      </c>
      <c r="Q404" t="s">
        <v>314</v>
      </c>
      <c r="R404" t="s">
        <v>314</v>
      </c>
      <c r="S404" t="s">
        <v>314</v>
      </c>
      <c r="T404" t="s">
        <v>1508</v>
      </c>
      <c r="U404" t="s">
        <v>314</v>
      </c>
      <c r="V404" t="s">
        <v>314</v>
      </c>
      <c r="W404" t="s">
        <v>314</v>
      </c>
      <c r="X404" t="s">
        <v>314</v>
      </c>
      <c r="Y404" t="s">
        <v>314</v>
      </c>
      <c r="Z404" t="s">
        <v>314</v>
      </c>
      <c r="AA404" t="s">
        <v>314</v>
      </c>
      <c r="AB404" t="s">
        <v>314</v>
      </c>
      <c r="AC404" t="s">
        <v>314</v>
      </c>
      <c r="AD404" t="s">
        <v>314</v>
      </c>
      <c r="AE404" t="s">
        <v>314</v>
      </c>
      <c r="AF404" t="s">
        <v>314</v>
      </c>
    </row>
    <row r="405" spans="1:32" x14ac:dyDescent="0.35">
      <c r="A405" t="s">
        <v>1509</v>
      </c>
      <c r="B405" t="s">
        <v>1510</v>
      </c>
      <c r="C405" t="s">
        <v>12</v>
      </c>
      <c r="D405" t="s">
        <v>791</v>
      </c>
      <c r="E405" t="s">
        <v>773</v>
      </c>
      <c r="F405" t="s">
        <v>314</v>
      </c>
      <c r="G405" t="s">
        <v>314</v>
      </c>
      <c r="H405" t="s">
        <v>314</v>
      </c>
      <c r="I405" t="s">
        <v>314</v>
      </c>
      <c r="J405" t="s">
        <v>314</v>
      </c>
      <c r="K405" t="s">
        <v>314</v>
      </c>
      <c r="L405" t="s">
        <v>314</v>
      </c>
      <c r="M405" t="s">
        <v>314</v>
      </c>
      <c r="N405" t="s">
        <v>314</v>
      </c>
      <c r="O405" t="s">
        <v>314</v>
      </c>
      <c r="P405" t="s">
        <v>314</v>
      </c>
      <c r="Q405" t="s">
        <v>314</v>
      </c>
      <c r="R405" t="s">
        <v>314</v>
      </c>
      <c r="S405" t="s">
        <v>314</v>
      </c>
      <c r="T405" t="s">
        <v>314</v>
      </c>
      <c r="U405" t="s">
        <v>314</v>
      </c>
      <c r="V405" t="s">
        <v>314</v>
      </c>
      <c r="W405" t="s">
        <v>314</v>
      </c>
      <c r="X405" t="s">
        <v>314</v>
      </c>
      <c r="Y405" t="s">
        <v>314</v>
      </c>
      <c r="Z405" t="s">
        <v>314</v>
      </c>
      <c r="AA405" t="s">
        <v>314</v>
      </c>
      <c r="AB405" t="s">
        <v>314</v>
      </c>
      <c r="AC405" t="s">
        <v>314</v>
      </c>
      <c r="AD405" t="s">
        <v>314</v>
      </c>
      <c r="AE405" t="s">
        <v>314</v>
      </c>
      <c r="AF405" t="s">
        <v>314</v>
      </c>
    </row>
    <row r="406" spans="1:32" x14ac:dyDescent="0.35">
      <c r="A406" t="s">
        <v>1511</v>
      </c>
      <c r="B406" t="s">
        <v>1512</v>
      </c>
      <c r="C406" t="s">
        <v>12</v>
      </c>
      <c r="D406" t="s">
        <v>791</v>
      </c>
      <c r="E406" t="s">
        <v>773</v>
      </c>
      <c r="F406" t="s">
        <v>314</v>
      </c>
      <c r="G406" t="s">
        <v>314</v>
      </c>
      <c r="H406" t="s">
        <v>314</v>
      </c>
      <c r="I406" t="s">
        <v>314</v>
      </c>
      <c r="J406" t="s">
        <v>314</v>
      </c>
      <c r="K406" t="s">
        <v>314</v>
      </c>
      <c r="L406" t="s">
        <v>314</v>
      </c>
      <c r="M406" t="s">
        <v>314</v>
      </c>
      <c r="N406" t="s">
        <v>314</v>
      </c>
      <c r="O406" t="s">
        <v>314</v>
      </c>
      <c r="P406" t="s">
        <v>314</v>
      </c>
      <c r="Q406" t="s">
        <v>314</v>
      </c>
      <c r="R406" t="s">
        <v>314</v>
      </c>
      <c r="S406" t="s">
        <v>314</v>
      </c>
      <c r="T406" t="s">
        <v>1513</v>
      </c>
      <c r="U406" t="s">
        <v>314</v>
      </c>
      <c r="V406" t="s">
        <v>314</v>
      </c>
      <c r="W406" t="s">
        <v>314</v>
      </c>
      <c r="X406" t="s">
        <v>314</v>
      </c>
      <c r="Y406" t="s">
        <v>314</v>
      </c>
      <c r="Z406" t="s">
        <v>314</v>
      </c>
      <c r="AA406" t="s">
        <v>314</v>
      </c>
      <c r="AB406" t="s">
        <v>314</v>
      </c>
      <c r="AC406" t="s">
        <v>314</v>
      </c>
      <c r="AD406" t="s">
        <v>314</v>
      </c>
      <c r="AE406" t="s">
        <v>314</v>
      </c>
      <c r="AF406" t="s">
        <v>314</v>
      </c>
    </row>
    <row r="407" spans="1:32" x14ac:dyDescent="0.35">
      <c r="A407" t="s">
        <v>1514</v>
      </c>
      <c r="B407" t="s">
        <v>1515</v>
      </c>
      <c r="C407" t="s">
        <v>12</v>
      </c>
      <c r="D407" t="s">
        <v>791</v>
      </c>
      <c r="E407" t="s">
        <v>773</v>
      </c>
      <c r="F407" t="s">
        <v>314</v>
      </c>
      <c r="G407" t="s">
        <v>314</v>
      </c>
      <c r="H407" t="s">
        <v>314</v>
      </c>
      <c r="I407" t="s">
        <v>314</v>
      </c>
      <c r="J407" t="s">
        <v>314</v>
      </c>
      <c r="K407" t="s">
        <v>314</v>
      </c>
      <c r="L407" t="s">
        <v>314</v>
      </c>
      <c r="M407" t="s">
        <v>314</v>
      </c>
      <c r="N407" t="s">
        <v>314</v>
      </c>
      <c r="O407" t="s">
        <v>314</v>
      </c>
      <c r="P407" t="s">
        <v>314</v>
      </c>
      <c r="Q407" t="s">
        <v>314</v>
      </c>
      <c r="R407" t="s">
        <v>314</v>
      </c>
      <c r="S407" t="s">
        <v>314</v>
      </c>
      <c r="T407" t="s">
        <v>1516</v>
      </c>
      <c r="U407" t="s">
        <v>314</v>
      </c>
      <c r="V407" t="s">
        <v>314</v>
      </c>
      <c r="W407" t="s">
        <v>314</v>
      </c>
      <c r="X407" t="s">
        <v>314</v>
      </c>
      <c r="Y407" t="s">
        <v>314</v>
      </c>
      <c r="Z407" t="s">
        <v>314</v>
      </c>
      <c r="AA407" t="s">
        <v>314</v>
      </c>
      <c r="AB407" t="s">
        <v>314</v>
      </c>
      <c r="AC407" t="s">
        <v>314</v>
      </c>
      <c r="AD407" t="s">
        <v>314</v>
      </c>
      <c r="AE407" t="s">
        <v>314</v>
      </c>
      <c r="AF407" t="s">
        <v>314</v>
      </c>
    </row>
    <row r="408" spans="1:32" x14ac:dyDescent="0.35">
      <c r="A408" t="s">
        <v>1517</v>
      </c>
      <c r="B408" t="s">
        <v>1518</v>
      </c>
      <c r="C408" t="s">
        <v>10</v>
      </c>
      <c r="D408" t="s">
        <v>791</v>
      </c>
      <c r="E408" t="s">
        <v>773</v>
      </c>
      <c r="F408" t="s">
        <v>314</v>
      </c>
      <c r="G408" t="s">
        <v>314</v>
      </c>
      <c r="H408" t="s">
        <v>314</v>
      </c>
      <c r="I408" t="s">
        <v>314</v>
      </c>
      <c r="J408" t="s">
        <v>314</v>
      </c>
      <c r="K408" t="s">
        <v>314</v>
      </c>
      <c r="L408" t="s">
        <v>314</v>
      </c>
      <c r="M408" t="s">
        <v>314</v>
      </c>
      <c r="N408" t="s">
        <v>314</v>
      </c>
      <c r="O408" t="s">
        <v>314</v>
      </c>
      <c r="P408" t="s">
        <v>314</v>
      </c>
      <c r="Q408" t="s">
        <v>314</v>
      </c>
      <c r="R408" t="s">
        <v>314</v>
      </c>
      <c r="S408" t="s">
        <v>314</v>
      </c>
      <c r="T408" t="s">
        <v>1519</v>
      </c>
      <c r="U408" t="s">
        <v>314</v>
      </c>
      <c r="V408" t="s">
        <v>314</v>
      </c>
      <c r="W408" t="s">
        <v>314</v>
      </c>
      <c r="X408" t="s">
        <v>314</v>
      </c>
      <c r="Y408" t="s">
        <v>314</v>
      </c>
      <c r="Z408" t="s">
        <v>314</v>
      </c>
      <c r="AA408" t="s">
        <v>314</v>
      </c>
      <c r="AB408" t="s">
        <v>314</v>
      </c>
      <c r="AC408" t="s">
        <v>314</v>
      </c>
      <c r="AD408" t="s">
        <v>314</v>
      </c>
      <c r="AE408" t="s">
        <v>314</v>
      </c>
      <c r="AF408" t="s">
        <v>314</v>
      </c>
    </row>
    <row r="409" spans="1:32" x14ac:dyDescent="0.35">
      <c r="A409" t="s">
        <v>1520</v>
      </c>
      <c r="B409" t="s">
        <v>1521</v>
      </c>
      <c r="C409" t="s">
        <v>10</v>
      </c>
      <c r="D409" t="s">
        <v>791</v>
      </c>
      <c r="E409" t="s">
        <v>773</v>
      </c>
      <c r="F409" t="s">
        <v>314</v>
      </c>
      <c r="G409" t="s">
        <v>314</v>
      </c>
      <c r="H409" t="s">
        <v>314</v>
      </c>
      <c r="I409" t="s">
        <v>314</v>
      </c>
      <c r="J409" t="s">
        <v>314</v>
      </c>
      <c r="K409" t="s">
        <v>314</v>
      </c>
      <c r="L409" t="s">
        <v>314</v>
      </c>
      <c r="M409" t="s">
        <v>314</v>
      </c>
      <c r="N409" t="s">
        <v>314</v>
      </c>
      <c r="O409" t="s">
        <v>314</v>
      </c>
      <c r="P409" t="s">
        <v>314</v>
      </c>
      <c r="Q409" t="s">
        <v>314</v>
      </c>
      <c r="R409" t="s">
        <v>314</v>
      </c>
      <c r="S409" t="s">
        <v>314</v>
      </c>
      <c r="T409" t="s">
        <v>1522</v>
      </c>
      <c r="U409" t="s">
        <v>314</v>
      </c>
      <c r="V409" t="s">
        <v>314</v>
      </c>
      <c r="W409" t="s">
        <v>314</v>
      </c>
      <c r="X409" t="s">
        <v>314</v>
      </c>
      <c r="Y409" t="s">
        <v>314</v>
      </c>
      <c r="Z409" t="s">
        <v>314</v>
      </c>
      <c r="AA409" t="s">
        <v>314</v>
      </c>
      <c r="AB409" t="s">
        <v>314</v>
      </c>
      <c r="AC409" t="s">
        <v>314</v>
      </c>
      <c r="AD409" t="s">
        <v>314</v>
      </c>
      <c r="AE409" t="s">
        <v>314</v>
      </c>
      <c r="AF409" t="s">
        <v>314</v>
      </c>
    </row>
    <row r="410" spans="1:32" x14ac:dyDescent="0.35">
      <c r="A410" t="s">
        <v>1523</v>
      </c>
      <c r="B410" t="s">
        <v>1524</v>
      </c>
      <c r="C410" t="s">
        <v>12</v>
      </c>
      <c r="D410" t="s">
        <v>791</v>
      </c>
      <c r="E410" t="s">
        <v>773</v>
      </c>
      <c r="F410" t="s">
        <v>314</v>
      </c>
      <c r="G410" t="s">
        <v>314</v>
      </c>
      <c r="H410" t="s">
        <v>314</v>
      </c>
      <c r="I410" t="s">
        <v>314</v>
      </c>
      <c r="J410" t="s">
        <v>314</v>
      </c>
      <c r="K410" t="s">
        <v>314</v>
      </c>
      <c r="L410" t="s">
        <v>314</v>
      </c>
      <c r="M410" t="s">
        <v>314</v>
      </c>
      <c r="N410" t="s">
        <v>314</v>
      </c>
      <c r="O410" t="s">
        <v>314</v>
      </c>
      <c r="P410" t="s">
        <v>314</v>
      </c>
      <c r="Q410" t="s">
        <v>314</v>
      </c>
      <c r="R410" t="s">
        <v>314</v>
      </c>
      <c r="S410" t="s">
        <v>314</v>
      </c>
      <c r="T410" t="s">
        <v>314</v>
      </c>
      <c r="U410" t="s">
        <v>314</v>
      </c>
      <c r="V410" t="s">
        <v>314</v>
      </c>
      <c r="W410" t="s">
        <v>314</v>
      </c>
      <c r="X410" t="s">
        <v>314</v>
      </c>
      <c r="Y410" t="s">
        <v>314</v>
      </c>
      <c r="Z410" t="s">
        <v>314</v>
      </c>
      <c r="AA410" t="s">
        <v>314</v>
      </c>
      <c r="AB410" t="s">
        <v>314</v>
      </c>
      <c r="AC410" t="s">
        <v>314</v>
      </c>
      <c r="AD410" t="s">
        <v>314</v>
      </c>
      <c r="AE410" t="s">
        <v>314</v>
      </c>
      <c r="AF410" t="s">
        <v>314</v>
      </c>
    </row>
    <row r="411" spans="1:32" x14ac:dyDescent="0.35">
      <c r="A411" t="s">
        <v>1525</v>
      </c>
      <c r="B411" t="s">
        <v>1526</v>
      </c>
      <c r="C411" t="s">
        <v>12</v>
      </c>
      <c r="D411" t="s">
        <v>779</v>
      </c>
      <c r="E411" t="s">
        <v>773</v>
      </c>
      <c r="F411" t="s">
        <v>314</v>
      </c>
      <c r="G411" t="s">
        <v>445</v>
      </c>
      <c r="H411" t="s">
        <v>774</v>
      </c>
      <c r="I411" t="s">
        <v>1527</v>
      </c>
      <c r="J411" t="s">
        <v>776</v>
      </c>
      <c r="K411" t="s">
        <v>314</v>
      </c>
      <c r="L411" s="8">
        <v>43831</v>
      </c>
      <c r="M411" t="s">
        <v>314</v>
      </c>
      <c r="N411" t="s">
        <v>314</v>
      </c>
      <c r="O411" t="s">
        <v>314</v>
      </c>
      <c r="P411" t="s">
        <v>314</v>
      </c>
      <c r="Q411" t="s">
        <v>314</v>
      </c>
      <c r="R411" t="s">
        <v>314</v>
      </c>
      <c r="S411" t="s">
        <v>314</v>
      </c>
      <c r="T411" t="s">
        <v>314</v>
      </c>
      <c r="U411" t="s">
        <v>314</v>
      </c>
      <c r="V411">
        <v>1</v>
      </c>
      <c r="W411" t="s">
        <v>314</v>
      </c>
      <c r="X411" t="s">
        <v>314</v>
      </c>
      <c r="Y411" t="s">
        <v>314</v>
      </c>
      <c r="Z411" t="s">
        <v>314</v>
      </c>
      <c r="AA411" t="s">
        <v>314</v>
      </c>
      <c r="AB411" t="s">
        <v>314</v>
      </c>
      <c r="AC411" t="s">
        <v>314</v>
      </c>
      <c r="AD411" t="s">
        <v>314</v>
      </c>
      <c r="AE411" t="s">
        <v>314</v>
      </c>
      <c r="AF411" t="s">
        <v>314</v>
      </c>
    </row>
    <row r="412" spans="1:32" x14ac:dyDescent="0.35">
      <c r="A412" t="s">
        <v>1528</v>
      </c>
      <c r="B412" t="s">
        <v>1529</v>
      </c>
      <c r="C412" t="s">
        <v>12</v>
      </c>
      <c r="D412" t="s">
        <v>772</v>
      </c>
      <c r="E412" t="s">
        <v>773</v>
      </c>
      <c r="F412" t="s">
        <v>1530</v>
      </c>
      <c r="G412" t="s">
        <v>1531</v>
      </c>
      <c r="H412" t="s">
        <v>774</v>
      </c>
      <c r="I412" t="s">
        <v>1532</v>
      </c>
      <c r="J412" t="s">
        <v>786</v>
      </c>
      <c r="K412" t="s">
        <v>314</v>
      </c>
      <c r="L412" t="s">
        <v>314</v>
      </c>
      <c r="M412" t="s">
        <v>314</v>
      </c>
      <c r="N412" t="s">
        <v>314</v>
      </c>
      <c r="O412" t="s">
        <v>314</v>
      </c>
      <c r="P412" t="s">
        <v>314</v>
      </c>
      <c r="Q412" t="s">
        <v>314</v>
      </c>
      <c r="R412" t="s">
        <v>314</v>
      </c>
      <c r="S412" t="s">
        <v>314</v>
      </c>
      <c r="T412" t="s">
        <v>314</v>
      </c>
      <c r="U412">
        <v>620</v>
      </c>
      <c r="V412">
        <v>1</v>
      </c>
      <c r="W412" t="s">
        <v>314</v>
      </c>
      <c r="X412" t="s">
        <v>788</v>
      </c>
      <c r="Y412" t="s">
        <v>314</v>
      </c>
      <c r="Z412" t="s">
        <v>314</v>
      </c>
      <c r="AA412" t="s">
        <v>314</v>
      </c>
      <c r="AB412" t="s">
        <v>314</v>
      </c>
      <c r="AC412" t="s">
        <v>314</v>
      </c>
      <c r="AD412" t="s">
        <v>314</v>
      </c>
      <c r="AE412" t="s">
        <v>314</v>
      </c>
      <c r="AF412" t="s">
        <v>314</v>
      </c>
    </row>
    <row r="413" spans="1:32" x14ac:dyDescent="0.35">
      <c r="A413" t="s">
        <v>1533</v>
      </c>
      <c r="B413" t="s">
        <v>1534</v>
      </c>
      <c r="C413" t="s">
        <v>12</v>
      </c>
      <c r="D413" t="s">
        <v>791</v>
      </c>
      <c r="E413" t="s">
        <v>773</v>
      </c>
      <c r="F413" t="s">
        <v>314</v>
      </c>
      <c r="G413" t="s">
        <v>314</v>
      </c>
      <c r="H413" t="s">
        <v>314</v>
      </c>
      <c r="I413" t="s">
        <v>314</v>
      </c>
      <c r="J413" t="s">
        <v>314</v>
      </c>
      <c r="K413" t="s">
        <v>314</v>
      </c>
      <c r="L413" t="s">
        <v>314</v>
      </c>
      <c r="M413" t="s">
        <v>314</v>
      </c>
      <c r="N413" t="s">
        <v>314</v>
      </c>
      <c r="O413" t="s">
        <v>314</v>
      </c>
      <c r="P413" t="s">
        <v>314</v>
      </c>
      <c r="Q413" t="s">
        <v>314</v>
      </c>
      <c r="R413" t="s">
        <v>314</v>
      </c>
      <c r="S413" t="s">
        <v>314</v>
      </c>
      <c r="T413" t="s">
        <v>314</v>
      </c>
      <c r="U413" t="s">
        <v>314</v>
      </c>
      <c r="V413" t="s">
        <v>314</v>
      </c>
      <c r="W413" t="s">
        <v>314</v>
      </c>
      <c r="X413" t="s">
        <v>314</v>
      </c>
      <c r="Y413" t="s">
        <v>314</v>
      </c>
      <c r="Z413" t="s">
        <v>314</v>
      </c>
      <c r="AA413" t="s">
        <v>314</v>
      </c>
      <c r="AB413" t="s">
        <v>314</v>
      </c>
      <c r="AC413" t="s">
        <v>314</v>
      </c>
      <c r="AD413" t="s">
        <v>314</v>
      </c>
      <c r="AE413" t="s">
        <v>314</v>
      </c>
      <c r="AF413" t="s">
        <v>314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7151-7FD5-417A-99BD-6828AFF235C3}">
  <dimension ref="A1:X413"/>
  <sheetViews>
    <sheetView workbookViewId="0">
      <selection sqref="A1:C1048576"/>
    </sheetView>
  </sheetViews>
  <sheetFormatPr defaultRowHeight="14.5" x14ac:dyDescent="0.35"/>
  <cols>
    <col min="3" max="3" width="19.6328125" bestFit="1" customWidth="1"/>
    <col min="7" max="7" width="19.6328125" bestFit="1" customWidth="1"/>
    <col min="11" max="11" width="39.1796875" bestFit="1" customWidth="1"/>
  </cols>
  <sheetData>
    <row r="1" spans="1:24" x14ac:dyDescent="0.35">
      <c r="A1" t="s">
        <v>0</v>
      </c>
      <c r="B1" t="s">
        <v>1</v>
      </c>
      <c r="C1" t="s">
        <v>744</v>
      </c>
      <c r="E1" t="s">
        <v>0</v>
      </c>
      <c r="F1" t="s">
        <v>1</v>
      </c>
      <c r="G1" t="s">
        <v>744</v>
      </c>
      <c r="H1" t="s">
        <v>709</v>
      </c>
      <c r="I1" t="s">
        <v>710</v>
      </c>
      <c r="J1" t="s">
        <v>711</v>
      </c>
      <c r="K1" t="s">
        <v>712</v>
      </c>
      <c r="M1" t="s">
        <v>0</v>
      </c>
      <c r="N1" t="s">
        <v>1</v>
      </c>
      <c r="O1" t="s">
        <v>744</v>
      </c>
      <c r="P1" t="s">
        <v>709</v>
      </c>
      <c r="Q1" t="s">
        <v>710</v>
      </c>
      <c r="R1" t="s">
        <v>711</v>
      </c>
      <c r="S1" t="s">
        <v>712</v>
      </c>
      <c r="X1" t="s">
        <v>1554</v>
      </c>
    </row>
    <row r="2" spans="1:24" x14ac:dyDescent="0.35">
      <c r="A2" t="str">
        <f>LEFT(VEP!B2,FIND(":",VEP!B2)-1)</f>
        <v>1</v>
      </c>
      <c r="B2" t="str">
        <f>RIGHT(VEP!B2,LEN(VEP!B2)-FIND("-",VEP!B2))</f>
        <v>2164283</v>
      </c>
      <c r="C2" t="str">
        <f>IF(VEP!F2="-",VEP!G2,VEP!F2)</f>
        <v>ENSCAFG00000036410</v>
      </c>
      <c r="E2">
        <v>1</v>
      </c>
      <c r="F2">
        <v>2164283</v>
      </c>
      <c r="G2" t="s">
        <v>321</v>
      </c>
      <c r="H2">
        <f t="shared" ref="H2:H65" si="0">IF(AND(E2=E1,F2=F1),H1+1,1)</f>
        <v>1</v>
      </c>
      <c r="I2">
        <f t="shared" ref="I2:I65" si="1">_xlfn.MAXIFS(H:H,F:F,F2,E:E,E2)</f>
        <v>1</v>
      </c>
      <c r="J2">
        <f t="shared" ref="J2:J65" si="2">IF(I2=H2,1,0)</f>
        <v>1</v>
      </c>
      <c r="K2" t="str">
        <f t="shared" ref="K2:K65" si="3">IF(AND(E2=E1,F2=F1),K1&amp;","&amp;G2,G2)</f>
        <v>ENSCAFG00000036410</v>
      </c>
      <c r="M2">
        <v>1</v>
      </c>
      <c r="N2">
        <v>2164283</v>
      </c>
      <c r="O2" t="s">
        <v>321</v>
      </c>
      <c r="P2">
        <v>1</v>
      </c>
      <c r="Q2">
        <v>1</v>
      </c>
      <c r="R2">
        <v>1</v>
      </c>
      <c r="S2" t="s">
        <v>321</v>
      </c>
      <c r="X2" t="s">
        <v>1559</v>
      </c>
    </row>
    <row r="3" spans="1:24" x14ac:dyDescent="0.35">
      <c r="A3" t="str">
        <f>LEFT(VEP!B3,FIND(":",VEP!B3)-1)</f>
        <v>1</v>
      </c>
      <c r="B3" t="str">
        <f>RIGHT(VEP!B3,LEN(VEP!B3)-FIND("-",VEP!B3))</f>
        <v>20947142</v>
      </c>
      <c r="C3" t="str">
        <f>IF(VEP!F3="-",VEP!G3,VEP!F3)</f>
        <v>ENSCAFG00000042880</v>
      </c>
      <c r="E3">
        <v>1</v>
      </c>
      <c r="F3">
        <v>20947142</v>
      </c>
      <c r="G3" t="s">
        <v>323</v>
      </c>
      <c r="H3">
        <f t="shared" si="0"/>
        <v>1</v>
      </c>
      <c r="I3">
        <f t="shared" si="1"/>
        <v>1</v>
      </c>
      <c r="J3">
        <f t="shared" si="2"/>
        <v>1</v>
      </c>
      <c r="K3" t="str">
        <f t="shared" si="3"/>
        <v>ENSCAFG00000042880</v>
      </c>
      <c r="M3">
        <v>1</v>
      </c>
      <c r="N3">
        <v>20947142</v>
      </c>
      <c r="O3" t="s">
        <v>323</v>
      </c>
      <c r="P3">
        <v>1</v>
      </c>
      <c r="Q3">
        <v>1</v>
      </c>
      <c r="R3">
        <v>1</v>
      </c>
      <c r="S3" t="s">
        <v>323</v>
      </c>
      <c r="X3" t="s">
        <v>1555</v>
      </c>
    </row>
    <row r="4" spans="1:24" x14ac:dyDescent="0.35">
      <c r="A4" t="str">
        <f>LEFT(VEP!B4,FIND(":",VEP!B4)-1)</f>
        <v>1</v>
      </c>
      <c r="B4" t="str">
        <f>RIGHT(VEP!B4,LEN(VEP!B4)-FIND("-",VEP!B4))</f>
        <v>21141240</v>
      </c>
      <c r="C4" t="str">
        <f>IF(VEP!F4="-",VEP!G4,VEP!F4)</f>
        <v>STARD6</v>
      </c>
      <c r="E4">
        <v>1</v>
      </c>
      <c r="F4">
        <v>21141240</v>
      </c>
      <c r="G4" t="s">
        <v>326</v>
      </c>
      <c r="H4">
        <f t="shared" si="0"/>
        <v>1</v>
      </c>
      <c r="I4">
        <f t="shared" si="1"/>
        <v>1</v>
      </c>
      <c r="J4">
        <f t="shared" si="2"/>
        <v>1</v>
      </c>
      <c r="K4" t="str">
        <f t="shared" si="3"/>
        <v>STARD6</v>
      </c>
      <c r="M4">
        <v>1</v>
      </c>
      <c r="N4">
        <v>21141240</v>
      </c>
      <c r="O4" t="s">
        <v>326</v>
      </c>
      <c r="P4">
        <v>1</v>
      </c>
      <c r="Q4">
        <v>1</v>
      </c>
      <c r="R4">
        <v>1</v>
      </c>
      <c r="S4" t="s">
        <v>326</v>
      </c>
      <c r="X4" t="s">
        <v>1556</v>
      </c>
    </row>
    <row r="5" spans="1:24" x14ac:dyDescent="0.35">
      <c r="A5" t="str">
        <f>LEFT(VEP!B5,FIND(":",VEP!B5)-1)</f>
        <v>1</v>
      </c>
      <c r="B5" t="str">
        <f>RIGHT(VEP!B5,LEN(VEP!B5)-FIND("-",VEP!B5))</f>
        <v>28449172</v>
      </c>
      <c r="C5" t="str">
        <f>IF(VEP!F5="-",VEP!G5,VEP!F5)</f>
        <v>-</v>
      </c>
      <c r="E5">
        <v>1</v>
      </c>
      <c r="F5">
        <v>28449172</v>
      </c>
      <c r="G5" t="s">
        <v>314</v>
      </c>
      <c r="H5">
        <f t="shared" si="0"/>
        <v>1</v>
      </c>
      <c r="I5">
        <f t="shared" si="1"/>
        <v>1</v>
      </c>
      <c r="J5">
        <f t="shared" si="2"/>
        <v>1</v>
      </c>
      <c r="K5" t="str">
        <f t="shared" si="3"/>
        <v>-</v>
      </c>
      <c r="M5">
        <v>1</v>
      </c>
      <c r="N5">
        <v>28449172</v>
      </c>
      <c r="O5" t="s">
        <v>314</v>
      </c>
      <c r="P5">
        <v>1</v>
      </c>
      <c r="Q5">
        <v>1</v>
      </c>
      <c r="R5">
        <v>1</v>
      </c>
      <c r="S5" t="s">
        <v>314</v>
      </c>
      <c r="X5" t="s">
        <v>1557</v>
      </c>
    </row>
    <row r="6" spans="1:24" x14ac:dyDescent="0.35">
      <c r="A6" t="str">
        <f>LEFT(VEP!B6,FIND(":",VEP!B6)-1)</f>
        <v>1</v>
      </c>
      <c r="B6" t="str">
        <f>RIGHT(VEP!B6,LEN(VEP!B6)-FIND("-",VEP!B6))</f>
        <v>43001368</v>
      </c>
      <c r="C6" t="str">
        <f>IF(VEP!F6="-",VEP!G6,VEP!F6)</f>
        <v>-</v>
      </c>
      <c r="E6">
        <v>1</v>
      </c>
      <c r="F6">
        <v>43001368</v>
      </c>
      <c r="G6" t="s">
        <v>314</v>
      </c>
      <c r="H6">
        <f t="shared" si="0"/>
        <v>1</v>
      </c>
      <c r="I6">
        <f t="shared" si="1"/>
        <v>1</v>
      </c>
      <c r="J6">
        <f t="shared" si="2"/>
        <v>1</v>
      </c>
      <c r="K6" t="str">
        <f t="shared" si="3"/>
        <v>-</v>
      </c>
      <c r="M6">
        <v>1</v>
      </c>
      <c r="N6">
        <v>43001368</v>
      </c>
      <c r="O6" t="s">
        <v>314</v>
      </c>
      <c r="P6">
        <v>1</v>
      </c>
      <c r="Q6">
        <v>1</v>
      </c>
      <c r="R6">
        <v>1</v>
      </c>
      <c r="S6" t="s">
        <v>314</v>
      </c>
      <c r="X6" t="s">
        <v>1558</v>
      </c>
    </row>
    <row r="7" spans="1:24" x14ac:dyDescent="0.35">
      <c r="A7" t="str">
        <f>LEFT(VEP!B7,FIND(":",VEP!B7)-1)</f>
        <v>1</v>
      </c>
      <c r="B7" t="str">
        <f>RIGHT(VEP!B7,LEN(VEP!B7)-FIND("-",VEP!B7))</f>
        <v>60262327</v>
      </c>
      <c r="C7" t="str">
        <f>IF(VEP!F7="-",VEP!G7,VEP!F7)</f>
        <v>-</v>
      </c>
      <c r="E7">
        <v>1</v>
      </c>
      <c r="F7">
        <v>60262327</v>
      </c>
      <c r="G7" t="s">
        <v>314</v>
      </c>
      <c r="H7">
        <f t="shared" si="0"/>
        <v>1</v>
      </c>
      <c r="I7">
        <f t="shared" si="1"/>
        <v>1</v>
      </c>
      <c r="J7">
        <f t="shared" si="2"/>
        <v>1</v>
      </c>
      <c r="K7" t="str">
        <f t="shared" si="3"/>
        <v>-</v>
      </c>
      <c r="M7">
        <v>1</v>
      </c>
      <c r="N7">
        <v>60262327</v>
      </c>
      <c r="O7" t="s">
        <v>314</v>
      </c>
      <c r="P7">
        <v>1</v>
      </c>
      <c r="Q7">
        <v>1</v>
      </c>
      <c r="R7">
        <v>1</v>
      </c>
      <c r="S7" t="s">
        <v>314</v>
      </c>
    </row>
    <row r="8" spans="1:24" x14ac:dyDescent="0.35">
      <c r="A8" t="str">
        <f>LEFT(VEP!B8,FIND(":",VEP!B8)-1)</f>
        <v>1</v>
      </c>
      <c r="B8" t="str">
        <f>RIGHT(VEP!B8,LEN(VEP!B8)-FIND("-",VEP!B8))</f>
        <v>77413224</v>
      </c>
      <c r="C8" t="str">
        <f>IF(VEP!F8="-",VEP!G8,VEP!F8)</f>
        <v>ENSCAFG00000046035</v>
      </c>
      <c r="E8">
        <v>1</v>
      </c>
      <c r="F8">
        <v>77413224</v>
      </c>
      <c r="G8" t="s">
        <v>343</v>
      </c>
      <c r="H8">
        <f t="shared" si="0"/>
        <v>1</v>
      </c>
      <c r="I8">
        <f t="shared" si="1"/>
        <v>1</v>
      </c>
      <c r="J8">
        <f t="shared" si="2"/>
        <v>1</v>
      </c>
      <c r="K8" t="str">
        <f t="shared" si="3"/>
        <v>ENSCAFG00000046035</v>
      </c>
      <c r="M8">
        <v>1</v>
      </c>
      <c r="N8">
        <v>77413224</v>
      </c>
      <c r="O8" t="s">
        <v>343</v>
      </c>
      <c r="P8">
        <v>1</v>
      </c>
      <c r="Q8">
        <v>1</v>
      </c>
      <c r="R8">
        <v>1</v>
      </c>
      <c r="S8" t="s">
        <v>343</v>
      </c>
    </row>
    <row r="9" spans="1:24" x14ac:dyDescent="0.35">
      <c r="A9" t="str">
        <f>LEFT(VEP!B9,FIND(":",VEP!B9)-1)</f>
        <v>1</v>
      </c>
      <c r="B9" t="str">
        <f>RIGHT(VEP!B9,LEN(VEP!B9)-FIND("-",VEP!B9))</f>
        <v>77423529</v>
      </c>
      <c r="C9" t="str">
        <f>IF(VEP!F9="-",VEP!G9,VEP!F9)</f>
        <v>ENSCAFG00000046035</v>
      </c>
      <c r="E9">
        <v>1</v>
      </c>
      <c r="F9">
        <v>77423529</v>
      </c>
      <c r="G9" t="s">
        <v>343</v>
      </c>
      <c r="H9">
        <f t="shared" si="0"/>
        <v>1</v>
      </c>
      <c r="I9">
        <f t="shared" si="1"/>
        <v>1</v>
      </c>
      <c r="J9">
        <f t="shared" si="2"/>
        <v>1</v>
      </c>
      <c r="K9" t="str">
        <f t="shared" si="3"/>
        <v>ENSCAFG00000046035</v>
      </c>
      <c r="M9">
        <v>1</v>
      </c>
      <c r="N9">
        <v>77423529</v>
      </c>
      <c r="O9" t="s">
        <v>343</v>
      </c>
      <c r="P9">
        <v>1</v>
      </c>
      <c r="Q9">
        <v>1</v>
      </c>
      <c r="R9">
        <v>1</v>
      </c>
      <c r="S9" t="s">
        <v>343</v>
      </c>
    </row>
    <row r="10" spans="1:24" x14ac:dyDescent="0.35">
      <c r="A10" t="str">
        <f>LEFT(VEP!B10,FIND(":",VEP!B10)-1)</f>
        <v>1</v>
      </c>
      <c r="B10" t="str">
        <f>RIGHT(VEP!B10,LEN(VEP!B10)-FIND("-",VEP!B10))</f>
        <v>77447316</v>
      </c>
      <c r="C10" t="str">
        <f>IF(VEP!F10="-",VEP!G10,VEP!F10)</f>
        <v>-</v>
      </c>
      <c r="E10">
        <v>1</v>
      </c>
      <c r="F10">
        <v>77447316</v>
      </c>
      <c r="G10" t="s">
        <v>314</v>
      </c>
      <c r="H10">
        <f t="shared" si="0"/>
        <v>1</v>
      </c>
      <c r="I10">
        <f t="shared" si="1"/>
        <v>1</v>
      </c>
      <c r="J10">
        <f t="shared" si="2"/>
        <v>1</v>
      </c>
      <c r="K10" t="str">
        <f t="shared" si="3"/>
        <v>-</v>
      </c>
      <c r="M10">
        <v>1</v>
      </c>
      <c r="N10">
        <v>77447316</v>
      </c>
      <c r="O10" t="s">
        <v>314</v>
      </c>
      <c r="P10">
        <v>1</v>
      </c>
      <c r="Q10">
        <v>1</v>
      </c>
      <c r="R10">
        <v>1</v>
      </c>
      <c r="S10" t="s">
        <v>314</v>
      </c>
    </row>
    <row r="11" spans="1:24" x14ac:dyDescent="0.35">
      <c r="A11" t="str">
        <f>LEFT(VEP!B11,FIND(":",VEP!B11)-1)</f>
        <v>1</v>
      </c>
      <c r="B11" t="str">
        <f>RIGHT(VEP!B11,LEN(VEP!B11)-FIND("-",VEP!B11))</f>
        <v>77451390</v>
      </c>
      <c r="C11" t="str">
        <f>IF(VEP!F11="-",VEP!G11,VEP!F11)</f>
        <v>-</v>
      </c>
      <c r="E11">
        <v>1</v>
      </c>
      <c r="F11">
        <v>77451390</v>
      </c>
      <c r="G11" t="s">
        <v>314</v>
      </c>
      <c r="H11">
        <f t="shared" si="0"/>
        <v>1</v>
      </c>
      <c r="I11">
        <f t="shared" si="1"/>
        <v>1</v>
      </c>
      <c r="J11">
        <f t="shared" si="2"/>
        <v>1</v>
      </c>
      <c r="K11" t="str">
        <f t="shared" si="3"/>
        <v>-</v>
      </c>
      <c r="M11">
        <v>1</v>
      </c>
      <c r="N11">
        <v>77451390</v>
      </c>
      <c r="O11" t="s">
        <v>314</v>
      </c>
      <c r="P11">
        <v>1</v>
      </c>
      <c r="Q11">
        <v>1</v>
      </c>
      <c r="R11">
        <v>1</v>
      </c>
      <c r="S11" t="s">
        <v>314</v>
      </c>
    </row>
    <row r="12" spans="1:24" x14ac:dyDescent="0.35">
      <c r="A12" t="str">
        <f>LEFT(VEP!B12,FIND(":",VEP!B12)-1)</f>
        <v>1</v>
      </c>
      <c r="B12" t="str">
        <f>RIGHT(VEP!B12,LEN(VEP!B12)-FIND("-",VEP!B12))</f>
        <v>77569697</v>
      </c>
      <c r="C12" t="str">
        <f>IF(VEP!F12="-",VEP!G12,VEP!F12)</f>
        <v>TLE1</v>
      </c>
      <c r="E12">
        <v>1</v>
      </c>
      <c r="F12">
        <v>77569697</v>
      </c>
      <c r="G12" t="s">
        <v>345</v>
      </c>
      <c r="H12">
        <f t="shared" si="0"/>
        <v>1</v>
      </c>
      <c r="I12">
        <f t="shared" si="1"/>
        <v>1</v>
      </c>
      <c r="J12">
        <f t="shared" si="2"/>
        <v>1</v>
      </c>
      <c r="K12" t="str">
        <f t="shared" si="3"/>
        <v>TLE1</v>
      </c>
      <c r="M12">
        <v>1</v>
      </c>
      <c r="N12">
        <v>77569697</v>
      </c>
      <c r="O12" t="s">
        <v>345</v>
      </c>
      <c r="P12">
        <v>1</v>
      </c>
      <c r="Q12">
        <v>1</v>
      </c>
      <c r="R12">
        <v>1</v>
      </c>
      <c r="S12" t="s">
        <v>345</v>
      </c>
    </row>
    <row r="13" spans="1:24" x14ac:dyDescent="0.35">
      <c r="A13" t="str">
        <f>LEFT(VEP!B13,FIND(":",VEP!B13)-1)</f>
        <v>1</v>
      </c>
      <c r="B13" t="str">
        <f>RIGHT(VEP!B13,LEN(VEP!B13)-FIND("-",VEP!B13))</f>
        <v>77569697</v>
      </c>
      <c r="C13" t="str">
        <f>IF(VEP!F13="-",VEP!G13,VEP!F13)</f>
        <v>TLE1</v>
      </c>
      <c r="E13">
        <v>1</v>
      </c>
      <c r="F13">
        <v>96115461</v>
      </c>
      <c r="G13" t="s">
        <v>314</v>
      </c>
      <c r="H13">
        <f t="shared" si="0"/>
        <v>1</v>
      </c>
      <c r="I13">
        <f t="shared" si="1"/>
        <v>1</v>
      </c>
      <c r="J13">
        <f t="shared" si="2"/>
        <v>1</v>
      </c>
      <c r="K13" t="str">
        <f t="shared" si="3"/>
        <v>-</v>
      </c>
      <c r="M13">
        <v>1</v>
      </c>
      <c r="N13">
        <v>96115461</v>
      </c>
      <c r="O13" t="s">
        <v>314</v>
      </c>
      <c r="P13">
        <v>1</v>
      </c>
      <c r="Q13">
        <v>1</v>
      </c>
      <c r="R13">
        <v>1</v>
      </c>
      <c r="S13" t="s">
        <v>314</v>
      </c>
    </row>
    <row r="14" spans="1:24" x14ac:dyDescent="0.35">
      <c r="A14" t="str">
        <f>LEFT(VEP!B14,FIND(":",VEP!B14)-1)</f>
        <v>1</v>
      </c>
      <c r="B14" t="str">
        <f>RIGHT(VEP!B14,LEN(VEP!B14)-FIND("-",VEP!B14))</f>
        <v>96115461</v>
      </c>
      <c r="C14" t="str">
        <f>IF(VEP!F14="-",VEP!G14,VEP!F14)</f>
        <v>-</v>
      </c>
      <c r="E14">
        <v>2</v>
      </c>
      <c r="F14">
        <v>36841014</v>
      </c>
      <c r="G14" t="s">
        <v>353</v>
      </c>
      <c r="H14">
        <f t="shared" si="0"/>
        <v>1</v>
      </c>
      <c r="I14">
        <f t="shared" si="1"/>
        <v>1</v>
      </c>
      <c r="J14">
        <f t="shared" si="2"/>
        <v>1</v>
      </c>
      <c r="K14" t="str">
        <f t="shared" si="3"/>
        <v>PCDH1</v>
      </c>
      <c r="M14">
        <v>2</v>
      </c>
      <c r="N14">
        <v>36841014</v>
      </c>
      <c r="O14" t="s">
        <v>353</v>
      </c>
      <c r="P14">
        <v>1</v>
      </c>
      <c r="Q14">
        <v>1</v>
      </c>
      <c r="R14">
        <v>1</v>
      </c>
      <c r="S14" t="s">
        <v>353</v>
      </c>
    </row>
    <row r="15" spans="1:24" x14ac:dyDescent="0.35">
      <c r="A15" t="str">
        <f>LEFT(VEP!B15,FIND(":",VEP!B15)-1)</f>
        <v>10</v>
      </c>
      <c r="B15" t="str">
        <f>RIGHT(VEP!B15,LEN(VEP!B15)-FIND("-",VEP!B15))</f>
        <v>44372549</v>
      </c>
      <c r="C15" t="str">
        <f>IF(VEP!F15="-",VEP!G15,VEP!F15)</f>
        <v>VWA3B</v>
      </c>
      <c r="E15">
        <v>2</v>
      </c>
      <c r="F15">
        <v>36852293</v>
      </c>
      <c r="G15" t="s">
        <v>314</v>
      </c>
      <c r="H15">
        <f t="shared" si="0"/>
        <v>1</v>
      </c>
      <c r="I15">
        <f t="shared" si="1"/>
        <v>1</v>
      </c>
      <c r="J15">
        <f t="shared" si="2"/>
        <v>1</v>
      </c>
      <c r="K15" t="str">
        <f t="shared" si="3"/>
        <v>-</v>
      </c>
      <c r="M15">
        <v>2</v>
      </c>
      <c r="N15">
        <v>36852293</v>
      </c>
      <c r="O15" t="s">
        <v>314</v>
      </c>
      <c r="P15">
        <v>1</v>
      </c>
      <c r="Q15">
        <v>1</v>
      </c>
      <c r="R15">
        <v>1</v>
      </c>
      <c r="S15" t="s">
        <v>314</v>
      </c>
    </row>
    <row r="16" spans="1:24" x14ac:dyDescent="0.35">
      <c r="A16" t="str">
        <f>LEFT(VEP!B16,FIND(":",VEP!B16)-1)</f>
        <v>10</v>
      </c>
      <c r="B16" t="str">
        <f>RIGHT(VEP!B16,LEN(VEP!B16)-FIND("-",VEP!B16))</f>
        <v>44388924</v>
      </c>
      <c r="C16" t="str">
        <f>IF(VEP!F16="-",VEP!G16,VEP!F16)</f>
        <v>VWA3B</v>
      </c>
      <c r="E16">
        <v>2</v>
      </c>
      <c r="F16">
        <v>44796266</v>
      </c>
      <c r="G16" t="s">
        <v>360</v>
      </c>
      <c r="H16">
        <f t="shared" si="0"/>
        <v>1</v>
      </c>
      <c r="I16">
        <f t="shared" si="1"/>
        <v>1</v>
      </c>
      <c r="J16">
        <f t="shared" si="2"/>
        <v>1</v>
      </c>
      <c r="K16" t="str">
        <f t="shared" si="3"/>
        <v>ENSCAFG00000046333</v>
      </c>
      <c r="M16">
        <v>2</v>
      </c>
      <c r="N16">
        <v>44796266</v>
      </c>
      <c r="O16" t="s">
        <v>360</v>
      </c>
      <c r="P16">
        <v>1</v>
      </c>
      <c r="Q16">
        <v>1</v>
      </c>
      <c r="R16">
        <v>1</v>
      </c>
      <c r="S16" t="s">
        <v>360</v>
      </c>
    </row>
    <row r="17" spans="1:19" x14ac:dyDescent="0.35">
      <c r="A17" t="str">
        <f>LEFT(VEP!B17,FIND(":",VEP!B17)-1)</f>
        <v>10</v>
      </c>
      <c r="B17" t="str">
        <f>RIGHT(VEP!B17,LEN(VEP!B17)-FIND("-",VEP!B17))</f>
        <v>44534551</v>
      </c>
      <c r="C17" t="str">
        <f>IF(VEP!F17="-",VEP!G17,VEP!F17)</f>
        <v>-</v>
      </c>
      <c r="E17">
        <v>2</v>
      </c>
      <c r="F17">
        <v>44806665</v>
      </c>
      <c r="G17" t="s">
        <v>360</v>
      </c>
      <c r="H17">
        <f t="shared" si="0"/>
        <v>1</v>
      </c>
      <c r="I17">
        <f t="shared" si="1"/>
        <v>1</v>
      </c>
      <c r="J17">
        <f t="shared" si="2"/>
        <v>1</v>
      </c>
      <c r="K17" t="str">
        <f t="shared" si="3"/>
        <v>ENSCAFG00000046333</v>
      </c>
      <c r="M17">
        <v>2</v>
      </c>
      <c r="N17">
        <v>44806665</v>
      </c>
      <c r="O17" t="s">
        <v>360</v>
      </c>
      <c r="P17">
        <v>1</v>
      </c>
      <c r="Q17">
        <v>1</v>
      </c>
      <c r="R17">
        <v>1</v>
      </c>
      <c r="S17" t="s">
        <v>360</v>
      </c>
    </row>
    <row r="18" spans="1:19" x14ac:dyDescent="0.35">
      <c r="A18" t="str">
        <f>LEFT(VEP!B18,FIND(":",VEP!B18)-1)</f>
        <v>10</v>
      </c>
      <c r="B18" t="str">
        <f>RIGHT(VEP!B18,LEN(VEP!B18)-FIND("-",VEP!B18))</f>
        <v>44543279</v>
      </c>
      <c r="C18" t="str">
        <f>IF(VEP!F18="-",VEP!G18,VEP!F18)</f>
        <v>-</v>
      </c>
      <c r="E18">
        <v>2</v>
      </c>
      <c r="F18">
        <v>61876498</v>
      </c>
      <c r="G18" t="s">
        <v>363</v>
      </c>
      <c r="H18">
        <f t="shared" si="0"/>
        <v>1</v>
      </c>
      <c r="I18">
        <f t="shared" si="1"/>
        <v>1</v>
      </c>
      <c r="J18">
        <f t="shared" si="2"/>
        <v>1</v>
      </c>
      <c r="K18" t="str">
        <f t="shared" si="3"/>
        <v>FTO</v>
      </c>
      <c r="M18">
        <v>2</v>
      </c>
      <c r="N18">
        <v>61876498</v>
      </c>
      <c r="O18" t="s">
        <v>363</v>
      </c>
      <c r="P18">
        <v>1</v>
      </c>
      <c r="Q18">
        <v>1</v>
      </c>
      <c r="R18">
        <v>1</v>
      </c>
      <c r="S18" t="s">
        <v>363</v>
      </c>
    </row>
    <row r="19" spans="1:19" x14ac:dyDescent="0.35">
      <c r="A19" t="str">
        <f>LEFT(VEP!B19,FIND(":",VEP!B19)-1)</f>
        <v>10</v>
      </c>
      <c r="B19" t="str">
        <f>RIGHT(VEP!B19,LEN(VEP!B19)-FIND("-",VEP!B19))</f>
        <v>46053118</v>
      </c>
      <c r="C19" t="str">
        <f>IF(VEP!F19="-",VEP!G19,VEP!F19)</f>
        <v>THADA</v>
      </c>
      <c r="E19">
        <v>2</v>
      </c>
      <c r="F19">
        <v>61880556</v>
      </c>
      <c r="G19" t="s">
        <v>363</v>
      </c>
      <c r="H19">
        <f t="shared" si="0"/>
        <v>1</v>
      </c>
      <c r="I19">
        <f t="shared" si="1"/>
        <v>1</v>
      </c>
      <c r="J19">
        <f t="shared" si="2"/>
        <v>1</v>
      </c>
      <c r="K19" t="str">
        <f t="shared" si="3"/>
        <v>FTO</v>
      </c>
      <c r="M19">
        <v>2</v>
      </c>
      <c r="N19">
        <v>61880556</v>
      </c>
      <c r="O19" t="s">
        <v>363</v>
      </c>
      <c r="P19">
        <v>1</v>
      </c>
      <c r="Q19">
        <v>1</v>
      </c>
      <c r="R19">
        <v>1</v>
      </c>
      <c r="S19" t="s">
        <v>363</v>
      </c>
    </row>
    <row r="20" spans="1:19" x14ac:dyDescent="0.35">
      <c r="A20" t="str">
        <f>LEFT(VEP!B20,FIND(":",VEP!B20)-1)</f>
        <v>10</v>
      </c>
      <c r="B20" t="str">
        <f>RIGHT(VEP!B20,LEN(VEP!B20)-FIND("-",VEP!B20))</f>
        <v>46053118</v>
      </c>
      <c r="C20" t="str">
        <f>IF(VEP!F20="-",VEP!G20,VEP!F20)</f>
        <v>THADA</v>
      </c>
      <c r="E20">
        <v>2</v>
      </c>
      <c r="F20">
        <v>61897779</v>
      </c>
      <c r="G20" t="s">
        <v>363</v>
      </c>
      <c r="H20">
        <f t="shared" si="0"/>
        <v>1</v>
      </c>
      <c r="I20">
        <f t="shared" si="1"/>
        <v>1</v>
      </c>
      <c r="J20">
        <f t="shared" si="2"/>
        <v>1</v>
      </c>
      <c r="K20" t="str">
        <f t="shared" si="3"/>
        <v>FTO</v>
      </c>
      <c r="M20">
        <v>2</v>
      </c>
      <c r="N20">
        <v>61897779</v>
      </c>
      <c r="O20" t="s">
        <v>363</v>
      </c>
      <c r="P20">
        <v>1</v>
      </c>
      <c r="Q20">
        <v>1</v>
      </c>
      <c r="R20">
        <v>1</v>
      </c>
      <c r="S20" t="s">
        <v>363</v>
      </c>
    </row>
    <row r="21" spans="1:19" x14ac:dyDescent="0.35">
      <c r="A21" t="str">
        <f>LEFT(VEP!B21,FIND(":",VEP!B21)-1)</f>
        <v>10</v>
      </c>
      <c r="B21" t="str">
        <f>RIGHT(VEP!B21,LEN(VEP!B21)-FIND("-",VEP!B21))</f>
        <v>46053118</v>
      </c>
      <c r="C21" t="str">
        <f>IF(VEP!F21="-",VEP!G21,VEP!F21)</f>
        <v>THADA</v>
      </c>
      <c r="E21">
        <v>2</v>
      </c>
      <c r="F21">
        <v>61901702</v>
      </c>
      <c r="G21" t="s">
        <v>363</v>
      </c>
      <c r="H21">
        <f t="shared" si="0"/>
        <v>1</v>
      </c>
      <c r="I21">
        <f t="shared" si="1"/>
        <v>1</v>
      </c>
      <c r="J21">
        <f t="shared" si="2"/>
        <v>1</v>
      </c>
      <c r="K21" t="str">
        <f t="shared" si="3"/>
        <v>FTO</v>
      </c>
      <c r="M21">
        <v>2</v>
      </c>
      <c r="N21">
        <v>61901702</v>
      </c>
      <c r="O21" t="s">
        <v>363</v>
      </c>
      <c r="P21">
        <v>1</v>
      </c>
      <c r="Q21">
        <v>1</v>
      </c>
      <c r="R21">
        <v>1</v>
      </c>
      <c r="S21" t="s">
        <v>363</v>
      </c>
    </row>
    <row r="22" spans="1:19" x14ac:dyDescent="0.35">
      <c r="A22" t="str">
        <f>LEFT(VEP!B22,FIND(":",VEP!B22)-1)</f>
        <v>10</v>
      </c>
      <c r="B22" t="str">
        <f>RIGHT(VEP!B22,LEN(VEP!B22)-FIND("-",VEP!B22))</f>
        <v>46053118</v>
      </c>
      <c r="C22" t="str">
        <f>IF(VEP!F22="-",VEP!G22,VEP!F22)</f>
        <v>THADA</v>
      </c>
      <c r="E22">
        <v>2</v>
      </c>
      <c r="F22">
        <v>71434345</v>
      </c>
      <c r="G22" t="s">
        <v>367</v>
      </c>
      <c r="H22">
        <f t="shared" si="0"/>
        <v>1</v>
      </c>
      <c r="I22">
        <f t="shared" si="1"/>
        <v>1</v>
      </c>
      <c r="J22">
        <f t="shared" si="2"/>
        <v>1</v>
      </c>
      <c r="K22" t="str">
        <f t="shared" si="3"/>
        <v>SRSF4</v>
      </c>
      <c r="M22">
        <v>2</v>
      </c>
      <c r="N22">
        <v>71434345</v>
      </c>
      <c r="O22" t="s">
        <v>367</v>
      </c>
      <c r="P22">
        <v>1</v>
      </c>
      <c r="Q22">
        <v>1</v>
      </c>
      <c r="R22">
        <v>1</v>
      </c>
      <c r="S22" t="s">
        <v>367</v>
      </c>
    </row>
    <row r="23" spans="1:19" x14ac:dyDescent="0.35">
      <c r="A23" t="str">
        <f>LEFT(VEP!B23,FIND(":",VEP!B23)-1)</f>
        <v>10</v>
      </c>
      <c r="B23" t="str">
        <f>RIGHT(VEP!B23,LEN(VEP!B23)-FIND("-",VEP!B23))</f>
        <v>46053118</v>
      </c>
      <c r="C23" t="str">
        <f>IF(VEP!F23="-",VEP!G23,VEP!F23)</f>
        <v>THADA</v>
      </c>
      <c r="E23">
        <v>2</v>
      </c>
      <c r="F23">
        <v>71457825</v>
      </c>
      <c r="G23" t="s">
        <v>367</v>
      </c>
      <c r="H23">
        <f t="shared" si="0"/>
        <v>1</v>
      </c>
      <c r="I23">
        <f t="shared" si="1"/>
        <v>1</v>
      </c>
      <c r="J23">
        <f t="shared" si="2"/>
        <v>1</v>
      </c>
      <c r="K23" t="str">
        <f t="shared" si="3"/>
        <v>SRSF4</v>
      </c>
      <c r="M23">
        <v>2</v>
      </c>
      <c r="N23">
        <v>71457825</v>
      </c>
      <c r="O23" t="s">
        <v>367</v>
      </c>
      <c r="P23">
        <v>1</v>
      </c>
      <c r="Q23">
        <v>1</v>
      </c>
      <c r="R23">
        <v>1</v>
      </c>
      <c r="S23" t="s">
        <v>367</v>
      </c>
    </row>
    <row r="24" spans="1:19" x14ac:dyDescent="0.35">
      <c r="A24" t="str">
        <f>LEFT(VEP!B24,FIND(":",VEP!B24)-1)</f>
        <v>11</v>
      </c>
      <c r="B24" t="str">
        <f>RIGHT(VEP!B24,LEN(VEP!B24)-FIND("-",VEP!B24))</f>
        <v>9844519</v>
      </c>
      <c r="C24" t="str">
        <f>IF(VEP!F24="-",VEP!G24,VEP!F24)</f>
        <v>-</v>
      </c>
      <c r="E24">
        <v>2</v>
      </c>
      <c r="F24">
        <v>71471740</v>
      </c>
      <c r="G24" t="s">
        <v>372</v>
      </c>
      <c r="H24">
        <f t="shared" si="0"/>
        <v>1</v>
      </c>
      <c r="I24">
        <f t="shared" si="1"/>
        <v>2</v>
      </c>
      <c r="J24">
        <f t="shared" si="2"/>
        <v>0</v>
      </c>
      <c r="K24" t="str">
        <f t="shared" si="3"/>
        <v>EPB41</v>
      </c>
      <c r="M24">
        <v>2</v>
      </c>
      <c r="N24">
        <v>71471740</v>
      </c>
      <c r="O24" t="s">
        <v>367</v>
      </c>
      <c r="P24">
        <v>2</v>
      </c>
      <c r="Q24">
        <v>2</v>
      </c>
      <c r="R24">
        <v>1</v>
      </c>
      <c r="S24" t="s">
        <v>1535</v>
      </c>
    </row>
    <row r="25" spans="1:19" x14ac:dyDescent="0.35">
      <c r="A25" t="str">
        <f>LEFT(VEP!B25,FIND(":",VEP!B25)-1)</f>
        <v>11</v>
      </c>
      <c r="B25" t="str">
        <f>RIGHT(VEP!B25,LEN(VEP!B25)-FIND("-",VEP!B25))</f>
        <v>54017181</v>
      </c>
      <c r="C25" t="str">
        <f>IF(VEP!F25="-",VEP!G25,VEP!F25)</f>
        <v>FRMPD1</v>
      </c>
      <c r="E25">
        <v>2</v>
      </c>
      <c r="F25">
        <v>71471740</v>
      </c>
      <c r="G25" t="s">
        <v>367</v>
      </c>
      <c r="H25">
        <f t="shared" si="0"/>
        <v>2</v>
      </c>
      <c r="I25">
        <f t="shared" si="1"/>
        <v>2</v>
      </c>
      <c r="J25">
        <f t="shared" si="2"/>
        <v>1</v>
      </c>
      <c r="K25" t="str">
        <f t="shared" si="3"/>
        <v>EPB41,SRSF4</v>
      </c>
      <c r="M25">
        <v>2</v>
      </c>
      <c r="N25">
        <v>71476526</v>
      </c>
      <c r="O25" t="s">
        <v>367</v>
      </c>
      <c r="P25">
        <v>2</v>
      </c>
      <c r="Q25">
        <v>2</v>
      </c>
      <c r="R25">
        <v>1</v>
      </c>
      <c r="S25" t="s">
        <v>1535</v>
      </c>
    </row>
    <row r="26" spans="1:19" x14ac:dyDescent="0.35">
      <c r="A26" t="str">
        <f>LEFT(VEP!B26,FIND(":",VEP!B26)-1)</f>
        <v>11</v>
      </c>
      <c r="B26" t="str">
        <f>RIGHT(VEP!B26,LEN(VEP!B26)-FIND("-",VEP!B26))</f>
        <v>54049858</v>
      </c>
      <c r="C26" t="str">
        <f>IF(VEP!F26="-",VEP!G26,VEP!F26)</f>
        <v>FRMPD1</v>
      </c>
      <c r="E26">
        <v>2</v>
      </c>
      <c r="F26">
        <v>71476526</v>
      </c>
      <c r="G26" t="s">
        <v>372</v>
      </c>
      <c r="H26">
        <f t="shared" si="0"/>
        <v>1</v>
      </c>
      <c r="I26">
        <f t="shared" si="1"/>
        <v>2</v>
      </c>
      <c r="J26">
        <f t="shared" si="2"/>
        <v>0</v>
      </c>
      <c r="K26" t="str">
        <f t="shared" si="3"/>
        <v>EPB41</v>
      </c>
      <c r="M26">
        <v>2</v>
      </c>
      <c r="N26">
        <v>71490861</v>
      </c>
      <c r="O26" t="s">
        <v>372</v>
      </c>
      <c r="P26">
        <v>1</v>
      </c>
      <c r="Q26">
        <v>1</v>
      </c>
      <c r="R26">
        <v>1</v>
      </c>
      <c r="S26" t="s">
        <v>372</v>
      </c>
    </row>
    <row r="27" spans="1:19" x14ac:dyDescent="0.35">
      <c r="A27" t="str">
        <f>LEFT(VEP!B27,FIND(":",VEP!B27)-1)</f>
        <v>11</v>
      </c>
      <c r="B27" t="str">
        <f>RIGHT(VEP!B27,LEN(VEP!B27)-FIND("-",VEP!B27))</f>
        <v>54049870</v>
      </c>
      <c r="C27" t="str">
        <f>IF(VEP!F27="-",VEP!G27,VEP!F27)</f>
        <v>FRMPD1</v>
      </c>
      <c r="E27">
        <v>2</v>
      </c>
      <c r="F27">
        <v>71476526</v>
      </c>
      <c r="G27" t="s">
        <v>367</v>
      </c>
      <c r="H27">
        <f t="shared" si="0"/>
        <v>2</v>
      </c>
      <c r="I27">
        <f t="shared" si="1"/>
        <v>2</v>
      </c>
      <c r="J27">
        <f t="shared" si="2"/>
        <v>1</v>
      </c>
      <c r="K27" t="str">
        <f t="shared" si="3"/>
        <v>EPB41,SRSF4</v>
      </c>
      <c r="M27">
        <v>2</v>
      </c>
      <c r="N27">
        <v>71528478</v>
      </c>
      <c r="O27" t="s">
        <v>372</v>
      </c>
      <c r="P27">
        <v>1</v>
      </c>
      <c r="Q27">
        <v>1</v>
      </c>
      <c r="R27">
        <v>1</v>
      </c>
      <c r="S27" t="s">
        <v>372</v>
      </c>
    </row>
    <row r="28" spans="1:19" x14ac:dyDescent="0.35">
      <c r="A28" t="str">
        <f>LEFT(VEP!B28,FIND(":",VEP!B28)-1)</f>
        <v>11</v>
      </c>
      <c r="B28" t="str">
        <f>RIGHT(VEP!B28,LEN(VEP!B28)-FIND("-",VEP!B28))</f>
        <v>54156304</v>
      </c>
      <c r="C28" t="str">
        <f>IF(VEP!F28="-",VEP!G28,VEP!F28)</f>
        <v>ENSCAFG00000002395</v>
      </c>
      <c r="E28">
        <v>2</v>
      </c>
      <c r="F28">
        <v>71490861</v>
      </c>
      <c r="G28" t="s">
        <v>372</v>
      </c>
      <c r="H28">
        <f t="shared" si="0"/>
        <v>1</v>
      </c>
      <c r="I28">
        <f t="shared" si="1"/>
        <v>1</v>
      </c>
      <c r="J28">
        <f t="shared" si="2"/>
        <v>1</v>
      </c>
      <c r="K28" t="str">
        <f t="shared" si="3"/>
        <v>EPB41</v>
      </c>
      <c r="M28">
        <v>3</v>
      </c>
      <c r="N28">
        <v>13415724</v>
      </c>
      <c r="O28" t="s">
        <v>314</v>
      </c>
      <c r="P28">
        <v>1</v>
      </c>
      <c r="Q28">
        <v>1</v>
      </c>
      <c r="R28">
        <v>1</v>
      </c>
      <c r="S28" t="s">
        <v>314</v>
      </c>
    </row>
    <row r="29" spans="1:19" x14ac:dyDescent="0.35">
      <c r="A29" t="str">
        <f>LEFT(VEP!B29,FIND(":",VEP!B29)-1)</f>
        <v>11</v>
      </c>
      <c r="B29" t="str">
        <f>RIGHT(VEP!B29,LEN(VEP!B29)-FIND("-",VEP!B29))</f>
        <v>54324689</v>
      </c>
      <c r="C29" t="str">
        <f>IF(VEP!F29="-",VEP!G29,VEP!F29)</f>
        <v>SHB</v>
      </c>
      <c r="E29">
        <v>2</v>
      </c>
      <c r="F29">
        <v>71528478</v>
      </c>
      <c r="G29" t="s">
        <v>372</v>
      </c>
      <c r="H29">
        <f t="shared" si="0"/>
        <v>1</v>
      </c>
      <c r="I29">
        <f t="shared" si="1"/>
        <v>1</v>
      </c>
      <c r="J29">
        <f t="shared" si="2"/>
        <v>1</v>
      </c>
      <c r="K29" t="str">
        <f t="shared" si="3"/>
        <v>EPB41</v>
      </c>
      <c r="M29">
        <v>3</v>
      </c>
      <c r="N29">
        <v>17490492</v>
      </c>
      <c r="O29" t="s">
        <v>314</v>
      </c>
      <c r="P29">
        <v>1</v>
      </c>
      <c r="Q29">
        <v>1</v>
      </c>
      <c r="R29">
        <v>1</v>
      </c>
      <c r="S29" t="s">
        <v>314</v>
      </c>
    </row>
    <row r="30" spans="1:19" x14ac:dyDescent="0.35">
      <c r="A30" t="str">
        <f>LEFT(VEP!B30,FIND(":",VEP!B30)-1)</f>
        <v>11</v>
      </c>
      <c r="B30" t="str">
        <f>RIGHT(VEP!B30,LEN(VEP!B30)-FIND("-",VEP!B30))</f>
        <v>54324689</v>
      </c>
      <c r="C30" t="str">
        <f>IF(VEP!F30="-",VEP!G30,VEP!F30)</f>
        <v>ENSCAFG00000043130</v>
      </c>
      <c r="E30">
        <v>3</v>
      </c>
      <c r="F30">
        <v>13415724</v>
      </c>
      <c r="G30" t="s">
        <v>314</v>
      </c>
      <c r="H30">
        <f t="shared" si="0"/>
        <v>1</v>
      </c>
      <c r="I30">
        <f t="shared" si="1"/>
        <v>1</v>
      </c>
      <c r="J30">
        <f t="shared" si="2"/>
        <v>1</v>
      </c>
      <c r="K30" t="str">
        <f t="shared" si="3"/>
        <v>-</v>
      </c>
      <c r="M30">
        <v>3</v>
      </c>
      <c r="N30">
        <v>17501276</v>
      </c>
      <c r="O30" t="s">
        <v>378</v>
      </c>
      <c r="P30">
        <v>1</v>
      </c>
      <c r="Q30">
        <v>1</v>
      </c>
      <c r="R30">
        <v>1</v>
      </c>
      <c r="S30" t="s">
        <v>378</v>
      </c>
    </row>
    <row r="31" spans="1:19" x14ac:dyDescent="0.35">
      <c r="A31" t="str">
        <f>LEFT(VEP!B31,FIND(":",VEP!B31)-1)</f>
        <v>11</v>
      </c>
      <c r="B31" t="str">
        <f>RIGHT(VEP!B31,LEN(VEP!B31)-FIND("-",VEP!B31))</f>
        <v>54347903</v>
      </c>
      <c r="C31" t="str">
        <f>IF(VEP!F31="-",VEP!G31,VEP!F31)</f>
        <v>ENSCAFG00000043130</v>
      </c>
      <c r="E31">
        <v>3</v>
      </c>
      <c r="F31">
        <v>17490492</v>
      </c>
      <c r="G31" t="s">
        <v>314</v>
      </c>
      <c r="H31">
        <f t="shared" si="0"/>
        <v>1</v>
      </c>
      <c r="I31">
        <f t="shared" si="1"/>
        <v>1</v>
      </c>
      <c r="J31">
        <f t="shared" si="2"/>
        <v>1</v>
      </c>
      <c r="K31" t="str">
        <f t="shared" si="3"/>
        <v>-</v>
      </c>
      <c r="M31">
        <v>3</v>
      </c>
      <c r="N31">
        <v>17516194</v>
      </c>
      <c r="O31" t="s">
        <v>314</v>
      </c>
      <c r="P31">
        <v>1</v>
      </c>
      <c r="Q31">
        <v>1</v>
      </c>
      <c r="R31">
        <v>1</v>
      </c>
      <c r="S31" t="s">
        <v>314</v>
      </c>
    </row>
    <row r="32" spans="1:19" x14ac:dyDescent="0.35">
      <c r="A32" t="str">
        <f>LEFT(VEP!B32,FIND(":",VEP!B32)-1)</f>
        <v>11</v>
      </c>
      <c r="B32" t="str">
        <f>RIGHT(VEP!B32,LEN(VEP!B32)-FIND("-",VEP!B32))</f>
        <v>54347903</v>
      </c>
      <c r="C32" t="str">
        <f>IF(VEP!F32="-",VEP!G32,VEP!F32)</f>
        <v>ENSCAFG00000043130</v>
      </c>
      <c r="E32">
        <v>3</v>
      </c>
      <c r="F32">
        <v>17501276</v>
      </c>
      <c r="G32" t="s">
        <v>378</v>
      </c>
      <c r="H32">
        <f t="shared" si="0"/>
        <v>1</v>
      </c>
      <c r="I32">
        <f t="shared" si="1"/>
        <v>1</v>
      </c>
      <c r="J32">
        <f t="shared" si="2"/>
        <v>1</v>
      </c>
      <c r="K32" t="str">
        <f t="shared" si="3"/>
        <v>ENSCAFG00000044202</v>
      </c>
      <c r="M32">
        <v>3</v>
      </c>
      <c r="N32">
        <v>72708942</v>
      </c>
      <c r="O32" t="s">
        <v>314</v>
      </c>
      <c r="P32">
        <v>1</v>
      </c>
      <c r="Q32">
        <v>1</v>
      </c>
      <c r="R32">
        <v>1</v>
      </c>
      <c r="S32" t="s">
        <v>314</v>
      </c>
    </row>
    <row r="33" spans="1:19" x14ac:dyDescent="0.35">
      <c r="A33" t="str">
        <f>LEFT(VEP!B33,FIND(":",VEP!B33)-1)</f>
        <v>11</v>
      </c>
      <c r="B33" t="str">
        <f>RIGHT(VEP!B33,LEN(VEP!B33)-FIND("-",VEP!B33))</f>
        <v>54347903</v>
      </c>
      <c r="C33" t="str">
        <f>IF(VEP!F33="-",VEP!G33,VEP!F33)</f>
        <v>ENSCAFG00000043130</v>
      </c>
      <c r="E33">
        <v>3</v>
      </c>
      <c r="F33">
        <v>17516194</v>
      </c>
      <c r="G33" t="s">
        <v>314</v>
      </c>
      <c r="H33">
        <f t="shared" si="0"/>
        <v>1</v>
      </c>
      <c r="I33">
        <f t="shared" si="1"/>
        <v>1</v>
      </c>
      <c r="J33">
        <f t="shared" si="2"/>
        <v>1</v>
      </c>
      <c r="K33" t="str">
        <f t="shared" si="3"/>
        <v>-</v>
      </c>
      <c r="M33">
        <v>4</v>
      </c>
      <c r="N33">
        <v>14421521</v>
      </c>
      <c r="O33" t="s">
        <v>314</v>
      </c>
      <c r="P33">
        <v>1</v>
      </c>
      <c r="Q33">
        <v>1</v>
      </c>
      <c r="R33">
        <v>1</v>
      </c>
      <c r="S33" t="s">
        <v>314</v>
      </c>
    </row>
    <row r="34" spans="1:19" x14ac:dyDescent="0.35">
      <c r="A34" t="str">
        <f>LEFT(VEP!B34,FIND(":",VEP!B34)-1)</f>
        <v>11</v>
      </c>
      <c r="B34" t="str">
        <f>RIGHT(VEP!B34,LEN(VEP!B34)-FIND("-",VEP!B34))</f>
        <v>54347903</v>
      </c>
      <c r="C34" t="str">
        <f>IF(VEP!F34="-",VEP!G34,VEP!F34)</f>
        <v>ENSCAFG00000043130</v>
      </c>
      <c r="E34">
        <v>3</v>
      </c>
      <c r="F34">
        <v>72708942</v>
      </c>
      <c r="G34" t="s">
        <v>314</v>
      </c>
      <c r="H34">
        <f t="shared" si="0"/>
        <v>1</v>
      </c>
      <c r="I34">
        <f t="shared" si="1"/>
        <v>1</v>
      </c>
      <c r="J34">
        <f t="shared" si="2"/>
        <v>1</v>
      </c>
      <c r="K34" t="str">
        <f t="shared" si="3"/>
        <v>-</v>
      </c>
      <c r="M34">
        <v>4</v>
      </c>
      <c r="N34">
        <v>17518453</v>
      </c>
      <c r="O34" t="s">
        <v>393</v>
      </c>
      <c r="P34">
        <v>1</v>
      </c>
      <c r="Q34">
        <v>1</v>
      </c>
      <c r="R34">
        <v>1</v>
      </c>
      <c r="S34" t="s">
        <v>393</v>
      </c>
    </row>
    <row r="35" spans="1:19" x14ac:dyDescent="0.35">
      <c r="A35" t="str">
        <f>LEFT(VEP!B35,FIND(":",VEP!B35)-1)</f>
        <v>11</v>
      </c>
      <c r="B35" t="str">
        <f>RIGHT(VEP!B35,LEN(VEP!B35)-FIND("-",VEP!B35))</f>
        <v>54368623</v>
      </c>
      <c r="C35" t="str">
        <f>IF(VEP!F35="-",VEP!G35,VEP!F35)</f>
        <v>ENSCAFG00000043130</v>
      </c>
      <c r="E35">
        <v>4</v>
      </c>
      <c r="F35">
        <v>14421521</v>
      </c>
      <c r="G35" t="s">
        <v>314</v>
      </c>
      <c r="H35">
        <f t="shared" si="0"/>
        <v>1</v>
      </c>
      <c r="I35">
        <f t="shared" si="1"/>
        <v>1</v>
      </c>
      <c r="J35">
        <f t="shared" si="2"/>
        <v>1</v>
      </c>
      <c r="K35" t="str">
        <f t="shared" si="3"/>
        <v>-</v>
      </c>
      <c r="M35">
        <v>4</v>
      </c>
      <c r="N35">
        <v>48548524</v>
      </c>
      <c r="O35" t="s">
        <v>314</v>
      </c>
      <c r="P35">
        <v>1</v>
      </c>
      <c r="Q35">
        <v>1</v>
      </c>
      <c r="R35">
        <v>1</v>
      </c>
      <c r="S35" t="s">
        <v>314</v>
      </c>
    </row>
    <row r="36" spans="1:19" x14ac:dyDescent="0.35">
      <c r="A36" t="str">
        <f>LEFT(VEP!B36,FIND(":",VEP!B36)-1)</f>
        <v>11</v>
      </c>
      <c r="B36" t="str">
        <f>RIGHT(VEP!B36,LEN(VEP!B36)-FIND("-",VEP!B36))</f>
        <v>54368623</v>
      </c>
      <c r="C36" t="str">
        <f>IF(VEP!F36="-",VEP!G36,VEP!F36)</f>
        <v>ENSCAFG00000043130</v>
      </c>
      <c r="E36">
        <v>4</v>
      </c>
      <c r="F36">
        <v>17518453</v>
      </c>
      <c r="G36" t="s">
        <v>393</v>
      </c>
      <c r="H36">
        <f t="shared" si="0"/>
        <v>1</v>
      </c>
      <c r="I36">
        <f t="shared" si="1"/>
        <v>1</v>
      </c>
      <c r="J36">
        <f t="shared" si="2"/>
        <v>1</v>
      </c>
      <c r="K36" t="str">
        <f t="shared" si="3"/>
        <v>CTNNA3</v>
      </c>
      <c r="M36">
        <v>4</v>
      </c>
      <c r="N36">
        <v>48567088</v>
      </c>
      <c r="O36" t="s">
        <v>314</v>
      </c>
      <c r="P36">
        <v>1</v>
      </c>
      <c r="Q36">
        <v>1</v>
      </c>
      <c r="R36">
        <v>1</v>
      </c>
      <c r="S36" t="s">
        <v>314</v>
      </c>
    </row>
    <row r="37" spans="1:19" x14ac:dyDescent="0.35">
      <c r="A37" t="str">
        <f>LEFT(VEP!B37,FIND(":",VEP!B37)-1)</f>
        <v>11</v>
      </c>
      <c r="B37" t="str">
        <f>RIGHT(VEP!B37,LEN(VEP!B37)-FIND("-",VEP!B37))</f>
        <v>54368623</v>
      </c>
      <c r="C37" t="str">
        <f>IF(VEP!F37="-",VEP!G37,VEP!F37)</f>
        <v>ENSCAFG00000043130</v>
      </c>
      <c r="E37">
        <v>4</v>
      </c>
      <c r="F37">
        <v>48548524</v>
      </c>
      <c r="G37" t="s">
        <v>314</v>
      </c>
      <c r="H37">
        <f t="shared" si="0"/>
        <v>1</v>
      </c>
      <c r="I37">
        <f t="shared" si="1"/>
        <v>1</v>
      </c>
      <c r="J37">
        <f t="shared" si="2"/>
        <v>1</v>
      </c>
      <c r="K37" t="str">
        <f t="shared" si="3"/>
        <v>-</v>
      </c>
      <c r="M37">
        <v>4</v>
      </c>
      <c r="N37">
        <v>48573221</v>
      </c>
      <c r="O37" t="s">
        <v>314</v>
      </c>
      <c r="P37">
        <v>1</v>
      </c>
      <c r="Q37">
        <v>1</v>
      </c>
      <c r="R37">
        <v>1</v>
      </c>
      <c r="S37" t="s">
        <v>314</v>
      </c>
    </row>
    <row r="38" spans="1:19" x14ac:dyDescent="0.35">
      <c r="A38" t="str">
        <f>LEFT(VEP!B38,FIND(":",VEP!B38)-1)</f>
        <v>11</v>
      </c>
      <c r="B38" t="str">
        <f>RIGHT(VEP!B38,LEN(VEP!B38)-FIND("-",VEP!B38))</f>
        <v>54368623</v>
      </c>
      <c r="C38" t="str">
        <f>IF(VEP!F38="-",VEP!G38,VEP!F38)</f>
        <v>ENSCAFG00000043130</v>
      </c>
      <c r="E38">
        <v>4</v>
      </c>
      <c r="F38">
        <v>48567088</v>
      </c>
      <c r="G38" t="s">
        <v>314</v>
      </c>
      <c r="H38">
        <f t="shared" si="0"/>
        <v>1</v>
      </c>
      <c r="I38">
        <f t="shared" si="1"/>
        <v>1</v>
      </c>
      <c r="J38">
        <f t="shared" si="2"/>
        <v>1</v>
      </c>
      <c r="K38" t="str">
        <f t="shared" si="3"/>
        <v>-</v>
      </c>
      <c r="M38">
        <v>4</v>
      </c>
      <c r="N38">
        <v>57345395</v>
      </c>
      <c r="O38" t="s">
        <v>314</v>
      </c>
      <c r="P38">
        <v>1</v>
      </c>
      <c r="Q38">
        <v>1</v>
      </c>
      <c r="R38">
        <v>1</v>
      </c>
      <c r="S38" t="s">
        <v>314</v>
      </c>
    </row>
    <row r="39" spans="1:19" x14ac:dyDescent="0.35">
      <c r="A39" t="str">
        <f>LEFT(VEP!B39,FIND(":",VEP!B39)-1)</f>
        <v>11</v>
      </c>
      <c r="B39" t="str">
        <f>RIGHT(VEP!B39,LEN(VEP!B39)-FIND("-",VEP!B39))</f>
        <v>54391443</v>
      </c>
      <c r="C39" t="str">
        <f>IF(VEP!F39="-",VEP!G39,VEP!F39)</f>
        <v>ENSCAFG00000043130</v>
      </c>
      <c r="E39">
        <v>4</v>
      </c>
      <c r="F39">
        <v>48573221</v>
      </c>
      <c r="G39" t="s">
        <v>314</v>
      </c>
      <c r="H39">
        <f t="shared" si="0"/>
        <v>1</v>
      </c>
      <c r="I39">
        <f t="shared" si="1"/>
        <v>1</v>
      </c>
      <c r="J39">
        <f t="shared" si="2"/>
        <v>1</v>
      </c>
      <c r="K39" t="str">
        <f t="shared" si="3"/>
        <v>-</v>
      </c>
      <c r="M39">
        <v>4</v>
      </c>
      <c r="N39">
        <v>57366377</v>
      </c>
      <c r="O39" t="s">
        <v>314</v>
      </c>
      <c r="P39">
        <v>1</v>
      </c>
      <c r="Q39">
        <v>1</v>
      </c>
      <c r="R39">
        <v>1</v>
      </c>
      <c r="S39" t="s">
        <v>314</v>
      </c>
    </row>
    <row r="40" spans="1:19" x14ac:dyDescent="0.35">
      <c r="A40" t="str">
        <f>LEFT(VEP!B40,FIND(":",VEP!B40)-1)</f>
        <v>11</v>
      </c>
      <c r="B40" t="str">
        <f>RIGHT(VEP!B40,LEN(VEP!B40)-FIND("-",VEP!B40))</f>
        <v>54391443</v>
      </c>
      <c r="C40" t="str">
        <f>IF(VEP!F40="-",VEP!G40,VEP!F40)</f>
        <v>ENSCAFG00000043130</v>
      </c>
      <c r="E40">
        <v>4</v>
      </c>
      <c r="F40">
        <v>57345395</v>
      </c>
      <c r="G40" t="s">
        <v>314</v>
      </c>
      <c r="H40">
        <f t="shared" si="0"/>
        <v>1</v>
      </c>
      <c r="I40">
        <f t="shared" si="1"/>
        <v>1</v>
      </c>
      <c r="J40">
        <f t="shared" si="2"/>
        <v>1</v>
      </c>
      <c r="K40" t="str">
        <f t="shared" si="3"/>
        <v>-</v>
      </c>
      <c r="M40">
        <v>5</v>
      </c>
      <c r="N40">
        <v>2932294</v>
      </c>
      <c r="O40" t="s">
        <v>407</v>
      </c>
      <c r="P40">
        <v>1</v>
      </c>
      <c r="Q40">
        <v>1</v>
      </c>
      <c r="R40">
        <v>1</v>
      </c>
      <c r="S40" t="s">
        <v>407</v>
      </c>
    </row>
    <row r="41" spans="1:19" x14ac:dyDescent="0.35">
      <c r="A41" t="str">
        <f>LEFT(VEP!B41,FIND(":",VEP!B41)-1)</f>
        <v>11</v>
      </c>
      <c r="B41" t="str">
        <f>RIGHT(VEP!B41,LEN(VEP!B41)-FIND("-",VEP!B41))</f>
        <v>54391443</v>
      </c>
      <c r="C41" t="str">
        <f>IF(VEP!F41="-",VEP!G41,VEP!F41)</f>
        <v>ENSCAFG00000043130</v>
      </c>
      <c r="E41">
        <v>4</v>
      </c>
      <c r="F41">
        <v>57366377</v>
      </c>
      <c r="G41" t="s">
        <v>314</v>
      </c>
      <c r="H41">
        <f t="shared" si="0"/>
        <v>1</v>
      </c>
      <c r="I41">
        <f t="shared" si="1"/>
        <v>1</v>
      </c>
      <c r="J41">
        <f t="shared" si="2"/>
        <v>1</v>
      </c>
      <c r="K41" t="str">
        <f t="shared" si="3"/>
        <v>-</v>
      </c>
      <c r="M41">
        <v>5</v>
      </c>
      <c r="N41">
        <v>2951769</v>
      </c>
      <c r="O41" t="s">
        <v>407</v>
      </c>
      <c r="P41">
        <v>1</v>
      </c>
      <c r="Q41">
        <v>1</v>
      </c>
      <c r="R41">
        <v>1</v>
      </c>
      <c r="S41" t="s">
        <v>407</v>
      </c>
    </row>
    <row r="42" spans="1:19" x14ac:dyDescent="0.35">
      <c r="A42" t="str">
        <f>LEFT(VEP!B42,FIND(":",VEP!B42)-1)</f>
        <v>11</v>
      </c>
      <c r="B42" t="str">
        <f>RIGHT(VEP!B42,LEN(VEP!B42)-FIND("-",VEP!B42))</f>
        <v>54391443</v>
      </c>
      <c r="C42" t="str">
        <f>IF(VEP!F42="-",VEP!G42,VEP!F42)</f>
        <v>ENSCAFG00000043130</v>
      </c>
      <c r="E42">
        <v>5</v>
      </c>
      <c r="F42">
        <v>2932294</v>
      </c>
      <c r="G42" t="s">
        <v>407</v>
      </c>
      <c r="H42">
        <f t="shared" si="0"/>
        <v>1</v>
      </c>
      <c r="I42">
        <f t="shared" si="1"/>
        <v>1</v>
      </c>
      <c r="J42">
        <f t="shared" si="2"/>
        <v>1</v>
      </c>
      <c r="K42" t="str">
        <f t="shared" si="3"/>
        <v>NTM</v>
      </c>
      <c r="M42">
        <v>5</v>
      </c>
      <c r="N42">
        <v>4064061</v>
      </c>
      <c r="O42" t="s">
        <v>409</v>
      </c>
      <c r="P42">
        <v>1</v>
      </c>
      <c r="Q42">
        <v>1</v>
      </c>
      <c r="R42">
        <v>1</v>
      </c>
      <c r="S42" t="s">
        <v>409</v>
      </c>
    </row>
    <row r="43" spans="1:19" x14ac:dyDescent="0.35">
      <c r="A43" t="str">
        <f>LEFT(VEP!B43,FIND(":",VEP!B43)-1)</f>
        <v>12</v>
      </c>
      <c r="B43" t="str">
        <f>RIGHT(VEP!B43,LEN(VEP!B43)-FIND("-",VEP!B43))</f>
        <v>26284264</v>
      </c>
      <c r="C43" t="str">
        <f>IF(VEP!F43="-",VEP!G43,VEP!F43)</f>
        <v>-</v>
      </c>
      <c r="E43">
        <v>5</v>
      </c>
      <c r="F43">
        <v>2951769</v>
      </c>
      <c r="G43" t="s">
        <v>407</v>
      </c>
      <c r="H43">
        <f t="shared" si="0"/>
        <v>1</v>
      </c>
      <c r="I43">
        <f t="shared" si="1"/>
        <v>1</v>
      </c>
      <c r="J43">
        <f t="shared" si="2"/>
        <v>1</v>
      </c>
      <c r="K43" t="str">
        <f t="shared" si="3"/>
        <v>NTM</v>
      </c>
      <c r="M43">
        <v>5</v>
      </c>
      <c r="N43">
        <v>4093514</v>
      </c>
      <c r="O43" t="s">
        <v>412</v>
      </c>
      <c r="P43">
        <v>1</v>
      </c>
      <c r="Q43">
        <v>1</v>
      </c>
      <c r="R43">
        <v>1</v>
      </c>
      <c r="S43" t="s">
        <v>412</v>
      </c>
    </row>
    <row r="44" spans="1:19" x14ac:dyDescent="0.35">
      <c r="A44" t="str">
        <f>LEFT(VEP!B44,FIND(":",VEP!B44)-1)</f>
        <v>12</v>
      </c>
      <c r="B44" t="str">
        <f>RIGHT(VEP!B44,LEN(VEP!B44)-FIND("-",VEP!B44))</f>
        <v>30314914</v>
      </c>
      <c r="C44" t="str">
        <f>IF(VEP!F44="-",VEP!G44,VEP!F44)</f>
        <v>-</v>
      </c>
      <c r="E44">
        <v>5</v>
      </c>
      <c r="F44">
        <v>4064061</v>
      </c>
      <c r="G44" t="s">
        <v>409</v>
      </c>
      <c r="H44">
        <f t="shared" si="0"/>
        <v>1</v>
      </c>
      <c r="I44">
        <f t="shared" si="1"/>
        <v>1</v>
      </c>
      <c r="J44">
        <f t="shared" si="2"/>
        <v>1</v>
      </c>
      <c r="K44" t="str">
        <f t="shared" si="3"/>
        <v>SNX19</v>
      </c>
      <c r="M44">
        <v>5</v>
      </c>
      <c r="N44">
        <v>4118722</v>
      </c>
      <c r="O44" t="s">
        <v>314</v>
      </c>
      <c r="P44">
        <v>1</v>
      </c>
      <c r="Q44">
        <v>1</v>
      </c>
      <c r="R44">
        <v>1</v>
      </c>
      <c r="S44" t="s">
        <v>314</v>
      </c>
    </row>
    <row r="45" spans="1:19" x14ac:dyDescent="0.35">
      <c r="A45" t="str">
        <f>LEFT(VEP!B45,FIND(":",VEP!B45)-1)</f>
        <v>12</v>
      </c>
      <c r="B45" t="str">
        <f>RIGHT(VEP!B45,LEN(VEP!B45)-FIND("-",VEP!B45))</f>
        <v>31691990</v>
      </c>
      <c r="C45" t="str">
        <f>IF(VEP!F45="-",VEP!G45,VEP!F45)</f>
        <v>ADGRB3</v>
      </c>
      <c r="E45">
        <v>5</v>
      </c>
      <c r="F45">
        <v>4093514</v>
      </c>
      <c r="G45" t="s">
        <v>412</v>
      </c>
      <c r="H45">
        <f t="shared" si="0"/>
        <v>1</v>
      </c>
      <c r="I45">
        <f t="shared" si="1"/>
        <v>1</v>
      </c>
      <c r="J45">
        <f t="shared" si="2"/>
        <v>1</v>
      </c>
      <c r="K45" t="str">
        <f t="shared" si="3"/>
        <v>ENSCAFG00000044958</v>
      </c>
      <c r="M45">
        <v>5</v>
      </c>
      <c r="N45">
        <v>4132302</v>
      </c>
      <c r="O45" t="s">
        <v>314</v>
      </c>
      <c r="P45">
        <v>1</v>
      </c>
      <c r="Q45">
        <v>1</v>
      </c>
      <c r="R45">
        <v>1</v>
      </c>
      <c r="S45" t="s">
        <v>314</v>
      </c>
    </row>
    <row r="46" spans="1:19" x14ac:dyDescent="0.35">
      <c r="A46" t="str">
        <f>LEFT(VEP!B46,FIND(":",VEP!B46)-1)</f>
        <v>12</v>
      </c>
      <c r="B46" t="str">
        <f>RIGHT(VEP!B46,LEN(VEP!B46)-FIND("-",VEP!B46))</f>
        <v>31745290</v>
      </c>
      <c r="C46" t="str">
        <f>IF(VEP!F46="-",VEP!G46,VEP!F46)</f>
        <v>ADGRB3</v>
      </c>
      <c r="E46">
        <v>5</v>
      </c>
      <c r="F46">
        <v>4118722</v>
      </c>
      <c r="G46" t="s">
        <v>314</v>
      </c>
      <c r="H46">
        <f t="shared" si="0"/>
        <v>1</v>
      </c>
      <c r="I46">
        <f t="shared" si="1"/>
        <v>1</v>
      </c>
      <c r="J46">
        <f t="shared" si="2"/>
        <v>1</v>
      </c>
      <c r="K46" t="str">
        <f t="shared" si="3"/>
        <v>-</v>
      </c>
      <c r="M46">
        <v>5</v>
      </c>
      <c r="N46">
        <v>6811533</v>
      </c>
      <c r="O46" t="s">
        <v>413</v>
      </c>
      <c r="P46">
        <v>1</v>
      </c>
      <c r="Q46">
        <v>1</v>
      </c>
      <c r="R46">
        <v>1</v>
      </c>
      <c r="S46" t="s">
        <v>413</v>
      </c>
    </row>
    <row r="47" spans="1:19" x14ac:dyDescent="0.35">
      <c r="A47" t="str">
        <f>LEFT(VEP!B47,FIND(":",VEP!B47)-1)</f>
        <v>12</v>
      </c>
      <c r="B47" t="str">
        <f>RIGHT(VEP!B47,LEN(VEP!B47)-FIND("-",VEP!B47))</f>
        <v>31761177</v>
      </c>
      <c r="C47" t="str">
        <f>IF(VEP!F47="-",VEP!G47,VEP!F47)</f>
        <v>ADGRB3</v>
      </c>
      <c r="E47">
        <v>5</v>
      </c>
      <c r="F47">
        <v>4132302</v>
      </c>
      <c r="G47" t="s">
        <v>314</v>
      </c>
      <c r="H47">
        <f t="shared" si="0"/>
        <v>1</v>
      </c>
      <c r="I47">
        <f t="shared" si="1"/>
        <v>1</v>
      </c>
      <c r="J47">
        <f t="shared" si="2"/>
        <v>1</v>
      </c>
      <c r="K47" t="str">
        <f t="shared" si="3"/>
        <v>-</v>
      </c>
      <c r="M47">
        <v>5</v>
      </c>
      <c r="N47">
        <v>6838932</v>
      </c>
      <c r="O47" t="s">
        <v>413</v>
      </c>
      <c r="P47">
        <v>1</v>
      </c>
      <c r="Q47">
        <v>1</v>
      </c>
      <c r="R47">
        <v>1</v>
      </c>
      <c r="S47" t="s">
        <v>413</v>
      </c>
    </row>
    <row r="48" spans="1:19" x14ac:dyDescent="0.35">
      <c r="A48" t="str">
        <f>LEFT(VEP!B48,FIND(":",VEP!B48)-1)</f>
        <v>12</v>
      </c>
      <c r="B48" t="str">
        <f>RIGHT(VEP!B48,LEN(VEP!B48)-FIND("-",VEP!B48))</f>
        <v>31805128</v>
      </c>
      <c r="C48" t="str">
        <f>IF(VEP!F48="-",VEP!G48,VEP!F48)</f>
        <v>ADGRB3</v>
      </c>
      <c r="E48">
        <v>5</v>
      </c>
      <c r="F48">
        <v>6811533</v>
      </c>
      <c r="G48" t="s">
        <v>413</v>
      </c>
      <c r="H48">
        <f t="shared" si="0"/>
        <v>1</v>
      </c>
      <c r="I48">
        <f t="shared" si="1"/>
        <v>1</v>
      </c>
      <c r="J48">
        <f t="shared" si="2"/>
        <v>1</v>
      </c>
      <c r="K48" t="str">
        <f t="shared" si="3"/>
        <v>ENSCAFG00000045669</v>
      </c>
      <c r="M48">
        <v>5</v>
      </c>
      <c r="N48">
        <v>6845530</v>
      </c>
      <c r="O48" t="s">
        <v>413</v>
      </c>
      <c r="P48">
        <v>1</v>
      </c>
      <c r="Q48">
        <v>1</v>
      </c>
      <c r="R48">
        <v>1</v>
      </c>
      <c r="S48" t="s">
        <v>413</v>
      </c>
    </row>
    <row r="49" spans="1:19" x14ac:dyDescent="0.35">
      <c r="A49" t="str">
        <f>LEFT(VEP!B49,FIND(":",VEP!B49)-1)</f>
        <v>12</v>
      </c>
      <c r="B49" t="str">
        <f>RIGHT(VEP!B49,LEN(VEP!B49)-FIND("-",VEP!B49))</f>
        <v>31820134</v>
      </c>
      <c r="C49" t="str">
        <f>IF(VEP!F49="-",VEP!G49,VEP!F49)</f>
        <v>ADGRB3</v>
      </c>
      <c r="E49">
        <v>5</v>
      </c>
      <c r="F49">
        <v>6838932</v>
      </c>
      <c r="G49" t="s">
        <v>413</v>
      </c>
      <c r="H49">
        <f t="shared" si="0"/>
        <v>1</v>
      </c>
      <c r="I49">
        <f t="shared" si="1"/>
        <v>1</v>
      </c>
      <c r="J49">
        <f t="shared" si="2"/>
        <v>1</v>
      </c>
      <c r="K49" t="str">
        <f t="shared" si="3"/>
        <v>ENSCAFG00000045669</v>
      </c>
      <c r="M49">
        <v>5</v>
      </c>
      <c r="N49">
        <v>6859691</v>
      </c>
      <c r="O49" t="s">
        <v>314</v>
      </c>
      <c r="P49">
        <v>1</v>
      </c>
      <c r="Q49">
        <v>1</v>
      </c>
      <c r="R49">
        <v>1</v>
      </c>
      <c r="S49" t="s">
        <v>314</v>
      </c>
    </row>
    <row r="50" spans="1:19" x14ac:dyDescent="0.35">
      <c r="A50" t="str">
        <f>LEFT(VEP!B50,FIND(":",VEP!B50)-1)</f>
        <v>12</v>
      </c>
      <c r="B50" t="str">
        <f>RIGHT(VEP!B50,LEN(VEP!B50)-FIND("-",VEP!B50))</f>
        <v>31835704</v>
      </c>
      <c r="C50" t="str">
        <f>IF(VEP!F50="-",VEP!G50,VEP!F50)</f>
        <v>ADGRB3</v>
      </c>
      <c r="E50">
        <v>5</v>
      </c>
      <c r="F50">
        <v>6845530</v>
      </c>
      <c r="G50" t="s">
        <v>413</v>
      </c>
      <c r="H50">
        <f t="shared" si="0"/>
        <v>1</v>
      </c>
      <c r="I50">
        <f t="shared" si="1"/>
        <v>1</v>
      </c>
      <c r="J50">
        <f t="shared" si="2"/>
        <v>1</v>
      </c>
      <c r="K50" t="str">
        <f t="shared" si="3"/>
        <v>ENSCAFG00000045669</v>
      </c>
      <c r="M50">
        <v>5</v>
      </c>
      <c r="N50">
        <v>6907781</v>
      </c>
      <c r="O50" t="s">
        <v>314</v>
      </c>
      <c r="P50">
        <v>1</v>
      </c>
      <c r="Q50">
        <v>1</v>
      </c>
      <c r="R50">
        <v>1</v>
      </c>
      <c r="S50" t="s">
        <v>314</v>
      </c>
    </row>
    <row r="51" spans="1:19" x14ac:dyDescent="0.35">
      <c r="A51" t="str">
        <f>LEFT(VEP!B51,FIND(":",VEP!B51)-1)</f>
        <v>12</v>
      </c>
      <c r="B51" t="str">
        <f>RIGHT(VEP!B51,LEN(VEP!B51)-FIND("-",VEP!B51))</f>
        <v>31835704</v>
      </c>
      <c r="C51" t="str">
        <f>IF(VEP!F51="-",VEP!G51,VEP!F51)</f>
        <v>U6</v>
      </c>
      <c r="E51">
        <v>5</v>
      </c>
      <c r="F51">
        <v>6859691</v>
      </c>
      <c r="G51" t="s">
        <v>314</v>
      </c>
      <c r="H51">
        <f t="shared" si="0"/>
        <v>1</v>
      </c>
      <c r="I51">
        <f t="shared" si="1"/>
        <v>1</v>
      </c>
      <c r="J51">
        <f t="shared" si="2"/>
        <v>1</v>
      </c>
      <c r="K51" t="str">
        <f t="shared" si="3"/>
        <v>-</v>
      </c>
      <c r="M51">
        <v>5</v>
      </c>
      <c r="N51">
        <v>6919588</v>
      </c>
      <c r="O51" t="s">
        <v>314</v>
      </c>
      <c r="P51">
        <v>1</v>
      </c>
      <c r="Q51">
        <v>1</v>
      </c>
      <c r="R51">
        <v>1</v>
      </c>
      <c r="S51" t="s">
        <v>314</v>
      </c>
    </row>
    <row r="52" spans="1:19" x14ac:dyDescent="0.35">
      <c r="A52" t="str">
        <f>LEFT(VEP!B52,FIND(":",VEP!B52)-1)</f>
        <v>12</v>
      </c>
      <c r="B52" t="str">
        <f>RIGHT(VEP!B52,LEN(VEP!B52)-FIND("-",VEP!B52))</f>
        <v>39245810</v>
      </c>
      <c r="C52" t="str">
        <f>IF(VEP!F52="-",VEP!G52,VEP!F52)</f>
        <v>-</v>
      </c>
      <c r="E52">
        <v>5</v>
      </c>
      <c r="F52">
        <v>6907781</v>
      </c>
      <c r="G52" t="s">
        <v>314</v>
      </c>
      <c r="H52">
        <f t="shared" si="0"/>
        <v>1</v>
      </c>
      <c r="I52">
        <f t="shared" si="1"/>
        <v>1</v>
      </c>
      <c r="J52">
        <f t="shared" si="2"/>
        <v>1</v>
      </c>
      <c r="K52" t="str">
        <f t="shared" si="3"/>
        <v>-</v>
      </c>
      <c r="M52">
        <v>5</v>
      </c>
      <c r="N52">
        <v>6991724</v>
      </c>
      <c r="O52" t="s">
        <v>314</v>
      </c>
      <c r="P52">
        <v>1</v>
      </c>
      <c r="Q52">
        <v>1</v>
      </c>
      <c r="R52">
        <v>1</v>
      </c>
      <c r="S52" t="s">
        <v>314</v>
      </c>
    </row>
    <row r="53" spans="1:19" x14ac:dyDescent="0.35">
      <c r="A53" t="str">
        <f>LEFT(VEP!B53,FIND(":",VEP!B53)-1)</f>
        <v>12</v>
      </c>
      <c r="B53" t="str">
        <f>RIGHT(VEP!B53,LEN(VEP!B53)-FIND("-",VEP!B53))</f>
        <v>47393616</v>
      </c>
      <c r="C53" t="str">
        <f>IF(VEP!F53="-",VEP!G53,VEP!F53)</f>
        <v>-</v>
      </c>
      <c r="E53">
        <v>5</v>
      </c>
      <c r="F53">
        <v>6919588</v>
      </c>
      <c r="G53" t="s">
        <v>314</v>
      </c>
      <c r="H53">
        <f t="shared" si="0"/>
        <v>1</v>
      </c>
      <c r="I53">
        <f t="shared" si="1"/>
        <v>1</v>
      </c>
      <c r="J53">
        <f t="shared" si="2"/>
        <v>1</v>
      </c>
      <c r="K53" t="str">
        <f t="shared" si="3"/>
        <v>-</v>
      </c>
      <c r="M53">
        <v>5</v>
      </c>
      <c r="N53">
        <v>40202215</v>
      </c>
      <c r="O53" t="s">
        <v>314</v>
      </c>
      <c r="P53">
        <v>1</v>
      </c>
      <c r="Q53">
        <v>1</v>
      </c>
      <c r="R53">
        <v>1</v>
      </c>
      <c r="S53" t="s">
        <v>314</v>
      </c>
    </row>
    <row r="54" spans="1:19" x14ac:dyDescent="0.35">
      <c r="A54" t="str">
        <f>LEFT(VEP!B54,FIND(":",VEP!B54)-1)</f>
        <v>12</v>
      </c>
      <c r="B54" t="str">
        <f>RIGHT(VEP!B54,LEN(VEP!B54)-FIND("-",VEP!B54))</f>
        <v>47562731</v>
      </c>
      <c r="C54" t="str">
        <f>IF(VEP!F54="-",VEP!G54,VEP!F54)</f>
        <v>CNR1</v>
      </c>
      <c r="E54">
        <v>5</v>
      </c>
      <c r="F54">
        <v>6991724</v>
      </c>
      <c r="G54" t="s">
        <v>314</v>
      </c>
      <c r="H54">
        <f t="shared" si="0"/>
        <v>1</v>
      </c>
      <c r="I54">
        <f t="shared" si="1"/>
        <v>1</v>
      </c>
      <c r="J54">
        <f t="shared" si="2"/>
        <v>1</v>
      </c>
      <c r="K54" t="str">
        <f t="shared" si="3"/>
        <v>-</v>
      </c>
      <c r="M54">
        <v>5</v>
      </c>
      <c r="N54">
        <v>47359645</v>
      </c>
      <c r="O54" t="s">
        <v>419</v>
      </c>
      <c r="P54">
        <v>1</v>
      </c>
      <c r="Q54">
        <v>1</v>
      </c>
      <c r="R54">
        <v>1</v>
      </c>
      <c r="S54" t="s">
        <v>419</v>
      </c>
    </row>
    <row r="55" spans="1:19" x14ac:dyDescent="0.35">
      <c r="A55" t="str">
        <f>LEFT(VEP!B55,FIND(":",VEP!B55)-1)</f>
        <v>13</v>
      </c>
      <c r="B55" t="str">
        <f>RIGHT(VEP!B55,LEN(VEP!B55)-FIND("-",VEP!B55))</f>
        <v>11012218</v>
      </c>
      <c r="C55" t="str">
        <f>IF(VEP!F55="-",VEP!G55,VEP!F55)</f>
        <v>-</v>
      </c>
      <c r="E55">
        <v>5</v>
      </c>
      <c r="F55">
        <v>40202215</v>
      </c>
      <c r="G55" t="s">
        <v>314</v>
      </c>
      <c r="H55">
        <f t="shared" si="0"/>
        <v>1</v>
      </c>
      <c r="I55">
        <f t="shared" si="1"/>
        <v>1</v>
      </c>
      <c r="J55">
        <f t="shared" si="2"/>
        <v>1</v>
      </c>
      <c r="K55" t="str">
        <f t="shared" si="3"/>
        <v>-</v>
      </c>
      <c r="M55">
        <v>6</v>
      </c>
      <c r="N55">
        <v>33510473</v>
      </c>
      <c r="O55" t="s">
        <v>424</v>
      </c>
      <c r="P55">
        <v>1</v>
      </c>
      <c r="Q55">
        <v>1</v>
      </c>
      <c r="R55">
        <v>1</v>
      </c>
      <c r="S55" t="s">
        <v>424</v>
      </c>
    </row>
    <row r="56" spans="1:19" x14ac:dyDescent="0.35">
      <c r="A56" t="str">
        <f>LEFT(VEP!B56,FIND(":",VEP!B56)-1)</f>
        <v>13</v>
      </c>
      <c r="B56" t="str">
        <f>RIGHT(VEP!B56,LEN(VEP!B56)-FIND("-",VEP!B56))</f>
        <v>14702870</v>
      </c>
      <c r="C56" t="str">
        <f>IF(VEP!F56="-",VEP!G56,VEP!F56)</f>
        <v>-</v>
      </c>
      <c r="E56">
        <v>5</v>
      </c>
      <c r="F56">
        <v>47359645</v>
      </c>
      <c r="G56" t="s">
        <v>419</v>
      </c>
      <c r="H56">
        <f t="shared" si="0"/>
        <v>1</v>
      </c>
      <c r="I56">
        <f t="shared" si="1"/>
        <v>1</v>
      </c>
      <c r="J56">
        <f t="shared" si="2"/>
        <v>1</v>
      </c>
      <c r="K56" t="str">
        <f t="shared" si="3"/>
        <v>ATG4C</v>
      </c>
      <c r="M56">
        <v>7</v>
      </c>
      <c r="N56">
        <v>11956306</v>
      </c>
      <c r="O56" t="s">
        <v>314</v>
      </c>
      <c r="P56">
        <v>1</v>
      </c>
      <c r="Q56">
        <v>1</v>
      </c>
      <c r="R56">
        <v>1</v>
      </c>
      <c r="S56" t="s">
        <v>314</v>
      </c>
    </row>
    <row r="57" spans="1:19" x14ac:dyDescent="0.35">
      <c r="A57" t="str">
        <f>LEFT(VEP!B57,FIND(":",VEP!B57)-1)</f>
        <v>14</v>
      </c>
      <c r="B57" t="str">
        <f>RIGHT(VEP!B57,LEN(VEP!B57)-FIND("-",VEP!B57))</f>
        <v>8117811</v>
      </c>
      <c r="C57" t="str">
        <f>IF(VEP!F57="-",VEP!G57,VEP!F57)</f>
        <v>LEP</v>
      </c>
      <c r="E57">
        <v>6</v>
      </c>
      <c r="F57">
        <v>33510473</v>
      </c>
      <c r="G57" t="s">
        <v>424</v>
      </c>
      <c r="H57">
        <f t="shared" si="0"/>
        <v>1</v>
      </c>
      <c r="I57">
        <f t="shared" si="1"/>
        <v>1</v>
      </c>
      <c r="J57">
        <f t="shared" si="2"/>
        <v>1</v>
      </c>
      <c r="K57" t="str">
        <f t="shared" si="3"/>
        <v>METTL22</v>
      </c>
      <c r="M57">
        <v>7</v>
      </c>
      <c r="N57">
        <v>11957885</v>
      </c>
      <c r="O57" t="s">
        <v>314</v>
      </c>
      <c r="P57">
        <v>1</v>
      </c>
      <c r="Q57">
        <v>1</v>
      </c>
      <c r="R57">
        <v>1</v>
      </c>
      <c r="S57" t="s">
        <v>314</v>
      </c>
    </row>
    <row r="58" spans="1:19" x14ac:dyDescent="0.35">
      <c r="A58" t="str">
        <f>LEFT(VEP!B58,FIND(":",VEP!B58)-1)</f>
        <v>14</v>
      </c>
      <c r="B58" t="str">
        <f>RIGHT(VEP!B58,LEN(VEP!B58)-FIND("-",VEP!B58))</f>
        <v>8117811</v>
      </c>
      <c r="C58" t="str">
        <f>IF(VEP!F58="-",VEP!G58,VEP!F58)</f>
        <v>LEP</v>
      </c>
      <c r="E58">
        <v>7</v>
      </c>
      <c r="F58">
        <v>11956306</v>
      </c>
      <c r="G58" t="s">
        <v>314</v>
      </c>
      <c r="H58">
        <f t="shared" si="0"/>
        <v>1</v>
      </c>
      <c r="I58">
        <f t="shared" si="1"/>
        <v>1</v>
      </c>
      <c r="J58">
        <f t="shared" si="2"/>
        <v>1</v>
      </c>
      <c r="K58" t="str">
        <f t="shared" si="3"/>
        <v>-</v>
      </c>
      <c r="M58">
        <v>7</v>
      </c>
      <c r="N58">
        <v>13448116</v>
      </c>
      <c r="O58" t="s">
        <v>430</v>
      </c>
      <c r="P58">
        <v>1</v>
      </c>
      <c r="Q58">
        <v>1</v>
      </c>
      <c r="R58">
        <v>1</v>
      </c>
      <c r="S58" t="s">
        <v>430</v>
      </c>
    </row>
    <row r="59" spans="1:19" x14ac:dyDescent="0.35">
      <c r="A59" t="str">
        <f>LEFT(VEP!B59,FIND(":",VEP!B59)-1)</f>
        <v>14</v>
      </c>
      <c r="B59" t="str">
        <f>RIGHT(VEP!B59,LEN(VEP!B59)-FIND("-",VEP!B59))</f>
        <v>17850921</v>
      </c>
      <c r="C59" t="str">
        <f>IF(VEP!F59="-",VEP!G59,VEP!F59)</f>
        <v>KRIT1</v>
      </c>
      <c r="E59">
        <v>7</v>
      </c>
      <c r="F59">
        <v>11957885</v>
      </c>
      <c r="G59" t="s">
        <v>314</v>
      </c>
      <c r="H59">
        <f t="shared" si="0"/>
        <v>1</v>
      </c>
      <c r="I59">
        <f t="shared" si="1"/>
        <v>1</v>
      </c>
      <c r="J59">
        <f t="shared" si="2"/>
        <v>1</v>
      </c>
      <c r="K59" t="str">
        <f t="shared" si="3"/>
        <v>-</v>
      </c>
      <c r="M59">
        <v>7</v>
      </c>
      <c r="N59">
        <v>24652821</v>
      </c>
      <c r="O59" t="s">
        <v>434</v>
      </c>
      <c r="P59">
        <v>1</v>
      </c>
      <c r="Q59">
        <v>1</v>
      </c>
      <c r="R59">
        <v>1</v>
      </c>
      <c r="S59" t="s">
        <v>434</v>
      </c>
    </row>
    <row r="60" spans="1:19" x14ac:dyDescent="0.35">
      <c r="A60" t="str">
        <f>LEFT(VEP!B60,FIND(":",VEP!B60)-1)</f>
        <v>14</v>
      </c>
      <c r="B60" t="str">
        <f>RIGHT(VEP!B60,LEN(VEP!B60)-FIND("-",VEP!B60))</f>
        <v>17850921</v>
      </c>
      <c r="C60" t="str">
        <f>IF(VEP!F60="-",VEP!G60,VEP!F60)</f>
        <v>ANKIB1</v>
      </c>
      <c r="E60">
        <v>7</v>
      </c>
      <c r="F60">
        <v>13448116</v>
      </c>
      <c r="G60" t="s">
        <v>430</v>
      </c>
      <c r="H60">
        <f t="shared" si="0"/>
        <v>1</v>
      </c>
      <c r="I60">
        <f t="shared" si="1"/>
        <v>1</v>
      </c>
      <c r="J60">
        <f t="shared" si="2"/>
        <v>1</v>
      </c>
      <c r="K60" t="str">
        <f t="shared" si="3"/>
        <v>TOR1AIP1</v>
      </c>
      <c r="M60">
        <v>7</v>
      </c>
      <c r="N60">
        <v>24664438</v>
      </c>
      <c r="O60" t="s">
        <v>434</v>
      </c>
      <c r="P60">
        <v>1</v>
      </c>
      <c r="Q60">
        <v>1</v>
      </c>
      <c r="R60">
        <v>1</v>
      </c>
      <c r="S60" t="s">
        <v>434</v>
      </c>
    </row>
    <row r="61" spans="1:19" x14ac:dyDescent="0.35">
      <c r="A61" t="str">
        <f>LEFT(VEP!B61,FIND(":",VEP!B61)-1)</f>
        <v>14</v>
      </c>
      <c r="B61" t="str">
        <f>RIGHT(VEP!B61,LEN(VEP!B61)-FIND("-",VEP!B61))</f>
        <v>17850921</v>
      </c>
      <c r="C61" t="str">
        <f>IF(VEP!F61="-",VEP!G61,VEP!F61)</f>
        <v>KRIT1</v>
      </c>
      <c r="E61">
        <v>7</v>
      </c>
      <c r="F61">
        <v>24652821</v>
      </c>
      <c r="G61" t="s">
        <v>434</v>
      </c>
      <c r="H61">
        <f t="shared" si="0"/>
        <v>1</v>
      </c>
      <c r="I61">
        <f t="shared" si="1"/>
        <v>1</v>
      </c>
      <c r="J61">
        <f t="shared" si="2"/>
        <v>1</v>
      </c>
      <c r="K61" t="str">
        <f t="shared" si="3"/>
        <v>RABGAP1L</v>
      </c>
      <c r="M61">
        <v>8</v>
      </c>
      <c r="N61">
        <v>7735497</v>
      </c>
      <c r="O61" t="s">
        <v>314</v>
      </c>
      <c r="P61">
        <v>1</v>
      </c>
      <c r="Q61">
        <v>1</v>
      </c>
      <c r="R61">
        <v>1</v>
      </c>
      <c r="S61" t="s">
        <v>314</v>
      </c>
    </row>
    <row r="62" spans="1:19" x14ac:dyDescent="0.35">
      <c r="A62" t="str">
        <f>LEFT(VEP!B62,FIND(":",VEP!B62)-1)</f>
        <v>14</v>
      </c>
      <c r="B62" t="str">
        <f>RIGHT(VEP!B62,LEN(VEP!B62)-FIND("-",VEP!B62))</f>
        <v>17850921</v>
      </c>
      <c r="C62" t="str">
        <f>IF(VEP!F62="-",VEP!G62,VEP!F62)</f>
        <v>ANKIB1</v>
      </c>
      <c r="E62">
        <v>7</v>
      </c>
      <c r="F62">
        <v>24664438</v>
      </c>
      <c r="G62" t="s">
        <v>434</v>
      </c>
      <c r="H62">
        <f t="shared" si="0"/>
        <v>1</v>
      </c>
      <c r="I62">
        <f t="shared" si="1"/>
        <v>1</v>
      </c>
      <c r="J62">
        <f t="shared" si="2"/>
        <v>1</v>
      </c>
      <c r="K62" t="str">
        <f t="shared" si="3"/>
        <v>RABGAP1L</v>
      </c>
      <c r="M62">
        <v>8</v>
      </c>
      <c r="N62">
        <v>21330931</v>
      </c>
      <c r="O62" t="s">
        <v>441</v>
      </c>
      <c r="P62">
        <v>1</v>
      </c>
      <c r="Q62">
        <v>1</v>
      </c>
      <c r="R62">
        <v>1</v>
      </c>
      <c r="S62" t="s">
        <v>441</v>
      </c>
    </row>
    <row r="63" spans="1:19" x14ac:dyDescent="0.35">
      <c r="A63" t="str">
        <f>LEFT(VEP!B63,FIND(":",VEP!B63)-1)</f>
        <v>14</v>
      </c>
      <c r="B63" t="str">
        <f>RIGHT(VEP!B63,LEN(VEP!B63)-FIND("-",VEP!B63))</f>
        <v>17850921</v>
      </c>
      <c r="C63" t="str">
        <f>IF(VEP!F63="-",VEP!G63,VEP!F63)</f>
        <v>KRIT1</v>
      </c>
      <c r="E63">
        <v>8</v>
      </c>
      <c r="F63">
        <v>7735497</v>
      </c>
      <c r="G63" t="s">
        <v>314</v>
      </c>
      <c r="H63">
        <f t="shared" si="0"/>
        <v>1</v>
      </c>
      <c r="I63">
        <f t="shared" si="1"/>
        <v>1</v>
      </c>
      <c r="J63">
        <f t="shared" si="2"/>
        <v>1</v>
      </c>
      <c r="K63" t="str">
        <f t="shared" si="3"/>
        <v>-</v>
      </c>
      <c r="M63">
        <v>8</v>
      </c>
      <c r="N63">
        <v>21345264</v>
      </c>
      <c r="O63" t="s">
        <v>441</v>
      </c>
      <c r="P63">
        <v>1</v>
      </c>
      <c r="Q63">
        <v>1</v>
      </c>
      <c r="R63">
        <v>1</v>
      </c>
      <c r="S63" t="s">
        <v>441</v>
      </c>
    </row>
    <row r="64" spans="1:19" x14ac:dyDescent="0.35">
      <c r="A64" t="str">
        <f>LEFT(VEP!B64,FIND(":",VEP!B64)-1)</f>
        <v>14</v>
      </c>
      <c r="B64" t="str">
        <f>RIGHT(VEP!B64,LEN(VEP!B64)-FIND("-",VEP!B64))</f>
        <v>17850921</v>
      </c>
      <c r="C64" t="str">
        <f>IF(VEP!F64="-",VEP!G64,VEP!F64)</f>
        <v>KRIT1</v>
      </c>
      <c r="E64">
        <v>8</v>
      </c>
      <c r="F64">
        <v>21330931</v>
      </c>
      <c r="G64" t="s">
        <v>441</v>
      </c>
      <c r="H64">
        <f t="shared" si="0"/>
        <v>1</v>
      </c>
      <c r="I64">
        <f t="shared" si="1"/>
        <v>1</v>
      </c>
      <c r="J64">
        <f t="shared" si="2"/>
        <v>1</v>
      </c>
      <c r="K64" t="str">
        <f t="shared" si="3"/>
        <v>ENSCAFG00000047946</v>
      </c>
      <c r="M64">
        <v>9</v>
      </c>
      <c r="N64">
        <v>29654139</v>
      </c>
      <c r="O64" t="s">
        <v>314</v>
      </c>
      <c r="P64">
        <v>1</v>
      </c>
      <c r="Q64">
        <v>1</v>
      </c>
      <c r="R64">
        <v>1</v>
      </c>
      <c r="S64" t="s">
        <v>314</v>
      </c>
    </row>
    <row r="65" spans="1:19" x14ac:dyDescent="0.35">
      <c r="A65" t="str">
        <f>LEFT(VEP!B65,FIND(":",VEP!B65)-1)</f>
        <v>14</v>
      </c>
      <c r="B65" t="str">
        <f>RIGHT(VEP!B65,LEN(VEP!B65)-FIND("-",VEP!B65))</f>
        <v>17850921</v>
      </c>
      <c r="C65" t="str">
        <f>IF(VEP!F65="-",VEP!G65,VEP!F65)</f>
        <v>KRIT1</v>
      </c>
      <c r="E65">
        <v>8</v>
      </c>
      <c r="F65">
        <v>21345264</v>
      </c>
      <c r="G65" t="s">
        <v>441</v>
      </c>
      <c r="H65">
        <f t="shared" si="0"/>
        <v>1</v>
      </c>
      <c r="I65">
        <f t="shared" si="1"/>
        <v>1</v>
      </c>
      <c r="J65">
        <f t="shared" si="2"/>
        <v>1</v>
      </c>
      <c r="K65" t="str">
        <f t="shared" si="3"/>
        <v>ENSCAFG00000047946</v>
      </c>
      <c r="M65">
        <v>9</v>
      </c>
      <c r="N65">
        <v>29669984</v>
      </c>
      <c r="O65" t="s">
        <v>314</v>
      </c>
      <c r="P65">
        <v>1</v>
      </c>
      <c r="Q65">
        <v>1</v>
      </c>
      <c r="R65">
        <v>1</v>
      </c>
      <c r="S65" t="s">
        <v>314</v>
      </c>
    </row>
    <row r="66" spans="1:19" x14ac:dyDescent="0.35">
      <c r="A66" t="str">
        <f>LEFT(VEP!B66,FIND(":",VEP!B66)-1)</f>
        <v>14</v>
      </c>
      <c r="B66" t="str">
        <f>RIGHT(VEP!B66,LEN(VEP!B66)-FIND("-",VEP!B66))</f>
        <v>32503168</v>
      </c>
      <c r="C66" t="str">
        <f>IF(VEP!F66="-",VEP!G66,VEP!F66)</f>
        <v>-</v>
      </c>
      <c r="E66">
        <v>9</v>
      </c>
      <c r="F66">
        <v>29654139</v>
      </c>
      <c r="G66" t="s">
        <v>314</v>
      </c>
      <c r="H66">
        <f t="shared" ref="H66:H129" si="4">IF(AND(E66=E65,F66=F65),H65+1,1)</f>
        <v>1</v>
      </c>
      <c r="I66">
        <f t="shared" ref="I66:I129" si="5">_xlfn.MAXIFS(H:H,F:F,F66,E:E,E66)</f>
        <v>1</v>
      </c>
      <c r="J66">
        <f t="shared" ref="J66:J129" si="6">IF(I66=H66,1,0)</f>
        <v>1</v>
      </c>
      <c r="K66" t="str">
        <f t="shared" ref="K66:K129" si="7">IF(AND(E66=E65,F66=F65),K65&amp;","&amp;G66,G66)</f>
        <v>-</v>
      </c>
      <c r="M66">
        <v>9</v>
      </c>
      <c r="N66">
        <v>29671758</v>
      </c>
      <c r="O66" t="s">
        <v>314</v>
      </c>
      <c r="P66">
        <v>1</v>
      </c>
      <c r="Q66">
        <v>1</v>
      </c>
      <c r="R66">
        <v>1</v>
      </c>
      <c r="S66" t="s">
        <v>314</v>
      </c>
    </row>
    <row r="67" spans="1:19" x14ac:dyDescent="0.35">
      <c r="A67" t="str">
        <f>LEFT(VEP!B67,FIND(":",VEP!B67)-1)</f>
        <v>14</v>
      </c>
      <c r="B67" t="str">
        <f>RIGHT(VEP!B67,LEN(VEP!B67)-FIND("-",VEP!B67))</f>
        <v>32522229</v>
      </c>
      <c r="C67" t="str">
        <f>IF(VEP!F67="-",VEP!G67,VEP!F67)</f>
        <v>-</v>
      </c>
      <c r="E67">
        <v>9</v>
      </c>
      <c r="F67">
        <v>29669984</v>
      </c>
      <c r="G67" t="s">
        <v>314</v>
      </c>
      <c r="H67">
        <f t="shared" si="4"/>
        <v>1</v>
      </c>
      <c r="I67">
        <f t="shared" si="5"/>
        <v>1</v>
      </c>
      <c r="J67">
        <f t="shared" si="6"/>
        <v>1</v>
      </c>
      <c r="K67" t="str">
        <f t="shared" si="7"/>
        <v>-</v>
      </c>
      <c r="M67">
        <v>9</v>
      </c>
      <c r="N67">
        <v>29710986</v>
      </c>
      <c r="O67" t="s">
        <v>314</v>
      </c>
      <c r="P67">
        <v>1</v>
      </c>
      <c r="Q67">
        <v>1</v>
      </c>
      <c r="R67">
        <v>1</v>
      </c>
      <c r="S67" t="s">
        <v>314</v>
      </c>
    </row>
    <row r="68" spans="1:19" x14ac:dyDescent="0.35">
      <c r="A68" t="str">
        <f>LEFT(VEP!B68,FIND(":",VEP!B68)-1)</f>
        <v>14</v>
      </c>
      <c r="B68" t="str">
        <f>RIGHT(VEP!B68,LEN(VEP!B68)-FIND("-",VEP!B68))</f>
        <v>32529441</v>
      </c>
      <c r="C68" t="str">
        <f>IF(VEP!F68="-",VEP!G68,VEP!F68)</f>
        <v>-</v>
      </c>
      <c r="E68">
        <v>9</v>
      </c>
      <c r="F68">
        <v>29671758</v>
      </c>
      <c r="G68" t="s">
        <v>314</v>
      </c>
      <c r="H68">
        <f t="shared" si="4"/>
        <v>1</v>
      </c>
      <c r="I68">
        <f t="shared" si="5"/>
        <v>1</v>
      </c>
      <c r="J68">
        <f t="shared" si="6"/>
        <v>1</v>
      </c>
      <c r="K68" t="str">
        <f t="shared" si="7"/>
        <v>-</v>
      </c>
      <c r="M68">
        <v>9</v>
      </c>
      <c r="N68">
        <v>29718219</v>
      </c>
      <c r="O68" t="s">
        <v>314</v>
      </c>
      <c r="P68">
        <v>1</v>
      </c>
      <c r="Q68">
        <v>1</v>
      </c>
      <c r="R68">
        <v>1</v>
      </c>
      <c r="S68" t="s">
        <v>314</v>
      </c>
    </row>
    <row r="69" spans="1:19" x14ac:dyDescent="0.35">
      <c r="A69" t="str">
        <f>LEFT(VEP!B69,FIND(":",VEP!B69)-1)</f>
        <v>14</v>
      </c>
      <c r="B69" t="str">
        <f>RIGHT(VEP!B69,LEN(VEP!B69)-FIND("-",VEP!B69))</f>
        <v>32540148</v>
      </c>
      <c r="C69" t="str">
        <f>IF(VEP!F69="-",VEP!G69,VEP!F69)</f>
        <v>-</v>
      </c>
      <c r="E69">
        <v>9</v>
      </c>
      <c r="F69">
        <v>29710986</v>
      </c>
      <c r="G69" t="s">
        <v>314</v>
      </c>
      <c r="H69">
        <f t="shared" si="4"/>
        <v>1</v>
      </c>
      <c r="I69">
        <f t="shared" si="5"/>
        <v>1</v>
      </c>
      <c r="J69">
        <f t="shared" si="6"/>
        <v>1</v>
      </c>
      <c r="K69" t="str">
        <f t="shared" si="7"/>
        <v>-</v>
      </c>
      <c r="M69">
        <v>9</v>
      </c>
      <c r="N69">
        <v>29731101</v>
      </c>
      <c r="O69" t="s">
        <v>314</v>
      </c>
      <c r="P69">
        <v>1</v>
      </c>
      <c r="Q69">
        <v>1</v>
      </c>
      <c r="R69">
        <v>1</v>
      </c>
      <c r="S69" t="s">
        <v>314</v>
      </c>
    </row>
    <row r="70" spans="1:19" x14ac:dyDescent="0.35">
      <c r="A70" t="str">
        <f>LEFT(VEP!B70,FIND(":",VEP!B70)-1)</f>
        <v>14</v>
      </c>
      <c r="B70" t="str">
        <f>RIGHT(VEP!B70,LEN(VEP!B70)-FIND("-",VEP!B70))</f>
        <v>32568553</v>
      </c>
      <c r="C70" t="str">
        <f>IF(VEP!F70="-",VEP!G70,VEP!F70)</f>
        <v>-</v>
      </c>
      <c r="E70">
        <v>9</v>
      </c>
      <c r="F70">
        <v>29718219</v>
      </c>
      <c r="G70" t="s">
        <v>314</v>
      </c>
      <c r="H70">
        <f t="shared" si="4"/>
        <v>1</v>
      </c>
      <c r="I70">
        <f t="shared" si="5"/>
        <v>1</v>
      </c>
      <c r="J70">
        <f t="shared" si="6"/>
        <v>1</v>
      </c>
      <c r="K70" t="str">
        <f t="shared" si="7"/>
        <v>-</v>
      </c>
      <c r="M70">
        <v>9</v>
      </c>
      <c r="N70">
        <v>29742489</v>
      </c>
      <c r="O70" t="s">
        <v>314</v>
      </c>
      <c r="P70">
        <v>1</v>
      </c>
      <c r="Q70">
        <v>1</v>
      </c>
      <c r="R70">
        <v>1</v>
      </c>
      <c r="S70" t="s">
        <v>314</v>
      </c>
    </row>
    <row r="71" spans="1:19" x14ac:dyDescent="0.35">
      <c r="A71" t="str">
        <f>LEFT(VEP!B71,FIND(":",VEP!B71)-1)</f>
        <v>15</v>
      </c>
      <c r="B71" t="str">
        <f>RIGHT(VEP!B71,LEN(VEP!B71)-FIND("-",VEP!B71))</f>
        <v>20317533</v>
      </c>
      <c r="C71" t="str">
        <f>IF(VEP!F71="-",VEP!G71,VEP!F71)</f>
        <v>-</v>
      </c>
      <c r="E71">
        <v>9</v>
      </c>
      <c r="F71">
        <v>29731101</v>
      </c>
      <c r="G71" t="s">
        <v>314</v>
      </c>
      <c r="H71">
        <f t="shared" si="4"/>
        <v>1</v>
      </c>
      <c r="I71">
        <f t="shared" si="5"/>
        <v>1</v>
      </c>
      <c r="J71">
        <f t="shared" si="6"/>
        <v>1</v>
      </c>
      <c r="K71" t="str">
        <f t="shared" si="7"/>
        <v>-</v>
      </c>
      <c r="M71">
        <v>9</v>
      </c>
      <c r="N71">
        <v>29752455</v>
      </c>
      <c r="O71" t="s">
        <v>314</v>
      </c>
      <c r="P71">
        <v>1</v>
      </c>
      <c r="Q71">
        <v>1</v>
      </c>
      <c r="R71">
        <v>1</v>
      </c>
      <c r="S71" t="s">
        <v>314</v>
      </c>
    </row>
    <row r="72" spans="1:19" x14ac:dyDescent="0.35">
      <c r="A72" t="str">
        <f>LEFT(VEP!B72,FIND(":",VEP!B72)-1)</f>
        <v>15</v>
      </c>
      <c r="B72" t="str">
        <f>RIGHT(VEP!B72,LEN(VEP!B72)-FIND("-",VEP!B72))</f>
        <v>26751372</v>
      </c>
      <c r="C72" t="str">
        <f>IF(VEP!F72="-",VEP!G72,VEP!F72)</f>
        <v>LRRIQ1</v>
      </c>
      <c r="E72">
        <v>9</v>
      </c>
      <c r="F72">
        <v>29742489</v>
      </c>
      <c r="G72" t="s">
        <v>314</v>
      </c>
      <c r="H72">
        <f t="shared" si="4"/>
        <v>1</v>
      </c>
      <c r="I72">
        <f t="shared" si="5"/>
        <v>1</v>
      </c>
      <c r="J72">
        <f t="shared" si="6"/>
        <v>1</v>
      </c>
      <c r="K72" t="str">
        <f t="shared" si="7"/>
        <v>-</v>
      </c>
      <c r="M72">
        <v>9</v>
      </c>
      <c r="N72">
        <v>29779751</v>
      </c>
      <c r="O72" t="s">
        <v>314</v>
      </c>
      <c r="P72">
        <v>1</v>
      </c>
      <c r="Q72">
        <v>1</v>
      </c>
      <c r="R72">
        <v>1</v>
      </c>
      <c r="S72" t="s">
        <v>314</v>
      </c>
    </row>
    <row r="73" spans="1:19" x14ac:dyDescent="0.35">
      <c r="A73" t="str">
        <f>LEFT(VEP!B73,FIND(":",VEP!B73)-1)</f>
        <v>15</v>
      </c>
      <c r="B73" t="str">
        <f>RIGHT(VEP!B73,LEN(VEP!B73)-FIND("-",VEP!B73))</f>
        <v>26751372</v>
      </c>
      <c r="C73" t="str">
        <f>IF(VEP!F73="-",VEP!G73,VEP!F73)</f>
        <v>LRRIQ1</v>
      </c>
      <c r="E73">
        <v>9</v>
      </c>
      <c r="F73">
        <v>29752455</v>
      </c>
      <c r="G73" t="s">
        <v>314</v>
      </c>
      <c r="H73">
        <f t="shared" si="4"/>
        <v>1</v>
      </c>
      <c r="I73">
        <f t="shared" si="5"/>
        <v>1</v>
      </c>
      <c r="J73">
        <f t="shared" si="6"/>
        <v>1</v>
      </c>
      <c r="K73" t="str">
        <f t="shared" si="7"/>
        <v>-</v>
      </c>
      <c r="M73">
        <v>9</v>
      </c>
      <c r="N73">
        <v>29799057</v>
      </c>
      <c r="O73" t="s">
        <v>314</v>
      </c>
      <c r="P73">
        <v>1</v>
      </c>
      <c r="Q73">
        <v>1</v>
      </c>
      <c r="R73">
        <v>1</v>
      </c>
      <c r="S73" t="s">
        <v>314</v>
      </c>
    </row>
    <row r="74" spans="1:19" x14ac:dyDescent="0.35">
      <c r="A74" t="str">
        <f>LEFT(VEP!B74,FIND(":",VEP!B74)-1)</f>
        <v>15</v>
      </c>
      <c r="B74" t="str">
        <f>RIGHT(VEP!B74,LEN(VEP!B74)-FIND("-",VEP!B74))</f>
        <v>26751372</v>
      </c>
      <c r="C74" t="str">
        <f>IF(VEP!F74="-",VEP!G74,VEP!F74)</f>
        <v>LRRIQ1</v>
      </c>
      <c r="E74">
        <v>9</v>
      </c>
      <c r="F74">
        <v>29779751</v>
      </c>
      <c r="G74" t="s">
        <v>314</v>
      </c>
      <c r="H74">
        <f t="shared" si="4"/>
        <v>1</v>
      </c>
      <c r="I74">
        <f t="shared" si="5"/>
        <v>1</v>
      </c>
      <c r="J74">
        <f t="shared" si="6"/>
        <v>1</v>
      </c>
      <c r="K74" t="str">
        <f t="shared" si="7"/>
        <v>-</v>
      </c>
      <c r="M74">
        <v>9</v>
      </c>
      <c r="N74">
        <v>29814161</v>
      </c>
      <c r="O74" t="s">
        <v>445</v>
      </c>
      <c r="P74">
        <v>1</v>
      </c>
      <c r="Q74">
        <v>1</v>
      </c>
      <c r="R74">
        <v>1</v>
      </c>
      <c r="S74" t="s">
        <v>445</v>
      </c>
    </row>
    <row r="75" spans="1:19" x14ac:dyDescent="0.35">
      <c r="A75" t="str">
        <f>LEFT(VEP!B75,FIND(":",VEP!B75)-1)</f>
        <v>15</v>
      </c>
      <c r="B75" t="str">
        <f>RIGHT(VEP!B75,LEN(VEP!B75)-FIND("-",VEP!B75))</f>
        <v>26751372</v>
      </c>
      <c r="C75" t="str">
        <f>IF(VEP!F75="-",VEP!G75,VEP!F75)</f>
        <v>LRRIQ1</v>
      </c>
      <c r="E75">
        <v>9</v>
      </c>
      <c r="F75">
        <v>29799057</v>
      </c>
      <c r="G75" t="s">
        <v>314</v>
      </c>
      <c r="H75">
        <f t="shared" si="4"/>
        <v>1</v>
      </c>
      <c r="I75">
        <f t="shared" si="5"/>
        <v>1</v>
      </c>
      <c r="J75">
        <f t="shared" si="6"/>
        <v>1</v>
      </c>
      <c r="K75" t="str">
        <f t="shared" si="7"/>
        <v>-</v>
      </c>
      <c r="M75">
        <v>9</v>
      </c>
      <c r="N75">
        <v>34984408</v>
      </c>
      <c r="O75" t="s">
        <v>1530</v>
      </c>
      <c r="P75">
        <v>1</v>
      </c>
      <c r="Q75">
        <v>1</v>
      </c>
      <c r="R75">
        <v>1</v>
      </c>
      <c r="S75" t="s">
        <v>1530</v>
      </c>
    </row>
    <row r="76" spans="1:19" x14ac:dyDescent="0.35">
      <c r="A76" t="str">
        <f>LEFT(VEP!B76,FIND(":",VEP!B76)-1)</f>
        <v>15</v>
      </c>
      <c r="B76" t="str">
        <f>RIGHT(VEP!B76,LEN(VEP!B76)-FIND("-",VEP!B76))</f>
        <v>26751372</v>
      </c>
      <c r="C76" t="str">
        <f>IF(VEP!F76="-",VEP!G76,VEP!F76)</f>
        <v>LRRIQ1</v>
      </c>
      <c r="E76">
        <v>9</v>
      </c>
      <c r="F76">
        <v>29814161</v>
      </c>
      <c r="G76" t="s">
        <v>445</v>
      </c>
      <c r="H76">
        <f t="shared" si="4"/>
        <v>1</v>
      </c>
      <c r="I76">
        <f t="shared" si="5"/>
        <v>1</v>
      </c>
      <c r="J76">
        <f t="shared" si="6"/>
        <v>1</v>
      </c>
      <c r="K76" t="str">
        <f t="shared" si="7"/>
        <v>ENSCAFG00000049515</v>
      </c>
      <c r="M76">
        <v>9</v>
      </c>
      <c r="N76">
        <v>57439074</v>
      </c>
      <c r="O76" t="s">
        <v>314</v>
      </c>
      <c r="P76">
        <v>1</v>
      </c>
      <c r="Q76">
        <v>1</v>
      </c>
      <c r="R76">
        <v>1</v>
      </c>
      <c r="S76" t="s">
        <v>314</v>
      </c>
    </row>
    <row r="77" spans="1:19" x14ac:dyDescent="0.35">
      <c r="A77" t="str">
        <f>LEFT(VEP!B77,FIND(":",VEP!B77)-1)</f>
        <v>15</v>
      </c>
      <c r="B77" t="str">
        <f>RIGHT(VEP!B77,LEN(VEP!B77)-FIND("-",VEP!B77))</f>
        <v>26751372</v>
      </c>
      <c r="C77" t="str">
        <f>IF(VEP!F77="-",VEP!G77,VEP!F77)</f>
        <v>LRRIQ1</v>
      </c>
      <c r="E77">
        <v>9</v>
      </c>
      <c r="F77">
        <v>34984408</v>
      </c>
      <c r="G77" t="s">
        <v>1530</v>
      </c>
      <c r="H77">
        <f t="shared" si="4"/>
        <v>1</v>
      </c>
      <c r="I77">
        <f t="shared" si="5"/>
        <v>1</v>
      </c>
      <c r="J77">
        <f t="shared" si="6"/>
        <v>1</v>
      </c>
      <c r="K77" t="str">
        <f t="shared" si="7"/>
        <v>BRIP1</v>
      </c>
      <c r="M77">
        <v>10</v>
      </c>
      <c r="N77">
        <v>44372549</v>
      </c>
      <c r="O77" t="s">
        <v>458</v>
      </c>
      <c r="P77">
        <v>1</v>
      </c>
      <c r="Q77">
        <v>1</v>
      </c>
      <c r="R77">
        <v>1</v>
      </c>
      <c r="S77" t="s">
        <v>458</v>
      </c>
    </row>
    <row r="78" spans="1:19" x14ac:dyDescent="0.35">
      <c r="A78" t="str">
        <f>LEFT(VEP!B78,FIND(":",VEP!B78)-1)</f>
        <v>15</v>
      </c>
      <c r="B78" t="str">
        <f>RIGHT(VEP!B78,LEN(VEP!B78)-FIND("-",VEP!B78))</f>
        <v>26751372</v>
      </c>
      <c r="C78" t="str">
        <f>IF(VEP!F78="-",VEP!G78,VEP!F78)</f>
        <v>LRRIQ1</v>
      </c>
      <c r="E78">
        <v>9</v>
      </c>
      <c r="F78">
        <v>57439074</v>
      </c>
      <c r="G78" t="s">
        <v>314</v>
      </c>
      <c r="H78">
        <f t="shared" si="4"/>
        <v>1</v>
      </c>
      <c r="I78">
        <f t="shared" si="5"/>
        <v>1</v>
      </c>
      <c r="J78">
        <f t="shared" si="6"/>
        <v>1</v>
      </c>
      <c r="K78" t="str">
        <f t="shared" si="7"/>
        <v>-</v>
      </c>
      <c r="M78">
        <v>10</v>
      </c>
      <c r="N78">
        <v>44388924</v>
      </c>
      <c r="O78" t="s">
        <v>458</v>
      </c>
      <c r="P78">
        <v>1</v>
      </c>
      <c r="Q78">
        <v>1</v>
      </c>
      <c r="R78">
        <v>1</v>
      </c>
      <c r="S78" t="s">
        <v>458</v>
      </c>
    </row>
    <row r="79" spans="1:19" x14ac:dyDescent="0.35">
      <c r="A79" t="str">
        <f>LEFT(VEP!B79,FIND(":",VEP!B79)-1)</f>
        <v>15</v>
      </c>
      <c r="B79" t="str">
        <f>RIGHT(VEP!B79,LEN(VEP!B79)-FIND("-",VEP!B79))</f>
        <v>26751372</v>
      </c>
      <c r="C79" t="str">
        <f>IF(VEP!F79="-",VEP!G79,VEP!F79)</f>
        <v>LRRIQ1</v>
      </c>
      <c r="E79">
        <v>10</v>
      </c>
      <c r="F79">
        <v>44372549</v>
      </c>
      <c r="G79" t="s">
        <v>458</v>
      </c>
      <c r="H79">
        <f t="shared" si="4"/>
        <v>1</v>
      </c>
      <c r="I79">
        <f t="shared" si="5"/>
        <v>1</v>
      </c>
      <c r="J79">
        <f t="shared" si="6"/>
        <v>1</v>
      </c>
      <c r="K79" t="str">
        <f t="shared" si="7"/>
        <v>VWA3B</v>
      </c>
      <c r="M79">
        <v>10</v>
      </c>
      <c r="N79">
        <v>44534551</v>
      </c>
      <c r="O79" t="s">
        <v>314</v>
      </c>
      <c r="P79">
        <v>1</v>
      </c>
      <c r="Q79">
        <v>1</v>
      </c>
      <c r="R79">
        <v>1</v>
      </c>
      <c r="S79" t="s">
        <v>314</v>
      </c>
    </row>
    <row r="80" spans="1:19" x14ac:dyDescent="0.35">
      <c r="A80" t="str">
        <f>LEFT(VEP!B80,FIND(":",VEP!B80)-1)</f>
        <v>15</v>
      </c>
      <c r="B80" t="str">
        <f>RIGHT(VEP!B80,LEN(VEP!B80)-FIND("-",VEP!B80))</f>
        <v>26965818</v>
      </c>
      <c r="C80" t="str">
        <f>IF(VEP!F80="-",VEP!G80,VEP!F80)</f>
        <v>ENSCAFG00000042655</v>
      </c>
      <c r="E80">
        <v>10</v>
      </c>
      <c r="F80">
        <v>44388924</v>
      </c>
      <c r="G80" t="s">
        <v>458</v>
      </c>
      <c r="H80">
        <f t="shared" si="4"/>
        <v>1</v>
      </c>
      <c r="I80">
        <f t="shared" si="5"/>
        <v>1</v>
      </c>
      <c r="J80">
        <f t="shared" si="6"/>
        <v>1</v>
      </c>
      <c r="K80" t="str">
        <f t="shared" si="7"/>
        <v>VWA3B</v>
      </c>
      <c r="M80">
        <v>10</v>
      </c>
      <c r="N80">
        <v>44543279</v>
      </c>
      <c r="O80" t="s">
        <v>314</v>
      </c>
      <c r="P80">
        <v>1</v>
      </c>
      <c r="Q80">
        <v>1</v>
      </c>
      <c r="R80">
        <v>1</v>
      </c>
      <c r="S80" t="s">
        <v>314</v>
      </c>
    </row>
    <row r="81" spans="1:19" x14ac:dyDescent="0.35">
      <c r="A81" t="str">
        <f>LEFT(VEP!B81,FIND(":",VEP!B81)-1)</f>
        <v>15</v>
      </c>
      <c r="B81" t="str">
        <f>RIGHT(VEP!B81,LEN(VEP!B81)-FIND("-",VEP!B81))</f>
        <v>26965818</v>
      </c>
      <c r="C81" t="str">
        <f>IF(VEP!F81="-",VEP!G81,VEP!F81)</f>
        <v>ENSCAFG00000042655</v>
      </c>
      <c r="E81">
        <v>10</v>
      </c>
      <c r="F81">
        <v>44534551</v>
      </c>
      <c r="G81" t="s">
        <v>314</v>
      </c>
      <c r="H81">
        <f t="shared" si="4"/>
        <v>1</v>
      </c>
      <c r="I81">
        <f t="shared" si="5"/>
        <v>1</v>
      </c>
      <c r="J81">
        <f t="shared" si="6"/>
        <v>1</v>
      </c>
      <c r="K81" t="str">
        <f t="shared" si="7"/>
        <v>-</v>
      </c>
      <c r="M81">
        <v>10</v>
      </c>
      <c r="N81">
        <v>46053118</v>
      </c>
      <c r="O81" t="s">
        <v>463</v>
      </c>
      <c r="P81">
        <v>1</v>
      </c>
      <c r="Q81">
        <v>1</v>
      </c>
      <c r="R81">
        <v>1</v>
      </c>
      <c r="S81" t="s">
        <v>463</v>
      </c>
    </row>
    <row r="82" spans="1:19" x14ac:dyDescent="0.35">
      <c r="A82" t="str">
        <f>LEFT(VEP!B82,FIND(":",VEP!B82)-1)</f>
        <v>15</v>
      </c>
      <c r="B82" t="str">
        <f>RIGHT(VEP!B82,LEN(VEP!B82)-FIND("-",VEP!B82))</f>
        <v>26965818</v>
      </c>
      <c r="C82" t="str">
        <f>IF(VEP!F82="-",VEP!G82,VEP!F82)</f>
        <v>ENSCAFG00000042655</v>
      </c>
      <c r="E82">
        <v>10</v>
      </c>
      <c r="F82">
        <v>44543279</v>
      </c>
      <c r="G82" t="s">
        <v>314</v>
      </c>
      <c r="H82">
        <f t="shared" si="4"/>
        <v>1</v>
      </c>
      <c r="I82">
        <f t="shared" si="5"/>
        <v>1</v>
      </c>
      <c r="J82">
        <f t="shared" si="6"/>
        <v>1</v>
      </c>
      <c r="K82" t="str">
        <f t="shared" si="7"/>
        <v>-</v>
      </c>
      <c r="M82">
        <v>11</v>
      </c>
      <c r="N82">
        <v>9844519</v>
      </c>
      <c r="O82" t="s">
        <v>314</v>
      </c>
      <c r="P82">
        <v>1</v>
      </c>
      <c r="Q82">
        <v>1</v>
      </c>
      <c r="R82">
        <v>1</v>
      </c>
      <c r="S82" t="s">
        <v>314</v>
      </c>
    </row>
    <row r="83" spans="1:19" x14ac:dyDescent="0.35">
      <c r="A83" t="str">
        <f>LEFT(VEP!B83,FIND(":",VEP!B83)-1)</f>
        <v>16</v>
      </c>
      <c r="B83" t="str">
        <f>RIGHT(VEP!B83,LEN(VEP!B83)-FIND("-",VEP!B83))</f>
        <v>7462818</v>
      </c>
      <c r="C83" t="str">
        <f>IF(VEP!F83="-",VEP!G83,VEP!F83)</f>
        <v>SSBP1</v>
      </c>
      <c r="E83">
        <v>10</v>
      </c>
      <c r="F83">
        <v>46053118</v>
      </c>
      <c r="G83" t="s">
        <v>463</v>
      </c>
      <c r="H83">
        <f t="shared" si="4"/>
        <v>1</v>
      </c>
      <c r="I83">
        <f t="shared" si="5"/>
        <v>1</v>
      </c>
      <c r="J83">
        <f t="shared" si="6"/>
        <v>1</v>
      </c>
      <c r="K83" t="str">
        <f t="shared" si="7"/>
        <v>THADA</v>
      </c>
      <c r="M83">
        <v>11</v>
      </c>
      <c r="N83">
        <v>54017181</v>
      </c>
      <c r="O83" t="s">
        <v>469</v>
      </c>
      <c r="P83">
        <v>1</v>
      </c>
      <c r="Q83">
        <v>1</v>
      </c>
      <c r="R83">
        <v>1</v>
      </c>
      <c r="S83" t="s">
        <v>469</v>
      </c>
    </row>
    <row r="84" spans="1:19" x14ac:dyDescent="0.35">
      <c r="A84" t="str">
        <f>LEFT(VEP!B84,FIND(":",VEP!B84)-1)</f>
        <v>16</v>
      </c>
      <c r="B84" t="str">
        <f>RIGHT(VEP!B84,LEN(VEP!B84)-FIND("-",VEP!B84))</f>
        <v>7462818</v>
      </c>
      <c r="C84" t="str">
        <f>IF(VEP!F84="-",VEP!G84,VEP!F84)</f>
        <v>WEE2</v>
      </c>
      <c r="E84">
        <v>11</v>
      </c>
      <c r="F84">
        <v>9844519</v>
      </c>
      <c r="G84" t="s">
        <v>314</v>
      </c>
      <c r="H84">
        <f t="shared" si="4"/>
        <v>1</v>
      </c>
      <c r="I84">
        <f t="shared" si="5"/>
        <v>1</v>
      </c>
      <c r="J84">
        <f t="shared" si="6"/>
        <v>1</v>
      </c>
      <c r="K84" t="str">
        <f t="shared" si="7"/>
        <v>-</v>
      </c>
      <c r="M84">
        <v>11</v>
      </c>
      <c r="N84">
        <v>54049858</v>
      </c>
      <c r="O84" t="s">
        <v>469</v>
      </c>
      <c r="P84">
        <v>1</v>
      </c>
      <c r="Q84">
        <v>1</v>
      </c>
      <c r="R84">
        <v>1</v>
      </c>
      <c r="S84" t="s">
        <v>469</v>
      </c>
    </row>
    <row r="85" spans="1:19" x14ac:dyDescent="0.35">
      <c r="A85" t="str">
        <f>LEFT(VEP!B85,FIND(":",VEP!B85)-1)</f>
        <v>16</v>
      </c>
      <c r="B85" t="str">
        <f>RIGHT(VEP!B85,LEN(VEP!B85)-FIND("-",VEP!B85))</f>
        <v>13634700</v>
      </c>
      <c r="C85" t="str">
        <f>IF(VEP!F85="-",VEP!G85,VEP!F85)</f>
        <v>LYPD8</v>
      </c>
      <c r="E85">
        <v>11</v>
      </c>
      <c r="F85">
        <v>54017181</v>
      </c>
      <c r="G85" t="s">
        <v>469</v>
      </c>
      <c r="H85">
        <f t="shared" si="4"/>
        <v>1</v>
      </c>
      <c r="I85">
        <f t="shared" si="5"/>
        <v>1</v>
      </c>
      <c r="J85">
        <f t="shared" si="6"/>
        <v>1</v>
      </c>
      <c r="K85" t="str">
        <f t="shared" si="7"/>
        <v>FRMPD1</v>
      </c>
      <c r="M85">
        <v>11</v>
      </c>
      <c r="N85">
        <v>54049870</v>
      </c>
      <c r="O85" t="s">
        <v>469</v>
      </c>
      <c r="P85">
        <v>1</v>
      </c>
      <c r="Q85">
        <v>1</v>
      </c>
      <c r="R85">
        <v>1</v>
      </c>
      <c r="S85" t="s">
        <v>469</v>
      </c>
    </row>
    <row r="86" spans="1:19" x14ac:dyDescent="0.35">
      <c r="A86" t="str">
        <f>LEFT(VEP!B86,FIND(":",VEP!B86)-1)</f>
        <v>16</v>
      </c>
      <c r="B86" t="str">
        <f>RIGHT(VEP!B86,LEN(VEP!B86)-FIND("-",VEP!B86))</f>
        <v>13634700</v>
      </c>
      <c r="C86" t="str">
        <f>IF(VEP!F86="-",VEP!G86,VEP!F86)</f>
        <v>LYPD8</v>
      </c>
      <c r="E86">
        <v>11</v>
      </c>
      <c r="F86">
        <v>54049858</v>
      </c>
      <c r="G86" t="s">
        <v>469</v>
      </c>
      <c r="H86">
        <f t="shared" si="4"/>
        <v>1</v>
      </c>
      <c r="I86">
        <f t="shared" si="5"/>
        <v>1</v>
      </c>
      <c r="J86">
        <f t="shared" si="6"/>
        <v>1</v>
      </c>
      <c r="K86" t="str">
        <f t="shared" si="7"/>
        <v>FRMPD1</v>
      </c>
      <c r="M86">
        <v>11</v>
      </c>
      <c r="N86">
        <v>54156304</v>
      </c>
      <c r="O86" t="s">
        <v>476</v>
      </c>
      <c r="P86">
        <v>1</v>
      </c>
      <c r="Q86">
        <v>1</v>
      </c>
      <c r="R86">
        <v>1</v>
      </c>
      <c r="S86" t="s">
        <v>476</v>
      </c>
    </row>
    <row r="87" spans="1:19" x14ac:dyDescent="0.35">
      <c r="A87" t="str">
        <f>LEFT(VEP!B87,FIND(":",VEP!B87)-1)</f>
        <v>16</v>
      </c>
      <c r="B87" t="str">
        <f>RIGHT(VEP!B87,LEN(VEP!B87)-FIND("-",VEP!B87))</f>
        <v>13634890</v>
      </c>
      <c r="C87" t="str">
        <f>IF(VEP!F87="-",VEP!G87,VEP!F87)</f>
        <v>LYPD8</v>
      </c>
      <c r="E87">
        <v>11</v>
      </c>
      <c r="F87">
        <v>54049870</v>
      </c>
      <c r="G87" t="s">
        <v>469</v>
      </c>
      <c r="H87">
        <f t="shared" si="4"/>
        <v>1</v>
      </c>
      <c r="I87">
        <f t="shared" si="5"/>
        <v>1</v>
      </c>
      <c r="J87">
        <f t="shared" si="6"/>
        <v>1</v>
      </c>
      <c r="K87" t="str">
        <f t="shared" si="7"/>
        <v>FRMPD1</v>
      </c>
      <c r="M87">
        <v>11</v>
      </c>
      <c r="N87">
        <v>54324689</v>
      </c>
      <c r="O87" t="s">
        <v>478</v>
      </c>
      <c r="P87">
        <v>2</v>
      </c>
      <c r="Q87">
        <v>2</v>
      </c>
      <c r="R87">
        <v>1</v>
      </c>
      <c r="S87" t="s">
        <v>1536</v>
      </c>
    </row>
    <row r="88" spans="1:19" x14ac:dyDescent="0.35">
      <c r="A88" t="str">
        <f>LEFT(VEP!B88,FIND(":",VEP!B88)-1)</f>
        <v>16</v>
      </c>
      <c r="B88" t="str">
        <f>RIGHT(VEP!B88,LEN(VEP!B88)-FIND("-",VEP!B88))</f>
        <v>13634890</v>
      </c>
      <c r="C88" t="str">
        <f>IF(VEP!F88="-",VEP!G88,VEP!F88)</f>
        <v>LYPD8</v>
      </c>
      <c r="E88">
        <v>11</v>
      </c>
      <c r="F88">
        <v>54156304</v>
      </c>
      <c r="G88" t="s">
        <v>476</v>
      </c>
      <c r="H88">
        <f t="shared" si="4"/>
        <v>1</v>
      </c>
      <c r="I88">
        <f t="shared" si="5"/>
        <v>1</v>
      </c>
      <c r="J88">
        <f t="shared" si="6"/>
        <v>1</v>
      </c>
      <c r="K88" t="str">
        <f t="shared" si="7"/>
        <v>ENSCAFG00000002395</v>
      </c>
      <c r="M88">
        <v>11</v>
      </c>
      <c r="N88">
        <v>54347903</v>
      </c>
      <c r="O88" t="s">
        <v>481</v>
      </c>
      <c r="P88">
        <v>1</v>
      </c>
      <c r="Q88">
        <v>1</v>
      </c>
      <c r="R88">
        <v>1</v>
      </c>
      <c r="S88" t="s">
        <v>481</v>
      </c>
    </row>
    <row r="89" spans="1:19" x14ac:dyDescent="0.35">
      <c r="A89" t="str">
        <f>LEFT(VEP!B89,FIND(":",VEP!B89)-1)</f>
        <v>16</v>
      </c>
      <c r="B89" t="str">
        <f>RIGHT(VEP!B89,LEN(VEP!B89)-FIND("-",VEP!B89))</f>
        <v>13670264</v>
      </c>
      <c r="C89" t="str">
        <f>IF(VEP!F89="-",VEP!G89,VEP!F89)</f>
        <v>-</v>
      </c>
      <c r="E89">
        <v>11</v>
      </c>
      <c r="F89">
        <v>54324689</v>
      </c>
      <c r="G89" t="s">
        <v>481</v>
      </c>
      <c r="H89">
        <f t="shared" si="4"/>
        <v>1</v>
      </c>
      <c r="I89">
        <f t="shared" si="5"/>
        <v>2</v>
      </c>
      <c r="J89">
        <f t="shared" si="6"/>
        <v>0</v>
      </c>
      <c r="K89" t="str">
        <f t="shared" si="7"/>
        <v>ENSCAFG00000043130</v>
      </c>
      <c r="M89">
        <v>11</v>
      </c>
      <c r="N89">
        <v>54368623</v>
      </c>
      <c r="O89" t="s">
        <v>481</v>
      </c>
      <c r="P89">
        <v>1</v>
      </c>
      <c r="Q89">
        <v>1</v>
      </c>
      <c r="R89">
        <v>1</v>
      </c>
      <c r="S89" t="s">
        <v>481</v>
      </c>
    </row>
    <row r="90" spans="1:19" x14ac:dyDescent="0.35">
      <c r="A90" t="str">
        <f>LEFT(VEP!B90,FIND(":",VEP!B90)-1)</f>
        <v>17</v>
      </c>
      <c r="B90" t="str">
        <f>RIGHT(VEP!B90,LEN(VEP!B90)-FIND("-",VEP!B90))</f>
        <v>3753156</v>
      </c>
      <c r="C90" t="str">
        <f>IF(VEP!F90="-",VEP!G90,VEP!F90)</f>
        <v>-</v>
      </c>
      <c r="E90">
        <v>11</v>
      </c>
      <c r="F90">
        <v>54324689</v>
      </c>
      <c r="G90" t="s">
        <v>478</v>
      </c>
      <c r="H90">
        <f t="shared" si="4"/>
        <v>2</v>
      </c>
      <c r="I90">
        <f t="shared" si="5"/>
        <v>2</v>
      </c>
      <c r="J90">
        <f t="shared" si="6"/>
        <v>1</v>
      </c>
      <c r="K90" t="str">
        <f t="shared" si="7"/>
        <v>ENSCAFG00000043130,SHB</v>
      </c>
      <c r="M90">
        <v>11</v>
      </c>
      <c r="N90">
        <v>54391443</v>
      </c>
      <c r="O90" t="s">
        <v>481</v>
      </c>
      <c r="P90">
        <v>1</v>
      </c>
      <c r="Q90">
        <v>1</v>
      </c>
      <c r="R90">
        <v>1</v>
      </c>
      <c r="S90" t="s">
        <v>481</v>
      </c>
    </row>
    <row r="91" spans="1:19" x14ac:dyDescent="0.35">
      <c r="A91" t="str">
        <f>LEFT(VEP!B91,FIND(":",VEP!B91)-1)</f>
        <v>18</v>
      </c>
      <c r="B91" t="str">
        <f>RIGHT(VEP!B91,LEN(VEP!B91)-FIND("-",VEP!B91))</f>
        <v>9493237</v>
      </c>
      <c r="C91" t="str">
        <f>IF(VEP!F91="-",VEP!G91,VEP!F91)</f>
        <v>SUGCT</v>
      </c>
      <c r="E91">
        <v>11</v>
      </c>
      <c r="F91">
        <v>54347903</v>
      </c>
      <c r="G91" t="s">
        <v>481</v>
      </c>
      <c r="H91">
        <f t="shared" si="4"/>
        <v>1</v>
      </c>
      <c r="I91">
        <f t="shared" si="5"/>
        <v>1</v>
      </c>
      <c r="J91">
        <f t="shared" si="6"/>
        <v>1</v>
      </c>
      <c r="K91" t="str">
        <f t="shared" si="7"/>
        <v>ENSCAFG00000043130</v>
      </c>
      <c r="M91">
        <v>12</v>
      </c>
      <c r="N91">
        <v>26284264</v>
      </c>
      <c r="O91" t="s">
        <v>314</v>
      </c>
      <c r="P91">
        <v>1</v>
      </c>
      <c r="Q91">
        <v>1</v>
      </c>
      <c r="R91">
        <v>1</v>
      </c>
      <c r="S91" t="s">
        <v>314</v>
      </c>
    </row>
    <row r="92" spans="1:19" x14ac:dyDescent="0.35">
      <c r="A92" t="str">
        <f>LEFT(VEP!B92,FIND(":",VEP!B92)-1)</f>
        <v>18</v>
      </c>
      <c r="B92" t="str">
        <f>RIGHT(VEP!B92,LEN(VEP!B92)-FIND("-",VEP!B92))</f>
        <v>9493237</v>
      </c>
      <c r="C92" t="str">
        <f>IF(VEP!F92="-",VEP!G92,VEP!F92)</f>
        <v>SUGCT</v>
      </c>
      <c r="E92">
        <v>11</v>
      </c>
      <c r="F92">
        <v>54368623</v>
      </c>
      <c r="G92" t="s">
        <v>481</v>
      </c>
      <c r="H92">
        <f t="shared" si="4"/>
        <v>1</v>
      </c>
      <c r="I92">
        <f t="shared" si="5"/>
        <v>1</v>
      </c>
      <c r="J92">
        <f t="shared" si="6"/>
        <v>1</v>
      </c>
      <c r="K92" t="str">
        <f t="shared" si="7"/>
        <v>ENSCAFG00000043130</v>
      </c>
      <c r="M92">
        <v>12</v>
      </c>
      <c r="N92">
        <v>30314914</v>
      </c>
      <c r="O92" t="s">
        <v>314</v>
      </c>
      <c r="P92">
        <v>1</v>
      </c>
      <c r="Q92">
        <v>1</v>
      </c>
      <c r="R92">
        <v>1</v>
      </c>
      <c r="S92" t="s">
        <v>314</v>
      </c>
    </row>
    <row r="93" spans="1:19" x14ac:dyDescent="0.35">
      <c r="A93" t="str">
        <f>LEFT(VEP!B93,FIND(":",VEP!B93)-1)</f>
        <v>18</v>
      </c>
      <c r="B93" t="str">
        <f>RIGHT(VEP!B93,LEN(VEP!B93)-FIND("-",VEP!B93))</f>
        <v>9493237</v>
      </c>
      <c r="C93" t="str">
        <f>IF(VEP!F93="-",VEP!G93,VEP!F93)</f>
        <v>SUGCT</v>
      </c>
      <c r="E93">
        <v>11</v>
      </c>
      <c r="F93">
        <v>54391443</v>
      </c>
      <c r="G93" t="s">
        <v>481</v>
      </c>
      <c r="H93">
        <f t="shared" si="4"/>
        <v>1</v>
      </c>
      <c r="I93">
        <f t="shared" si="5"/>
        <v>1</v>
      </c>
      <c r="J93">
        <f t="shared" si="6"/>
        <v>1</v>
      </c>
      <c r="K93" t="str">
        <f t="shared" si="7"/>
        <v>ENSCAFG00000043130</v>
      </c>
      <c r="M93">
        <v>12</v>
      </c>
      <c r="N93">
        <v>31691990</v>
      </c>
      <c r="O93" t="s">
        <v>488</v>
      </c>
      <c r="P93">
        <v>1</v>
      </c>
      <c r="Q93">
        <v>1</v>
      </c>
      <c r="R93">
        <v>1</v>
      </c>
      <c r="S93" t="s">
        <v>488</v>
      </c>
    </row>
    <row r="94" spans="1:19" x14ac:dyDescent="0.35">
      <c r="A94" t="str">
        <f>LEFT(VEP!B94,FIND(":",VEP!B94)-1)</f>
        <v>18</v>
      </c>
      <c r="B94" t="str">
        <f>RIGHT(VEP!B94,LEN(VEP!B94)-FIND("-",VEP!B94))</f>
        <v>9655138</v>
      </c>
      <c r="C94" t="str">
        <f>IF(VEP!F94="-",VEP!G94,VEP!F94)</f>
        <v>SUGCT</v>
      </c>
      <c r="E94">
        <v>12</v>
      </c>
      <c r="F94">
        <v>26284264</v>
      </c>
      <c r="G94" t="s">
        <v>314</v>
      </c>
      <c r="H94">
        <f t="shared" si="4"/>
        <v>1</v>
      </c>
      <c r="I94">
        <f t="shared" si="5"/>
        <v>1</v>
      </c>
      <c r="J94">
        <f t="shared" si="6"/>
        <v>1</v>
      </c>
      <c r="K94" t="str">
        <f t="shared" si="7"/>
        <v>-</v>
      </c>
      <c r="M94">
        <v>12</v>
      </c>
      <c r="N94">
        <v>31745290</v>
      </c>
      <c r="O94" t="s">
        <v>488</v>
      </c>
      <c r="P94">
        <v>1</v>
      </c>
      <c r="Q94">
        <v>1</v>
      </c>
      <c r="R94">
        <v>1</v>
      </c>
      <c r="S94" t="s">
        <v>488</v>
      </c>
    </row>
    <row r="95" spans="1:19" x14ac:dyDescent="0.35">
      <c r="A95" t="str">
        <f>LEFT(VEP!B95,FIND(":",VEP!B95)-1)</f>
        <v>18</v>
      </c>
      <c r="B95" t="str">
        <f>RIGHT(VEP!B95,LEN(VEP!B95)-FIND("-",VEP!B95))</f>
        <v>9655138</v>
      </c>
      <c r="C95" t="str">
        <f>IF(VEP!F95="-",VEP!G95,VEP!F95)</f>
        <v>SUGCT</v>
      </c>
      <c r="E95">
        <v>12</v>
      </c>
      <c r="F95">
        <v>30314914</v>
      </c>
      <c r="G95" t="s">
        <v>314</v>
      </c>
      <c r="H95">
        <f t="shared" si="4"/>
        <v>1</v>
      </c>
      <c r="I95">
        <f t="shared" si="5"/>
        <v>1</v>
      </c>
      <c r="J95">
        <f t="shared" si="6"/>
        <v>1</v>
      </c>
      <c r="K95" t="str">
        <f t="shared" si="7"/>
        <v>-</v>
      </c>
      <c r="M95">
        <v>12</v>
      </c>
      <c r="N95">
        <v>31761177</v>
      </c>
      <c r="O95" t="s">
        <v>488</v>
      </c>
      <c r="P95">
        <v>1</v>
      </c>
      <c r="Q95">
        <v>1</v>
      </c>
      <c r="R95">
        <v>1</v>
      </c>
      <c r="S95" t="s">
        <v>488</v>
      </c>
    </row>
    <row r="96" spans="1:19" x14ac:dyDescent="0.35">
      <c r="A96" t="str">
        <f>LEFT(VEP!B96,FIND(":",VEP!B96)-1)</f>
        <v>18</v>
      </c>
      <c r="B96" t="str">
        <f>RIGHT(VEP!B96,LEN(VEP!B96)-FIND("-",VEP!B96))</f>
        <v>9655138</v>
      </c>
      <c r="C96" t="str">
        <f>IF(VEP!F96="-",VEP!G96,VEP!F96)</f>
        <v>SUGCT</v>
      </c>
      <c r="E96">
        <v>12</v>
      </c>
      <c r="F96">
        <v>31691990</v>
      </c>
      <c r="G96" t="s">
        <v>488</v>
      </c>
      <c r="H96">
        <f t="shared" si="4"/>
        <v>1</v>
      </c>
      <c r="I96">
        <f t="shared" si="5"/>
        <v>1</v>
      </c>
      <c r="J96">
        <f t="shared" si="6"/>
        <v>1</v>
      </c>
      <c r="K96" t="str">
        <f t="shared" si="7"/>
        <v>ADGRB3</v>
      </c>
      <c r="M96">
        <v>12</v>
      </c>
      <c r="N96">
        <v>31805128</v>
      </c>
      <c r="O96" t="s">
        <v>488</v>
      </c>
      <c r="P96">
        <v>1</v>
      </c>
      <c r="Q96">
        <v>1</v>
      </c>
      <c r="R96">
        <v>1</v>
      </c>
      <c r="S96" t="s">
        <v>488</v>
      </c>
    </row>
    <row r="97" spans="1:19" x14ac:dyDescent="0.35">
      <c r="A97" t="str">
        <f>LEFT(VEP!B97,FIND(":",VEP!B97)-1)</f>
        <v>18</v>
      </c>
      <c r="B97" t="str">
        <f>RIGHT(VEP!B97,LEN(VEP!B97)-FIND("-",VEP!B97))</f>
        <v>19746195</v>
      </c>
      <c r="C97" t="str">
        <f>IF(VEP!F97="-",VEP!G97,VEP!F97)</f>
        <v>-</v>
      </c>
      <c r="E97">
        <v>12</v>
      </c>
      <c r="F97">
        <v>31745290</v>
      </c>
      <c r="G97" t="s">
        <v>488</v>
      </c>
      <c r="H97">
        <f t="shared" si="4"/>
        <v>1</v>
      </c>
      <c r="I97">
        <f t="shared" si="5"/>
        <v>1</v>
      </c>
      <c r="J97">
        <f t="shared" si="6"/>
        <v>1</v>
      </c>
      <c r="K97" t="str">
        <f t="shared" si="7"/>
        <v>ADGRB3</v>
      </c>
      <c r="M97">
        <v>12</v>
      </c>
      <c r="N97">
        <v>31820134</v>
      </c>
      <c r="O97" t="s">
        <v>488</v>
      </c>
      <c r="P97">
        <v>1</v>
      </c>
      <c r="Q97">
        <v>1</v>
      </c>
      <c r="R97">
        <v>1</v>
      </c>
      <c r="S97" t="s">
        <v>488</v>
      </c>
    </row>
    <row r="98" spans="1:19" x14ac:dyDescent="0.35">
      <c r="A98" t="str">
        <f>LEFT(VEP!B98,FIND(":",VEP!B98)-1)</f>
        <v>18</v>
      </c>
      <c r="B98" t="str">
        <f>RIGHT(VEP!B98,LEN(VEP!B98)-FIND("-",VEP!B98))</f>
        <v>24164381</v>
      </c>
      <c r="C98" t="str">
        <f>IF(VEP!F98="-",VEP!G98,VEP!F98)</f>
        <v>ENSCAFG00000044560</v>
      </c>
      <c r="E98">
        <v>12</v>
      </c>
      <c r="F98">
        <v>31761177</v>
      </c>
      <c r="G98" t="s">
        <v>488</v>
      </c>
      <c r="H98">
        <f t="shared" si="4"/>
        <v>1</v>
      </c>
      <c r="I98">
        <f t="shared" si="5"/>
        <v>1</v>
      </c>
      <c r="J98">
        <f t="shared" si="6"/>
        <v>1</v>
      </c>
      <c r="K98" t="str">
        <f t="shared" si="7"/>
        <v>ADGRB3</v>
      </c>
      <c r="M98">
        <v>12</v>
      </c>
      <c r="N98">
        <v>31835704</v>
      </c>
      <c r="O98" t="s">
        <v>377</v>
      </c>
      <c r="P98">
        <v>2</v>
      </c>
      <c r="Q98">
        <v>2</v>
      </c>
      <c r="R98">
        <v>1</v>
      </c>
      <c r="S98" t="s">
        <v>722</v>
      </c>
    </row>
    <row r="99" spans="1:19" x14ac:dyDescent="0.35">
      <c r="A99" t="str">
        <f>LEFT(VEP!B99,FIND(":",VEP!B99)-1)</f>
        <v>18</v>
      </c>
      <c r="B99" t="str">
        <f>RIGHT(VEP!B99,LEN(VEP!B99)-FIND("-",VEP!B99))</f>
        <v>24196399</v>
      </c>
      <c r="C99" t="str">
        <f>IF(VEP!F99="-",VEP!G99,VEP!F99)</f>
        <v>-</v>
      </c>
      <c r="E99">
        <v>12</v>
      </c>
      <c r="F99">
        <v>31805128</v>
      </c>
      <c r="G99" t="s">
        <v>488</v>
      </c>
      <c r="H99">
        <f t="shared" si="4"/>
        <v>1</v>
      </c>
      <c r="I99">
        <f t="shared" si="5"/>
        <v>1</v>
      </c>
      <c r="J99">
        <f t="shared" si="6"/>
        <v>1</v>
      </c>
      <c r="K99" t="str">
        <f t="shared" si="7"/>
        <v>ADGRB3</v>
      </c>
      <c r="M99">
        <v>12</v>
      </c>
      <c r="N99">
        <v>39245810</v>
      </c>
      <c r="O99" t="s">
        <v>314</v>
      </c>
      <c r="P99">
        <v>1</v>
      </c>
      <c r="Q99">
        <v>1</v>
      </c>
      <c r="R99">
        <v>1</v>
      </c>
      <c r="S99" t="s">
        <v>314</v>
      </c>
    </row>
    <row r="100" spans="1:19" x14ac:dyDescent="0.35">
      <c r="A100" t="str">
        <f>LEFT(VEP!B100,FIND(":",VEP!B100)-1)</f>
        <v>18</v>
      </c>
      <c r="B100" t="str">
        <f>RIGHT(VEP!B100,LEN(VEP!B100)-FIND("-",VEP!B100))</f>
        <v>24209031</v>
      </c>
      <c r="C100" t="str">
        <f>IF(VEP!F100="-",VEP!G100,VEP!F100)</f>
        <v>-</v>
      </c>
      <c r="E100">
        <v>12</v>
      </c>
      <c r="F100">
        <v>31820134</v>
      </c>
      <c r="G100" t="s">
        <v>488</v>
      </c>
      <c r="H100">
        <f t="shared" si="4"/>
        <v>1</v>
      </c>
      <c r="I100">
        <f t="shared" si="5"/>
        <v>1</v>
      </c>
      <c r="J100">
        <f t="shared" si="6"/>
        <v>1</v>
      </c>
      <c r="K100" t="str">
        <f t="shared" si="7"/>
        <v>ADGRB3</v>
      </c>
      <c r="M100">
        <v>12</v>
      </c>
      <c r="N100">
        <v>47393616</v>
      </c>
      <c r="O100" t="s">
        <v>314</v>
      </c>
      <c r="P100">
        <v>1</v>
      </c>
      <c r="Q100">
        <v>1</v>
      </c>
      <c r="R100">
        <v>1</v>
      </c>
      <c r="S100" t="s">
        <v>314</v>
      </c>
    </row>
    <row r="101" spans="1:19" x14ac:dyDescent="0.35">
      <c r="A101" t="str">
        <f>LEFT(VEP!B101,FIND(":",VEP!B101)-1)</f>
        <v>18</v>
      </c>
      <c r="B101" t="str">
        <f>RIGHT(VEP!B101,LEN(VEP!B101)-FIND("-",VEP!B101))</f>
        <v>24261759</v>
      </c>
      <c r="C101" t="str">
        <f>IF(VEP!F101="-",VEP!G101,VEP!F101)</f>
        <v>SEMA3D</v>
      </c>
      <c r="E101">
        <v>12</v>
      </c>
      <c r="F101">
        <v>31835704</v>
      </c>
      <c r="G101" t="s">
        <v>488</v>
      </c>
      <c r="H101">
        <f t="shared" si="4"/>
        <v>1</v>
      </c>
      <c r="I101">
        <f t="shared" si="5"/>
        <v>2</v>
      </c>
      <c r="J101">
        <f t="shared" si="6"/>
        <v>0</v>
      </c>
      <c r="K101" t="str">
        <f t="shared" si="7"/>
        <v>ADGRB3</v>
      </c>
      <c r="M101">
        <v>12</v>
      </c>
      <c r="N101">
        <v>47562731</v>
      </c>
      <c r="O101" t="s">
        <v>499</v>
      </c>
      <c r="P101">
        <v>1</v>
      </c>
      <c r="Q101">
        <v>1</v>
      </c>
      <c r="R101">
        <v>1</v>
      </c>
      <c r="S101" t="s">
        <v>499</v>
      </c>
    </row>
    <row r="102" spans="1:19" x14ac:dyDescent="0.35">
      <c r="A102" t="str">
        <f>LEFT(VEP!B102,FIND(":",VEP!B102)-1)</f>
        <v>18</v>
      </c>
      <c r="B102" t="str">
        <f>RIGHT(VEP!B102,LEN(VEP!B102)-FIND("-",VEP!B102))</f>
        <v>24286833</v>
      </c>
      <c r="C102" t="str">
        <f>IF(VEP!F102="-",VEP!G102,VEP!F102)</f>
        <v>SEMA3D</v>
      </c>
      <c r="E102">
        <v>12</v>
      </c>
      <c r="F102">
        <v>31835704</v>
      </c>
      <c r="G102" t="s">
        <v>377</v>
      </c>
      <c r="H102">
        <f t="shared" si="4"/>
        <v>2</v>
      </c>
      <c r="I102">
        <f t="shared" si="5"/>
        <v>2</v>
      </c>
      <c r="J102">
        <f t="shared" si="6"/>
        <v>1</v>
      </c>
      <c r="K102" t="str">
        <f t="shared" si="7"/>
        <v>ADGRB3,U6</v>
      </c>
      <c r="M102">
        <v>13</v>
      </c>
      <c r="N102">
        <v>11012218</v>
      </c>
      <c r="O102" t="s">
        <v>314</v>
      </c>
      <c r="P102">
        <v>1</v>
      </c>
      <c r="Q102">
        <v>1</v>
      </c>
      <c r="R102">
        <v>1</v>
      </c>
      <c r="S102" t="s">
        <v>314</v>
      </c>
    </row>
    <row r="103" spans="1:19" x14ac:dyDescent="0.35">
      <c r="A103" t="str">
        <f>LEFT(VEP!B103,FIND(":",VEP!B103)-1)</f>
        <v>18</v>
      </c>
      <c r="B103" t="str">
        <f>RIGHT(VEP!B103,LEN(VEP!B103)-FIND("-",VEP!B103))</f>
        <v>24292509</v>
      </c>
      <c r="C103" t="str">
        <f>IF(VEP!F103="-",VEP!G103,VEP!F103)</f>
        <v>SEMA3D</v>
      </c>
      <c r="E103">
        <v>12</v>
      </c>
      <c r="F103">
        <v>39245810</v>
      </c>
      <c r="G103" t="s">
        <v>314</v>
      </c>
      <c r="H103">
        <f t="shared" si="4"/>
        <v>1</v>
      </c>
      <c r="I103">
        <f t="shared" si="5"/>
        <v>1</v>
      </c>
      <c r="J103">
        <f t="shared" si="6"/>
        <v>1</v>
      </c>
      <c r="K103" t="str">
        <f t="shared" si="7"/>
        <v>-</v>
      </c>
      <c r="M103">
        <v>13</v>
      </c>
      <c r="N103">
        <v>14702870</v>
      </c>
      <c r="O103" t="s">
        <v>314</v>
      </c>
      <c r="P103">
        <v>1</v>
      </c>
      <c r="Q103">
        <v>1</v>
      </c>
      <c r="R103">
        <v>1</v>
      </c>
      <c r="S103" t="s">
        <v>314</v>
      </c>
    </row>
    <row r="104" spans="1:19" x14ac:dyDescent="0.35">
      <c r="A104" t="str">
        <f>LEFT(VEP!B104,FIND(":",VEP!B104)-1)</f>
        <v>18</v>
      </c>
      <c r="B104" t="str">
        <f>RIGHT(VEP!B104,LEN(VEP!B104)-FIND("-",VEP!B104))</f>
        <v>24303383</v>
      </c>
      <c r="C104" t="str">
        <f>IF(VEP!F104="-",VEP!G104,VEP!F104)</f>
        <v>SEMA3D</v>
      </c>
      <c r="E104">
        <v>12</v>
      </c>
      <c r="F104">
        <v>47393616</v>
      </c>
      <c r="G104" t="s">
        <v>314</v>
      </c>
      <c r="H104">
        <f t="shared" si="4"/>
        <v>1</v>
      </c>
      <c r="I104">
        <f t="shared" si="5"/>
        <v>1</v>
      </c>
      <c r="J104">
        <f t="shared" si="6"/>
        <v>1</v>
      </c>
      <c r="K104" t="str">
        <f t="shared" si="7"/>
        <v>-</v>
      </c>
      <c r="M104">
        <v>14</v>
      </c>
      <c r="N104">
        <v>8117811</v>
      </c>
      <c r="O104" t="s">
        <v>510</v>
      </c>
      <c r="P104">
        <v>1</v>
      </c>
      <c r="Q104">
        <v>1</v>
      </c>
      <c r="R104">
        <v>1</v>
      </c>
      <c r="S104" t="s">
        <v>510</v>
      </c>
    </row>
    <row r="105" spans="1:19" x14ac:dyDescent="0.35">
      <c r="A105" t="str">
        <f>LEFT(VEP!B105,FIND(":",VEP!B105)-1)</f>
        <v>18</v>
      </c>
      <c r="B105" t="str">
        <f>RIGHT(VEP!B105,LEN(VEP!B105)-FIND("-",VEP!B105))</f>
        <v>24312302</v>
      </c>
      <c r="C105" t="str">
        <f>IF(VEP!F105="-",VEP!G105,VEP!F105)</f>
        <v>SEMA3D</v>
      </c>
      <c r="E105">
        <v>12</v>
      </c>
      <c r="F105">
        <v>47562731</v>
      </c>
      <c r="G105" t="s">
        <v>499</v>
      </c>
      <c r="H105">
        <f t="shared" si="4"/>
        <v>1</v>
      </c>
      <c r="I105">
        <f t="shared" si="5"/>
        <v>1</v>
      </c>
      <c r="J105">
        <f t="shared" si="6"/>
        <v>1</v>
      </c>
      <c r="K105" t="str">
        <f t="shared" si="7"/>
        <v>CNR1</v>
      </c>
      <c r="M105">
        <v>14</v>
      </c>
      <c r="N105">
        <v>17850921</v>
      </c>
      <c r="O105" t="s">
        <v>514</v>
      </c>
      <c r="P105">
        <v>2</v>
      </c>
      <c r="Q105">
        <v>2</v>
      </c>
      <c r="R105">
        <v>1</v>
      </c>
      <c r="S105" t="s">
        <v>1537</v>
      </c>
    </row>
    <row r="106" spans="1:19" x14ac:dyDescent="0.35">
      <c r="A106" t="str">
        <f>LEFT(VEP!B106,FIND(":",VEP!B106)-1)</f>
        <v>18</v>
      </c>
      <c r="B106" t="str">
        <f>RIGHT(VEP!B106,LEN(VEP!B106)-FIND("-",VEP!B106))</f>
        <v>29130730</v>
      </c>
      <c r="C106" t="str">
        <f>IF(VEP!F106="-",VEP!G106,VEP!F106)</f>
        <v>-</v>
      </c>
      <c r="E106">
        <v>13</v>
      </c>
      <c r="F106">
        <v>11012218</v>
      </c>
      <c r="G106" t="s">
        <v>314</v>
      </c>
      <c r="H106">
        <f t="shared" si="4"/>
        <v>1</v>
      </c>
      <c r="I106">
        <f t="shared" si="5"/>
        <v>1</v>
      </c>
      <c r="J106">
        <f t="shared" si="6"/>
        <v>1</v>
      </c>
      <c r="K106" t="str">
        <f t="shared" si="7"/>
        <v>-</v>
      </c>
      <c r="M106">
        <v>14</v>
      </c>
      <c r="N106">
        <v>32503168</v>
      </c>
      <c r="O106" t="s">
        <v>314</v>
      </c>
      <c r="P106">
        <v>1</v>
      </c>
      <c r="Q106">
        <v>1</v>
      </c>
      <c r="R106">
        <v>1</v>
      </c>
      <c r="S106" t="s">
        <v>314</v>
      </c>
    </row>
    <row r="107" spans="1:19" x14ac:dyDescent="0.35">
      <c r="A107" t="str">
        <f>LEFT(VEP!B107,FIND(":",VEP!B107)-1)</f>
        <v>18</v>
      </c>
      <c r="B107" t="str">
        <f>RIGHT(VEP!B107,LEN(VEP!B107)-FIND("-",VEP!B107))</f>
        <v>29299675</v>
      </c>
      <c r="C107" t="str">
        <f>IF(VEP!F107="-",VEP!G107,VEP!F107)</f>
        <v>-</v>
      </c>
      <c r="E107">
        <v>13</v>
      </c>
      <c r="F107">
        <v>14702870</v>
      </c>
      <c r="G107" t="s">
        <v>314</v>
      </c>
      <c r="H107">
        <f t="shared" si="4"/>
        <v>1</v>
      </c>
      <c r="I107">
        <f t="shared" si="5"/>
        <v>1</v>
      </c>
      <c r="J107">
        <f t="shared" si="6"/>
        <v>1</v>
      </c>
      <c r="K107" t="str">
        <f t="shared" si="7"/>
        <v>-</v>
      </c>
      <c r="M107">
        <v>14</v>
      </c>
      <c r="N107">
        <v>32522229</v>
      </c>
      <c r="O107" t="s">
        <v>314</v>
      </c>
      <c r="P107">
        <v>1</v>
      </c>
      <c r="Q107">
        <v>1</v>
      </c>
      <c r="R107">
        <v>1</v>
      </c>
      <c r="S107" t="s">
        <v>314</v>
      </c>
    </row>
    <row r="108" spans="1:19" x14ac:dyDescent="0.35">
      <c r="A108" t="str">
        <f>LEFT(VEP!B108,FIND(":",VEP!B108)-1)</f>
        <v>18</v>
      </c>
      <c r="B108" t="str">
        <f>RIGHT(VEP!B108,LEN(VEP!B108)-FIND("-",VEP!B108))</f>
        <v>29324878</v>
      </c>
      <c r="C108" t="str">
        <f>IF(VEP!F108="-",VEP!G108,VEP!F108)</f>
        <v>-</v>
      </c>
      <c r="E108">
        <v>14</v>
      </c>
      <c r="F108">
        <v>8117811</v>
      </c>
      <c r="G108" t="s">
        <v>510</v>
      </c>
      <c r="H108">
        <f t="shared" si="4"/>
        <v>1</v>
      </c>
      <c r="I108">
        <f t="shared" si="5"/>
        <v>1</v>
      </c>
      <c r="J108">
        <f t="shared" si="6"/>
        <v>1</v>
      </c>
      <c r="K108" t="str">
        <f t="shared" si="7"/>
        <v>LEP</v>
      </c>
      <c r="M108">
        <v>14</v>
      </c>
      <c r="N108">
        <v>32529441</v>
      </c>
      <c r="O108" t="s">
        <v>314</v>
      </c>
      <c r="P108">
        <v>1</v>
      </c>
      <c r="Q108">
        <v>1</v>
      </c>
      <c r="R108">
        <v>1</v>
      </c>
      <c r="S108" t="s">
        <v>314</v>
      </c>
    </row>
    <row r="109" spans="1:19" x14ac:dyDescent="0.35">
      <c r="A109" t="str">
        <f>LEFT(VEP!B109,FIND(":",VEP!B109)-1)</f>
        <v>18</v>
      </c>
      <c r="B109" t="str">
        <f>RIGHT(VEP!B109,LEN(VEP!B109)-FIND("-",VEP!B109))</f>
        <v>29376574</v>
      </c>
      <c r="C109" t="str">
        <f>IF(VEP!F109="-",VEP!G109,VEP!F109)</f>
        <v>-</v>
      </c>
      <c r="E109">
        <v>14</v>
      </c>
      <c r="F109">
        <v>17850921</v>
      </c>
      <c r="G109" t="s">
        <v>519</v>
      </c>
      <c r="H109">
        <f t="shared" si="4"/>
        <v>1</v>
      </c>
      <c r="I109">
        <f t="shared" si="5"/>
        <v>2</v>
      </c>
      <c r="J109">
        <f t="shared" si="6"/>
        <v>0</v>
      </c>
      <c r="K109" t="str">
        <f t="shared" si="7"/>
        <v>ANKIB1</v>
      </c>
      <c r="M109">
        <v>14</v>
      </c>
      <c r="N109">
        <v>32540148</v>
      </c>
      <c r="O109" t="s">
        <v>314</v>
      </c>
      <c r="P109">
        <v>1</v>
      </c>
      <c r="Q109">
        <v>1</v>
      </c>
      <c r="R109">
        <v>1</v>
      </c>
      <c r="S109" t="s">
        <v>314</v>
      </c>
    </row>
    <row r="110" spans="1:19" x14ac:dyDescent="0.35">
      <c r="A110" t="str">
        <f>LEFT(VEP!B110,FIND(":",VEP!B110)-1)</f>
        <v>18</v>
      </c>
      <c r="B110" t="str">
        <f>RIGHT(VEP!B110,LEN(VEP!B110)-FIND("-",VEP!B110))</f>
        <v>29595073</v>
      </c>
      <c r="C110" t="str">
        <f>IF(VEP!F110="-",VEP!G110,VEP!F110)</f>
        <v>ENSCAFG00000046942</v>
      </c>
      <c r="E110">
        <v>14</v>
      </c>
      <c r="F110">
        <v>17850921</v>
      </c>
      <c r="G110" t="s">
        <v>514</v>
      </c>
      <c r="H110">
        <f t="shared" si="4"/>
        <v>2</v>
      </c>
      <c r="I110">
        <f t="shared" si="5"/>
        <v>2</v>
      </c>
      <c r="J110">
        <f t="shared" si="6"/>
        <v>1</v>
      </c>
      <c r="K110" t="str">
        <f t="shared" si="7"/>
        <v>ANKIB1,KRIT1</v>
      </c>
      <c r="M110">
        <v>14</v>
      </c>
      <c r="N110">
        <v>32568553</v>
      </c>
      <c r="O110" t="s">
        <v>314</v>
      </c>
      <c r="P110">
        <v>1</v>
      </c>
      <c r="Q110">
        <v>1</v>
      </c>
      <c r="R110">
        <v>1</v>
      </c>
      <c r="S110" t="s">
        <v>314</v>
      </c>
    </row>
    <row r="111" spans="1:19" x14ac:dyDescent="0.35">
      <c r="A111" t="str">
        <f>LEFT(VEP!B111,FIND(":",VEP!B111)-1)</f>
        <v>18</v>
      </c>
      <c r="B111" t="str">
        <f>RIGHT(VEP!B111,LEN(VEP!B111)-FIND("-",VEP!B111))</f>
        <v>41422687</v>
      </c>
      <c r="C111" t="str">
        <f>IF(VEP!F111="-",VEP!G111,VEP!F111)</f>
        <v>ENSCAFG00000043513</v>
      </c>
      <c r="E111">
        <v>14</v>
      </c>
      <c r="F111">
        <v>32503168</v>
      </c>
      <c r="G111" t="s">
        <v>314</v>
      </c>
      <c r="H111">
        <f t="shared" si="4"/>
        <v>1</v>
      </c>
      <c r="I111">
        <f t="shared" si="5"/>
        <v>1</v>
      </c>
      <c r="J111">
        <f t="shared" si="6"/>
        <v>1</v>
      </c>
      <c r="K111" t="str">
        <f t="shared" si="7"/>
        <v>-</v>
      </c>
      <c r="M111">
        <v>15</v>
      </c>
      <c r="N111">
        <v>20317533</v>
      </c>
      <c r="O111" t="s">
        <v>314</v>
      </c>
      <c r="P111">
        <v>1</v>
      </c>
      <c r="Q111">
        <v>1</v>
      </c>
      <c r="R111">
        <v>1</v>
      </c>
      <c r="S111" t="s">
        <v>314</v>
      </c>
    </row>
    <row r="112" spans="1:19" x14ac:dyDescent="0.35">
      <c r="A112" t="str">
        <f>LEFT(VEP!B112,FIND(":",VEP!B112)-1)</f>
        <v>18</v>
      </c>
      <c r="B112" t="str">
        <f>RIGHT(VEP!B112,LEN(VEP!B112)-FIND("-",VEP!B112))</f>
        <v>41445354</v>
      </c>
      <c r="C112" t="str">
        <f>IF(VEP!F112="-",VEP!G112,VEP!F112)</f>
        <v>ENSCAFG00000008258</v>
      </c>
      <c r="E112">
        <v>14</v>
      </c>
      <c r="F112">
        <v>32522229</v>
      </c>
      <c r="G112" t="s">
        <v>314</v>
      </c>
      <c r="H112">
        <f t="shared" si="4"/>
        <v>1</v>
      </c>
      <c r="I112">
        <f t="shared" si="5"/>
        <v>1</v>
      </c>
      <c r="J112">
        <f t="shared" si="6"/>
        <v>1</v>
      </c>
      <c r="K112" t="str">
        <f t="shared" si="7"/>
        <v>-</v>
      </c>
      <c r="M112">
        <v>15</v>
      </c>
      <c r="N112">
        <v>26751372</v>
      </c>
      <c r="O112" t="s">
        <v>530</v>
      </c>
      <c r="P112">
        <v>1</v>
      </c>
      <c r="Q112">
        <v>1</v>
      </c>
      <c r="R112">
        <v>1</v>
      </c>
      <c r="S112" t="s">
        <v>530</v>
      </c>
    </row>
    <row r="113" spans="1:19" x14ac:dyDescent="0.35">
      <c r="A113" t="str">
        <f>LEFT(VEP!B113,FIND(":",VEP!B113)-1)</f>
        <v>19</v>
      </c>
      <c r="B113" t="str">
        <f>RIGHT(VEP!B113,LEN(VEP!B113)-FIND("-",VEP!B113))</f>
        <v>4767099</v>
      </c>
      <c r="C113" t="str">
        <f>IF(VEP!F113="-",VEP!G113,VEP!F113)</f>
        <v>-</v>
      </c>
      <c r="E113">
        <v>14</v>
      </c>
      <c r="F113">
        <v>32529441</v>
      </c>
      <c r="G113" t="s">
        <v>314</v>
      </c>
      <c r="H113">
        <f t="shared" si="4"/>
        <v>1</v>
      </c>
      <c r="I113">
        <f t="shared" si="5"/>
        <v>1</v>
      </c>
      <c r="J113">
        <f t="shared" si="6"/>
        <v>1</v>
      </c>
      <c r="K113" t="str">
        <f t="shared" si="7"/>
        <v>-</v>
      </c>
      <c r="M113">
        <v>15</v>
      </c>
      <c r="N113">
        <v>26965818</v>
      </c>
      <c r="O113" t="s">
        <v>534</v>
      </c>
      <c r="P113">
        <v>1</v>
      </c>
      <c r="Q113">
        <v>1</v>
      </c>
      <c r="R113">
        <v>1</v>
      </c>
      <c r="S113" t="s">
        <v>534</v>
      </c>
    </row>
    <row r="114" spans="1:19" x14ac:dyDescent="0.35">
      <c r="A114" t="str">
        <f>LEFT(VEP!B114,FIND(":",VEP!B114)-1)</f>
        <v>19</v>
      </c>
      <c r="B114" t="str">
        <f>RIGHT(VEP!B114,LEN(VEP!B114)-FIND("-",VEP!B114))</f>
        <v>4771876</v>
      </c>
      <c r="C114" t="str">
        <f>IF(VEP!F114="-",VEP!G114,VEP!F114)</f>
        <v>-</v>
      </c>
      <c r="E114">
        <v>14</v>
      </c>
      <c r="F114">
        <v>32540148</v>
      </c>
      <c r="G114" t="s">
        <v>314</v>
      </c>
      <c r="H114">
        <f t="shared" si="4"/>
        <v>1</v>
      </c>
      <c r="I114">
        <f t="shared" si="5"/>
        <v>1</v>
      </c>
      <c r="J114">
        <f t="shared" si="6"/>
        <v>1</v>
      </c>
      <c r="K114" t="str">
        <f t="shared" si="7"/>
        <v>-</v>
      </c>
      <c r="M114">
        <v>16</v>
      </c>
      <c r="N114">
        <v>7462818</v>
      </c>
      <c r="O114" t="s">
        <v>541</v>
      </c>
      <c r="P114">
        <v>2</v>
      </c>
      <c r="Q114">
        <v>2</v>
      </c>
      <c r="R114">
        <v>1</v>
      </c>
      <c r="S114" t="s">
        <v>1538</v>
      </c>
    </row>
    <row r="115" spans="1:19" x14ac:dyDescent="0.35">
      <c r="A115" t="str">
        <f>LEFT(VEP!B115,FIND(":",VEP!B115)-1)</f>
        <v>19</v>
      </c>
      <c r="B115" t="str">
        <f>RIGHT(VEP!B115,LEN(VEP!B115)-FIND("-",VEP!B115))</f>
        <v>4798748</v>
      </c>
      <c r="C115" t="str">
        <f>IF(VEP!F115="-",VEP!G115,VEP!F115)</f>
        <v>-</v>
      </c>
      <c r="E115">
        <v>14</v>
      </c>
      <c r="F115">
        <v>32568553</v>
      </c>
      <c r="G115" t="s">
        <v>314</v>
      </c>
      <c r="H115">
        <f t="shared" si="4"/>
        <v>1</v>
      </c>
      <c r="I115">
        <f t="shared" si="5"/>
        <v>1</v>
      </c>
      <c r="J115">
        <f t="shared" si="6"/>
        <v>1</v>
      </c>
      <c r="K115" t="str">
        <f t="shared" si="7"/>
        <v>-</v>
      </c>
      <c r="M115">
        <v>16</v>
      </c>
      <c r="N115">
        <v>13634700</v>
      </c>
      <c r="O115" t="s">
        <v>543</v>
      </c>
      <c r="P115">
        <v>1</v>
      </c>
      <c r="Q115">
        <v>1</v>
      </c>
      <c r="R115">
        <v>1</v>
      </c>
      <c r="S115" t="s">
        <v>543</v>
      </c>
    </row>
    <row r="116" spans="1:19" x14ac:dyDescent="0.35">
      <c r="A116" t="str">
        <f>LEFT(VEP!B116,FIND(":",VEP!B116)-1)</f>
        <v>19</v>
      </c>
      <c r="B116" t="str">
        <f>RIGHT(VEP!B116,LEN(VEP!B116)-FIND("-",VEP!B116))</f>
        <v>4813917</v>
      </c>
      <c r="C116" t="str">
        <f>IF(VEP!F116="-",VEP!G116,VEP!F116)</f>
        <v>-</v>
      </c>
      <c r="E116">
        <v>15</v>
      </c>
      <c r="F116">
        <v>20317533</v>
      </c>
      <c r="G116" t="s">
        <v>314</v>
      </c>
      <c r="H116">
        <f t="shared" si="4"/>
        <v>1</v>
      </c>
      <c r="I116">
        <f t="shared" si="5"/>
        <v>1</v>
      </c>
      <c r="J116">
        <f t="shared" si="6"/>
        <v>1</v>
      </c>
      <c r="K116" t="str">
        <f t="shared" si="7"/>
        <v>-</v>
      </c>
      <c r="M116">
        <v>16</v>
      </c>
      <c r="N116">
        <v>13634890</v>
      </c>
      <c r="O116" t="s">
        <v>543</v>
      </c>
      <c r="P116">
        <v>1</v>
      </c>
      <c r="Q116">
        <v>1</v>
      </c>
      <c r="R116">
        <v>1</v>
      </c>
      <c r="S116" t="s">
        <v>543</v>
      </c>
    </row>
    <row r="117" spans="1:19" x14ac:dyDescent="0.35">
      <c r="A117" t="str">
        <f>LEFT(VEP!B117,FIND(":",VEP!B117)-1)</f>
        <v>19</v>
      </c>
      <c r="B117" t="str">
        <f>RIGHT(VEP!B117,LEN(VEP!B117)-FIND("-",VEP!B117))</f>
        <v>6162402</v>
      </c>
      <c r="C117" t="str">
        <f>IF(VEP!F117="-",VEP!G117,VEP!F117)</f>
        <v>-</v>
      </c>
      <c r="E117">
        <v>15</v>
      </c>
      <c r="F117">
        <v>26751372</v>
      </c>
      <c r="G117" t="s">
        <v>530</v>
      </c>
      <c r="H117">
        <f t="shared" si="4"/>
        <v>1</v>
      </c>
      <c r="I117">
        <f t="shared" si="5"/>
        <v>1</v>
      </c>
      <c r="J117">
        <f t="shared" si="6"/>
        <v>1</v>
      </c>
      <c r="K117" t="str">
        <f t="shared" si="7"/>
        <v>LRRIQ1</v>
      </c>
      <c r="M117">
        <v>16</v>
      </c>
      <c r="N117">
        <v>13670264</v>
      </c>
      <c r="O117" t="s">
        <v>314</v>
      </c>
      <c r="P117">
        <v>1</v>
      </c>
      <c r="Q117">
        <v>1</v>
      </c>
      <c r="R117">
        <v>1</v>
      </c>
      <c r="S117" t="s">
        <v>314</v>
      </c>
    </row>
    <row r="118" spans="1:19" x14ac:dyDescent="0.35">
      <c r="A118" t="str">
        <f>LEFT(VEP!B118,FIND(":",VEP!B118)-1)</f>
        <v>19</v>
      </c>
      <c r="B118" t="str">
        <f>RIGHT(VEP!B118,LEN(VEP!B118)-FIND("-",VEP!B118))</f>
        <v>6178251</v>
      </c>
      <c r="C118" t="str">
        <f>IF(VEP!F118="-",VEP!G118,VEP!F118)</f>
        <v>-</v>
      </c>
      <c r="E118">
        <v>15</v>
      </c>
      <c r="F118">
        <v>26965818</v>
      </c>
      <c r="G118" t="s">
        <v>534</v>
      </c>
      <c r="H118">
        <f t="shared" si="4"/>
        <v>1</v>
      </c>
      <c r="I118">
        <f t="shared" si="5"/>
        <v>1</v>
      </c>
      <c r="J118">
        <f t="shared" si="6"/>
        <v>1</v>
      </c>
      <c r="K118" t="str">
        <f t="shared" si="7"/>
        <v>ENSCAFG00000042655</v>
      </c>
      <c r="M118">
        <v>17</v>
      </c>
      <c r="N118">
        <v>3753156</v>
      </c>
      <c r="O118" t="s">
        <v>314</v>
      </c>
      <c r="P118">
        <v>1</v>
      </c>
      <c r="Q118">
        <v>1</v>
      </c>
      <c r="R118">
        <v>1</v>
      </c>
      <c r="S118" t="s">
        <v>314</v>
      </c>
    </row>
    <row r="119" spans="1:19" x14ac:dyDescent="0.35">
      <c r="A119" t="str">
        <f>LEFT(VEP!B119,FIND(":",VEP!B119)-1)</f>
        <v>19</v>
      </c>
      <c r="B119" t="str">
        <f>RIGHT(VEP!B119,LEN(VEP!B119)-FIND("-",VEP!B119))</f>
        <v>6201219</v>
      </c>
      <c r="C119" t="str">
        <f>IF(VEP!F119="-",VEP!G119,VEP!F119)</f>
        <v>-</v>
      </c>
      <c r="E119">
        <v>16</v>
      </c>
      <c r="F119">
        <v>7462818</v>
      </c>
      <c r="G119" t="s">
        <v>537</v>
      </c>
      <c r="H119">
        <f t="shared" si="4"/>
        <v>1</v>
      </c>
      <c r="I119">
        <f t="shared" si="5"/>
        <v>2</v>
      </c>
      <c r="J119">
        <f t="shared" si="6"/>
        <v>0</v>
      </c>
      <c r="K119" t="str">
        <f t="shared" si="7"/>
        <v>SSBP1</v>
      </c>
      <c r="M119">
        <v>18</v>
      </c>
      <c r="N119">
        <v>9493237</v>
      </c>
      <c r="O119" t="s">
        <v>548</v>
      </c>
      <c r="P119">
        <v>1</v>
      </c>
      <c r="Q119">
        <v>1</v>
      </c>
      <c r="R119">
        <v>1</v>
      </c>
      <c r="S119" t="s">
        <v>548</v>
      </c>
    </row>
    <row r="120" spans="1:19" x14ac:dyDescent="0.35">
      <c r="A120" t="str">
        <f>LEFT(VEP!B120,FIND(":",VEP!B120)-1)</f>
        <v>19</v>
      </c>
      <c r="B120" t="str">
        <f>RIGHT(VEP!B120,LEN(VEP!B120)-FIND("-",VEP!B120))</f>
        <v>6216997</v>
      </c>
      <c r="C120" t="str">
        <f>IF(VEP!F120="-",VEP!G120,VEP!F120)</f>
        <v>-</v>
      </c>
      <c r="E120">
        <v>16</v>
      </c>
      <c r="F120">
        <v>7462818</v>
      </c>
      <c r="G120" t="s">
        <v>541</v>
      </c>
      <c r="H120">
        <f t="shared" si="4"/>
        <v>2</v>
      </c>
      <c r="I120">
        <f t="shared" si="5"/>
        <v>2</v>
      </c>
      <c r="J120">
        <f t="shared" si="6"/>
        <v>1</v>
      </c>
      <c r="K120" t="str">
        <f t="shared" si="7"/>
        <v>SSBP1,WEE2</v>
      </c>
      <c r="M120">
        <v>18</v>
      </c>
      <c r="N120">
        <v>9655138</v>
      </c>
      <c r="O120" t="s">
        <v>548</v>
      </c>
      <c r="P120">
        <v>1</v>
      </c>
      <c r="Q120">
        <v>1</v>
      </c>
      <c r="R120">
        <v>1</v>
      </c>
      <c r="S120" t="s">
        <v>548</v>
      </c>
    </row>
    <row r="121" spans="1:19" x14ac:dyDescent="0.35">
      <c r="A121" t="str">
        <f>LEFT(VEP!B121,FIND(":",VEP!B121)-1)</f>
        <v>19</v>
      </c>
      <c r="B121" t="str">
        <f>RIGHT(VEP!B121,LEN(VEP!B121)-FIND("-",VEP!B121))</f>
        <v>6553427</v>
      </c>
      <c r="C121" t="str">
        <f>IF(VEP!F121="-",VEP!G121,VEP!F121)</f>
        <v>-</v>
      </c>
      <c r="E121">
        <v>16</v>
      </c>
      <c r="F121">
        <v>13634700</v>
      </c>
      <c r="G121" t="s">
        <v>543</v>
      </c>
      <c r="H121">
        <f t="shared" si="4"/>
        <v>1</v>
      </c>
      <c r="I121">
        <f t="shared" si="5"/>
        <v>1</v>
      </c>
      <c r="J121">
        <f t="shared" si="6"/>
        <v>1</v>
      </c>
      <c r="K121" t="str">
        <f t="shared" si="7"/>
        <v>LYPD8</v>
      </c>
      <c r="M121">
        <v>18</v>
      </c>
      <c r="N121">
        <v>19746195</v>
      </c>
      <c r="O121" t="s">
        <v>314</v>
      </c>
      <c r="P121">
        <v>1</v>
      </c>
      <c r="Q121">
        <v>1</v>
      </c>
      <c r="R121">
        <v>1</v>
      </c>
      <c r="S121" t="s">
        <v>314</v>
      </c>
    </row>
    <row r="122" spans="1:19" x14ac:dyDescent="0.35">
      <c r="A122" t="str">
        <f>LEFT(VEP!B122,FIND(":",VEP!B122)-1)</f>
        <v>19</v>
      </c>
      <c r="B122" t="str">
        <f>RIGHT(VEP!B122,LEN(VEP!B122)-FIND("-",VEP!B122))</f>
        <v>6560183</v>
      </c>
      <c r="C122" t="str">
        <f>IF(VEP!F122="-",VEP!G122,VEP!F122)</f>
        <v>-</v>
      </c>
      <c r="E122">
        <v>16</v>
      </c>
      <c r="F122">
        <v>13634890</v>
      </c>
      <c r="G122" t="s">
        <v>543</v>
      </c>
      <c r="H122">
        <f t="shared" si="4"/>
        <v>1</v>
      </c>
      <c r="I122">
        <f t="shared" si="5"/>
        <v>1</v>
      </c>
      <c r="J122">
        <f t="shared" si="6"/>
        <v>1</v>
      </c>
      <c r="K122" t="str">
        <f t="shared" si="7"/>
        <v>LYPD8</v>
      </c>
      <c r="M122">
        <v>18</v>
      </c>
      <c r="N122">
        <v>24164381</v>
      </c>
      <c r="O122" t="s">
        <v>553</v>
      </c>
      <c r="P122">
        <v>1</v>
      </c>
      <c r="Q122">
        <v>1</v>
      </c>
      <c r="R122">
        <v>1</v>
      </c>
      <c r="S122" t="s">
        <v>553</v>
      </c>
    </row>
    <row r="123" spans="1:19" x14ac:dyDescent="0.35">
      <c r="A123" t="str">
        <f>LEFT(VEP!B123,FIND(":",VEP!B123)-1)</f>
        <v>19</v>
      </c>
      <c r="B123" t="str">
        <f>RIGHT(VEP!B123,LEN(VEP!B123)-FIND("-",VEP!B123))</f>
        <v>6590666</v>
      </c>
      <c r="C123" t="str">
        <f>IF(VEP!F123="-",VEP!G123,VEP!F123)</f>
        <v>-</v>
      </c>
      <c r="E123">
        <v>16</v>
      </c>
      <c r="F123">
        <v>13670264</v>
      </c>
      <c r="G123" t="s">
        <v>314</v>
      </c>
      <c r="H123">
        <f t="shared" si="4"/>
        <v>1</v>
      </c>
      <c r="I123">
        <f t="shared" si="5"/>
        <v>1</v>
      </c>
      <c r="J123">
        <f t="shared" si="6"/>
        <v>1</v>
      </c>
      <c r="K123" t="str">
        <f t="shared" si="7"/>
        <v>-</v>
      </c>
      <c r="M123">
        <v>18</v>
      </c>
      <c r="N123">
        <v>24196399</v>
      </c>
      <c r="O123" t="s">
        <v>314</v>
      </c>
      <c r="P123">
        <v>1</v>
      </c>
      <c r="Q123">
        <v>1</v>
      </c>
      <c r="R123">
        <v>1</v>
      </c>
      <c r="S123" t="s">
        <v>314</v>
      </c>
    </row>
    <row r="124" spans="1:19" x14ac:dyDescent="0.35">
      <c r="A124" t="str">
        <f>LEFT(VEP!B124,FIND(":",VEP!B124)-1)</f>
        <v>19</v>
      </c>
      <c r="B124" t="str">
        <f>RIGHT(VEP!B124,LEN(VEP!B124)-FIND("-",VEP!B124))</f>
        <v>6629569</v>
      </c>
      <c r="C124" t="str">
        <f>IF(VEP!F124="-",VEP!G124,VEP!F124)</f>
        <v>-</v>
      </c>
      <c r="E124">
        <v>17</v>
      </c>
      <c r="F124">
        <v>3753156</v>
      </c>
      <c r="G124" t="s">
        <v>314</v>
      </c>
      <c r="H124">
        <f t="shared" si="4"/>
        <v>1</v>
      </c>
      <c r="I124">
        <f t="shared" si="5"/>
        <v>1</v>
      </c>
      <c r="J124">
        <f t="shared" si="6"/>
        <v>1</v>
      </c>
      <c r="K124" t="str">
        <f t="shared" si="7"/>
        <v>-</v>
      </c>
      <c r="M124">
        <v>18</v>
      </c>
      <c r="N124">
        <v>24209031</v>
      </c>
      <c r="O124" t="s">
        <v>314</v>
      </c>
      <c r="P124">
        <v>1</v>
      </c>
      <c r="Q124">
        <v>1</v>
      </c>
      <c r="R124">
        <v>1</v>
      </c>
      <c r="S124" t="s">
        <v>314</v>
      </c>
    </row>
    <row r="125" spans="1:19" x14ac:dyDescent="0.35">
      <c r="A125" t="str">
        <f>LEFT(VEP!B125,FIND(":",VEP!B125)-1)</f>
        <v>19</v>
      </c>
      <c r="B125" t="str">
        <f>RIGHT(VEP!B125,LEN(VEP!B125)-FIND("-",VEP!B125))</f>
        <v>6648984</v>
      </c>
      <c r="C125" t="str">
        <f>IF(VEP!F125="-",VEP!G125,VEP!F125)</f>
        <v>-</v>
      </c>
      <c r="E125">
        <v>18</v>
      </c>
      <c r="F125">
        <v>9493237</v>
      </c>
      <c r="G125" t="s">
        <v>548</v>
      </c>
      <c r="H125">
        <f t="shared" si="4"/>
        <v>1</v>
      </c>
      <c r="I125">
        <f t="shared" si="5"/>
        <v>1</v>
      </c>
      <c r="J125">
        <f t="shared" si="6"/>
        <v>1</v>
      </c>
      <c r="K125" t="str">
        <f t="shared" si="7"/>
        <v>SUGCT</v>
      </c>
      <c r="M125">
        <v>18</v>
      </c>
      <c r="N125">
        <v>24261759</v>
      </c>
      <c r="O125" t="s">
        <v>556</v>
      </c>
      <c r="P125">
        <v>1</v>
      </c>
      <c r="Q125">
        <v>1</v>
      </c>
      <c r="R125">
        <v>1</v>
      </c>
      <c r="S125" t="s">
        <v>556</v>
      </c>
    </row>
    <row r="126" spans="1:19" x14ac:dyDescent="0.35">
      <c r="A126" t="str">
        <f>LEFT(VEP!B126,FIND(":",VEP!B126)-1)</f>
        <v>19</v>
      </c>
      <c r="B126" t="str">
        <f>RIGHT(VEP!B126,LEN(VEP!B126)-FIND("-",VEP!B126))</f>
        <v>6663845</v>
      </c>
      <c r="C126" t="str">
        <f>IF(VEP!F126="-",VEP!G126,VEP!F126)</f>
        <v>-</v>
      </c>
      <c r="E126">
        <v>18</v>
      </c>
      <c r="F126">
        <v>9655138</v>
      </c>
      <c r="G126" t="s">
        <v>548</v>
      </c>
      <c r="H126">
        <f t="shared" si="4"/>
        <v>1</v>
      </c>
      <c r="I126">
        <f t="shared" si="5"/>
        <v>1</v>
      </c>
      <c r="J126">
        <f t="shared" si="6"/>
        <v>1</v>
      </c>
      <c r="K126" t="str">
        <f t="shared" si="7"/>
        <v>SUGCT</v>
      </c>
      <c r="M126">
        <v>18</v>
      </c>
      <c r="N126">
        <v>24286833</v>
      </c>
      <c r="O126" t="s">
        <v>556</v>
      </c>
      <c r="P126">
        <v>1</v>
      </c>
      <c r="Q126">
        <v>1</v>
      </c>
      <c r="R126">
        <v>1</v>
      </c>
      <c r="S126" t="s">
        <v>556</v>
      </c>
    </row>
    <row r="127" spans="1:19" x14ac:dyDescent="0.35">
      <c r="A127" t="str">
        <f>LEFT(VEP!B127,FIND(":",VEP!B127)-1)</f>
        <v>19</v>
      </c>
      <c r="B127" t="str">
        <f>RIGHT(VEP!B127,LEN(VEP!B127)-FIND("-",VEP!B127))</f>
        <v>6672903</v>
      </c>
      <c r="C127" t="str">
        <f>IF(VEP!F127="-",VEP!G127,VEP!F127)</f>
        <v>-</v>
      </c>
      <c r="E127">
        <v>18</v>
      </c>
      <c r="F127">
        <v>19746195</v>
      </c>
      <c r="G127" t="s">
        <v>314</v>
      </c>
      <c r="H127">
        <f t="shared" si="4"/>
        <v>1</v>
      </c>
      <c r="I127">
        <f t="shared" si="5"/>
        <v>1</v>
      </c>
      <c r="J127">
        <f t="shared" si="6"/>
        <v>1</v>
      </c>
      <c r="K127" t="str">
        <f t="shared" si="7"/>
        <v>-</v>
      </c>
      <c r="M127">
        <v>18</v>
      </c>
      <c r="N127">
        <v>24292509</v>
      </c>
      <c r="O127" t="s">
        <v>556</v>
      </c>
      <c r="P127">
        <v>1</v>
      </c>
      <c r="Q127">
        <v>1</v>
      </c>
      <c r="R127">
        <v>1</v>
      </c>
      <c r="S127" t="s">
        <v>556</v>
      </c>
    </row>
    <row r="128" spans="1:19" x14ac:dyDescent="0.35">
      <c r="A128" t="str">
        <f>LEFT(VEP!B128,FIND(":",VEP!B128)-1)</f>
        <v>19</v>
      </c>
      <c r="B128" t="str">
        <f>RIGHT(VEP!B128,LEN(VEP!B128)-FIND("-",VEP!B128))</f>
        <v>6689197</v>
      </c>
      <c r="C128" t="str">
        <f>IF(VEP!F128="-",VEP!G128,VEP!F128)</f>
        <v>-</v>
      </c>
      <c r="E128">
        <v>18</v>
      </c>
      <c r="F128">
        <v>24164381</v>
      </c>
      <c r="G128" t="s">
        <v>553</v>
      </c>
      <c r="H128">
        <f t="shared" si="4"/>
        <v>1</v>
      </c>
      <c r="I128">
        <f t="shared" si="5"/>
        <v>1</v>
      </c>
      <c r="J128">
        <f t="shared" si="6"/>
        <v>1</v>
      </c>
      <c r="K128" t="str">
        <f t="shared" si="7"/>
        <v>ENSCAFG00000044560</v>
      </c>
      <c r="M128">
        <v>18</v>
      </c>
      <c r="N128">
        <v>24303383</v>
      </c>
      <c r="O128" t="s">
        <v>556</v>
      </c>
      <c r="P128">
        <v>1</v>
      </c>
      <c r="Q128">
        <v>1</v>
      </c>
      <c r="R128">
        <v>1</v>
      </c>
      <c r="S128" t="s">
        <v>556</v>
      </c>
    </row>
    <row r="129" spans="1:19" x14ac:dyDescent="0.35">
      <c r="A129" t="str">
        <f>LEFT(VEP!B129,FIND(":",VEP!B129)-1)</f>
        <v>19</v>
      </c>
      <c r="B129" t="str">
        <f>RIGHT(VEP!B129,LEN(VEP!B129)-FIND("-",VEP!B129))</f>
        <v>6728854</v>
      </c>
      <c r="C129" t="str">
        <f>IF(VEP!F129="-",VEP!G129,VEP!F129)</f>
        <v>-</v>
      </c>
      <c r="E129">
        <v>18</v>
      </c>
      <c r="F129">
        <v>24196399</v>
      </c>
      <c r="G129" t="s">
        <v>314</v>
      </c>
      <c r="H129">
        <f t="shared" si="4"/>
        <v>1</v>
      </c>
      <c r="I129">
        <f t="shared" si="5"/>
        <v>1</v>
      </c>
      <c r="J129">
        <f t="shared" si="6"/>
        <v>1</v>
      </c>
      <c r="K129" t="str">
        <f t="shared" si="7"/>
        <v>-</v>
      </c>
      <c r="M129">
        <v>18</v>
      </c>
      <c r="N129">
        <v>24312302</v>
      </c>
      <c r="O129" t="s">
        <v>556</v>
      </c>
      <c r="P129">
        <v>1</v>
      </c>
      <c r="Q129">
        <v>1</v>
      </c>
      <c r="R129">
        <v>1</v>
      </c>
      <c r="S129" t="s">
        <v>556</v>
      </c>
    </row>
    <row r="130" spans="1:19" x14ac:dyDescent="0.35">
      <c r="A130" t="str">
        <f>LEFT(VEP!B130,FIND(":",VEP!B130)-1)</f>
        <v>19</v>
      </c>
      <c r="B130" t="str">
        <f>RIGHT(VEP!B130,LEN(VEP!B130)-FIND("-",VEP!B130))</f>
        <v>6741733</v>
      </c>
      <c r="C130" t="str">
        <f>IF(VEP!F130="-",VEP!G130,VEP!F130)</f>
        <v>-</v>
      </c>
      <c r="E130">
        <v>18</v>
      </c>
      <c r="F130">
        <v>24209031</v>
      </c>
      <c r="G130" t="s">
        <v>314</v>
      </c>
      <c r="H130">
        <f t="shared" ref="H130:H193" si="8">IF(AND(E130=E129,F130=F129),H129+1,1)</f>
        <v>1</v>
      </c>
      <c r="I130">
        <f t="shared" ref="I130:I193" si="9">_xlfn.MAXIFS(H:H,F:F,F130,E:E,E130)</f>
        <v>1</v>
      </c>
      <c r="J130">
        <f t="shared" ref="J130:J193" si="10">IF(I130=H130,1,0)</f>
        <v>1</v>
      </c>
      <c r="K130" t="str">
        <f t="shared" ref="K130:K193" si="11">IF(AND(E130=E129,F130=F129),K129&amp;","&amp;G130,G130)</f>
        <v>-</v>
      </c>
      <c r="M130">
        <v>18</v>
      </c>
      <c r="N130">
        <v>29130730</v>
      </c>
      <c r="O130" t="s">
        <v>314</v>
      </c>
      <c r="P130">
        <v>1</v>
      </c>
      <c r="Q130">
        <v>1</v>
      </c>
      <c r="R130">
        <v>1</v>
      </c>
      <c r="S130" t="s">
        <v>314</v>
      </c>
    </row>
    <row r="131" spans="1:19" x14ac:dyDescent="0.35">
      <c r="A131" t="str">
        <f>LEFT(VEP!B131,FIND(":",VEP!B131)-1)</f>
        <v>19</v>
      </c>
      <c r="B131" t="str">
        <f>RIGHT(VEP!B131,LEN(VEP!B131)-FIND("-",VEP!B131))</f>
        <v>6926648</v>
      </c>
      <c r="C131" t="str">
        <f>IF(VEP!F131="-",VEP!G131,VEP!F131)</f>
        <v>-</v>
      </c>
      <c r="E131">
        <v>18</v>
      </c>
      <c r="F131">
        <v>24261759</v>
      </c>
      <c r="G131" t="s">
        <v>556</v>
      </c>
      <c r="H131">
        <f t="shared" si="8"/>
        <v>1</v>
      </c>
      <c r="I131">
        <f t="shared" si="9"/>
        <v>1</v>
      </c>
      <c r="J131">
        <f t="shared" si="10"/>
        <v>1</v>
      </c>
      <c r="K131" t="str">
        <f t="shared" si="11"/>
        <v>SEMA3D</v>
      </c>
      <c r="M131">
        <v>18</v>
      </c>
      <c r="N131">
        <v>29299675</v>
      </c>
      <c r="O131" t="s">
        <v>314</v>
      </c>
      <c r="P131">
        <v>1</v>
      </c>
      <c r="Q131">
        <v>1</v>
      </c>
      <c r="R131">
        <v>1</v>
      </c>
      <c r="S131" t="s">
        <v>314</v>
      </c>
    </row>
    <row r="132" spans="1:19" x14ac:dyDescent="0.35">
      <c r="A132" t="str">
        <f>LEFT(VEP!B132,FIND(":",VEP!B132)-1)</f>
        <v>19</v>
      </c>
      <c r="B132" t="str">
        <f>RIGHT(VEP!B132,LEN(VEP!B132)-FIND("-",VEP!B132))</f>
        <v>6970430</v>
      </c>
      <c r="C132" t="str">
        <f>IF(VEP!F132="-",VEP!G132,VEP!F132)</f>
        <v>-</v>
      </c>
      <c r="E132">
        <v>18</v>
      </c>
      <c r="F132">
        <v>24286833</v>
      </c>
      <c r="G132" t="s">
        <v>556</v>
      </c>
      <c r="H132">
        <f t="shared" si="8"/>
        <v>1</v>
      </c>
      <c r="I132">
        <f t="shared" si="9"/>
        <v>1</v>
      </c>
      <c r="J132">
        <f t="shared" si="10"/>
        <v>1</v>
      </c>
      <c r="K132" t="str">
        <f t="shared" si="11"/>
        <v>SEMA3D</v>
      </c>
      <c r="M132">
        <v>18</v>
      </c>
      <c r="N132">
        <v>29324878</v>
      </c>
      <c r="O132" t="s">
        <v>314</v>
      </c>
      <c r="P132">
        <v>1</v>
      </c>
      <c r="Q132">
        <v>1</v>
      </c>
      <c r="R132">
        <v>1</v>
      </c>
      <c r="S132" t="s">
        <v>314</v>
      </c>
    </row>
    <row r="133" spans="1:19" x14ac:dyDescent="0.35">
      <c r="A133" t="str">
        <f>LEFT(VEP!B133,FIND(":",VEP!B133)-1)</f>
        <v>19</v>
      </c>
      <c r="B133" t="str">
        <f>RIGHT(VEP!B133,LEN(VEP!B133)-FIND("-",VEP!B133))</f>
        <v>7095253</v>
      </c>
      <c r="C133" t="str">
        <f>IF(VEP!F133="-",VEP!G133,VEP!F133)</f>
        <v>-</v>
      </c>
      <c r="E133">
        <v>18</v>
      </c>
      <c r="F133">
        <v>24292509</v>
      </c>
      <c r="G133" t="s">
        <v>556</v>
      </c>
      <c r="H133">
        <f t="shared" si="8"/>
        <v>1</v>
      </c>
      <c r="I133">
        <f t="shared" si="9"/>
        <v>1</v>
      </c>
      <c r="J133">
        <f t="shared" si="10"/>
        <v>1</v>
      </c>
      <c r="K133" t="str">
        <f t="shared" si="11"/>
        <v>SEMA3D</v>
      </c>
      <c r="M133">
        <v>18</v>
      </c>
      <c r="N133">
        <v>29376574</v>
      </c>
      <c r="O133" t="s">
        <v>314</v>
      </c>
      <c r="P133">
        <v>1</v>
      </c>
      <c r="Q133">
        <v>1</v>
      </c>
      <c r="R133">
        <v>1</v>
      </c>
      <c r="S133" t="s">
        <v>314</v>
      </c>
    </row>
    <row r="134" spans="1:19" x14ac:dyDescent="0.35">
      <c r="A134" t="str">
        <f>LEFT(VEP!B134,FIND(":",VEP!B134)-1)</f>
        <v>19</v>
      </c>
      <c r="B134" t="str">
        <f>RIGHT(VEP!B134,LEN(VEP!B134)-FIND("-",VEP!B134))</f>
        <v>7097389</v>
      </c>
      <c r="C134" t="str">
        <f>IF(VEP!F134="-",VEP!G134,VEP!F134)</f>
        <v>-</v>
      </c>
      <c r="E134">
        <v>18</v>
      </c>
      <c r="F134">
        <v>24303383</v>
      </c>
      <c r="G134" t="s">
        <v>556</v>
      </c>
      <c r="H134">
        <f t="shared" si="8"/>
        <v>1</v>
      </c>
      <c r="I134">
        <f t="shared" si="9"/>
        <v>1</v>
      </c>
      <c r="J134">
        <f t="shared" si="10"/>
        <v>1</v>
      </c>
      <c r="K134" t="str">
        <f t="shared" si="11"/>
        <v>SEMA3D</v>
      </c>
      <c r="M134">
        <v>18</v>
      </c>
      <c r="N134">
        <v>29595073</v>
      </c>
      <c r="O134" t="s">
        <v>561</v>
      </c>
      <c r="P134">
        <v>1</v>
      </c>
      <c r="Q134">
        <v>1</v>
      </c>
      <c r="R134">
        <v>1</v>
      </c>
      <c r="S134" t="s">
        <v>561</v>
      </c>
    </row>
    <row r="135" spans="1:19" x14ac:dyDescent="0.35">
      <c r="A135" t="str">
        <f>LEFT(VEP!B135,FIND(":",VEP!B135)-1)</f>
        <v>19</v>
      </c>
      <c r="B135" t="str">
        <f>RIGHT(VEP!B135,LEN(VEP!B135)-FIND("-",VEP!B135))</f>
        <v>7117822</v>
      </c>
      <c r="C135" t="str">
        <f>IF(VEP!F135="-",VEP!G135,VEP!F135)</f>
        <v>-</v>
      </c>
      <c r="E135">
        <v>18</v>
      </c>
      <c r="F135">
        <v>24312302</v>
      </c>
      <c r="G135" t="s">
        <v>556</v>
      </c>
      <c r="H135">
        <f t="shared" si="8"/>
        <v>1</v>
      </c>
      <c r="I135">
        <f t="shared" si="9"/>
        <v>1</v>
      </c>
      <c r="J135">
        <f t="shared" si="10"/>
        <v>1</v>
      </c>
      <c r="K135" t="str">
        <f t="shared" si="11"/>
        <v>SEMA3D</v>
      </c>
      <c r="M135">
        <v>18</v>
      </c>
      <c r="N135">
        <v>41422687</v>
      </c>
      <c r="O135" t="s">
        <v>564</v>
      </c>
      <c r="P135">
        <v>1</v>
      </c>
      <c r="Q135">
        <v>1</v>
      </c>
      <c r="R135">
        <v>1</v>
      </c>
      <c r="S135" t="s">
        <v>564</v>
      </c>
    </row>
    <row r="136" spans="1:19" x14ac:dyDescent="0.35">
      <c r="A136" t="str">
        <f>LEFT(VEP!B136,FIND(":",VEP!B136)-1)</f>
        <v>19</v>
      </c>
      <c r="B136" t="str">
        <f>RIGHT(VEP!B136,LEN(VEP!B136)-FIND("-",VEP!B136))</f>
        <v>7122489</v>
      </c>
      <c r="C136" t="str">
        <f>IF(VEP!F136="-",VEP!G136,VEP!F136)</f>
        <v>-</v>
      </c>
      <c r="E136">
        <v>18</v>
      </c>
      <c r="F136">
        <v>29130730</v>
      </c>
      <c r="G136" t="s">
        <v>314</v>
      </c>
      <c r="H136">
        <f t="shared" si="8"/>
        <v>1</v>
      </c>
      <c r="I136">
        <f t="shared" si="9"/>
        <v>1</v>
      </c>
      <c r="J136">
        <f t="shared" si="10"/>
        <v>1</v>
      </c>
      <c r="K136" t="str">
        <f t="shared" si="11"/>
        <v>-</v>
      </c>
      <c r="M136">
        <v>18</v>
      </c>
      <c r="N136">
        <v>41445354</v>
      </c>
      <c r="O136" t="s">
        <v>567</v>
      </c>
      <c r="P136">
        <v>1</v>
      </c>
      <c r="Q136">
        <v>1</v>
      </c>
      <c r="R136">
        <v>1</v>
      </c>
      <c r="S136" t="s">
        <v>567</v>
      </c>
    </row>
    <row r="137" spans="1:19" x14ac:dyDescent="0.35">
      <c r="A137" t="str">
        <f>LEFT(VEP!B137,FIND(":",VEP!B137)-1)</f>
        <v>19</v>
      </c>
      <c r="B137" t="str">
        <f>RIGHT(VEP!B137,LEN(VEP!B137)-FIND("-",VEP!B137))</f>
        <v>12407112</v>
      </c>
      <c r="C137" t="str">
        <f>IF(VEP!F137="-",VEP!G137,VEP!F137)</f>
        <v>ENSCAFG00000046515</v>
      </c>
      <c r="E137">
        <v>18</v>
      </c>
      <c r="F137">
        <v>29299675</v>
      </c>
      <c r="G137" t="s">
        <v>314</v>
      </c>
      <c r="H137">
        <f t="shared" si="8"/>
        <v>1</v>
      </c>
      <c r="I137">
        <f t="shared" si="9"/>
        <v>1</v>
      </c>
      <c r="J137">
        <f t="shared" si="10"/>
        <v>1</v>
      </c>
      <c r="K137" t="str">
        <f t="shared" si="11"/>
        <v>-</v>
      </c>
      <c r="M137">
        <v>19</v>
      </c>
      <c r="N137">
        <v>4767099</v>
      </c>
      <c r="O137" t="s">
        <v>314</v>
      </c>
      <c r="P137">
        <v>1</v>
      </c>
      <c r="Q137">
        <v>1</v>
      </c>
      <c r="R137">
        <v>1</v>
      </c>
      <c r="S137" t="s">
        <v>314</v>
      </c>
    </row>
    <row r="138" spans="1:19" x14ac:dyDescent="0.35">
      <c r="A138" t="str">
        <f>LEFT(VEP!B138,FIND(":",VEP!B138)-1)</f>
        <v>2</v>
      </c>
      <c r="B138" t="str">
        <f>RIGHT(VEP!B138,LEN(VEP!B138)-FIND("-",VEP!B138))</f>
        <v>36841014</v>
      </c>
      <c r="C138" t="str">
        <f>IF(VEP!F138="-",VEP!G138,VEP!F138)</f>
        <v>PCDH1</v>
      </c>
      <c r="E138">
        <v>18</v>
      </c>
      <c r="F138">
        <v>29324878</v>
      </c>
      <c r="G138" t="s">
        <v>314</v>
      </c>
      <c r="H138">
        <f t="shared" si="8"/>
        <v>1</v>
      </c>
      <c r="I138">
        <f t="shared" si="9"/>
        <v>1</v>
      </c>
      <c r="J138">
        <f t="shared" si="10"/>
        <v>1</v>
      </c>
      <c r="K138" t="str">
        <f t="shared" si="11"/>
        <v>-</v>
      </c>
      <c r="M138">
        <v>19</v>
      </c>
      <c r="N138">
        <v>4771876</v>
      </c>
      <c r="O138" t="s">
        <v>314</v>
      </c>
      <c r="P138">
        <v>1</v>
      </c>
      <c r="Q138">
        <v>1</v>
      </c>
      <c r="R138">
        <v>1</v>
      </c>
      <c r="S138" t="s">
        <v>314</v>
      </c>
    </row>
    <row r="139" spans="1:19" x14ac:dyDescent="0.35">
      <c r="A139" t="str">
        <f>LEFT(VEP!B139,FIND(":",VEP!B139)-1)</f>
        <v>2</v>
      </c>
      <c r="B139" t="str">
        <f>RIGHT(VEP!B139,LEN(VEP!B139)-FIND("-",VEP!B139))</f>
        <v>36841014</v>
      </c>
      <c r="C139" t="str">
        <f>IF(VEP!F139="-",VEP!G139,VEP!F139)</f>
        <v>PCDH1</v>
      </c>
      <c r="E139">
        <v>18</v>
      </c>
      <c r="F139">
        <v>29376574</v>
      </c>
      <c r="G139" t="s">
        <v>314</v>
      </c>
      <c r="H139">
        <f t="shared" si="8"/>
        <v>1</v>
      </c>
      <c r="I139">
        <f t="shared" si="9"/>
        <v>1</v>
      </c>
      <c r="J139">
        <f t="shared" si="10"/>
        <v>1</v>
      </c>
      <c r="K139" t="str">
        <f t="shared" si="11"/>
        <v>-</v>
      </c>
      <c r="M139">
        <v>19</v>
      </c>
      <c r="N139">
        <v>4798748</v>
      </c>
      <c r="O139" t="s">
        <v>314</v>
      </c>
      <c r="P139">
        <v>1</v>
      </c>
      <c r="Q139">
        <v>1</v>
      </c>
      <c r="R139">
        <v>1</v>
      </c>
      <c r="S139" t="s">
        <v>314</v>
      </c>
    </row>
    <row r="140" spans="1:19" x14ac:dyDescent="0.35">
      <c r="A140" t="str">
        <f>LEFT(VEP!B140,FIND(":",VEP!B140)-1)</f>
        <v>2</v>
      </c>
      <c r="B140" t="str">
        <f>RIGHT(VEP!B140,LEN(VEP!B140)-FIND("-",VEP!B140))</f>
        <v>36841014</v>
      </c>
      <c r="C140" t="str">
        <f>IF(VEP!F140="-",VEP!G140,VEP!F140)</f>
        <v>PCDH1</v>
      </c>
      <c r="E140">
        <v>18</v>
      </c>
      <c r="F140">
        <v>29595073</v>
      </c>
      <c r="G140" t="s">
        <v>561</v>
      </c>
      <c r="H140">
        <f t="shared" si="8"/>
        <v>1</v>
      </c>
      <c r="I140">
        <f t="shared" si="9"/>
        <v>1</v>
      </c>
      <c r="J140">
        <f t="shared" si="10"/>
        <v>1</v>
      </c>
      <c r="K140" t="str">
        <f t="shared" si="11"/>
        <v>ENSCAFG00000046942</v>
      </c>
      <c r="M140">
        <v>19</v>
      </c>
      <c r="N140">
        <v>4813917</v>
      </c>
      <c r="O140" t="s">
        <v>314</v>
      </c>
      <c r="P140">
        <v>1</v>
      </c>
      <c r="Q140">
        <v>1</v>
      </c>
      <c r="R140">
        <v>1</v>
      </c>
      <c r="S140" t="s">
        <v>314</v>
      </c>
    </row>
    <row r="141" spans="1:19" x14ac:dyDescent="0.35">
      <c r="A141" t="str">
        <f>LEFT(VEP!B141,FIND(":",VEP!B141)-1)</f>
        <v>2</v>
      </c>
      <c r="B141" t="str">
        <f>RIGHT(VEP!B141,LEN(VEP!B141)-FIND("-",VEP!B141))</f>
        <v>36852293</v>
      </c>
      <c r="C141" t="str">
        <f>IF(VEP!F141="-",VEP!G141,VEP!F141)</f>
        <v>-</v>
      </c>
      <c r="E141">
        <v>18</v>
      </c>
      <c r="F141">
        <v>41422687</v>
      </c>
      <c r="G141" t="s">
        <v>564</v>
      </c>
      <c r="H141">
        <f t="shared" si="8"/>
        <v>1</v>
      </c>
      <c r="I141">
        <f t="shared" si="9"/>
        <v>1</v>
      </c>
      <c r="J141">
        <f t="shared" si="10"/>
        <v>1</v>
      </c>
      <c r="K141" t="str">
        <f t="shared" si="11"/>
        <v>ENSCAFG00000043513</v>
      </c>
      <c r="M141">
        <v>19</v>
      </c>
      <c r="N141">
        <v>6162402</v>
      </c>
      <c r="O141" t="s">
        <v>314</v>
      </c>
      <c r="P141">
        <v>1</v>
      </c>
      <c r="Q141">
        <v>1</v>
      </c>
      <c r="R141">
        <v>1</v>
      </c>
      <c r="S141" t="s">
        <v>314</v>
      </c>
    </row>
    <row r="142" spans="1:19" x14ac:dyDescent="0.35">
      <c r="A142" t="str">
        <f>LEFT(VEP!B142,FIND(":",VEP!B142)-1)</f>
        <v>2</v>
      </c>
      <c r="B142" t="str">
        <f>RIGHT(VEP!B142,LEN(VEP!B142)-FIND("-",VEP!B142))</f>
        <v>44796266</v>
      </c>
      <c r="C142" t="str">
        <f>IF(VEP!F142="-",VEP!G142,VEP!F142)</f>
        <v>ENSCAFG00000046333</v>
      </c>
      <c r="E142">
        <v>18</v>
      </c>
      <c r="F142">
        <v>41445354</v>
      </c>
      <c r="G142" t="s">
        <v>567</v>
      </c>
      <c r="H142">
        <f t="shared" si="8"/>
        <v>1</v>
      </c>
      <c r="I142">
        <f t="shared" si="9"/>
        <v>1</v>
      </c>
      <c r="J142">
        <f t="shared" si="10"/>
        <v>1</v>
      </c>
      <c r="K142" t="str">
        <f t="shared" si="11"/>
        <v>ENSCAFG00000008258</v>
      </c>
      <c r="M142">
        <v>19</v>
      </c>
      <c r="N142">
        <v>6178251</v>
      </c>
      <c r="O142" t="s">
        <v>314</v>
      </c>
      <c r="P142">
        <v>1</v>
      </c>
      <c r="Q142">
        <v>1</v>
      </c>
      <c r="R142">
        <v>1</v>
      </c>
      <c r="S142" t="s">
        <v>314</v>
      </c>
    </row>
    <row r="143" spans="1:19" x14ac:dyDescent="0.35">
      <c r="A143" t="str">
        <f>LEFT(VEP!B143,FIND(":",VEP!B143)-1)</f>
        <v>2</v>
      </c>
      <c r="B143" t="str">
        <f>RIGHT(VEP!B143,LEN(VEP!B143)-FIND("-",VEP!B143))</f>
        <v>44796266</v>
      </c>
      <c r="C143" t="str">
        <f>IF(VEP!F143="-",VEP!G143,VEP!F143)</f>
        <v>ENSCAFG00000046333</v>
      </c>
      <c r="E143">
        <v>19</v>
      </c>
      <c r="F143">
        <v>4767099</v>
      </c>
      <c r="G143" t="s">
        <v>314</v>
      </c>
      <c r="H143">
        <f t="shared" si="8"/>
        <v>1</v>
      </c>
      <c r="I143">
        <f t="shared" si="9"/>
        <v>1</v>
      </c>
      <c r="J143">
        <f t="shared" si="10"/>
        <v>1</v>
      </c>
      <c r="K143" t="str">
        <f t="shared" si="11"/>
        <v>-</v>
      </c>
      <c r="M143">
        <v>19</v>
      </c>
      <c r="N143">
        <v>6201219</v>
      </c>
      <c r="O143" t="s">
        <v>314</v>
      </c>
      <c r="P143">
        <v>1</v>
      </c>
      <c r="Q143">
        <v>1</v>
      </c>
      <c r="R143">
        <v>1</v>
      </c>
      <c r="S143" t="s">
        <v>314</v>
      </c>
    </row>
    <row r="144" spans="1:19" x14ac:dyDescent="0.35">
      <c r="A144" t="str">
        <f>LEFT(VEP!B144,FIND(":",VEP!B144)-1)</f>
        <v>2</v>
      </c>
      <c r="B144" t="str">
        <f>RIGHT(VEP!B144,LEN(VEP!B144)-FIND("-",VEP!B144))</f>
        <v>44806665</v>
      </c>
      <c r="C144" t="str">
        <f>IF(VEP!F144="-",VEP!G144,VEP!F144)</f>
        <v>ENSCAFG00000046333</v>
      </c>
      <c r="E144">
        <v>19</v>
      </c>
      <c r="F144">
        <v>4771876</v>
      </c>
      <c r="G144" t="s">
        <v>314</v>
      </c>
      <c r="H144">
        <f t="shared" si="8"/>
        <v>1</v>
      </c>
      <c r="I144">
        <f t="shared" si="9"/>
        <v>1</v>
      </c>
      <c r="J144">
        <f t="shared" si="10"/>
        <v>1</v>
      </c>
      <c r="K144" t="str">
        <f t="shared" si="11"/>
        <v>-</v>
      </c>
      <c r="M144">
        <v>19</v>
      </c>
      <c r="N144">
        <v>6216997</v>
      </c>
      <c r="O144" t="s">
        <v>314</v>
      </c>
      <c r="P144">
        <v>1</v>
      </c>
      <c r="Q144">
        <v>1</v>
      </c>
      <c r="R144">
        <v>1</v>
      </c>
      <c r="S144" t="s">
        <v>314</v>
      </c>
    </row>
    <row r="145" spans="1:19" x14ac:dyDescent="0.35">
      <c r="A145" t="str">
        <f>LEFT(VEP!B145,FIND(":",VEP!B145)-1)</f>
        <v>2</v>
      </c>
      <c r="B145" t="str">
        <f>RIGHT(VEP!B145,LEN(VEP!B145)-FIND("-",VEP!B145))</f>
        <v>44806665</v>
      </c>
      <c r="C145" t="str">
        <f>IF(VEP!F145="-",VEP!G145,VEP!F145)</f>
        <v>ENSCAFG00000046333</v>
      </c>
      <c r="E145">
        <v>19</v>
      </c>
      <c r="F145">
        <v>4798748</v>
      </c>
      <c r="G145" t="s">
        <v>314</v>
      </c>
      <c r="H145">
        <f t="shared" si="8"/>
        <v>1</v>
      </c>
      <c r="I145">
        <f t="shared" si="9"/>
        <v>1</v>
      </c>
      <c r="J145">
        <f t="shared" si="10"/>
        <v>1</v>
      </c>
      <c r="K145" t="str">
        <f t="shared" si="11"/>
        <v>-</v>
      </c>
      <c r="M145">
        <v>19</v>
      </c>
      <c r="N145">
        <v>6553427</v>
      </c>
      <c r="O145" t="s">
        <v>314</v>
      </c>
      <c r="P145">
        <v>1</v>
      </c>
      <c r="Q145">
        <v>1</v>
      </c>
      <c r="R145">
        <v>1</v>
      </c>
      <c r="S145" t="s">
        <v>314</v>
      </c>
    </row>
    <row r="146" spans="1:19" x14ac:dyDescent="0.35">
      <c r="A146" t="str">
        <f>LEFT(VEP!B146,FIND(":",VEP!B146)-1)</f>
        <v>2</v>
      </c>
      <c r="B146" t="str">
        <f>RIGHT(VEP!B146,LEN(VEP!B146)-FIND("-",VEP!B146))</f>
        <v>61876498</v>
      </c>
      <c r="C146" t="str">
        <f>IF(VEP!F146="-",VEP!G146,VEP!F146)</f>
        <v>FTO</v>
      </c>
      <c r="E146">
        <v>19</v>
      </c>
      <c r="F146">
        <v>4813917</v>
      </c>
      <c r="G146" t="s">
        <v>314</v>
      </c>
      <c r="H146">
        <f t="shared" si="8"/>
        <v>1</v>
      </c>
      <c r="I146">
        <f t="shared" si="9"/>
        <v>1</v>
      </c>
      <c r="J146">
        <f t="shared" si="10"/>
        <v>1</v>
      </c>
      <c r="K146" t="str">
        <f t="shared" si="11"/>
        <v>-</v>
      </c>
      <c r="M146">
        <v>19</v>
      </c>
      <c r="N146">
        <v>6560183</v>
      </c>
      <c r="O146" t="s">
        <v>314</v>
      </c>
      <c r="P146">
        <v>1</v>
      </c>
      <c r="Q146">
        <v>1</v>
      </c>
      <c r="R146">
        <v>1</v>
      </c>
      <c r="S146" t="s">
        <v>314</v>
      </c>
    </row>
    <row r="147" spans="1:19" x14ac:dyDescent="0.35">
      <c r="A147" t="str">
        <f>LEFT(VEP!B147,FIND(":",VEP!B147)-1)</f>
        <v>2</v>
      </c>
      <c r="B147" t="str">
        <f>RIGHT(VEP!B147,LEN(VEP!B147)-FIND("-",VEP!B147))</f>
        <v>61876498</v>
      </c>
      <c r="C147" t="str">
        <f>IF(VEP!F147="-",VEP!G147,VEP!F147)</f>
        <v>FTO</v>
      </c>
      <c r="E147">
        <v>19</v>
      </c>
      <c r="F147">
        <v>6162402</v>
      </c>
      <c r="G147" t="s">
        <v>314</v>
      </c>
      <c r="H147">
        <f t="shared" si="8"/>
        <v>1</v>
      </c>
      <c r="I147">
        <f t="shared" si="9"/>
        <v>1</v>
      </c>
      <c r="J147">
        <f t="shared" si="10"/>
        <v>1</v>
      </c>
      <c r="K147" t="str">
        <f t="shared" si="11"/>
        <v>-</v>
      </c>
      <c r="M147">
        <v>19</v>
      </c>
      <c r="N147">
        <v>6590666</v>
      </c>
      <c r="O147" t="s">
        <v>314</v>
      </c>
      <c r="P147">
        <v>1</v>
      </c>
      <c r="Q147">
        <v>1</v>
      </c>
      <c r="R147">
        <v>1</v>
      </c>
      <c r="S147" t="s">
        <v>314</v>
      </c>
    </row>
    <row r="148" spans="1:19" x14ac:dyDescent="0.35">
      <c r="A148" t="str">
        <f>LEFT(VEP!B148,FIND(":",VEP!B148)-1)</f>
        <v>2</v>
      </c>
      <c r="B148" t="str">
        <f>RIGHT(VEP!B148,LEN(VEP!B148)-FIND("-",VEP!B148))</f>
        <v>61876498</v>
      </c>
      <c r="C148" t="str">
        <f>IF(VEP!F148="-",VEP!G148,VEP!F148)</f>
        <v>FTO</v>
      </c>
      <c r="E148">
        <v>19</v>
      </c>
      <c r="F148">
        <v>6178251</v>
      </c>
      <c r="G148" t="s">
        <v>314</v>
      </c>
      <c r="H148">
        <f t="shared" si="8"/>
        <v>1</v>
      </c>
      <c r="I148">
        <f t="shared" si="9"/>
        <v>1</v>
      </c>
      <c r="J148">
        <f t="shared" si="10"/>
        <v>1</v>
      </c>
      <c r="K148" t="str">
        <f t="shared" si="11"/>
        <v>-</v>
      </c>
      <c r="M148">
        <v>19</v>
      </c>
      <c r="N148">
        <v>6629569</v>
      </c>
      <c r="O148" t="s">
        <v>314</v>
      </c>
      <c r="P148">
        <v>1</v>
      </c>
      <c r="Q148">
        <v>1</v>
      </c>
      <c r="R148">
        <v>1</v>
      </c>
      <c r="S148" t="s">
        <v>314</v>
      </c>
    </row>
    <row r="149" spans="1:19" x14ac:dyDescent="0.35">
      <c r="A149" t="str">
        <f>LEFT(VEP!B149,FIND(":",VEP!B149)-1)</f>
        <v>2</v>
      </c>
      <c r="B149" t="str">
        <f>RIGHT(VEP!B149,LEN(VEP!B149)-FIND("-",VEP!B149))</f>
        <v>61876498</v>
      </c>
      <c r="C149" t="str">
        <f>IF(VEP!F149="-",VEP!G149,VEP!F149)</f>
        <v>FTO</v>
      </c>
      <c r="E149">
        <v>19</v>
      </c>
      <c r="F149">
        <v>6201219</v>
      </c>
      <c r="G149" t="s">
        <v>314</v>
      </c>
      <c r="H149">
        <f t="shared" si="8"/>
        <v>1</v>
      </c>
      <c r="I149">
        <f t="shared" si="9"/>
        <v>1</v>
      </c>
      <c r="J149">
        <f t="shared" si="10"/>
        <v>1</v>
      </c>
      <c r="K149" t="str">
        <f t="shared" si="11"/>
        <v>-</v>
      </c>
      <c r="M149">
        <v>19</v>
      </c>
      <c r="N149">
        <v>6648984</v>
      </c>
      <c r="O149" t="s">
        <v>314</v>
      </c>
      <c r="P149">
        <v>1</v>
      </c>
      <c r="Q149">
        <v>1</v>
      </c>
      <c r="R149">
        <v>1</v>
      </c>
      <c r="S149" t="s">
        <v>314</v>
      </c>
    </row>
    <row r="150" spans="1:19" x14ac:dyDescent="0.35">
      <c r="A150" t="str">
        <f>LEFT(VEP!B150,FIND(":",VEP!B150)-1)</f>
        <v>2</v>
      </c>
      <c r="B150" t="str">
        <f>RIGHT(VEP!B150,LEN(VEP!B150)-FIND("-",VEP!B150))</f>
        <v>61876498</v>
      </c>
      <c r="C150" t="str">
        <f>IF(VEP!F150="-",VEP!G150,VEP!F150)</f>
        <v>FTO</v>
      </c>
      <c r="E150">
        <v>19</v>
      </c>
      <c r="F150">
        <v>6216997</v>
      </c>
      <c r="G150" t="s">
        <v>314</v>
      </c>
      <c r="H150">
        <f t="shared" si="8"/>
        <v>1</v>
      </c>
      <c r="I150">
        <f t="shared" si="9"/>
        <v>1</v>
      </c>
      <c r="J150">
        <f t="shared" si="10"/>
        <v>1</v>
      </c>
      <c r="K150" t="str">
        <f t="shared" si="11"/>
        <v>-</v>
      </c>
      <c r="M150">
        <v>19</v>
      </c>
      <c r="N150">
        <v>6663845</v>
      </c>
      <c r="O150" t="s">
        <v>314</v>
      </c>
      <c r="P150">
        <v>1</v>
      </c>
      <c r="Q150">
        <v>1</v>
      </c>
      <c r="R150">
        <v>1</v>
      </c>
      <c r="S150" t="s">
        <v>314</v>
      </c>
    </row>
    <row r="151" spans="1:19" x14ac:dyDescent="0.35">
      <c r="A151" t="str">
        <f>LEFT(VEP!B151,FIND(":",VEP!B151)-1)</f>
        <v>2</v>
      </c>
      <c r="B151" t="str">
        <f>RIGHT(VEP!B151,LEN(VEP!B151)-FIND("-",VEP!B151))</f>
        <v>61876498</v>
      </c>
      <c r="C151" t="str">
        <f>IF(VEP!F151="-",VEP!G151,VEP!F151)</f>
        <v>FTO</v>
      </c>
      <c r="E151">
        <v>19</v>
      </c>
      <c r="F151">
        <v>6553427</v>
      </c>
      <c r="G151" t="s">
        <v>314</v>
      </c>
      <c r="H151">
        <f t="shared" si="8"/>
        <v>1</v>
      </c>
      <c r="I151">
        <f t="shared" si="9"/>
        <v>1</v>
      </c>
      <c r="J151">
        <f t="shared" si="10"/>
        <v>1</v>
      </c>
      <c r="K151" t="str">
        <f t="shared" si="11"/>
        <v>-</v>
      </c>
      <c r="M151">
        <v>19</v>
      </c>
      <c r="N151">
        <v>6672903</v>
      </c>
      <c r="O151" t="s">
        <v>314</v>
      </c>
      <c r="P151">
        <v>1</v>
      </c>
      <c r="Q151">
        <v>1</v>
      </c>
      <c r="R151">
        <v>1</v>
      </c>
      <c r="S151" t="s">
        <v>314</v>
      </c>
    </row>
    <row r="152" spans="1:19" x14ac:dyDescent="0.35">
      <c r="A152" t="str">
        <f>LEFT(VEP!B152,FIND(":",VEP!B152)-1)</f>
        <v>2</v>
      </c>
      <c r="B152" t="str">
        <f>RIGHT(VEP!B152,LEN(VEP!B152)-FIND("-",VEP!B152))</f>
        <v>61876498</v>
      </c>
      <c r="C152" t="str">
        <f>IF(VEP!F152="-",VEP!G152,VEP!F152)</f>
        <v>FTO</v>
      </c>
      <c r="E152">
        <v>19</v>
      </c>
      <c r="F152">
        <v>6560183</v>
      </c>
      <c r="G152" t="s">
        <v>314</v>
      </c>
      <c r="H152">
        <f t="shared" si="8"/>
        <v>1</v>
      </c>
      <c r="I152">
        <f t="shared" si="9"/>
        <v>1</v>
      </c>
      <c r="J152">
        <f t="shared" si="10"/>
        <v>1</v>
      </c>
      <c r="K152" t="str">
        <f t="shared" si="11"/>
        <v>-</v>
      </c>
      <c r="M152">
        <v>19</v>
      </c>
      <c r="N152">
        <v>6689197</v>
      </c>
      <c r="O152" t="s">
        <v>314</v>
      </c>
      <c r="P152">
        <v>1</v>
      </c>
      <c r="Q152">
        <v>1</v>
      </c>
      <c r="R152">
        <v>1</v>
      </c>
      <c r="S152" t="s">
        <v>314</v>
      </c>
    </row>
    <row r="153" spans="1:19" x14ac:dyDescent="0.35">
      <c r="A153" t="str">
        <f>LEFT(VEP!B153,FIND(":",VEP!B153)-1)</f>
        <v>2</v>
      </c>
      <c r="B153" t="str">
        <f>RIGHT(VEP!B153,LEN(VEP!B153)-FIND("-",VEP!B153))</f>
        <v>61876498</v>
      </c>
      <c r="C153" t="str">
        <f>IF(VEP!F153="-",VEP!G153,VEP!F153)</f>
        <v>FTO</v>
      </c>
      <c r="E153">
        <v>19</v>
      </c>
      <c r="F153">
        <v>6590666</v>
      </c>
      <c r="G153" t="s">
        <v>314</v>
      </c>
      <c r="H153">
        <f t="shared" si="8"/>
        <v>1</v>
      </c>
      <c r="I153">
        <f t="shared" si="9"/>
        <v>1</v>
      </c>
      <c r="J153">
        <f t="shared" si="10"/>
        <v>1</v>
      </c>
      <c r="K153" t="str">
        <f t="shared" si="11"/>
        <v>-</v>
      </c>
      <c r="M153">
        <v>19</v>
      </c>
      <c r="N153">
        <v>6728854</v>
      </c>
      <c r="O153" t="s">
        <v>314</v>
      </c>
      <c r="P153">
        <v>1</v>
      </c>
      <c r="Q153">
        <v>1</v>
      </c>
      <c r="R153">
        <v>1</v>
      </c>
      <c r="S153" t="s">
        <v>314</v>
      </c>
    </row>
    <row r="154" spans="1:19" x14ac:dyDescent="0.35">
      <c r="A154" t="str">
        <f>LEFT(VEP!B154,FIND(":",VEP!B154)-1)</f>
        <v>2</v>
      </c>
      <c r="B154" t="str">
        <f>RIGHT(VEP!B154,LEN(VEP!B154)-FIND("-",VEP!B154))</f>
        <v>61876498</v>
      </c>
      <c r="C154" t="str">
        <f>IF(VEP!F154="-",VEP!G154,VEP!F154)</f>
        <v>FTO</v>
      </c>
      <c r="E154">
        <v>19</v>
      </c>
      <c r="F154">
        <v>6629569</v>
      </c>
      <c r="G154" t="s">
        <v>314</v>
      </c>
      <c r="H154">
        <f t="shared" si="8"/>
        <v>1</v>
      </c>
      <c r="I154">
        <f t="shared" si="9"/>
        <v>1</v>
      </c>
      <c r="J154">
        <f t="shared" si="10"/>
        <v>1</v>
      </c>
      <c r="K154" t="str">
        <f t="shared" si="11"/>
        <v>-</v>
      </c>
      <c r="M154">
        <v>19</v>
      </c>
      <c r="N154">
        <v>6741733</v>
      </c>
      <c r="O154" t="s">
        <v>314</v>
      </c>
      <c r="P154">
        <v>1</v>
      </c>
      <c r="Q154">
        <v>1</v>
      </c>
      <c r="R154">
        <v>1</v>
      </c>
      <c r="S154" t="s">
        <v>314</v>
      </c>
    </row>
    <row r="155" spans="1:19" x14ac:dyDescent="0.35">
      <c r="A155" t="str">
        <f>LEFT(VEP!B155,FIND(":",VEP!B155)-1)</f>
        <v>2</v>
      </c>
      <c r="B155" t="str">
        <f>RIGHT(VEP!B155,LEN(VEP!B155)-FIND("-",VEP!B155))</f>
        <v>61876498</v>
      </c>
      <c r="C155" t="str">
        <f>IF(VEP!F155="-",VEP!G155,VEP!F155)</f>
        <v>FTO</v>
      </c>
      <c r="E155">
        <v>19</v>
      </c>
      <c r="F155">
        <v>6648984</v>
      </c>
      <c r="G155" t="s">
        <v>314</v>
      </c>
      <c r="H155">
        <f t="shared" si="8"/>
        <v>1</v>
      </c>
      <c r="I155">
        <f t="shared" si="9"/>
        <v>1</v>
      </c>
      <c r="J155">
        <f t="shared" si="10"/>
        <v>1</v>
      </c>
      <c r="K155" t="str">
        <f t="shared" si="11"/>
        <v>-</v>
      </c>
      <c r="M155">
        <v>19</v>
      </c>
      <c r="N155">
        <v>6926648</v>
      </c>
      <c r="O155" t="s">
        <v>314</v>
      </c>
      <c r="P155">
        <v>1</v>
      </c>
      <c r="Q155">
        <v>1</v>
      </c>
      <c r="R155">
        <v>1</v>
      </c>
      <c r="S155" t="s">
        <v>314</v>
      </c>
    </row>
    <row r="156" spans="1:19" x14ac:dyDescent="0.35">
      <c r="A156" t="str">
        <f>LEFT(VEP!B156,FIND(":",VEP!B156)-1)</f>
        <v>2</v>
      </c>
      <c r="B156" t="str">
        <f>RIGHT(VEP!B156,LEN(VEP!B156)-FIND("-",VEP!B156))</f>
        <v>61880556</v>
      </c>
      <c r="C156" t="str">
        <f>IF(VEP!F156="-",VEP!G156,VEP!F156)</f>
        <v>FTO</v>
      </c>
      <c r="E156">
        <v>19</v>
      </c>
      <c r="F156">
        <v>6663845</v>
      </c>
      <c r="G156" t="s">
        <v>314</v>
      </c>
      <c r="H156">
        <f t="shared" si="8"/>
        <v>1</v>
      </c>
      <c r="I156">
        <f t="shared" si="9"/>
        <v>1</v>
      </c>
      <c r="J156">
        <f t="shared" si="10"/>
        <v>1</v>
      </c>
      <c r="K156" t="str">
        <f t="shared" si="11"/>
        <v>-</v>
      </c>
      <c r="M156">
        <v>19</v>
      </c>
      <c r="N156">
        <v>6970430</v>
      </c>
      <c r="O156" t="s">
        <v>314</v>
      </c>
      <c r="P156">
        <v>1</v>
      </c>
      <c r="Q156">
        <v>1</v>
      </c>
      <c r="R156">
        <v>1</v>
      </c>
      <c r="S156" t="s">
        <v>314</v>
      </c>
    </row>
    <row r="157" spans="1:19" x14ac:dyDescent="0.35">
      <c r="A157" t="str">
        <f>LEFT(VEP!B157,FIND(":",VEP!B157)-1)</f>
        <v>2</v>
      </c>
      <c r="B157" t="str">
        <f>RIGHT(VEP!B157,LEN(VEP!B157)-FIND("-",VEP!B157))</f>
        <v>61880556</v>
      </c>
      <c r="C157" t="str">
        <f>IF(VEP!F157="-",VEP!G157,VEP!F157)</f>
        <v>FTO</v>
      </c>
      <c r="E157">
        <v>19</v>
      </c>
      <c r="F157">
        <v>6672903</v>
      </c>
      <c r="G157" t="s">
        <v>314</v>
      </c>
      <c r="H157">
        <f t="shared" si="8"/>
        <v>1</v>
      </c>
      <c r="I157">
        <f t="shared" si="9"/>
        <v>1</v>
      </c>
      <c r="J157">
        <f t="shared" si="10"/>
        <v>1</v>
      </c>
      <c r="K157" t="str">
        <f t="shared" si="11"/>
        <v>-</v>
      </c>
      <c r="M157">
        <v>19</v>
      </c>
      <c r="N157">
        <v>7095253</v>
      </c>
      <c r="O157" t="s">
        <v>314</v>
      </c>
      <c r="P157">
        <v>1</v>
      </c>
      <c r="Q157">
        <v>1</v>
      </c>
      <c r="R157">
        <v>1</v>
      </c>
      <c r="S157" t="s">
        <v>314</v>
      </c>
    </row>
    <row r="158" spans="1:19" x14ac:dyDescent="0.35">
      <c r="A158" t="str">
        <f>LEFT(VEP!B158,FIND(":",VEP!B158)-1)</f>
        <v>2</v>
      </c>
      <c r="B158" t="str">
        <f>RIGHT(VEP!B158,LEN(VEP!B158)-FIND("-",VEP!B158))</f>
        <v>61880556</v>
      </c>
      <c r="C158" t="str">
        <f>IF(VEP!F158="-",VEP!G158,VEP!F158)</f>
        <v>FTO</v>
      </c>
      <c r="E158">
        <v>19</v>
      </c>
      <c r="F158">
        <v>6689197</v>
      </c>
      <c r="G158" t="s">
        <v>314</v>
      </c>
      <c r="H158">
        <f t="shared" si="8"/>
        <v>1</v>
      </c>
      <c r="I158">
        <f t="shared" si="9"/>
        <v>1</v>
      </c>
      <c r="J158">
        <f t="shared" si="10"/>
        <v>1</v>
      </c>
      <c r="K158" t="str">
        <f t="shared" si="11"/>
        <v>-</v>
      </c>
      <c r="M158">
        <v>19</v>
      </c>
      <c r="N158">
        <v>7097389</v>
      </c>
      <c r="O158" t="s">
        <v>314</v>
      </c>
      <c r="P158">
        <v>1</v>
      </c>
      <c r="Q158">
        <v>1</v>
      </c>
      <c r="R158">
        <v>1</v>
      </c>
      <c r="S158" t="s">
        <v>314</v>
      </c>
    </row>
    <row r="159" spans="1:19" x14ac:dyDescent="0.35">
      <c r="A159" t="str">
        <f>LEFT(VEP!B159,FIND(":",VEP!B159)-1)</f>
        <v>2</v>
      </c>
      <c r="B159" t="str">
        <f>RIGHT(VEP!B159,LEN(VEP!B159)-FIND("-",VEP!B159))</f>
        <v>61880556</v>
      </c>
      <c r="C159" t="str">
        <f>IF(VEP!F159="-",VEP!G159,VEP!F159)</f>
        <v>FTO</v>
      </c>
      <c r="E159">
        <v>19</v>
      </c>
      <c r="F159">
        <v>6728854</v>
      </c>
      <c r="G159" t="s">
        <v>314</v>
      </c>
      <c r="H159">
        <f t="shared" si="8"/>
        <v>1</v>
      </c>
      <c r="I159">
        <f t="shared" si="9"/>
        <v>1</v>
      </c>
      <c r="J159">
        <f t="shared" si="10"/>
        <v>1</v>
      </c>
      <c r="K159" t="str">
        <f t="shared" si="11"/>
        <v>-</v>
      </c>
      <c r="M159">
        <v>19</v>
      </c>
      <c r="N159">
        <v>7117822</v>
      </c>
      <c r="O159" t="s">
        <v>314</v>
      </c>
      <c r="P159">
        <v>1</v>
      </c>
      <c r="Q159">
        <v>1</v>
      </c>
      <c r="R159">
        <v>1</v>
      </c>
      <c r="S159" t="s">
        <v>314</v>
      </c>
    </row>
    <row r="160" spans="1:19" x14ac:dyDescent="0.35">
      <c r="A160" t="str">
        <f>LEFT(VEP!B160,FIND(":",VEP!B160)-1)</f>
        <v>2</v>
      </c>
      <c r="B160" t="str">
        <f>RIGHT(VEP!B160,LEN(VEP!B160)-FIND("-",VEP!B160))</f>
        <v>61880556</v>
      </c>
      <c r="C160" t="str">
        <f>IF(VEP!F160="-",VEP!G160,VEP!F160)</f>
        <v>FTO</v>
      </c>
      <c r="E160">
        <v>19</v>
      </c>
      <c r="F160">
        <v>6741733</v>
      </c>
      <c r="G160" t="s">
        <v>314</v>
      </c>
      <c r="H160">
        <f t="shared" si="8"/>
        <v>1</v>
      </c>
      <c r="I160">
        <f t="shared" si="9"/>
        <v>1</v>
      </c>
      <c r="J160">
        <f t="shared" si="10"/>
        <v>1</v>
      </c>
      <c r="K160" t="str">
        <f t="shared" si="11"/>
        <v>-</v>
      </c>
      <c r="M160">
        <v>19</v>
      </c>
      <c r="N160">
        <v>7122489</v>
      </c>
      <c r="O160" t="s">
        <v>314</v>
      </c>
      <c r="P160">
        <v>1</v>
      </c>
      <c r="Q160">
        <v>1</v>
      </c>
      <c r="R160">
        <v>1</v>
      </c>
      <c r="S160" t="s">
        <v>314</v>
      </c>
    </row>
    <row r="161" spans="1:19" x14ac:dyDescent="0.35">
      <c r="A161" t="str">
        <f>LEFT(VEP!B161,FIND(":",VEP!B161)-1)</f>
        <v>2</v>
      </c>
      <c r="B161" t="str">
        <f>RIGHT(VEP!B161,LEN(VEP!B161)-FIND("-",VEP!B161))</f>
        <v>61880556</v>
      </c>
      <c r="C161" t="str">
        <f>IF(VEP!F161="-",VEP!G161,VEP!F161)</f>
        <v>FTO</v>
      </c>
      <c r="E161">
        <v>19</v>
      </c>
      <c r="F161">
        <v>6926648</v>
      </c>
      <c r="G161" t="s">
        <v>314</v>
      </c>
      <c r="H161">
        <f t="shared" si="8"/>
        <v>1</v>
      </c>
      <c r="I161">
        <f t="shared" si="9"/>
        <v>1</v>
      </c>
      <c r="J161">
        <f t="shared" si="10"/>
        <v>1</v>
      </c>
      <c r="K161" t="str">
        <f t="shared" si="11"/>
        <v>-</v>
      </c>
      <c r="M161">
        <v>19</v>
      </c>
      <c r="N161">
        <v>12407112</v>
      </c>
      <c r="O161" t="s">
        <v>574</v>
      </c>
      <c r="P161">
        <v>1</v>
      </c>
      <c r="Q161">
        <v>1</v>
      </c>
      <c r="R161">
        <v>1</v>
      </c>
      <c r="S161" t="s">
        <v>574</v>
      </c>
    </row>
    <row r="162" spans="1:19" x14ac:dyDescent="0.35">
      <c r="A162" t="str">
        <f>LEFT(VEP!B162,FIND(":",VEP!B162)-1)</f>
        <v>2</v>
      </c>
      <c r="B162" t="str">
        <f>RIGHT(VEP!B162,LEN(VEP!B162)-FIND("-",VEP!B162))</f>
        <v>61880556</v>
      </c>
      <c r="C162" t="str">
        <f>IF(VEP!F162="-",VEP!G162,VEP!F162)</f>
        <v>FTO</v>
      </c>
      <c r="E162">
        <v>19</v>
      </c>
      <c r="F162">
        <v>6970430</v>
      </c>
      <c r="G162" t="s">
        <v>314</v>
      </c>
      <c r="H162">
        <f t="shared" si="8"/>
        <v>1</v>
      </c>
      <c r="I162">
        <f t="shared" si="9"/>
        <v>1</v>
      </c>
      <c r="J162">
        <f t="shared" si="10"/>
        <v>1</v>
      </c>
      <c r="K162" t="str">
        <f t="shared" si="11"/>
        <v>-</v>
      </c>
      <c r="M162">
        <v>20</v>
      </c>
      <c r="N162">
        <v>2971861</v>
      </c>
      <c r="O162" t="s">
        <v>577</v>
      </c>
      <c r="P162">
        <v>1</v>
      </c>
      <c r="Q162">
        <v>1</v>
      </c>
      <c r="R162">
        <v>1</v>
      </c>
      <c r="S162" t="s">
        <v>577</v>
      </c>
    </row>
    <row r="163" spans="1:19" x14ac:dyDescent="0.35">
      <c r="A163" t="str">
        <f>LEFT(VEP!B163,FIND(":",VEP!B163)-1)</f>
        <v>2</v>
      </c>
      <c r="B163" t="str">
        <f>RIGHT(VEP!B163,LEN(VEP!B163)-FIND("-",VEP!B163))</f>
        <v>61880556</v>
      </c>
      <c r="C163" t="str">
        <f>IF(VEP!F163="-",VEP!G163,VEP!F163)</f>
        <v>FTO</v>
      </c>
      <c r="E163">
        <v>19</v>
      </c>
      <c r="F163">
        <v>7095253</v>
      </c>
      <c r="G163" t="s">
        <v>314</v>
      </c>
      <c r="H163">
        <f t="shared" si="8"/>
        <v>1</v>
      </c>
      <c r="I163">
        <f t="shared" si="9"/>
        <v>1</v>
      </c>
      <c r="J163">
        <f t="shared" si="10"/>
        <v>1</v>
      </c>
      <c r="K163" t="str">
        <f t="shared" si="11"/>
        <v>-</v>
      </c>
      <c r="M163">
        <v>20</v>
      </c>
      <c r="N163">
        <v>8744328</v>
      </c>
      <c r="O163" t="s">
        <v>314</v>
      </c>
      <c r="P163">
        <v>1</v>
      </c>
      <c r="Q163">
        <v>1</v>
      </c>
      <c r="R163">
        <v>1</v>
      </c>
      <c r="S163" t="s">
        <v>314</v>
      </c>
    </row>
    <row r="164" spans="1:19" x14ac:dyDescent="0.35">
      <c r="A164" t="str">
        <f>LEFT(VEP!B164,FIND(":",VEP!B164)-1)</f>
        <v>2</v>
      </c>
      <c r="B164" t="str">
        <f>RIGHT(VEP!B164,LEN(VEP!B164)-FIND("-",VEP!B164))</f>
        <v>61880556</v>
      </c>
      <c r="C164" t="str">
        <f>IF(VEP!F164="-",VEP!G164,VEP!F164)</f>
        <v>FTO</v>
      </c>
      <c r="E164">
        <v>19</v>
      </c>
      <c r="F164">
        <v>7097389</v>
      </c>
      <c r="G164" t="s">
        <v>314</v>
      </c>
      <c r="H164">
        <f t="shared" si="8"/>
        <v>1</v>
      </c>
      <c r="I164">
        <f t="shared" si="9"/>
        <v>1</v>
      </c>
      <c r="J164">
        <f t="shared" si="10"/>
        <v>1</v>
      </c>
      <c r="K164" t="str">
        <f t="shared" si="11"/>
        <v>-</v>
      </c>
      <c r="M164">
        <v>20</v>
      </c>
      <c r="N164">
        <v>8894743</v>
      </c>
      <c r="O164" t="s">
        <v>592</v>
      </c>
      <c r="P164">
        <v>1</v>
      </c>
      <c r="Q164">
        <v>1</v>
      </c>
      <c r="R164">
        <v>1</v>
      </c>
      <c r="S164" t="s">
        <v>592</v>
      </c>
    </row>
    <row r="165" spans="1:19" x14ac:dyDescent="0.35">
      <c r="A165" t="str">
        <f>LEFT(VEP!B165,FIND(":",VEP!B165)-1)</f>
        <v>2</v>
      </c>
      <c r="B165" t="str">
        <f>RIGHT(VEP!B165,LEN(VEP!B165)-FIND("-",VEP!B165))</f>
        <v>61880556</v>
      </c>
      <c r="C165" t="str">
        <f>IF(VEP!F165="-",VEP!G165,VEP!F165)</f>
        <v>FTO</v>
      </c>
      <c r="E165">
        <v>19</v>
      </c>
      <c r="F165">
        <v>7117822</v>
      </c>
      <c r="G165" t="s">
        <v>314</v>
      </c>
      <c r="H165">
        <f t="shared" si="8"/>
        <v>1</v>
      </c>
      <c r="I165">
        <f t="shared" si="9"/>
        <v>1</v>
      </c>
      <c r="J165">
        <f t="shared" si="10"/>
        <v>1</v>
      </c>
      <c r="K165" t="str">
        <f t="shared" si="11"/>
        <v>-</v>
      </c>
      <c r="M165">
        <v>20</v>
      </c>
      <c r="N165">
        <v>12119654</v>
      </c>
      <c r="O165" t="s">
        <v>314</v>
      </c>
      <c r="P165">
        <v>1</v>
      </c>
      <c r="Q165">
        <v>1</v>
      </c>
      <c r="R165">
        <v>1</v>
      </c>
      <c r="S165" t="s">
        <v>314</v>
      </c>
    </row>
    <row r="166" spans="1:19" x14ac:dyDescent="0.35">
      <c r="A166" t="str">
        <f>LEFT(VEP!B166,FIND(":",VEP!B166)-1)</f>
        <v>2</v>
      </c>
      <c r="B166" t="str">
        <f>RIGHT(VEP!B166,LEN(VEP!B166)-FIND("-",VEP!B166))</f>
        <v>61897779</v>
      </c>
      <c r="C166" t="str">
        <f>IF(VEP!F166="-",VEP!G166,VEP!F166)</f>
        <v>FTO</v>
      </c>
      <c r="E166">
        <v>19</v>
      </c>
      <c r="F166">
        <v>7122489</v>
      </c>
      <c r="G166" t="s">
        <v>314</v>
      </c>
      <c r="H166">
        <f t="shared" si="8"/>
        <v>1</v>
      </c>
      <c r="I166">
        <f t="shared" si="9"/>
        <v>1</v>
      </c>
      <c r="J166">
        <f t="shared" si="10"/>
        <v>1</v>
      </c>
      <c r="K166" t="str">
        <f t="shared" si="11"/>
        <v>-</v>
      </c>
      <c r="M166">
        <v>20</v>
      </c>
      <c r="N166">
        <v>13387022</v>
      </c>
      <c r="O166" t="s">
        <v>314</v>
      </c>
      <c r="P166">
        <v>1</v>
      </c>
      <c r="Q166">
        <v>1</v>
      </c>
      <c r="R166">
        <v>1</v>
      </c>
      <c r="S166" t="s">
        <v>314</v>
      </c>
    </row>
    <row r="167" spans="1:19" x14ac:dyDescent="0.35">
      <c r="A167" t="str">
        <f>LEFT(VEP!B167,FIND(":",VEP!B167)-1)</f>
        <v>2</v>
      </c>
      <c r="B167" t="str">
        <f>RIGHT(VEP!B167,LEN(VEP!B167)-FIND("-",VEP!B167))</f>
        <v>61897779</v>
      </c>
      <c r="C167" t="str">
        <f>IF(VEP!F167="-",VEP!G167,VEP!F167)</f>
        <v>FTO</v>
      </c>
      <c r="E167">
        <v>19</v>
      </c>
      <c r="F167">
        <v>12407112</v>
      </c>
      <c r="G167" t="s">
        <v>574</v>
      </c>
      <c r="H167">
        <f t="shared" si="8"/>
        <v>1</v>
      </c>
      <c r="I167">
        <f t="shared" si="9"/>
        <v>1</v>
      </c>
      <c r="J167">
        <f t="shared" si="10"/>
        <v>1</v>
      </c>
      <c r="K167" t="str">
        <f t="shared" si="11"/>
        <v>ENSCAFG00000046515</v>
      </c>
      <c r="M167">
        <v>20</v>
      </c>
      <c r="N167">
        <v>18037927</v>
      </c>
      <c r="O167" t="s">
        <v>314</v>
      </c>
      <c r="P167">
        <v>1</v>
      </c>
      <c r="Q167">
        <v>1</v>
      </c>
      <c r="R167">
        <v>1</v>
      </c>
      <c r="S167" t="s">
        <v>314</v>
      </c>
    </row>
    <row r="168" spans="1:19" x14ac:dyDescent="0.35">
      <c r="A168" t="str">
        <f>LEFT(VEP!B168,FIND(":",VEP!B168)-1)</f>
        <v>2</v>
      </c>
      <c r="B168" t="str">
        <f>RIGHT(VEP!B168,LEN(VEP!B168)-FIND("-",VEP!B168))</f>
        <v>61897779</v>
      </c>
      <c r="C168" t="str">
        <f>IF(VEP!F168="-",VEP!G168,VEP!F168)</f>
        <v>FTO</v>
      </c>
      <c r="E168">
        <v>20</v>
      </c>
      <c r="F168">
        <v>2971861</v>
      </c>
      <c r="G168" t="s">
        <v>577</v>
      </c>
      <c r="H168">
        <f t="shared" si="8"/>
        <v>1</v>
      </c>
      <c r="I168">
        <f t="shared" si="9"/>
        <v>1</v>
      </c>
      <c r="J168">
        <f t="shared" si="10"/>
        <v>1</v>
      </c>
      <c r="K168" t="str">
        <f t="shared" si="11"/>
        <v>ISY1</v>
      </c>
      <c r="M168">
        <v>20</v>
      </c>
      <c r="N168">
        <v>18060817</v>
      </c>
      <c r="O168" t="s">
        <v>314</v>
      </c>
      <c r="P168">
        <v>1</v>
      </c>
      <c r="Q168">
        <v>1</v>
      </c>
      <c r="R168">
        <v>1</v>
      </c>
      <c r="S168" t="s">
        <v>314</v>
      </c>
    </row>
    <row r="169" spans="1:19" x14ac:dyDescent="0.35">
      <c r="A169" t="str">
        <f>LEFT(VEP!B169,FIND(":",VEP!B169)-1)</f>
        <v>2</v>
      </c>
      <c r="B169" t="str">
        <f>RIGHT(VEP!B169,LEN(VEP!B169)-FIND("-",VEP!B169))</f>
        <v>61897779</v>
      </c>
      <c r="C169" t="str">
        <f>IF(VEP!F169="-",VEP!G169,VEP!F169)</f>
        <v>FTO</v>
      </c>
      <c r="E169">
        <v>20</v>
      </c>
      <c r="F169">
        <v>8744328</v>
      </c>
      <c r="G169" t="s">
        <v>314</v>
      </c>
      <c r="H169">
        <f t="shared" si="8"/>
        <v>1</v>
      </c>
      <c r="I169">
        <f t="shared" si="9"/>
        <v>1</v>
      </c>
      <c r="J169">
        <f t="shared" si="10"/>
        <v>1</v>
      </c>
      <c r="K169" t="str">
        <f t="shared" si="11"/>
        <v>-</v>
      </c>
      <c r="M169">
        <v>20</v>
      </c>
      <c r="N169">
        <v>18066749</v>
      </c>
      <c r="O169" t="s">
        <v>314</v>
      </c>
      <c r="P169">
        <v>1</v>
      </c>
      <c r="Q169">
        <v>1</v>
      </c>
      <c r="R169">
        <v>1</v>
      </c>
      <c r="S169" t="s">
        <v>314</v>
      </c>
    </row>
    <row r="170" spans="1:19" x14ac:dyDescent="0.35">
      <c r="A170" t="str">
        <f>LEFT(VEP!B170,FIND(":",VEP!B170)-1)</f>
        <v>2</v>
      </c>
      <c r="B170" t="str">
        <f>RIGHT(VEP!B170,LEN(VEP!B170)-FIND("-",VEP!B170))</f>
        <v>61897779</v>
      </c>
      <c r="C170" t="str">
        <f>IF(VEP!F170="-",VEP!G170,VEP!F170)</f>
        <v>FTO</v>
      </c>
      <c r="E170">
        <v>20</v>
      </c>
      <c r="F170">
        <v>8894743</v>
      </c>
      <c r="G170" t="s">
        <v>592</v>
      </c>
      <c r="H170">
        <f t="shared" si="8"/>
        <v>1</v>
      </c>
      <c r="I170">
        <f t="shared" si="9"/>
        <v>1</v>
      </c>
      <c r="J170">
        <f t="shared" si="10"/>
        <v>1</v>
      </c>
      <c r="K170" t="str">
        <f t="shared" si="11"/>
        <v>SRGAP3</v>
      </c>
      <c r="M170">
        <v>20</v>
      </c>
      <c r="N170">
        <v>18076728</v>
      </c>
      <c r="O170" t="s">
        <v>314</v>
      </c>
      <c r="P170">
        <v>1</v>
      </c>
      <c r="Q170">
        <v>1</v>
      </c>
      <c r="R170">
        <v>1</v>
      </c>
      <c r="S170" t="s">
        <v>314</v>
      </c>
    </row>
    <row r="171" spans="1:19" x14ac:dyDescent="0.35">
      <c r="A171" t="str">
        <f>LEFT(VEP!B171,FIND(":",VEP!B171)-1)</f>
        <v>2</v>
      </c>
      <c r="B171" t="str">
        <f>RIGHT(VEP!B171,LEN(VEP!B171)-FIND("-",VEP!B171))</f>
        <v>61897779</v>
      </c>
      <c r="C171" t="str">
        <f>IF(VEP!F171="-",VEP!G171,VEP!F171)</f>
        <v>FTO</v>
      </c>
      <c r="E171">
        <v>20</v>
      </c>
      <c r="F171">
        <v>12119654</v>
      </c>
      <c r="G171" t="s">
        <v>314</v>
      </c>
      <c r="H171">
        <f t="shared" si="8"/>
        <v>1</v>
      </c>
      <c r="I171">
        <f t="shared" si="9"/>
        <v>1</v>
      </c>
      <c r="J171">
        <f t="shared" si="10"/>
        <v>1</v>
      </c>
      <c r="K171" t="str">
        <f t="shared" si="11"/>
        <v>-</v>
      </c>
      <c r="M171">
        <v>20</v>
      </c>
      <c r="N171">
        <v>18090687</v>
      </c>
      <c r="O171" t="s">
        <v>314</v>
      </c>
      <c r="P171">
        <v>1</v>
      </c>
      <c r="Q171">
        <v>1</v>
      </c>
      <c r="R171">
        <v>1</v>
      </c>
      <c r="S171" t="s">
        <v>314</v>
      </c>
    </row>
    <row r="172" spans="1:19" x14ac:dyDescent="0.35">
      <c r="A172" t="str">
        <f>LEFT(VEP!B172,FIND(":",VEP!B172)-1)</f>
        <v>2</v>
      </c>
      <c r="B172" t="str">
        <f>RIGHT(VEP!B172,LEN(VEP!B172)-FIND("-",VEP!B172))</f>
        <v>61897779</v>
      </c>
      <c r="C172" t="str">
        <f>IF(VEP!F172="-",VEP!G172,VEP!F172)</f>
        <v>FTO</v>
      </c>
      <c r="E172">
        <v>20</v>
      </c>
      <c r="F172">
        <v>13387022</v>
      </c>
      <c r="G172" t="s">
        <v>314</v>
      </c>
      <c r="H172">
        <f t="shared" si="8"/>
        <v>1</v>
      </c>
      <c r="I172">
        <f t="shared" si="9"/>
        <v>1</v>
      </c>
      <c r="J172">
        <f t="shared" si="10"/>
        <v>1</v>
      </c>
      <c r="K172" t="str">
        <f t="shared" si="11"/>
        <v>-</v>
      </c>
      <c r="M172">
        <v>20</v>
      </c>
      <c r="N172">
        <v>18099570</v>
      </c>
      <c r="O172" t="s">
        <v>314</v>
      </c>
      <c r="P172">
        <v>1</v>
      </c>
      <c r="Q172">
        <v>1</v>
      </c>
      <c r="R172">
        <v>1</v>
      </c>
      <c r="S172" t="s">
        <v>314</v>
      </c>
    </row>
    <row r="173" spans="1:19" x14ac:dyDescent="0.35">
      <c r="A173" t="str">
        <f>LEFT(VEP!B173,FIND(":",VEP!B173)-1)</f>
        <v>2</v>
      </c>
      <c r="B173" t="str">
        <f>RIGHT(VEP!B173,LEN(VEP!B173)-FIND("-",VEP!B173))</f>
        <v>61897779</v>
      </c>
      <c r="C173" t="str">
        <f>IF(VEP!F173="-",VEP!G173,VEP!F173)</f>
        <v>FTO</v>
      </c>
      <c r="E173">
        <v>20</v>
      </c>
      <c r="F173">
        <v>18037927</v>
      </c>
      <c r="G173" t="s">
        <v>314</v>
      </c>
      <c r="H173">
        <f t="shared" si="8"/>
        <v>1</v>
      </c>
      <c r="I173">
        <f t="shared" si="9"/>
        <v>1</v>
      </c>
      <c r="J173">
        <f t="shared" si="10"/>
        <v>1</v>
      </c>
      <c r="K173" t="str">
        <f t="shared" si="11"/>
        <v>-</v>
      </c>
      <c r="M173">
        <v>20</v>
      </c>
      <c r="N173">
        <v>23922281</v>
      </c>
      <c r="O173" t="s">
        <v>604</v>
      </c>
      <c r="P173">
        <v>1</v>
      </c>
      <c r="Q173">
        <v>1</v>
      </c>
      <c r="R173">
        <v>1</v>
      </c>
      <c r="S173" t="s">
        <v>604</v>
      </c>
    </row>
    <row r="174" spans="1:19" x14ac:dyDescent="0.35">
      <c r="A174" t="str">
        <f>LEFT(VEP!B174,FIND(":",VEP!B174)-1)</f>
        <v>2</v>
      </c>
      <c r="B174" t="str">
        <f>RIGHT(VEP!B174,LEN(VEP!B174)-FIND("-",VEP!B174))</f>
        <v>61897779</v>
      </c>
      <c r="C174" t="str">
        <f>IF(VEP!F174="-",VEP!G174,VEP!F174)</f>
        <v>FTO</v>
      </c>
      <c r="E174">
        <v>20</v>
      </c>
      <c r="F174">
        <v>18060817</v>
      </c>
      <c r="G174" t="s">
        <v>314</v>
      </c>
      <c r="H174">
        <f t="shared" si="8"/>
        <v>1</v>
      </c>
      <c r="I174">
        <f t="shared" si="9"/>
        <v>1</v>
      </c>
      <c r="J174">
        <f t="shared" si="10"/>
        <v>1</v>
      </c>
      <c r="K174" t="str">
        <f t="shared" si="11"/>
        <v>-</v>
      </c>
      <c r="M174">
        <v>20</v>
      </c>
      <c r="N174">
        <v>35581314</v>
      </c>
      <c r="O174" t="s">
        <v>608</v>
      </c>
      <c r="P174">
        <v>1</v>
      </c>
      <c r="Q174">
        <v>1</v>
      </c>
      <c r="R174">
        <v>1</v>
      </c>
      <c r="S174" t="s">
        <v>608</v>
      </c>
    </row>
    <row r="175" spans="1:19" x14ac:dyDescent="0.35">
      <c r="A175" t="str">
        <f>LEFT(VEP!B175,FIND(":",VEP!B175)-1)</f>
        <v>2</v>
      </c>
      <c r="B175" t="str">
        <f>RIGHT(VEP!B175,LEN(VEP!B175)-FIND("-",VEP!B175))</f>
        <v>61897779</v>
      </c>
      <c r="C175" t="str">
        <f>IF(VEP!F175="-",VEP!G175,VEP!F175)</f>
        <v>FTO</v>
      </c>
      <c r="E175">
        <v>20</v>
      </c>
      <c r="F175">
        <v>18066749</v>
      </c>
      <c r="G175" t="s">
        <v>314</v>
      </c>
      <c r="H175">
        <f t="shared" si="8"/>
        <v>1</v>
      </c>
      <c r="I175">
        <f t="shared" si="9"/>
        <v>1</v>
      </c>
      <c r="J175">
        <f t="shared" si="10"/>
        <v>1</v>
      </c>
      <c r="K175" t="str">
        <f t="shared" si="11"/>
        <v>-</v>
      </c>
      <c r="M175">
        <v>20</v>
      </c>
      <c r="N175">
        <v>35587808</v>
      </c>
      <c r="O175" t="s">
        <v>608</v>
      </c>
      <c r="P175">
        <v>1</v>
      </c>
      <c r="Q175">
        <v>1</v>
      </c>
      <c r="R175">
        <v>1</v>
      </c>
      <c r="S175" t="s">
        <v>608</v>
      </c>
    </row>
    <row r="176" spans="1:19" x14ac:dyDescent="0.35">
      <c r="A176" t="str">
        <f>LEFT(VEP!B176,FIND(":",VEP!B176)-1)</f>
        <v>2</v>
      </c>
      <c r="B176" t="str">
        <f>RIGHT(VEP!B176,LEN(VEP!B176)-FIND("-",VEP!B176))</f>
        <v>61901702</v>
      </c>
      <c r="C176" t="str">
        <f>IF(VEP!F176="-",VEP!G176,VEP!F176)</f>
        <v>FTO</v>
      </c>
      <c r="E176">
        <v>20</v>
      </c>
      <c r="F176">
        <v>18076728</v>
      </c>
      <c r="G176" t="s">
        <v>314</v>
      </c>
      <c r="H176">
        <f t="shared" si="8"/>
        <v>1</v>
      </c>
      <c r="I176">
        <f t="shared" si="9"/>
        <v>1</v>
      </c>
      <c r="J176">
        <f t="shared" si="10"/>
        <v>1</v>
      </c>
      <c r="K176" t="str">
        <f t="shared" si="11"/>
        <v>-</v>
      </c>
      <c r="M176">
        <v>20</v>
      </c>
      <c r="N176">
        <v>35732329</v>
      </c>
      <c r="O176" t="s">
        <v>608</v>
      </c>
      <c r="P176">
        <v>1</v>
      </c>
      <c r="Q176">
        <v>1</v>
      </c>
      <c r="R176">
        <v>1</v>
      </c>
      <c r="S176" t="s">
        <v>608</v>
      </c>
    </row>
    <row r="177" spans="1:19" x14ac:dyDescent="0.35">
      <c r="A177" t="str">
        <f>LEFT(VEP!B177,FIND(":",VEP!B177)-1)</f>
        <v>2</v>
      </c>
      <c r="B177" t="str">
        <f>RIGHT(VEP!B177,LEN(VEP!B177)-FIND("-",VEP!B177))</f>
        <v>61901702</v>
      </c>
      <c r="C177" t="str">
        <f>IF(VEP!F177="-",VEP!G177,VEP!F177)</f>
        <v>FTO</v>
      </c>
      <c r="E177">
        <v>20</v>
      </c>
      <c r="F177">
        <v>18090687</v>
      </c>
      <c r="G177" t="s">
        <v>314</v>
      </c>
      <c r="H177">
        <f t="shared" si="8"/>
        <v>1</v>
      </c>
      <c r="I177">
        <f t="shared" si="9"/>
        <v>1</v>
      </c>
      <c r="J177">
        <f t="shared" si="10"/>
        <v>1</v>
      </c>
      <c r="K177" t="str">
        <f t="shared" si="11"/>
        <v>-</v>
      </c>
      <c r="M177">
        <v>20</v>
      </c>
      <c r="N177">
        <v>35738272</v>
      </c>
      <c r="O177" t="s">
        <v>608</v>
      </c>
      <c r="P177">
        <v>1</v>
      </c>
      <c r="Q177">
        <v>1</v>
      </c>
      <c r="R177">
        <v>1</v>
      </c>
      <c r="S177" t="s">
        <v>608</v>
      </c>
    </row>
    <row r="178" spans="1:19" x14ac:dyDescent="0.35">
      <c r="A178" t="str">
        <f>LEFT(VEP!B178,FIND(":",VEP!B178)-1)</f>
        <v>2</v>
      </c>
      <c r="B178" t="str">
        <f>RIGHT(VEP!B178,LEN(VEP!B178)-FIND("-",VEP!B178))</f>
        <v>61901702</v>
      </c>
      <c r="C178" t="str">
        <f>IF(VEP!F178="-",VEP!G178,VEP!F178)</f>
        <v>FTO</v>
      </c>
      <c r="E178">
        <v>20</v>
      </c>
      <c r="F178">
        <v>18099570</v>
      </c>
      <c r="G178" t="s">
        <v>314</v>
      </c>
      <c r="H178">
        <f t="shared" si="8"/>
        <v>1</v>
      </c>
      <c r="I178">
        <f t="shared" si="9"/>
        <v>1</v>
      </c>
      <c r="J178">
        <f t="shared" si="10"/>
        <v>1</v>
      </c>
      <c r="K178" t="str">
        <f t="shared" si="11"/>
        <v>-</v>
      </c>
      <c r="M178">
        <v>20</v>
      </c>
      <c r="N178">
        <v>36834508</v>
      </c>
      <c r="O178" t="s">
        <v>314</v>
      </c>
      <c r="P178">
        <v>1</v>
      </c>
      <c r="Q178">
        <v>1</v>
      </c>
      <c r="R178">
        <v>1</v>
      </c>
      <c r="S178" t="s">
        <v>314</v>
      </c>
    </row>
    <row r="179" spans="1:19" x14ac:dyDescent="0.35">
      <c r="A179" t="str">
        <f>LEFT(VEP!B179,FIND(":",VEP!B179)-1)</f>
        <v>2</v>
      </c>
      <c r="B179" t="str">
        <f>RIGHT(VEP!B179,LEN(VEP!B179)-FIND("-",VEP!B179))</f>
        <v>61901702</v>
      </c>
      <c r="C179" t="str">
        <f>IF(VEP!F179="-",VEP!G179,VEP!F179)</f>
        <v>FTO</v>
      </c>
      <c r="E179">
        <v>20</v>
      </c>
      <c r="F179">
        <v>23922281</v>
      </c>
      <c r="G179" t="s">
        <v>604</v>
      </c>
      <c r="H179">
        <f t="shared" si="8"/>
        <v>1</v>
      </c>
      <c r="I179">
        <f t="shared" si="9"/>
        <v>1</v>
      </c>
      <c r="J179">
        <f t="shared" si="10"/>
        <v>1</v>
      </c>
      <c r="K179" t="str">
        <f t="shared" si="11"/>
        <v>SUCLG2</v>
      </c>
      <c r="M179">
        <v>22</v>
      </c>
      <c r="N179">
        <v>11073667</v>
      </c>
      <c r="O179" t="s">
        <v>314</v>
      </c>
      <c r="P179">
        <v>1</v>
      </c>
      <c r="Q179">
        <v>1</v>
      </c>
      <c r="R179">
        <v>1</v>
      </c>
      <c r="S179" t="s">
        <v>314</v>
      </c>
    </row>
    <row r="180" spans="1:19" x14ac:dyDescent="0.35">
      <c r="A180" t="str">
        <f>LEFT(VEP!B180,FIND(":",VEP!B180)-1)</f>
        <v>2</v>
      </c>
      <c r="B180" t="str">
        <f>RIGHT(VEP!B180,LEN(VEP!B180)-FIND("-",VEP!B180))</f>
        <v>61901702</v>
      </c>
      <c r="C180" t="str">
        <f>IF(VEP!F180="-",VEP!G180,VEP!F180)</f>
        <v>FTO</v>
      </c>
      <c r="E180">
        <v>20</v>
      </c>
      <c r="F180">
        <v>35581314</v>
      </c>
      <c r="G180" t="s">
        <v>608</v>
      </c>
      <c r="H180">
        <f t="shared" si="8"/>
        <v>1</v>
      </c>
      <c r="I180">
        <f t="shared" si="9"/>
        <v>1</v>
      </c>
      <c r="J180">
        <f t="shared" si="10"/>
        <v>1</v>
      </c>
      <c r="K180" t="str">
        <f t="shared" si="11"/>
        <v>CACNA2D3</v>
      </c>
      <c r="M180">
        <v>22</v>
      </c>
      <c r="N180">
        <v>12027888</v>
      </c>
      <c r="O180" t="s">
        <v>616</v>
      </c>
      <c r="P180">
        <v>1</v>
      </c>
      <c r="Q180">
        <v>1</v>
      </c>
      <c r="R180">
        <v>1</v>
      </c>
      <c r="S180" t="s">
        <v>616</v>
      </c>
    </row>
    <row r="181" spans="1:19" x14ac:dyDescent="0.35">
      <c r="A181" t="str">
        <f>LEFT(VEP!B181,FIND(":",VEP!B181)-1)</f>
        <v>2</v>
      </c>
      <c r="B181" t="str">
        <f>RIGHT(VEP!B181,LEN(VEP!B181)-FIND("-",VEP!B181))</f>
        <v>61901702</v>
      </c>
      <c r="C181" t="str">
        <f>IF(VEP!F181="-",VEP!G181,VEP!F181)</f>
        <v>FTO</v>
      </c>
      <c r="E181">
        <v>20</v>
      </c>
      <c r="F181">
        <v>35587808</v>
      </c>
      <c r="G181" t="s">
        <v>608</v>
      </c>
      <c r="H181">
        <f t="shared" si="8"/>
        <v>1</v>
      </c>
      <c r="I181">
        <f t="shared" si="9"/>
        <v>1</v>
      </c>
      <c r="J181">
        <f t="shared" si="10"/>
        <v>1</v>
      </c>
      <c r="K181" t="str">
        <f t="shared" si="11"/>
        <v>CACNA2D3</v>
      </c>
      <c r="M181">
        <v>22</v>
      </c>
      <c r="N181">
        <v>12039716</v>
      </c>
      <c r="O181" t="s">
        <v>616</v>
      </c>
      <c r="P181">
        <v>1</v>
      </c>
      <c r="Q181">
        <v>1</v>
      </c>
      <c r="R181">
        <v>1</v>
      </c>
      <c r="S181" t="s">
        <v>616</v>
      </c>
    </row>
    <row r="182" spans="1:19" x14ac:dyDescent="0.35">
      <c r="A182" t="str">
        <f>LEFT(VEP!B182,FIND(":",VEP!B182)-1)</f>
        <v>2</v>
      </c>
      <c r="B182" t="str">
        <f>RIGHT(VEP!B182,LEN(VEP!B182)-FIND("-",VEP!B182))</f>
        <v>61901702</v>
      </c>
      <c r="C182" t="str">
        <f>IF(VEP!F182="-",VEP!G182,VEP!F182)</f>
        <v>FTO</v>
      </c>
      <c r="E182">
        <v>20</v>
      </c>
      <c r="F182">
        <v>35732329</v>
      </c>
      <c r="G182" t="s">
        <v>608</v>
      </c>
      <c r="H182">
        <f t="shared" si="8"/>
        <v>1</v>
      </c>
      <c r="I182">
        <f t="shared" si="9"/>
        <v>1</v>
      </c>
      <c r="J182">
        <f t="shared" si="10"/>
        <v>1</v>
      </c>
      <c r="K182" t="str">
        <f t="shared" si="11"/>
        <v>CACNA2D3</v>
      </c>
      <c r="M182">
        <v>22</v>
      </c>
      <c r="N182">
        <v>12064068</v>
      </c>
      <c r="O182" t="s">
        <v>616</v>
      </c>
      <c r="P182">
        <v>1</v>
      </c>
      <c r="Q182">
        <v>1</v>
      </c>
      <c r="R182">
        <v>1</v>
      </c>
      <c r="S182" t="s">
        <v>616</v>
      </c>
    </row>
    <row r="183" spans="1:19" x14ac:dyDescent="0.35">
      <c r="A183" t="str">
        <f>LEFT(VEP!B183,FIND(":",VEP!B183)-1)</f>
        <v>2</v>
      </c>
      <c r="B183" t="str">
        <f>RIGHT(VEP!B183,LEN(VEP!B183)-FIND("-",VEP!B183))</f>
        <v>61901702</v>
      </c>
      <c r="C183" t="str">
        <f>IF(VEP!F183="-",VEP!G183,VEP!F183)</f>
        <v>FTO</v>
      </c>
      <c r="E183">
        <v>20</v>
      </c>
      <c r="F183">
        <v>35738272</v>
      </c>
      <c r="G183" t="s">
        <v>608</v>
      </c>
      <c r="H183">
        <f t="shared" si="8"/>
        <v>1</v>
      </c>
      <c r="I183">
        <f t="shared" si="9"/>
        <v>1</v>
      </c>
      <c r="J183">
        <f t="shared" si="10"/>
        <v>1</v>
      </c>
      <c r="K183" t="str">
        <f t="shared" si="11"/>
        <v>CACNA2D3</v>
      </c>
      <c r="M183">
        <v>22</v>
      </c>
      <c r="N183">
        <v>17089718</v>
      </c>
      <c r="O183" t="s">
        <v>314</v>
      </c>
      <c r="P183">
        <v>1</v>
      </c>
      <c r="Q183">
        <v>1</v>
      </c>
      <c r="R183">
        <v>1</v>
      </c>
      <c r="S183" t="s">
        <v>314</v>
      </c>
    </row>
    <row r="184" spans="1:19" x14ac:dyDescent="0.35">
      <c r="A184" t="str">
        <f>LEFT(VEP!B184,FIND(":",VEP!B184)-1)</f>
        <v>2</v>
      </c>
      <c r="B184" t="str">
        <f>RIGHT(VEP!B184,LEN(VEP!B184)-FIND("-",VEP!B184))</f>
        <v>61901702</v>
      </c>
      <c r="C184" t="str">
        <f>IF(VEP!F184="-",VEP!G184,VEP!F184)</f>
        <v>FTO</v>
      </c>
      <c r="E184">
        <v>20</v>
      </c>
      <c r="F184">
        <v>36834508</v>
      </c>
      <c r="G184" t="s">
        <v>314</v>
      </c>
      <c r="H184">
        <f t="shared" si="8"/>
        <v>1</v>
      </c>
      <c r="I184">
        <f t="shared" si="9"/>
        <v>1</v>
      </c>
      <c r="J184">
        <f t="shared" si="10"/>
        <v>1</v>
      </c>
      <c r="K184" t="str">
        <f t="shared" si="11"/>
        <v>-</v>
      </c>
      <c r="M184">
        <v>22</v>
      </c>
      <c r="N184">
        <v>17102316</v>
      </c>
      <c r="O184" t="s">
        <v>314</v>
      </c>
      <c r="P184">
        <v>1</v>
      </c>
      <c r="Q184">
        <v>1</v>
      </c>
      <c r="R184">
        <v>1</v>
      </c>
      <c r="S184" t="s">
        <v>314</v>
      </c>
    </row>
    <row r="185" spans="1:19" x14ac:dyDescent="0.35">
      <c r="A185" t="str">
        <f>LEFT(VEP!B185,FIND(":",VEP!B185)-1)</f>
        <v>2</v>
      </c>
      <c r="B185" t="str">
        <f>RIGHT(VEP!B185,LEN(VEP!B185)-FIND("-",VEP!B185))</f>
        <v>61901702</v>
      </c>
      <c r="C185" t="str">
        <f>IF(VEP!F185="-",VEP!G185,VEP!F185)</f>
        <v>FTO</v>
      </c>
      <c r="E185">
        <v>22</v>
      </c>
      <c r="F185">
        <v>11073667</v>
      </c>
      <c r="G185" t="s">
        <v>314</v>
      </c>
      <c r="H185">
        <f t="shared" si="8"/>
        <v>1</v>
      </c>
      <c r="I185">
        <f t="shared" si="9"/>
        <v>1</v>
      </c>
      <c r="J185">
        <f t="shared" si="10"/>
        <v>1</v>
      </c>
      <c r="K185" t="str">
        <f t="shared" si="11"/>
        <v>-</v>
      </c>
      <c r="M185">
        <v>22</v>
      </c>
      <c r="N185">
        <v>17113959</v>
      </c>
      <c r="O185" t="s">
        <v>314</v>
      </c>
      <c r="P185">
        <v>1</v>
      </c>
      <c r="Q185">
        <v>1</v>
      </c>
      <c r="R185">
        <v>1</v>
      </c>
      <c r="S185" t="s">
        <v>314</v>
      </c>
    </row>
    <row r="186" spans="1:19" x14ac:dyDescent="0.35">
      <c r="A186" t="str">
        <f>LEFT(VEP!B186,FIND(":",VEP!B186)-1)</f>
        <v>2</v>
      </c>
      <c r="B186" t="str">
        <f>RIGHT(VEP!B186,LEN(VEP!B186)-FIND("-",VEP!B186))</f>
        <v>71434345</v>
      </c>
      <c r="C186" t="str">
        <f>IF(VEP!F186="-",VEP!G186,VEP!F186)</f>
        <v>SRSF4</v>
      </c>
      <c r="E186">
        <v>22</v>
      </c>
      <c r="F186">
        <v>12027888</v>
      </c>
      <c r="G186" t="s">
        <v>616</v>
      </c>
      <c r="H186">
        <f t="shared" si="8"/>
        <v>1</v>
      </c>
      <c r="I186">
        <f t="shared" si="9"/>
        <v>1</v>
      </c>
      <c r="J186">
        <f t="shared" si="10"/>
        <v>1</v>
      </c>
      <c r="K186" t="str">
        <f t="shared" si="11"/>
        <v>ENSCAFG00000042444</v>
      </c>
      <c r="M186">
        <v>22</v>
      </c>
      <c r="N186">
        <v>17129084</v>
      </c>
      <c r="O186" t="s">
        <v>314</v>
      </c>
      <c r="P186">
        <v>1</v>
      </c>
      <c r="Q186">
        <v>1</v>
      </c>
      <c r="R186">
        <v>1</v>
      </c>
      <c r="S186" t="s">
        <v>314</v>
      </c>
    </row>
    <row r="187" spans="1:19" x14ac:dyDescent="0.35">
      <c r="A187" t="str">
        <f>LEFT(VEP!B187,FIND(":",VEP!B187)-1)</f>
        <v>2</v>
      </c>
      <c r="B187" t="str">
        <f>RIGHT(VEP!B187,LEN(VEP!B187)-FIND("-",VEP!B187))</f>
        <v>71434345</v>
      </c>
      <c r="C187" t="str">
        <f>IF(VEP!F187="-",VEP!G187,VEP!F187)</f>
        <v>SRSF4</v>
      </c>
      <c r="E187">
        <v>22</v>
      </c>
      <c r="F187">
        <v>12039716</v>
      </c>
      <c r="G187" t="s">
        <v>616</v>
      </c>
      <c r="H187">
        <f t="shared" si="8"/>
        <v>1</v>
      </c>
      <c r="I187">
        <f t="shared" si="9"/>
        <v>1</v>
      </c>
      <c r="J187">
        <f t="shared" si="10"/>
        <v>1</v>
      </c>
      <c r="K187" t="str">
        <f t="shared" si="11"/>
        <v>ENSCAFG00000042444</v>
      </c>
      <c r="M187">
        <v>22</v>
      </c>
      <c r="N187">
        <v>17133195</v>
      </c>
      <c r="O187" t="s">
        <v>314</v>
      </c>
      <c r="P187">
        <v>1</v>
      </c>
      <c r="Q187">
        <v>1</v>
      </c>
      <c r="R187">
        <v>1</v>
      </c>
      <c r="S187" t="s">
        <v>314</v>
      </c>
    </row>
    <row r="188" spans="1:19" x14ac:dyDescent="0.35">
      <c r="A188" t="str">
        <f>LEFT(VEP!B188,FIND(":",VEP!B188)-1)</f>
        <v>2</v>
      </c>
      <c r="B188" t="str">
        <f>RIGHT(VEP!B188,LEN(VEP!B188)-FIND("-",VEP!B188))</f>
        <v>71457825</v>
      </c>
      <c r="C188" t="str">
        <f>IF(VEP!F188="-",VEP!G188,VEP!F188)</f>
        <v>SRSF4</v>
      </c>
      <c r="E188">
        <v>22</v>
      </c>
      <c r="F188">
        <v>12064068</v>
      </c>
      <c r="G188" t="s">
        <v>616</v>
      </c>
      <c r="H188">
        <f t="shared" si="8"/>
        <v>1</v>
      </c>
      <c r="I188">
        <f t="shared" si="9"/>
        <v>1</v>
      </c>
      <c r="J188">
        <f t="shared" si="10"/>
        <v>1</v>
      </c>
      <c r="K188" t="str">
        <f t="shared" si="11"/>
        <v>ENSCAFG00000042444</v>
      </c>
      <c r="M188">
        <v>22</v>
      </c>
      <c r="N188">
        <v>17153150</v>
      </c>
      <c r="O188" t="s">
        <v>620</v>
      </c>
      <c r="P188">
        <v>2</v>
      </c>
      <c r="Q188">
        <v>2</v>
      </c>
      <c r="R188">
        <v>1</v>
      </c>
      <c r="S188" t="s">
        <v>1539</v>
      </c>
    </row>
    <row r="189" spans="1:19" x14ac:dyDescent="0.35">
      <c r="A189" t="str">
        <f>LEFT(VEP!B189,FIND(":",VEP!B189)-1)</f>
        <v>2</v>
      </c>
      <c r="B189" t="str">
        <f>RIGHT(VEP!B189,LEN(VEP!B189)-FIND("-",VEP!B189))</f>
        <v>71471740</v>
      </c>
      <c r="C189" t="str">
        <f>IF(VEP!F189="-",VEP!G189,VEP!F189)</f>
        <v>EPB41</v>
      </c>
      <c r="E189">
        <v>22</v>
      </c>
      <c r="F189">
        <v>17089718</v>
      </c>
      <c r="G189" t="s">
        <v>314</v>
      </c>
      <c r="H189">
        <f t="shared" si="8"/>
        <v>1</v>
      </c>
      <c r="I189">
        <f t="shared" si="9"/>
        <v>1</v>
      </c>
      <c r="J189">
        <f t="shared" si="10"/>
        <v>1</v>
      </c>
      <c r="K189" t="str">
        <f t="shared" si="11"/>
        <v>-</v>
      </c>
      <c r="M189">
        <v>22</v>
      </c>
      <c r="N189">
        <v>17154006</v>
      </c>
      <c r="O189" t="s">
        <v>620</v>
      </c>
      <c r="P189">
        <v>2</v>
      </c>
      <c r="Q189">
        <v>2</v>
      </c>
      <c r="R189">
        <v>1</v>
      </c>
      <c r="S189" t="s">
        <v>1539</v>
      </c>
    </row>
    <row r="190" spans="1:19" x14ac:dyDescent="0.35">
      <c r="A190" t="str">
        <f>LEFT(VEP!B190,FIND(":",VEP!B190)-1)</f>
        <v>2</v>
      </c>
      <c r="B190" t="str">
        <f>RIGHT(VEP!B190,LEN(VEP!B190)-FIND("-",VEP!B190))</f>
        <v>71471740</v>
      </c>
      <c r="C190" t="str">
        <f>IF(VEP!F190="-",VEP!G190,VEP!F190)</f>
        <v>SRSF4</v>
      </c>
      <c r="E190">
        <v>22</v>
      </c>
      <c r="F190">
        <v>17102316</v>
      </c>
      <c r="G190" t="s">
        <v>314</v>
      </c>
      <c r="H190">
        <f t="shared" si="8"/>
        <v>1</v>
      </c>
      <c r="I190">
        <f t="shared" si="9"/>
        <v>1</v>
      </c>
      <c r="J190">
        <f t="shared" si="10"/>
        <v>1</v>
      </c>
      <c r="K190" t="str">
        <f t="shared" si="11"/>
        <v>-</v>
      </c>
      <c r="M190">
        <v>22</v>
      </c>
      <c r="N190">
        <v>17166191</v>
      </c>
      <c r="O190" t="s">
        <v>621</v>
      </c>
      <c r="P190">
        <v>1</v>
      </c>
      <c r="Q190">
        <v>1</v>
      </c>
      <c r="R190">
        <v>1</v>
      </c>
      <c r="S190" t="s">
        <v>621</v>
      </c>
    </row>
    <row r="191" spans="1:19" x14ac:dyDescent="0.35">
      <c r="A191" t="str">
        <f>LEFT(VEP!B191,FIND(":",VEP!B191)-1)</f>
        <v>2</v>
      </c>
      <c r="B191" t="str">
        <f>RIGHT(VEP!B191,LEN(VEP!B191)-FIND("-",VEP!B191))</f>
        <v>71471740</v>
      </c>
      <c r="C191" t="str">
        <f>IF(VEP!F191="-",VEP!G191,VEP!F191)</f>
        <v>EPB41</v>
      </c>
      <c r="E191">
        <v>22</v>
      </c>
      <c r="F191">
        <v>17113959</v>
      </c>
      <c r="G191" t="s">
        <v>314</v>
      </c>
      <c r="H191">
        <f t="shared" si="8"/>
        <v>1</v>
      </c>
      <c r="I191">
        <f t="shared" si="9"/>
        <v>1</v>
      </c>
      <c r="J191">
        <f t="shared" si="10"/>
        <v>1</v>
      </c>
      <c r="K191" t="str">
        <f t="shared" si="11"/>
        <v>-</v>
      </c>
      <c r="M191">
        <v>22</v>
      </c>
      <c r="N191">
        <v>18774821</v>
      </c>
      <c r="O191" t="s">
        <v>626</v>
      </c>
      <c r="P191">
        <v>2</v>
      </c>
      <c r="Q191">
        <v>2</v>
      </c>
      <c r="R191">
        <v>1</v>
      </c>
      <c r="S191" t="s">
        <v>731</v>
      </c>
    </row>
    <row r="192" spans="1:19" x14ac:dyDescent="0.35">
      <c r="A192" t="str">
        <f>LEFT(VEP!B192,FIND(":",VEP!B192)-1)</f>
        <v>2</v>
      </c>
      <c r="B192" t="str">
        <f>RIGHT(VEP!B192,LEN(VEP!B192)-FIND("-",VEP!B192))</f>
        <v>71471740</v>
      </c>
      <c r="C192" t="str">
        <f>IF(VEP!F192="-",VEP!G192,VEP!F192)</f>
        <v>EPB41</v>
      </c>
      <c r="E192">
        <v>22</v>
      </c>
      <c r="F192">
        <v>17129084</v>
      </c>
      <c r="G192" t="s">
        <v>314</v>
      </c>
      <c r="H192">
        <f t="shared" si="8"/>
        <v>1</v>
      </c>
      <c r="I192">
        <f t="shared" si="9"/>
        <v>1</v>
      </c>
      <c r="J192">
        <f t="shared" si="10"/>
        <v>1</v>
      </c>
      <c r="K192" t="str">
        <f t="shared" si="11"/>
        <v>-</v>
      </c>
      <c r="M192">
        <v>22</v>
      </c>
      <c r="N192">
        <v>18960901</v>
      </c>
      <c r="O192" t="s">
        <v>314</v>
      </c>
      <c r="P192">
        <v>1</v>
      </c>
      <c r="Q192">
        <v>1</v>
      </c>
      <c r="R192">
        <v>1</v>
      </c>
      <c r="S192" t="s">
        <v>314</v>
      </c>
    </row>
    <row r="193" spans="1:19" x14ac:dyDescent="0.35">
      <c r="A193" t="str">
        <f>LEFT(VEP!B193,FIND(":",VEP!B193)-1)</f>
        <v>2</v>
      </c>
      <c r="B193" t="str">
        <f>RIGHT(VEP!B193,LEN(VEP!B193)-FIND("-",VEP!B193))</f>
        <v>71471740</v>
      </c>
      <c r="C193" t="str">
        <f>IF(VEP!F193="-",VEP!G193,VEP!F193)</f>
        <v>EPB41</v>
      </c>
      <c r="E193">
        <v>22</v>
      </c>
      <c r="F193">
        <v>17133195</v>
      </c>
      <c r="G193" t="s">
        <v>314</v>
      </c>
      <c r="H193">
        <f t="shared" si="8"/>
        <v>1</v>
      </c>
      <c r="I193">
        <f t="shared" si="9"/>
        <v>1</v>
      </c>
      <c r="J193">
        <f t="shared" si="10"/>
        <v>1</v>
      </c>
      <c r="K193" t="str">
        <f t="shared" si="11"/>
        <v>-</v>
      </c>
      <c r="M193">
        <v>22</v>
      </c>
      <c r="N193">
        <v>18962347</v>
      </c>
      <c r="O193" t="s">
        <v>314</v>
      </c>
      <c r="P193">
        <v>1</v>
      </c>
      <c r="Q193">
        <v>1</v>
      </c>
      <c r="R193">
        <v>1</v>
      </c>
      <c r="S193" t="s">
        <v>314</v>
      </c>
    </row>
    <row r="194" spans="1:19" x14ac:dyDescent="0.35">
      <c r="A194" t="str">
        <f>LEFT(VEP!B194,FIND(":",VEP!B194)-1)</f>
        <v>2</v>
      </c>
      <c r="B194" t="str">
        <f>RIGHT(VEP!B194,LEN(VEP!B194)-FIND("-",VEP!B194))</f>
        <v>71471740</v>
      </c>
      <c r="C194" t="str">
        <f>IF(VEP!F194="-",VEP!G194,VEP!F194)</f>
        <v>EPB41</v>
      </c>
      <c r="E194">
        <v>22</v>
      </c>
      <c r="F194">
        <v>17153150</v>
      </c>
      <c r="G194" t="s">
        <v>621</v>
      </c>
      <c r="H194">
        <f t="shared" ref="H194:H244" si="12">IF(AND(E194=E193,F194=F193),H193+1,1)</f>
        <v>1</v>
      </c>
      <c r="I194">
        <f t="shared" ref="I194:I244" si="13">_xlfn.MAXIFS(H:H,F:F,F194,E:E,E194)</f>
        <v>2</v>
      </c>
      <c r="J194">
        <f t="shared" ref="J194:J244" si="14">IF(I194=H194,1,0)</f>
        <v>0</v>
      </c>
      <c r="K194" t="str">
        <f t="shared" ref="K194:K244" si="15">IF(AND(E194=E193,F194=F193),K193&amp;","&amp;G194,G194)</f>
        <v>ENSCAFG00000038721</v>
      </c>
      <c r="M194">
        <v>22</v>
      </c>
      <c r="N194">
        <v>19870809</v>
      </c>
      <c r="O194" t="s">
        <v>314</v>
      </c>
      <c r="P194">
        <v>1</v>
      </c>
      <c r="Q194">
        <v>1</v>
      </c>
      <c r="R194">
        <v>1</v>
      </c>
      <c r="S194" t="s">
        <v>314</v>
      </c>
    </row>
    <row r="195" spans="1:19" x14ac:dyDescent="0.35">
      <c r="A195" t="str">
        <f>LEFT(VEP!B195,FIND(":",VEP!B195)-1)</f>
        <v>2</v>
      </c>
      <c r="B195" t="str">
        <f>RIGHT(VEP!B195,LEN(VEP!B195)-FIND("-",VEP!B195))</f>
        <v>71471740</v>
      </c>
      <c r="C195" t="str">
        <f>IF(VEP!F195="-",VEP!G195,VEP!F195)</f>
        <v>EPB41</v>
      </c>
      <c r="E195">
        <v>22</v>
      </c>
      <c r="F195">
        <v>17153150</v>
      </c>
      <c r="G195" t="s">
        <v>620</v>
      </c>
      <c r="H195">
        <f t="shared" si="12"/>
        <v>2</v>
      </c>
      <c r="I195">
        <f t="shared" si="13"/>
        <v>2</v>
      </c>
      <c r="J195">
        <f t="shared" si="14"/>
        <v>1</v>
      </c>
      <c r="K195" t="str">
        <f t="shared" si="15"/>
        <v>ENSCAFG00000038721,PCDH20</v>
      </c>
      <c r="M195">
        <v>22</v>
      </c>
      <c r="N195">
        <v>19925395</v>
      </c>
      <c r="O195" t="s">
        <v>314</v>
      </c>
      <c r="P195">
        <v>1</v>
      </c>
      <c r="Q195">
        <v>1</v>
      </c>
      <c r="R195">
        <v>1</v>
      </c>
      <c r="S195" t="s">
        <v>314</v>
      </c>
    </row>
    <row r="196" spans="1:19" x14ac:dyDescent="0.35">
      <c r="A196" t="str">
        <f>LEFT(VEP!B196,FIND(":",VEP!B196)-1)</f>
        <v>2</v>
      </c>
      <c r="B196" t="str">
        <f>RIGHT(VEP!B196,LEN(VEP!B196)-FIND("-",VEP!B196))</f>
        <v>71471740</v>
      </c>
      <c r="C196" t="str">
        <f>IF(VEP!F196="-",VEP!G196,VEP!F196)</f>
        <v>EPB41</v>
      </c>
      <c r="E196">
        <v>22</v>
      </c>
      <c r="F196">
        <v>17154006</v>
      </c>
      <c r="G196" t="s">
        <v>621</v>
      </c>
      <c r="H196">
        <f t="shared" si="12"/>
        <v>1</v>
      </c>
      <c r="I196">
        <f t="shared" si="13"/>
        <v>2</v>
      </c>
      <c r="J196">
        <f t="shared" si="14"/>
        <v>0</v>
      </c>
      <c r="K196" t="str">
        <f t="shared" si="15"/>
        <v>ENSCAFG00000038721</v>
      </c>
      <c r="M196">
        <v>22</v>
      </c>
      <c r="N196">
        <v>19975468</v>
      </c>
      <c r="O196" t="s">
        <v>314</v>
      </c>
      <c r="P196">
        <v>1</v>
      </c>
      <c r="Q196">
        <v>1</v>
      </c>
      <c r="R196">
        <v>1</v>
      </c>
      <c r="S196" t="s">
        <v>314</v>
      </c>
    </row>
    <row r="197" spans="1:19" x14ac:dyDescent="0.35">
      <c r="A197" t="str">
        <f>LEFT(VEP!B197,FIND(":",VEP!B197)-1)</f>
        <v>2</v>
      </c>
      <c r="B197" t="str">
        <f>RIGHT(VEP!B197,LEN(VEP!B197)-FIND("-",VEP!B197))</f>
        <v>71471740</v>
      </c>
      <c r="C197" t="str">
        <f>IF(VEP!F197="-",VEP!G197,VEP!F197)</f>
        <v>EPB41</v>
      </c>
      <c r="E197">
        <v>22</v>
      </c>
      <c r="F197">
        <v>17154006</v>
      </c>
      <c r="G197" t="s">
        <v>620</v>
      </c>
      <c r="H197">
        <f t="shared" si="12"/>
        <v>2</v>
      </c>
      <c r="I197">
        <f t="shared" si="13"/>
        <v>2</v>
      </c>
      <c r="J197">
        <f t="shared" si="14"/>
        <v>1</v>
      </c>
      <c r="K197" t="str">
        <f t="shared" si="15"/>
        <v>ENSCAFG00000038721,PCDH20</v>
      </c>
      <c r="M197">
        <v>22</v>
      </c>
      <c r="N197">
        <v>23003825</v>
      </c>
      <c r="O197" t="s">
        <v>314</v>
      </c>
      <c r="P197">
        <v>1</v>
      </c>
      <c r="Q197">
        <v>1</v>
      </c>
      <c r="R197">
        <v>1</v>
      </c>
      <c r="S197" t="s">
        <v>314</v>
      </c>
    </row>
    <row r="198" spans="1:19" x14ac:dyDescent="0.35">
      <c r="A198" t="str">
        <f>LEFT(VEP!B198,FIND(":",VEP!B198)-1)</f>
        <v>2</v>
      </c>
      <c r="B198" t="str">
        <f>RIGHT(VEP!B198,LEN(VEP!B198)-FIND("-",VEP!B198))</f>
        <v>71471740</v>
      </c>
      <c r="C198" t="str">
        <f>IF(VEP!F198="-",VEP!G198,VEP!F198)</f>
        <v>EPB41</v>
      </c>
      <c r="E198">
        <v>22</v>
      </c>
      <c r="F198">
        <v>17166191</v>
      </c>
      <c r="G198" t="s">
        <v>621</v>
      </c>
      <c r="H198">
        <f t="shared" si="12"/>
        <v>1</v>
      </c>
      <c r="I198">
        <f t="shared" si="13"/>
        <v>1</v>
      </c>
      <c r="J198">
        <f t="shared" si="14"/>
        <v>1</v>
      </c>
      <c r="K198" t="str">
        <f t="shared" si="15"/>
        <v>ENSCAFG00000038721</v>
      </c>
      <c r="M198">
        <v>22</v>
      </c>
      <c r="N198">
        <v>29093614</v>
      </c>
      <c r="O198" t="s">
        <v>631</v>
      </c>
      <c r="P198">
        <v>1</v>
      </c>
      <c r="Q198">
        <v>1</v>
      </c>
      <c r="R198">
        <v>1</v>
      </c>
      <c r="S198" t="s">
        <v>631</v>
      </c>
    </row>
    <row r="199" spans="1:19" x14ac:dyDescent="0.35">
      <c r="A199" t="str">
        <f>LEFT(VEP!B199,FIND(":",VEP!B199)-1)</f>
        <v>2</v>
      </c>
      <c r="B199" t="str">
        <f>RIGHT(VEP!B199,LEN(VEP!B199)-FIND("-",VEP!B199))</f>
        <v>71471740</v>
      </c>
      <c r="C199" t="str">
        <f>IF(VEP!F199="-",VEP!G199,VEP!F199)</f>
        <v>EPB41</v>
      </c>
      <c r="E199">
        <v>22</v>
      </c>
      <c r="F199">
        <v>18774821</v>
      </c>
      <c r="G199" t="s">
        <v>625</v>
      </c>
      <c r="H199">
        <f t="shared" si="12"/>
        <v>1</v>
      </c>
      <c r="I199">
        <f t="shared" si="13"/>
        <v>2</v>
      </c>
      <c r="J199">
        <f t="shared" si="14"/>
        <v>0</v>
      </c>
      <c r="K199" t="str">
        <f t="shared" si="15"/>
        <v>ENSCAFG00000047507</v>
      </c>
      <c r="M199">
        <v>22</v>
      </c>
      <c r="N199">
        <v>31194138</v>
      </c>
      <c r="O199" t="s">
        <v>314</v>
      </c>
      <c r="P199">
        <v>1</v>
      </c>
      <c r="Q199">
        <v>1</v>
      </c>
      <c r="R199">
        <v>1</v>
      </c>
      <c r="S199" t="s">
        <v>314</v>
      </c>
    </row>
    <row r="200" spans="1:19" x14ac:dyDescent="0.35">
      <c r="A200" t="str">
        <f>LEFT(VEP!B200,FIND(":",VEP!B200)-1)</f>
        <v>2</v>
      </c>
      <c r="B200" t="str">
        <f>RIGHT(VEP!B200,LEN(VEP!B200)-FIND("-",VEP!B200))</f>
        <v>71476526</v>
      </c>
      <c r="C200" t="str">
        <f>IF(VEP!F200="-",VEP!G200,VEP!F200)</f>
        <v>EPB41</v>
      </c>
      <c r="E200">
        <v>22</v>
      </c>
      <c r="F200">
        <v>18774821</v>
      </c>
      <c r="G200" t="s">
        <v>626</v>
      </c>
      <c r="H200">
        <f t="shared" si="12"/>
        <v>2</v>
      </c>
      <c r="I200">
        <f t="shared" si="13"/>
        <v>2</v>
      </c>
      <c r="J200">
        <f t="shared" si="14"/>
        <v>1</v>
      </c>
      <c r="K200" t="str">
        <f t="shared" si="15"/>
        <v>ENSCAFG00000047507,ENSCAFG00000049065</v>
      </c>
      <c r="M200">
        <v>22</v>
      </c>
      <c r="N200">
        <v>31334345</v>
      </c>
      <c r="O200" t="s">
        <v>314</v>
      </c>
      <c r="P200">
        <v>1</v>
      </c>
      <c r="Q200">
        <v>1</v>
      </c>
      <c r="R200">
        <v>1</v>
      </c>
      <c r="S200" t="s">
        <v>314</v>
      </c>
    </row>
    <row r="201" spans="1:19" x14ac:dyDescent="0.35">
      <c r="A201" t="str">
        <f>LEFT(VEP!B201,FIND(":",VEP!B201)-1)</f>
        <v>2</v>
      </c>
      <c r="B201" t="str">
        <f>RIGHT(VEP!B201,LEN(VEP!B201)-FIND("-",VEP!B201))</f>
        <v>71476526</v>
      </c>
      <c r="C201" t="str">
        <f>IF(VEP!F201="-",VEP!G201,VEP!F201)</f>
        <v>SRSF4</v>
      </c>
      <c r="E201">
        <v>22</v>
      </c>
      <c r="F201">
        <v>18960901</v>
      </c>
      <c r="G201" t="s">
        <v>314</v>
      </c>
      <c r="H201">
        <f t="shared" si="12"/>
        <v>1</v>
      </c>
      <c r="I201">
        <f t="shared" si="13"/>
        <v>1</v>
      </c>
      <c r="J201">
        <f t="shared" si="14"/>
        <v>1</v>
      </c>
      <c r="K201" t="str">
        <f t="shared" si="15"/>
        <v>-</v>
      </c>
      <c r="M201">
        <v>22</v>
      </c>
      <c r="N201">
        <v>31347124</v>
      </c>
      <c r="O201" t="s">
        <v>314</v>
      </c>
      <c r="P201">
        <v>1</v>
      </c>
      <c r="Q201">
        <v>1</v>
      </c>
      <c r="R201">
        <v>1</v>
      </c>
      <c r="S201" t="s">
        <v>314</v>
      </c>
    </row>
    <row r="202" spans="1:19" x14ac:dyDescent="0.35">
      <c r="A202" t="str">
        <f>LEFT(VEP!B202,FIND(":",VEP!B202)-1)</f>
        <v>2</v>
      </c>
      <c r="B202" t="str">
        <f>RIGHT(VEP!B202,LEN(VEP!B202)-FIND("-",VEP!B202))</f>
        <v>71476526</v>
      </c>
      <c r="C202" t="str">
        <f>IF(VEP!F202="-",VEP!G202,VEP!F202)</f>
        <v>EPB41</v>
      </c>
      <c r="E202">
        <v>22</v>
      </c>
      <c r="F202">
        <v>18962347</v>
      </c>
      <c r="G202" t="s">
        <v>314</v>
      </c>
      <c r="H202">
        <f t="shared" si="12"/>
        <v>1</v>
      </c>
      <c r="I202">
        <f t="shared" si="13"/>
        <v>1</v>
      </c>
      <c r="J202">
        <f t="shared" si="14"/>
        <v>1</v>
      </c>
      <c r="K202" t="str">
        <f t="shared" si="15"/>
        <v>-</v>
      </c>
      <c r="M202">
        <v>22</v>
      </c>
      <c r="N202">
        <v>35859272</v>
      </c>
      <c r="O202" t="s">
        <v>314</v>
      </c>
      <c r="P202">
        <v>1</v>
      </c>
      <c r="Q202">
        <v>1</v>
      </c>
      <c r="R202">
        <v>1</v>
      </c>
      <c r="S202" t="s">
        <v>314</v>
      </c>
    </row>
    <row r="203" spans="1:19" x14ac:dyDescent="0.35">
      <c r="A203" t="str">
        <f>LEFT(VEP!B203,FIND(":",VEP!B203)-1)</f>
        <v>2</v>
      </c>
      <c r="B203" t="str">
        <f>RIGHT(VEP!B203,LEN(VEP!B203)-FIND("-",VEP!B203))</f>
        <v>71476526</v>
      </c>
      <c r="C203" t="str">
        <f>IF(VEP!F203="-",VEP!G203,VEP!F203)</f>
        <v>EPB41</v>
      </c>
      <c r="E203">
        <v>22</v>
      </c>
      <c r="F203">
        <v>19870809</v>
      </c>
      <c r="G203" t="s">
        <v>314</v>
      </c>
      <c r="H203">
        <f t="shared" si="12"/>
        <v>1</v>
      </c>
      <c r="I203">
        <f t="shared" si="13"/>
        <v>1</v>
      </c>
      <c r="J203">
        <f t="shared" si="14"/>
        <v>1</v>
      </c>
      <c r="K203" t="str">
        <f t="shared" si="15"/>
        <v>-</v>
      </c>
      <c r="M203">
        <v>22</v>
      </c>
      <c r="N203">
        <v>35875929</v>
      </c>
      <c r="O203" t="s">
        <v>314</v>
      </c>
      <c r="P203">
        <v>1</v>
      </c>
      <c r="Q203">
        <v>1</v>
      </c>
      <c r="R203">
        <v>1</v>
      </c>
      <c r="S203" t="s">
        <v>314</v>
      </c>
    </row>
    <row r="204" spans="1:19" x14ac:dyDescent="0.35">
      <c r="A204" t="str">
        <f>LEFT(VEP!B204,FIND(":",VEP!B204)-1)</f>
        <v>2</v>
      </c>
      <c r="B204" t="str">
        <f>RIGHT(VEP!B204,LEN(VEP!B204)-FIND("-",VEP!B204))</f>
        <v>71476526</v>
      </c>
      <c r="C204" t="str">
        <f>IF(VEP!F204="-",VEP!G204,VEP!F204)</f>
        <v>EPB41</v>
      </c>
      <c r="E204">
        <v>22</v>
      </c>
      <c r="F204">
        <v>19925395</v>
      </c>
      <c r="G204" t="s">
        <v>314</v>
      </c>
      <c r="H204">
        <f t="shared" si="12"/>
        <v>1</v>
      </c>
      <c r="I204">
        <f t="shared" si="13"/>
        <v>1</v>
      </c>
      <c r="J204">
        <f t="shared" si="14"/>
        <v>1</v>
      </c>
      <c r="K204" t="str">
        <f t="shared" si="15"/>
        <v>-</v>
      </c>
      <c r="M204">
        <v>22</v>
      </c>
      <c r="N204">
        <v>36027691</v>
      </c>
      <c r="O204" t="s">
        <v>314</v>
      </c>
      <c r="P204">
        <v>1</v>
      </c>
      <c r="Q204">
        <v>1</v>
      </c>
      <c r="R204">
        <v>1</v>
      </c>
      <c r="S204" t="s">
        <v>314</v>
      </c>
    </row>
    <row r="205" spans="1:19" x14ac:dyDescent="0.35">
      <c r="A205" t="str">
        <f>LEFT(VEP!B205,FIND(":",VEP!B205)-1)</f>
        <v>2</v>
      </c>
      <c r="B205" t="str">
        <f>RIGHT(VEP!B205,LEN(VEP!B205)-FIND("-",VEP!B205))</f>
        <v>71476526</v>
      </c>
      <c r="C205" t="str">
        <f>IF(VEP!F205="-",VEP!G205,VEP!F205)</f>
        <v>EPB41</v>
      </c>
      <c r="E205">
        <v>22</v>
      </c>
      <c r="F205">
        <v>19975468</v>
      </c>
      <c r="G205" t="s">
        <v>314</v>
      </c>
      <c r="H205">
        <f t="shared" si="12"/>
        <v>1</v>
      </c>
      <c r="I205">
        <f t="shared" si="13"/>
        <v>1</v>
      </c>
      <c r="J205">
        <f t="shared" si="14"/>
        <v>1</v>
      </c>
      <c r="K205" t="str">
        <f t="shared" si="15"/>
        <v>-</v>
      </c>
      <c r="M205">
        <v>22</v>
      </c>
      <c r="N205">
        <v>36040150</v>
      </c>
      <c r="O205" t="s">
        <v>314</v>
      </c>
      <c r="P205">
        <v>1</v>
      </c>
      <c r="Q205">
        <v>1</v>
      </c>
      <c r="R205">
        <v>1</v>
      </c>
      <c r="S205" t="s">
        <v>314</v>
      </c>
    </row>
    <row r="206" spans="1:19" x14ac:dyDescent="0.35">
      <c r="A206" t="str">
        <f>LEFT(VEP!B206,FIND(":",VEP!B206)-1)</f>
        <v>2</v>
      </c>
      <c r="B206" t="str">
        <f>RIGHT(VEP!B206,LEN(VEP!B206)-FIND("-",VEP!B206))</f>
        <v>71476526</v>
      </c>
      <c r="C206" t="str">
        <f>IF(VEP!F206="-",VEP!G206,VEP!F206)</f>
        <v>EPB41</v>
      </c>
      <c r="E206">
        <v>22</v>
      </c>
      <c r="F206">
        <v>23003825</v>
      </c>
      <c r="G206" t="s">
        <v>314</v>
      </c>
      <c r="H206">
        <f t="shared" si="12"/>
        <v>1</v>
      </c>
      <c r="I206">
        <f t="shared" si="13"/>
        <v>1</v>
      </c>
      <c r="J206">
        <f t="shared" si="14"/>
        <v>1</v>
      </c>
      <c r="K206" t="str">
        <f t="shared" si="15"/>
        <v>-</v>
      </c>
      <c r="M206">
        <v>22</v>
      </c>
      <c r="N206">
        <v>42724459</v>
      </c>
      <c r="O206" t="s">
        <v>642</v>
      </c>
      <c r="P206">
        <v>1</v>
      </c>
      <c r="Q206">
        <v>1</v>
      </c>
      <c r="R206">
        <v>1</v>
      </c>
      <c r="S206" t="s">
        <v>642</v>
      </c>
    </row>
    <row r="207" spans="1:19" x14ac:dyDescent="0.35">
      <c r="A207" t="str">
        <f>LEFT(VEP!B207,FIND(":",VEP!B207)-1)</f>
        <v>2</v>
      </c>
      <c r="B207" t="str">
        <f>RIGHT(VEP!B207,LEN(VEP!B207)-FIND("-",VEP!B207))</f>
        <v>71476526</v>
      </c>
      <c r="C207" t="str">
        <f>IF(VEP!F207="-",VEP!G207,VEP!F207)</f>
        <v>EPB41</v>
      </c>
      <c r="E207">
        <v>22</v>
      </c>
      <c r="F207">
        <v>29093614</v>
      </c>
      <c r="G207" t="s">
        <v>631</v>
      </c>
      <c r="H207">
        <f t="shared" si="12"/>
        <v>1</v>
      </c>
      <c r="I207">
        <f t="shared" si="13"/>
        <v>1</v>
      </c>
      <c r="J207">
        <f t="shared" si="14"/>
        <v>1</v>
      </c>
      <c r="K207" t="str">
        <f t="shared" si="15"/>
        <v>U1</v>
      </c>
      <c r="M207">
        <v>22</v>
      </c>
      <c r="N207">
        <v>44550605</v>
      </c>
      <c r="O207" t="s">
        <v>647</v>
      </c>
      <c r="P207">
        <v>1</v>
      </c>
      <c r="Q207">
        <v>1</v>
      </c>
      <c r="R207">
        <v>1</v>
      </c>
      <c r="S207" t="s">
        <v>647</v>
      </c>
    </row>
    <row r="208" spans="1:19" x14ac:dyDescent="0.35">
      <c r="A208" t="str">
        <f>LEFT(VEP!B208,FIND(":",VEP!B208)-1)</f>
        <v>2</v>
      </c>
      <c r="B208" t="str">
        <f>RIGHT(VEP!B208,LEN(VEP!B208)-FIND("-",VEP!B208))</f>
        <v>71476526</v>
      </c>
      <c r="C208" t="str">
        <f>IF(VEP!F208="-",VEP!G208,VEP!F208)</f>
        <v>EPB41</v>
      </c>
      <c r="E208">
        <v>22</v>
      </c>
      <c r="F208">
        <v>31194138</v>
      </c>
      <c r="G208" t="s">
        <v>314</v>
      </c>
      <c r="H208">
        <f t="shared" si="12"/>
        <v>1</v>
      </c>
      <c r="I208">
        <f t="shared" si="13"/>
        <v>1</v>
      </c>
      <c r="J208">
        <f t="shared" si="14"/>
        <v>1</v>
      </c>
      <c r="K208" t="str">
        <f t="shared" si="15"/>
        <v>-</v>
      </c>
      <c r="M208">
        <v>24</v>
      </c>
      <c r="N208">
        <v>291964</v>
      </c>
      <c r="O208" t="s">
        <v>652</v>
      </c>
      <c r="P208">
        <v>1</v>
      </c>
      <c r="Q208">
        <v>1</v>
      </c>
      <c r="R208">
        <v>1</v>
      </c>
      <c r="S208" t="s">
        <v>652</v>
      </c>
    </row>
    <row r="209" spans="1:19" x14ac:dyDescent="0.35">
      <c r="A209" t="str">
        <f>LEFT(VEP!B209,FIND(":",VEP!B209)-1)</f>
        <v>2</v>
      </c>
      <c r="B209" t="str">
        <f>RIGHT(VEP!B209,LEN(VEP!B209)-FIND("-",VEP!B209))</f>
        <v>71476526</v>
      </c>
      <c r="C209" t="str">
        <f>IF(VEP!F209="-",VEP!G209,VEP!F209)</f>
        <v>EPB41</v>
      </c>
      <c r="E209">
        <v>22</v>
      </c>
      <c r="F209">
        <v>31334345</v>
      </c>
      <c r="G209" t="s">
        <v>314</v>
      </c>
      <c r="H209">
        <f t="shared" si="12"/>
        <v>1</v>
      </c>
      <c r="I209">
        <f t="shared" si="13"/>
        <v>1</v>
      </c>
      <c r="J209">
        <f t="shared" si="14"/>
        <v>1</v>
      </c>
      <c r="K209" t="str">
        <f t="shared" si="15"/>
        <v>-</v>
      </c>
      <c r="M209">
        <v>24</v>
      </c>
      <c r="N209">
        <v>454092</v>
      </c>
      <c r="O209" t="s">
        <v>314</v>
      </c>
      <c r="P209">
        <v>1</v>
      </c>
      <c r="Q209">
        <v>1</v>
      </c>
      <c r="R209">
        <v>1</v>
      </c>
      <c r="S209" t="s">
        <v>314</v>
      </c>
    </row>
    <row r="210" spans="1:19" x14ac:dyDescent="0.35">
      <c r="A210" t="str">
        <f>LEFT(VEP!B210,FIND(":",VEP!B210)-1)</f>
        <v>2</v>
      </c>
      <c r="B210" t="str">
        <f>RIGHT(VEP!B210,LEN(VEP!B210)-FIND("-",VEP!B210))</f>
        <v>71476526</v>
      </c>
      <c r="C210" t="str">
        <f>IF(VEP!F210="-",VEP!G210,VEP!F210)</f>
        <v>EPB41</v>
      </c>
      <c r="E210">
        <v>22</v>
      </c>
      <c r="F210">
        <v>31347124</v>
      </c>
      <c r="G210" t="s">
        <v>314</v>
      </c>
      <c r="H210">
        <f t="shared" si="12"/>
        <v>1</v>
      </c>
      <c r="I210">
        <f t="shared" si="13"/>
        <v>1</v>
      </c>
      <c r="J210">
        <f t="shared" si="14"/>
        <v>1</v>
      </c>
      <c r="K210" t="str">
        <f t="shared" si="15"/>
        <v>-</v>
      </c>
      <c r="M210">
        <v>26</v>
      </c>
      <c r="N210">
        <v>21573616</v>
      </c>
      <c r="O210" t="s">
        <v>664</v>
      </c>
      <c r="P210">
        <v>1</v>
      </c>
      <c r="Q210">
        <v>1</v>
      </c>
      <c r="R210">
        <v>1</v>
      </c>
      <c r="S210" t="s">
        <v>664</v>
      </c>
    </row>
    <row r="211" spans="1:19" x14ac:dyDescent="0.35">
      <c r="A211" t="str">
        <f>LEFT(VEP!B211,FIND(":",VEP!B211)-1)</f>
        <v>2</v>
      </c>
      <c r="B211" t="str">
        <f>RIGHT(VEP!B211,LEN(VEP!B211)-FIND("-",VEP!B211))</f>
        <v>71490861</v>
      </c>
      <c r="C211" t="str">
        <f>IF(VEP!F211="-",VEP!G211,VEP!F211)</f>
        <v>EPB41</v>
      </c>
      <c r="E211">
        <v>22</v>
      </c>
      <c r="F211">
        <v>35859272</v>
      </c>
      <c r="G211" t="s">
        <v>314</v>
      </c>
      <c r="H211">
        <f t="shared" si="12"/>
        <v>1</v>
      </c>
      <c r="I211">
        <f t="shared" si="13"/>
        <v>1</v>
      </c>
      <c r="J211">
        <f t="shared" si="14"/>
        <v>1</v>
      </c>
      <c r="K211" t="str">
        <f t="shared" si="15"/>
        <v>-</v>
      </c>
      <c r="M211">
        <v>26</v>
      </c>
      <c r="N211">
        <v>22151015</v>
      </c>
      <c r="O211" t="s">
        <v>377</v>
      </c>
      <c r="P211">
        <v>3</v>
      </c>
      <c r="Q211">
        <v>3</v>
      </c>
      <c r="R211">
        <v>1</v>
      </c>
      <c r="S211" t="s">
        <v>1540</v>
      </c>
    </row>
    <row r="212" spans="1:19" x14ac:dyDescent="0.35">
      <c r="A212" t="str">
        <f>LEFT(VEP!B212,FIND(":",VEP!B212)-1)</f>
        <v>2</v>
      </c>
      <c r="B212" t="str">
        <f>RIGHT(VEP!B212,LEN(VEP!B212)-FIND("-",VEP!B212))</f>
        <v>71490861</v>
      </c>
      <c r="C212" t="str">
        <f>IF(VEP!F212="-",VEP!G212,VEP!F212)</f>
        <v>EPB41</v>
      </c>
      <c r="E212">
        <v>22</v>
      </c>
      <c r="F212">
        <v>35875929</v>
      </c>
      <c r="G212" t="s">
        <v>314</v>
      </c>
      <c r="H212">
        <f t="shared" si="12"/>
        <v>1</v>
      </c>
      <c r="I212">
        <f t="shared" si="13"/>
        <v>1</v>
      </c>
      <c r="J212">
        <f t="shared" si="14"/>
        <v>1</v>
      </c>
      <c r="K212" t="str">
        <f t="shared" si="15"/>
        <v>-</v>
      </c>
      <c r="M212">
        <v>26</v>
      </c>
      <c r="N212">
        <v>22156289</v>
      </c>
      <c r="O212" t="s">
        <v>664</v>
      </c>
      <c r="P212">
        <v>2</v>
      </c>
      <c r="Q212">
        <v>2</v>
      </c>
      <c r="R212">
        <v>1</v>
      </c>
      <c r="S212" t="s">
        <v>1541</v>
      </c>
    </row>
    <row r="213" spans="1:19" x14ac:dyDescent="0.35">
      <c r="A213" t="str">
        <f>LEFT(VEP!B213,FIND(":",VEP!B213)-1)</f>
        <v>2</v>
      </c>
      <c r="B213" t="str">
        <f>RIGHT(VEP!B213,LEN(VEP!B213)-FIND("-",VEP!B213))</f>
        <v>71490861</v>
      </c>
      <c r="C213" t="str">
        <f>IF(VEP!F213="-",VEP!G213,VEP!F213)</f>
        <v>EPB41</v>
      </c>
      <c r="E213">
        <v>22</v>
      </c>
      <c r="F213">
        <v>36027691</v>
      </c>
      <c r="G213" t="s">
        <v>314</v>
      </c>
      <c r="H213">
        <f t="shared" si="12"/>
        <v>1</v>
      </c>
      <c r="I213">
        <f t="shared" si="13"/>
        <v>1</v>
      </c>
      <c r="J213">
        <f t="shared" si="14"/>
        <v>1</v>
      </c>
      <c r="K213" t="str">
        <f t="shared" si="15"/>
        <v>-</v>
      </c>
      <c r="M213">
        <v>27</v>
      </c>
      <c r="N213">
        <v>44328723</v>
      </c>
      <c r="O213" t="s">
        <v>672</v>
      </c>
      <c r="P213">
        <v>1</v>
      </c>
      <c r="Q213">
        <v>1</v>
      </c>
      <c r="R213">
        <v>1</v>
      </c>
      <c r="S213" t="s">
        <v>672</v>
      </c>
    </row>
    <row r="214" spans="1:19" x14ac:dyDescent="0.35">
      <c r="A214" t="str">
        <f>LEFT(VEP!B214,FIND(":",VEP!B214)-1)</f>
        <v>2</v>
      </c>
      <c r="B214" t="str">
        <f>RIGHT(VEP!B214,LEN(VEP!B214)-FIND("-",VEP!B214))</f>
        <v>71490861</v>
      </c>
      <c r="C214" t="str">
        <f>IF(VEP!F214="-",VEP!G214,VEP!F214)</f>
        <v>EPB41</v>
      </c>
      <c r="E214">
        <v>22</v>
      </c>
      <c r="F214">
        <v>36040150</v>
      </c>
      <c r="G214" t="s">
        <v>314</v>
      </c>
      <c r="H214">
        <f t="shared" si="12"/>
        <v>1</v>
      </c>
      <c r="I214">
        <f t="shared" si="13"/>
        <v>1</v>
      </c>
      <c r="J214">
        <f t="shared" si="14"/>
        <v>1</v>
      </c>
      <c r="K214" t="str">
        <f t="shared" si="15"/>
        <v>-</v>
      </c>
      <c r="M214">
        <v>28</v>
      </c>
      <c r="N214">
        <v>8210333</v>
      </c>
      <c r="O214" t="s">
        <v>678</v>
      </c>
      <c r="P214">
        <v>1</v>
      </c>
      <c r="Q214">
        <v>1</v>
      </c>
      <c r="R214">
        <v>1</v>
      </c>
      <c r="S214" t="s">
        <v>678</v>
      </c>
    </row>
    <row r="215" spans="1:19" x14ac:dyDescent="0.35">
      <c r="A215" t="str">
        <f>LEFT(VEP!B215,FIND(":",VEP!B215)-1)</f>
        <v>2</v>
      </c>
      <c r="B215" t="str">
        <f>RIGHT(VEP!B215,LEN(VEP!B215)-FIND("-",VEP!B215))</f>
        <v>71490861</v>
      </c>
      <c r="C215" t="str">
        <f>IF(VEP!F215="-",VEP!G215,VEP!F215)</f>
        <v>EPB41</v>
      </c>
      <c r="E215">
        <v>22</v>
      </c>
      <c r="F215">
        <v>42724459</v>
      </c>
      <c r="G215" t="s">
        <v>642</v>
      </c>
      <c r="H215">
        <f t="shared" si="12"/>
        <v>1</v>
      </c>
      <c r="I215">
        <f t="shared" si="13"/>
        <v>1</v>
      </c>
      <c r="J215">
        <f t="shared" si="14"/>
        <v>1</v>
      </c>
      <c r="K215" t="str">
        <f t="shared" si="15"/>
        <v>GPC5</v>
      </c>
      <c r="M215">
        <v>28</v>
      </c>
      <c r="N215">
        <v>8210550</v>
      </c>
      <c r="O215" t="s">
        <v>678</v>
      </c>
      <c r="P215">
        <v>1</v>
      </c>
      <c r="Q215">
        <v>1</v>
      </c>
      <c r="R215">
        <v>1</v>
      </c>
      <c r="S215" t="s">
        <v>678</v>
      </c>
    </row>
    <row r="216" spans="1:19" x14ac:dyDescent="0.35">
      <c r="A216" t="str">
        <f>LEFT(VEP!B216,FIND(":",VEP!B216)-1)</f>
        <v>2</v>
      </c>
      <c r="B216" t="str">
        <f>RIGHT(VEP!B216,LEN(VEP!B216)-FIND("-",VEP!B216))</f>
        <v>71490861</v>
      </c>
      <c r="C216" t="str">
        <f>IF(VEP!F216="-",VEP!G216,VEP!F216)</f>
        <v>EPB41</v>
      </c>
      <c r="E216">
        <v>22</v>
      </c>
      <c r="F216">
        <v>44550605</v>
      </c>
      <c r="G216" t="s">
        <v>647</v>
      </c>
      <c r="H216">
        <f t="shared" si="12"/>
        <v>1</v>
      </c>
      <c r="I216">
        <f t="shared" si="13"/>
        <v>1</v>
      </c>
      <c r="J216">
        <f t="shared" si="14"/>
        <v>1</v>
      </c>
      <c r="K216" t="str">
        <f t="shared" si="15"/>
        <v>GPC6</v>
      </c>
      <c r="M216">
        <v>28</v>
      </c>
      <c r="N216">
        <v>8216688</v>
      </c>
      <c r="O216" t="s">
        <v>678</v>
      </c>
      <c r="P216">
        <v>1</v>
      </c>
      <c r="Q216">
        <v>1</v>
      </c>
      <c r="R216">
        <v>1</v>
      </c>
      <c r="S216" t="s">
        <v>678</v>
      </c>
    </row>
    <row r="217" spans="1:19" x14ac:dyDescent="0.35">
      <c r="A217" t="str">
        <f>LEFT(VEP!B217,FIND(":",VEP!B217)-1)</f>
        <v>2</v>
      </c>
      <c r="B217" t="str">
        <f>RIGHT(VEP!B217,LEN(VEP!B217)-FIND("-",VEP!B217))</f>
        <v>71490861</v>
      </c>
      <c r="C217" t="str">
        <f>IF(VEP!F217="-",VEP!G217,VEP!F217)</f>
        <v>EPB41</v>
      </c>
      <c r="E217">
        <v>24</v>
      </c>
      <c r="F217">
        <v>291964</v>
      </c>
      <c r="G217" t="s">
        <v>652</v>
      </c>
      <c r="H217">
        <f t="shared" si="12"/>
        <v>1</v>
      </c>
      <c r="I217">
        <f t="shared" si="13"/>
        <v>1</v>
      </c>
      <c r="J217">
        <f t="shared" si="14"/>
        <v>1</v>
      </c>
      <c r="K217" t="str">
        <f t="shared" si="15"/>
        <v>GZF1</v>
      </c>
      <c r="M217">
        <v>28</v>
      </c>
      <c r="N217">
        <v>8230318</v>
      </c>
      <c r="O217" t="s">
        <v>678</v>
      </c>
      <c r="P217">
        <v>1</v>
      </c>
      <c r="Q217">
        <v>1</v>
      </c>
      <c r="R217">
        <v>1</v>
      </c>
      <c r="S217" t="s">
        <v>678</v>
      </c>
    </row>
    <row r="218" spans="1:19" x14ac:dyDescent="0.35">
      <c r="A218" t="str">
        <f>LEFT(VEP!B218,FIND(":",VEP!B218)-1)</f>
        <v>2</v>
      </c>
      <c r="B218" t="str">
        <f>RIGHT(VEP!B218,LEN(VEP!B218)-FIND("-",VEP!B218))</f>
        <v>71490861</v>
      </c>
      <c r="C218" t="str">
        <f>IF(VEP!F218="-",VEP!G218,VEP!F218)</f>
        <v>EPB41</v>
      </c>
      <c r="E218">
        <v>24</v>
      </c>
      <c r="F218">
        <v>454092</v>
      </c>
      <c r="G218" t="s">
        <v>314</v>
      </c>
      <c r="H218">
        <f t="shared" si="12"/>
        <v>1</v>
      </c>
      <c r="I218">
        <f t="shared" si="13"/>
        <v>1</v>
      </c>
      <c r="J218">
        <f t="shared" si="14"/>
        <v>1</v>
      </c>
      <c r="K218" t="str">
        <f t="shared" si="15"/>
        <v>-</v>
      </c>
      <c r="M218">
        <v>28</v>
      </c>
      <c r="N218">
        <v>10677902</v>
      </c>
      <c r="O218" t="s">
        <v>686</v>
      </c>
      <c r="P218">
        <v>1</v>
      </c>
      <c r="Q218">
        <v>1</v>
      </c>
      <c r="R218">
        <v>1</v>
      </c>
      <c r="S218" t="s">
        <v>686</v>
      </c>
    </row>
    <row r="219" spans="1:19" x14ac:dyDescent="0.35">
      <c r="A219" t="str">
        <f>LEFT(VEP!B219,FIND(":",VEP!B219)-1)</f>
        <v>2</v>
      </c>
      <c r="B219" t="str">
        <f>RIGHT(VEP!B219,LEN(VEP!B219)-FIND("-",VEP!B219))</f>
        <v>71490861</v>
      </c>
      <c r="C219" t="str">
        <f>IF(VEP!F219="-",VEP!G219,VEP!F219)</f>
        <v>EPB41</v>
      </c>
      <c r="E219">
        <v>26</v>
      </c>
      <c r="F219">
        <v>21573616</v>
      </c>
      <c r="G219" t="s">
        <v>664</v>
      </c>
      <c r="H219">
        <f t="shared" si="12"/>
        <v>1</v>
      </c>
      <c r="I219">
        <f t="shared" si="13"/>
        <v>1</v>
      </c>
      <c r="J219">
        <f t="shared" si="14"/>
        <v>1</v>
      </c>
      <c r="K219" t="str">
        <f t="shared" si="15"/>
        <v>TTC28</v>
      </c>
      <c r="M219">
        <v>30</v>
      </c>
      <c r="N219">
        <v>1552291</v>
      </c>
      <c r="O219" t="s">
        <v>314</v>
      </c>
      <c r="P219">
        <v>1</v>
      </c>
      <c r="Q219">
        <v>1</v>
      </c>
      <c r="R219">
        <v>1</v>
      </c>
      <c r="S219" t="s">
        <v>314</v>
      </c>
    </row>
    <row r="220" spans="1:19" x14ac:dyDescent="0.35">
      <c r="A220" t="str">
        <f>LEFT(VEP!B220,FIND(":",VEP!B220)-1)</f>
        <v>2</v>
      </c>
      <c r="B220" t="str">
        <f>RIGHT(VEP!B220,LEN(VEP!B220)-FIND("-",VEP!B220))</f>
        <v>71490861</v>
      </c>
      <c r="C220" t="str">
        <f>IF(VEP!F220="-",VEP!G220,VEP!F220)</f>
        <v>EPB41</v>
      </c>
      <c r="E220">
        <v>26</v>
      </c>
      <c r="F220">
        <v>22151015</v>
      </c>
      <c r="G220" t="s">
        <v>668</v>
      </c>
      <c r="H220">
        <f t="shared" si="12"/>
        <v>1</v>
      </c>
      <c r="I220">
        <f t="shared" si="13"/>
        <v>3</v>
      </c>
      <c r="J220">
        <f t="shared" si="14"/>
        <v>0</v>
      </c>
      <c r="K220" t="str">
        <f t="shared" si="15"/>
        <v>CCDC117</v>
      </c>
      <c r="M220">
        <v>30</v>
      </c>
      <c r="N220">
        <v>1558195</v>
      </c>
      <c r="O220" t="s">
        <v>314</v>
      </c>
      <c r="P220">
        <v>1</v>
      </c>
      <c r="Q220">
        <v>1</v>
      </c>
      <c r="R220">
        <v>1</v>
      </c>
      <c r="S220" t="s">
        <v>314</v>
      </c>
    </row>
    <row r="221" spans="1:19" x14ac:dyDescent="0.35">
      <c r="A221" t="str">
        <f>LEFT(VEP!B221,FIND(":",VEP!B221)-1)</f>
        <v>2</v>
      </c>
      <c r="B221" t="str">
        <f>RIGHT(VEP!B221,LEN(VEP!B221)-FIND("-",VEP!B221))</f>
        <v>71528478</v>
      </c>
      <c r="C221" t="str">
        <f>IF(VEP!F221="-",VEP!G221,VEP!F221)</f>
        <v>EPB41</v>
      </c>
      <c r="E221">
        <v>26</v>
      </c>
      <c r="F221">
        <v>22151015</v>
      </c>
      <c r="G221" t="s">
        <v>664</v>
      </c>
      <c r="H221">
        <f t="shared" si="12"/>
        <v>2</v>
      </c>
      <c r="I221">
        <f t="shared" si="13"/>
        <v>3</v>
      </c>
      <c r="J221">
        <f t="shared" si="14"/>
        <v>0</v>
      </c>
      <c r="K221" t="str">
        <f t="shared" si="15"/>
        <v>CCDC117,TTC28</v>
      </c>
      <c r="M221">
        <v>30</v>
      </c>
      <c r="N221">
        <v>1732646</v>
      </c>
      <c r="O221" t="s">
        <v>314</v>
      </c>
      <c r="P221">
        <v>1</v>
      </c>
      <c r="Q221">
        <v>1</v>
      </c>
      <c r="R221">
        <v>1</v>
      </c>
      <c r="S221" t="s">
        <v>314</v>
      </c>
    </row>
    <row r="222" spans="1:19" x14ac:dyDescent="0.35">
      <c r="A222" t="str">
        <f>LEFT(VEP!B222,FIND(":",VEP!B222)-1)</f>
        <v>2</v>
      </c>
      <c r="B222" t="str">
        <f>RIGHT(VEP!B222,LEN(VEP!B222)-FIND("-",VEP!B222))</f>
        <v>71528478</v>
      </c>
      <c r="C222" t="str">
        <f>IF(VEP!F222="-",VEP!G222,VEP!F222)</f>
        <v>EPB41</v>
      </c>
      <c r="E222">
        <v>26</v>
      </c>
      <c r="F222">
        <v>22151015</v>
      </c>
      <c r="G222" t="s">
        <v>377</v>
      </c>
      <c r="H222">
        <f t="shared" si="12"/>
        <v>3</v>
      </c>
      <c r="I222">
        <f t="shared" si="13"/>
        <v>3</v>
      </c>
      <c r="J222">
        <f t="shared" si="14"/>
        <v>1</v>
      </c>
      <c r="K222" t="str">
        <f t="shared" si="15"/>
        <v>CCDC117,TTC28,U6</v>
      </c>
      <c r="M222">
        <v>30</v>
      </c>
      <c r="N222">
        <v>1744087</v>
      </c>
      <c r="O222" t="s">
        <v>694</v>
      </c>
      <c r="P222">
        <v>1</v>
      </c>
      <c r="Q222">
        <v>1</v>
      </c>
      <c r="R222">
        <v>1</v>
      </c>
      <c r="S222" t="s">
        <v>694</v>
      </c>
    </row>
    <row r="223" spans="1:19" x14ac:dyDescent="0.35">
      <c r="A223" t="str">
        <f>LEFT(VEP!B223,FIND(":",VEP!B223)-1)</f>
        <v>2</v>
      </c>
      <c r="B223" t="str">
        <f>RIGHT(VEP!B223,LEN(VEP!B223)-FIND("-",VEP!B223))</f>
        <v>71528478</v>
      </c>
      <c r="C223" t="str">
        <f>IF(VEP!F223="-",VEP!G223,VEP!F223)</f>
        <v>EPB41</v>
      </c>
      <c r="E223">
        <v>26</v>
      </c>
      <c r="F223">
        <v>22156289</v>
      </c>
      <c r="G223" t="s">
        <v>668</v>
      </c>
      <c r="H223">
        <f t="shared" si="12"/>
        <v>1</v>
      </c>
      <c r="I223">
        <f t="shared" si="13"/>
        <v>2</v>
      </c>
      <c r="J223">
        <f t="shared" si="14"/>
        <v>0</v>
      </c>
      <c r="K223" t="str">
        <f t="shared" si="15"/>
        <v>CCDC117</v>
      </c>
      <c r="M223">
        <v>30</v>
      </c>
      <c r="N223">
        <v>4822803</v>
      </c>
      <c r="O223" t="s">
        <v>314</v>
      </c>
      <c r="P223">
        <v>1</v>
      </c>
      <c r="Q223">
        <v>1</v>
      </c>
      <c r="R223">
        <v>1</v>
      </c>
      <c r="S223" t="s">
        <v>314</v>
      </c>
    </row>
    <row r="224" spans="1:19" x14ac:dyDescent="0.35">
      <c r="A224" t="str">
        <f>LEFT(VEP!B224,FIND(":",VEP!B224)-1)</f>
        <v>2</v>
      </c>
      <c r="B224" t="str">
        <f>RIGHT(VEP!B224,LEN(VEP!B224)-FIND("-",VEP!B224))</f>
        <v>71528478</v>
      </c>
      <c r="C224" t="str">
        <f>IF(VEP!F224="-",VEP!G224,VEP!F224)</f>
        <v>EPB41</v>
      </c>
      <c r="E224">
        <v>26</v>
      </c>
      <c r="F224">
        <v>22156289</v>
      </c>
      <c r="G224" t="s">
        <v>664</v>
      </c>
      <c r="H224">
        <f t="shared" si="12"/>
        <v>2</v>
      </c>
      <c r="I224">
        <f t="shared" si="13"/>
        <v>2</v>
      </c>
      <c r="J224">
        <f t="shared" si="14"/>
        <v>1</v>
      </c>
      <c r="K224" t="str">
        <f t="shared" si="15"/>
        <v>CCDC117,TTC28</v>
      </c>
      <c r="M224">
        <v>30</v>
      </c>
      <c r="N224">
        <v>4880566</v>
      </c>
      <c r="O224" t="s">
        <v>314</v>
      </c>
      <c r="P224">
        <v>1</v>
      </c>
      <c r="Q224">
        <v>1</v>
      </c>
      <c r="R224">
        <v>1</v>
      </c>
      <c r="S224" t="s">
        <v>314</v>
      </c>
    </row>
    <row r="225" spans="1:19" x14ac:dyDescent="0.35">
      <c r="A225" t="str">
        <f>LEFT(VEP!B225,FIND(":",VEP!B225)-1)</f>
        <v>2</v>
      </c>
      <c r="B225" t="str">
        <f>RIGHT(VEP!B225,LEN(VEP!B225)-FIND("-",VEP!B225))</f>
        <v>71528478</v>
      </c>
      <c r="C225" t="str">
        <f>IF(VEP!F225="-",VEP!G225,VEP!F225)</f>
        <v>EPB41</v>
      </c>
      <c r="E225">
        <v>27</v>
      </c>
      <c r="F225">
        <v>44328723</v>
      </c>
      <c r="G225" t="s">
        <v>672</v>
      </c>
      <c r="H225">
        <f t="shared" si="12"/>
        <v>1</v>
      </c>
      <c r="I225">
        <f t="shared" si="13"/>
        <v>1</v>
      </c>
      <c r="J225">
        <f t="shared" si="14"/>
        <v>1</v>
      </c>
      <c r="K225" t="str">
        <f t="shared" si="15"/>
        <v>CACNA1C</v>
      </c>
      <c r="M225">
        <v>31</v>
      </c>
      <c r="N225">
        <v>15063496</v>
      </c>
      <c r="O225" t="s">
        <v>314</v>
      </c>
      <c r="P225">
        <v>1</v>
      </c>
      <c r="Q225">
        <v>1</v>
      </c>
      <c r="R225">
        <v>1</v>
      </c>
      <c r="S225" t="s">
        <v>314</v>
      </c>
    </row>
    <row r="226" spans="1:19" x14ac:dyDescent="0.35">
      <c r="A226" t="str">
        <f>LEFT(VEP!B226,FIND(":",VEP!B226)-1)</f>
        <v>2</v>
      </c>
      <c r="B226" t="str">
        <f>RIGHT(VEP!B226,LEN(VEP!B226)-FIND("-",VEP!B226))</f>
        <v>71528478</v>
      </c>
      <c r="C226" t="str">
        <f>IF(VEP!F226="-",VEP!G226,VEP!F226)</f>
        <v>EPB41</v>
      </c>
      <c r="E226">
        <v>28</v>
      </c>
      <c r="F226">
        <v>8210333</v>
      </c>
      <c r="G226" t="s">
        <v>678</v>
      </c>
      <c r="H226">
        <f t="shared" si="12"/>
        <v>1</v>
      </c>
      <c r="I226">
        <f t="shared" si="13"/>
        <v>1</v>
      </c>
      <c r="J226">
        <f t="shared" si="14"/>
        <v>1</v>
      </c>
      <c r="K226" t="str">
        <f t="shared" si="15"/>
        <v>PLCE1</v>
      </c>
      <c r="M226">
        <v>31</v>
      </c>
      <c r="N226">
        <v>15074189</v>
      </c>
      <c r="O226" t="s">
        <v>314</v>
      </c>
      <c r="P226">
        <v>1</v>
      </c>
      <c r="Q226">
        <v>1</v>
      </c>
      <c r="R226">
        <v>1</v>
      </c>
      <c r="S226" t="s">
        <v>314</v>
      </c>
    </row>
    <row r="227" spans="1:19" x14ac:dyDescent="0.35">
      <c r="A227" t="str">
        <f>LEFT(VEP!B227,FIND(":",VEP!B227)-1)</f>
        <v>2</v>
      </c>
      <c r="B227" t="str">
        <f>RIGHT(VEP!B227,LEN(VEP!B227)-FIND("-",VEP!B227))</f>
        <v>71528478</v>
      </c>
      <c r="C227" t="str">
        <f>IF(VEP!F227="-",VEP!G227,VEP!F227)</f>
        <v>EPB41</v>
      </c>
      <c r="E227">
        <v>28</v>
      </c>
      <c r="F227">
        <v>8210550</v>
      </c>
      <c r="G227" t="s">
        <v>678</v>
      </c>
      <c r="H227">
        <f t="shared" si="12"/>
        <v>1</v>
      </c>
      <c r="I227">
        <f t="shared" si="13"/>
        <v>1</v>
      </c>
      <c r="J227">
        <f t="shared" si="14"/>
        <v>1</v>
      </c>
      <c r="K227" t="str">
        <f t="shared" si="15"/>
        <v>PLCE1</v>
      </c>
      <c r="M227">
        <v>32</v>
      </c>
      <c r="N227">
        <v>24657487</v>
      </c>
      <c r="O227" t="s">
        <v>314</v>
      </c>
      <c r="P227">
        <v>1</v>
      </c>
      <c r="Q227">
        <v>1</v>
      </c>
      <c r="R227">
        <v>1</v>
      </c>
      <c r="S227" t="s">
        <v>314</v>
      </c>
    </row>
    <row r="228" spans="1:19" x14ac:dyDescent="0.35">
      <c r="A228" t="str">
        <f>LEFT(VEP!B228,FIND(":",VEP!B228)-1)</f>
        <v>2</v>
      </c>
      <c r="B228" t="str">
        <f>RIGHT(VEP!B228,LEN(VEP!B228)-FIND("-",VEP!B228))</f>
        <v>71528478</v>
      </c>
      <c r="C228" t="str">
        <f>IF(VEP!F228="-",VEP!G228,VEP!F228)</f>
        <v>EPB41</v>
      </c>
      <c r="E228">
        <v>28</v>
      </c>
      <c r="F228">
        <v>8216688</v>
      </c>
      <c r="G228" t="s">
        <v>678</v>
      </c>
      <c r="H228">
        <f t="shared" si="12"/>
        <v>1</v>
      </c>
      <c r="I228">
        <f t="shared" si="13"/>
        <v>1</v>
      </c>
      <c r="J228">
        <f t="shared" si="14"/>
        <v>1</v>
      </c>
      <c r="K228" t="str">
        <f t="shared" si="15"/>
        <v>PLCE1</v>
      </c>
      <c r="M228">
        <v>32</v>
      </c>
      <c r="N228">
        <v>25070561</v>
      </c>
      <c r="O228" t="s">
        <v>700</v>
      </c>
      <c r="P228">
        <v>1</v>
      </c>
      <c r="Q228">
        <v>1</v>
      </c>
      <c r="R228">
        <v>1</v>
      </c>
      <c r="S228" t="s">
        <v>700</v>
      </c>
    </row>
    <row r="229" spans="1:19" x14ac:dyDescent="0.35">
      <c r="A229" t="str">
        <f>LEFT(VEP!B229,FIND(":",VEP!B229)-1)</f>
        <v>2</v>
      </c>
      <c r="B229" t="str">
        <f>RIGHT(VEP!B229,LEN(VEP!B229)-FIND("-",VEP!B229))</f>
        <v>71528478</v>
      </c>
      <c r="C229" t="str">
        <f>IF(VEP!F229="-",VEP!G229,VEP!F229)</f>
        <v>EPB41</v>
      </c>
      <c r="E229">
        <v>28</v>
      </c>
      <c r="F229">
        <v>8230318</v>
      </c>
      <c r="G229" t="s">
        <v>678</v>
      </c>
      <c r="H229">
        <f t="shared" si="12"/>
        <v>1</v>
      </c>
      <c r="I229">
        <f t="shared" si="13"/>
        <v>1</v>
      </c>
      <c r="J229">
        <f t="shared" si="14"/>
        <v>1</v>
      </c>
      <c r="K229" t="str">
        <f t="shared" si="15"/>
        <v>PLCE1</v>
      </c>
      <c r="M229">
        <v>34</v>
      </c>
      <c r="N229">
        <v>1427518</v>
      </c>
      <c r="O229" t="s">
        <v>704</v>
      </c>
      <c r="P229">
        <v>1</v>
      </c>
      <c r="Q229">
        <v>1</v>
      </c>
      <c r="R229">
        <v>1</v>
      </c>
      <c r="S229" t="s">
        <v>704</v>
      </c>
    </row>
    <row r="230" spans="1:19" x14ac:dyDescent="0.35">
      <c r="A230" t="str">
        <f>LEFT(VEP!B230,FIND(":",VEP!B230)-1)</f>
        <v>2</v>
      </c>
      <c r="B230" t="str">
        <f>RIGHT(VEP!B230,LEN(VEP!B230)-FIND("-",VEP!B230))</f>
        <v>71528478</v>
      </c>
      <c r="C230" t="str">
        <f>IF(VEP!F230="-",VEP!G230,VEP!F230)</f>
        <v>EPB41</v>
      </c>
      <c r="E230">
        <v>28</v>
      </c>
      <c r="F230">
        <v>10677902</v>
      </c>
      <c r="G230" t="s">
        <v>686</v>
      </c>
      <c r="H230">
        <f t="shared" si="12"/>
        <v>1</v>
      </c>
      <c r="I230">
        <f t="shared" si="13"/>
        <v>1</v>
      </c>
      <c r="J230">
        <f t="shared" si="14"/>
        <v>1</v>
      </c>
      <c r="K230" t="str">
        <f t="shared" si="15"/>
        <v>RRP12</v>
      </c>
      <c r="M230">
        <v>37</v>
      </c>
      <c r="N230">
        <v>4766480</v>
      </c>
      <c r="O230" t="s">
        <v>706</v>
      </c>
      <c r="P230">
        <v>2</v>
      </c>
      <c r="Q230">
        <v>2</v>
      </c>
      <c r="R230">
        <v>1</v>
      </c>
      <c r="S230" t="s">
        <v>1542</v>
      </c>
    </row>
    <row r="231" spans="1:19" x14ac:dyDescent="0.35">
      <c r="A231" t="str">
        <f>LEFT(VEP!B231,FIND(":",VEP!B231)-1)</f>
        <v>20</v>
      </c>
      <c r="B231" t="str">
        <f>RIGHT(VEP!B231,LEN(VEP!B231)-FIND("-",VEP!B231))</f>
        <v>2971861</v>
      </c>
      <c r="C231" t="str">
        <f>IF(VEP!F231="-",VEP!G231,VEP!F231)</f>
        <v>ISY1</v>
      </c>
      <c r="E231">
        <v>30</v>
      </c>
      <c r="F231">
        <v>1552291</v>
      </c>
      <c r="G231" t="s">
        <v>314</v>
      </c>
      <c r="H231">
        <f t="shared" si="12"/>
        <v>1</v>
      </c>
      <c r="I231">
        <f t="shared" si="13"/>
        <v>1</v>
      </c>
      <c r="J231">
        <f t="shared" si="14"/>
        <v>1</v>
      </c>
      <c r="K231" t="str">
        <f t="shared" si="15"/>
        <v>-</v>
      </c>
      <c r="M231">
        <v>37</v>
      </c>
      <c r="N231">
        <v>14949623</v>
      </c>
      <c r="O231" t="s">
        <v>707</v>
      </c>
      <c r="P231">
        <v>1</v>
      </c>
      <c r="Q231">
        <v>1</v>
      </c>
      <c r="R231">
        <v>1</v>
      </c>
      <c r="S231" t="s">
        <v>707</v>
      </c>
    </row>
    <row r="232" spans="1:19" x14ac:dyDescent="0.35">
      <c r="A232" t="str">
        <f>LEFT(VEP!B232,FIND(":",VEP!B232)-1)</f>
        <v>20</v>
      </c>
      <c r="B232" t="str">
        <f>RIGHT(VEP!B232,LEN(VEP!B232)-FIND("-",VEP!B232))</f>
        <v>2971861</v>
      </c>
      <c r="C232" t="str">
        <f>IF(VEP!F232="-",VEP!G232,VEP!F232)</f>
        <v>ISY1</v>
      </c>
      <c r="E232">
        <v>30</v>
      </c>
      <c r="F232">
        <v>1558195</v>
      </c>
      <c r="G232" t="s">
        <v>314</v>
      </c>
      <c r="H232">
        <f t="shared" si="12"/>
        <v>1</v>
      </c>
      <c r="I232">
        <f t="shared" si="13"/>
        <v>1</v>
      </c>
      <c r="J232">
        <f t="shared" si="14"/>
        <v>1</v>
      </c>
      <c r="K232" t="str">
        <f t="shared" si="15"/>
        <v>-</v>
      </c>
    </row>
    <row r="233" spans="1:19" x14ac:dyDescent="0.35">
      <c r="A233" t="str">
        <f>LEFT(VEP!B233,FIND(":",VEP!B233)-1)</f>
        <v>20</v>
      </c>
      <c r="B233" t="str">
        <f>RIGHT(VEP!B233,LEN(VEP!B233)-FIND("-",VEP!B233))</f>
        <v>2971861</v>
      </c>
      <c r="C233" t="str">
        <f>IF(VEP!F233="-",VEP!G233,VEP!F233)</f>
        <v>ISY1</v>
      </c>
      <c r="E233">
        <v>30</v>
      </c>
      <c r="F233">
        <v>1732646</v>
      </c>
      <c r="G233" t="s">
        <v>314</v>
      </c>
      <c r="H233">
        <f t="shared" si="12"/>
        <v>1</v>
      </c>
      <c r="I233">
        <f t="shared" si="13"/>
        <v>1</v>
      </c>
      <c r="J233">
        <f t="shared" si="14"/>
        <v>1</v>
      </c>
      <c r="K233" t="str">
        <f t="shared" si="15"/>
        <v>-</v>
      </c>
    </row>
    <row r="234" spans="1:19" x14ac:dyDescent="0.35">
      <c r="A234" t="str">
        <f>LEFT(VEP!B234,FIND(":",VEP!B234)-1)</f>
        <v>20</v>
      </c>
      <c r="B234" t="str">
        <f>RIGHT(VEP!B234,LEN(VEP!B234)-FIND("-",VEP!B234))</f>
        <v>8744328</v>
      </c>
      <c r="C234" t="str">
        <f>IF(VEP!F234="-",VEP!G234,VEP!F234)</f>
        <v>-</v>
      </c>
      <c r="E234">
        <v>30</v>
      </c>
      <c r="F234">
        <v>1744087</v>
      </c>
      <c r="G234" t="s">
        <v>694</v>
      </c>
      <c r="H234">
        <f t="shared" si="12"/>
        <v>1</v>
      </c>
      <c r="I234">
        <f t="shared" si="13"/>
        <v>1</v>
      </c>
      <c r="J234">
        <f t="shared" si="14"/>
        <v>1</v>
      </c>
      <c r="K234" t="str">
        <f t="shared" si="15"/>
        <v>ENSCAFG00000008172</v>
      </c>
    </row>
    <row r="235" spans="1:19" x14ac:dyDescent="0.35">
      <c r="A235" t="str">
        <f>LEFT(VEP!B235,FIND(":",VEP!B235)-1)</f>
        <v>20</v>
      </c>
      <c r="B235" t="str">
        <f>RIGHT(VEP!B235,LEN(VEP!B235)-FIND("-",VEP!B235))</f>
        <v>8894743</v>
      </c>
      <c r="C235" t="str">
        <f>IF(VEP!F235="-",VEP!G235,VEP!F235)</f>
        <v>SRGAP3</v>
      </c>
      <c r="E235">
        <v>30</v>
      </c>
      <c r="F235">
        <v>4822803</v>
      </c>
      <c r="G235" t="s">
        <v>314</v>
      </c>
      <c r="H235">
        <f t="shared" si="12"/>
        <v>1</v>
      </c>
      <c r="I235">
        <f t="shared" si="13"/>
        <v>1</v>
      </c>
      <c r="J235">
        <f t="shared" si="14"/>
        <v>1</v>
      </c>
      <c r="K235" t="str">
        <f t="shared" si="15"/>
        <v>-</v>
      </c>
    </row>
    <row r="236" spans="1:19" x14ac:dyDescent="0.35">
      <c r="A236" t="str">
        <f>LEFT(VEP!B236,FIND(":",VEP!B236)-1)</f>
        <v>20</v>
      </c>
      <c r="B236" t="str">
        <f>RIGHT(VEP!B236,LEN(VEP!B236)-FIND("-",VEP!B236))</f>
        <v>8894743</v>
      </c>
      <c r="C236" t="str">
        <f>IF(VEP!F236="-",VEP!G236,VEP!F236)</f>
        <v>SRGAP3</v>
      </c>
      <c r="E236">
        <v>30</v>
      </c>
      <c r="F236">
        <v>4880566</v>
      </c>
      <c r="G236" t="s">
        <v>314</v>
      </c>
      <c r="H236">
        <f t="shared" si="12"/>
        <v>1</v>
      </c>
      <c r="I236">
        <f t="shared" si="13"/>
        <v>1</v>
      </c>
      <c r="J236">
        <f t="shared" si="14"/>
        <v>1</v>
      </c>
      <c r="K236" t="str">
        <f t="shared" si="15"/>
        <v>-</v>
      </c>
    </row>
    <row r="237" spans="1:19" x14ac:dyDescent="0.35">
      <c r="A237" t="str">
        <f>LEFT(VEP!B237,FIND(":",VEP!B237)-1)</f>
        <v>20</v>
      </c>
      <c r="B237" t="str">
        <f>RIGHT(VEP!B237,LEN(VEP!B237)-FIND("-",VEP!B237))</f>
        <v>12119654</v>
      </c>
      <c r="C237" t="str">
        <f>IF(VEP!F237="-",VEP!G237,VEP!F237)</f>
        <v>-</v>
      </c>
      <c r="E237">
        <v>31</v>
      </c>
      <c r="F237">
        <v>15063496</v>
      </c>
      <c r="G237" t="s">
        <v>314</v>
      </c>
      <c r="H237">
        <f t="shared" si="12"/>
        <v>1</v>
      </c>
      <c r="I237">
        <f t="shared" si="13"/>
        <v>1</v>
      </c>
      <c r="J237">
        <f t="shared" si="14"/>
        <v>1</v>
      </c>
      <c r="K237" t="str">
        <f t="shared" si="15"/>
        <v>-</v>
      </c>
    </row>
    <row r="238" spans="1:19" x14ac:dyDescent="0.35">
      <c r="A238" t="str">
        <f>LEFT(VEP!B238,FIND(":",VEP!B238)-1)</f>
        <v>20</v>
      </c>
      <c r="B238" t="str">
        <f>RIGHT(VEP!B238,LEN(VEP!B238)-FIND("-",VEP!B238))</f>
        <v>13387022</v>
      </c>
      <c r="C238" t="str">
        <f>IF(VEP!F238="-",VEP!G238,VEP!F238)</f>
        <v>-</v>
      </c>
      <c r="E238">
        <v>31</v>
      </c>
      <c r="F238">
        <v>15074189</v>
      </c>
      <c r="G238" t="s">
        <v>314</v>
      </c>
      <c r="H238">
        <f t="shared" si="12"/>
        <v>1</v>
      </c>
      <c r="I238">
        <f t="shared" si="13"/>
        <v>1</v>
      </c>
      <c r="J238">
        <f t="shared" si="14"/>
        <v>1</v>
      </c>
      <c r="K238" t="str">
        <f t="shared" si="15"/>
        <v>-</v>
      </c>
    </row>
    <row r="239" spans="1:19" x14ac:dyDescent="0.35">
      <c r="A239" t="str">
        <f>LEFT(VEP!B239,FIND(":",VEP!B239)-1)</f>
        <v>20</v>
      </c>
      <c r="B239" t="str">
        <f>RIGHT(VEP!B239,LEN(VEP!B239)-FIND("-",VEP!B239))</f>
        <v>18037927</v>
      </c>
      <c r="C239" t="str">
        <f>IF(VEP!F239="-",VEP!G239,VEP!F239)</f>
        <v>-</v>
      </c>
      <c r="E239">
        <v>32</v>
      </c>
      <c r="F239">
        <v>24657487</v>
      </c>
      <c r="G239" t="s">
        <v>314</v>
      </c>
      <c r="H239">
        <f t="shared" si="12"/>
        <v>1</v>
      </c>
      <c r="I239">
        <f t="shared" si="13"/>
        <v>1</v>
      </c>
      <c r="J239">
        <f t="shared" si="14"/>
        <v>1</v>
      </c>
      <c r="K239" t="str">
        <f t="shared" si="15"/>
        <v>-</v>
      </c>
    </row>
    <row r="240" spans="1:19" x14ac:dyDescent="0.35">
      <c r="A240" t="str">
        <f>LEFT(VEP!B240,FIND(":",VEP!B240)-1)</f>
        <v>20</v>
      </c>
      <c r="B240" t="str">
        <f>RIGHT(VEP!B240,LEN(VEP!B240)-FIND("-",VEP!B240))</f>
        <v>18060817</v>
      </c>
      <c r="C240" t="str">
        <f>IF(VEP!F240="-",VEP!G240,VEP!F240)</f>
        <v>-</v>
      </c>
      <c r="E240">
        <v>32</v>
      </c>
      <c r="F240">
        <v>25070561</v>
      </c>
      <c r="G240" t="s">
        <v>700</v>
      </c>
      <c r="H240">
        <f t="shared" si="12"/>
        <v>1</v>
      </c>
      <c r="I240">
        <f t="shared" si="13"/>
        <v>1</v>
      </c>
      <c r="J240">
        <f t="shared" si="14"/>
        <v>1</v>
      </c>
      <c r="K240" t="str">
        <f t="shared" si="15"/>
        <v>ENSCAFG00000010861</v>
      </c>
    </row>
    <row r="241" spans="1:11" x14ac:dyDescent="0.35">
      <c r="A241" t="str">
        <f>LEFT(VEP!B241,FIND(":",VEP!B241)-1)</f>
        <v>20</v>
      </c>
      <c r="B241" t="str">
        <f>RIGHT(VEP!B241,LEN(VEP!B241)-FIND("-",VEP!B241))</f>
        <v>18066749</v>
      </c>
      <c r="C241" t="str">
        <f>IF(VEP!F241="-",VEP!G241,VEP!F241)</f>
        <v>-</v>
      </c>
      <c r="E241">
        <v>34</v>
      </c>
      <c r="F241">
        <v>1427518</v>
      </c>
      <c r="G241" t="s">
        <v>704</v>
      </c>
      <c r="H241">
        <f t="shared" si="12"/>
        <v>1</v>
      </c>
      <c r="I241">
        <f t="shared" si="13"/>
        <v>1</v>
      </c>
      <c r="J241">
        <f t="shared" si="14"/>
        <v>1</v>
      </c>
      <c r="K241" t="str">
        <f t="shared" si="15"/>
        <v>ENSCAFG00000048743</v>
      </c>
    </row>
    <row r="242" spans="1:11" x14ac:dyDescent="0.35">
      <c r="A242" t="str">
        <f>LEFT(VEP!B242,FIND(":",VEP!B242)-1)</f>
        <v>20</v>
      </c>
      <c r="B242" t="str">
        <f>RIGHT(VEP!B242,LEN(VEP!B242)-FIND("-",VEP!B242))</f>
        <v>18076728</v>
      </c>
      <c r="C242" t="str">
        <f>IF(VEP!F242="-",VEP!G242,VEP!F242)</f>
        <v>-</v>
      </c>
      <c r="E242">
        <v>37</v>
      </c>
      <c r="F242">
        <v>4766480</v>
      </c>
      <c r="G242" t="s">
        <v>1399</v>
      </c>
      <c r="H242">
        <f t="shared" si="12"/>
        <v>1</v>
      </c>
      <c r="I242">
        <f t="shared" si="13"/>
        <v>2</v>
      </c>
      <c r="J242">
        <f t="shared" si="14"/>
        <v>0</v>
      </c>
      <c r="K242" t="str">
        <f t="shared" si="15"/>
        <v>ENSCAFG00000044056</v>
      </c>
    </row>
    <row r="243" spans="1:11" x14ac:dyDescent="0.35">
      <c r="A243" t="str">
        <f>LEFT(VEP!B243,FIND(":",VEP!B243)-1)</f>
        <v>20</v>
      </c>
      <c r="B243" t="str">
        <f>RIGHT(VEP!B243,LEN(VEP!B243)-FIND("-",VEP!B243))</f>
        <v>18090687</v>
      </c>
      <c r="C243" t="str">
        <f>IF(VEP!F243="-",VEP!G243,VEP!F243)</f>
        <v>-</v>
      </c>
      <c r="E243">
        <v>37</v>
      </c>
      <c r="F243">
        <v>4766480</v>
      </c>
      <c r="G243" t="s">
        <v>706</v>
      </c>
      <c r="H243">
        <f t="shared" si="12"/>
        <v>2</v>
      </c>
      <c r="I243">
        <f t="shared" si="13"/>
        <v>2</v>
      </c>
      <c r="J243">
        <f t="shared" si="14"/>
        <v>1</v>
      </c>
      <c r="K243" t="str">
        <f t="shared" si="15"/>
        <v>ENSCAFG00000044056,ENSCAFG00000050002</v>
      </c>
    </row>
    <row r="244" spans="1:11" x14ac:dyDescent="0.35">
      <c r="A244" t="str">
        <f>LEFT(VEP!B244,FIND(":",VEP!B244)-1)</f>
        <v>20</v>
      </c>
      <c r="B244" t="str">
        <f>RIGHT(VEP!B244,LEN(VEP!B244)-FIND("-",VEP!B244))</f>
        <v>18099570</v>
      </c>
      <c r="C244" t="str">
        <f>IF(VEP!F244="-",VEP!G244,VEP!F244)</f>
        <v>-</v>
      </c>
      <c r="E244">
        <v>37</v>
      </c>
      <c r="F244">
        <v>14949623</v>
      </c>
      <c r="G244" t="s">
        <v>707</v>
      </c>
      <c r="H244">
        <f t="shared" si="12"/>
        <v>1</v>
      </c>
      <c r="I244">
        <f t="shared" si="13"/>
        <v>1</v>
      </c>
      <c r="J244">
        <f t="shared" si="14"/>
        <v>1</v>
      </c>
      <c r="K244" t="str">
        <f t="shared" si="15"/>
        <v>ENSCAFG00000049414</v>
      </c>
    </row>
    <row r="245" spans="1:11" x14ac:dyDescent="0.35">
      <c r="A245" t="str">
        <f>LEFT(VEP!B245,FIND(":",VEP!B245)-1)</f>
        <v>20</v>
      </c>
      <c r="B245" t="str">
        <f>RIGHT(VEP!B245,LEN(VEP!B245)-FIND("-",VEP!B245))</f>
        <v>23922281</v>
      </c>
      <c r="C245" t="str">
        <f>IF(VEP!F245="-",VEP!G245,VEP!F245)</f>
        <v>SUCLG2</v>
      </c>
    </row>
    <row r="246" spans="1:11" x14ac:dyDescent="0.35">
      <c r="A246" t="str">
        <f>LEFT(VEP!B246,FIND(":",VEP!B246)-1)</f>
        <v>20</v>
      </c>
      <c r="B246" t="str">
        <f>RIGHT(VEP!B246,LEN(VEP!B246)-FIND("-",VEP!B246))</f>
        <v>23922281</v>
      </c>
      <c r="C246" t="str">
        <f>IF(VEP!F246="-",VEP!G246,VEP!F246)</f>
        <v>SUCLG2</v>
      </c>
    </row>
    <row r="247" spans="1:11" x14ac:dyDescent="0.35">
      <c r="A247" t="str">
        <f>LEFT(VEP!B247,FIND(":",VEP!B247)-1)</f>
        <v>20</v>
      </c>
      <c r="B247" t="str">
        <f>RIGHT(VEP!B247,LEN(VEP!B247)-FIND("-",VEP!B247))</f>
        <v>23922281</v>
      </c>
      <c r="C247" t="str">
        <f>IF(VEP!F247="-",VEP!G247,VEP!F247)</f>
        <v>SUCLG2</v>
      </c>
    </row>
    <row r="248" spans="1:11" x14ac:dyDescent="0.35">
      <c r="A248" t="str">
        <f>LEFT(VEP!B248,FIND(":",VEP!B248)-1)</f>
        <v>20</v>
      </c>
      <c r="B248" t="str">
        <f>RIGHT(VEP!B248,LEN(VEP!B248)-FIND("-",VEP!B248))</f>
        <v>23922281</v>
      </c>
      <c r="C248" t="str">
        <f>IF(VEP!F248="-",VEP!G248,VEP!F248)</f>
        <v>SUCLG2</v>
      </c>
    </row>
    <row r="249" spans="1:11" x14ac:dyDescent="0.35">
      <c r="A249" t="str">
        <f>LEFT(VEP!B249,FIND(":",VEP!B249)-1)</f>
        <v>20</v>
      </c>
      <c r="B249" t="str">
        <f>RIGHT(VEP!B249,LEN(VEP!B249)-FIND("-",VEP!B249))</f>
        <v>35581314</v>
      </c>
      <c r="C249" t="str">
        <f>IF(VEP!F249="-",VEP!G249,VEP!F249)</f>
        <v>CACNA2D3</v>
      </c>
    </row>
    <row r="250" spans="1:11" x14ac:dyDescent="0.35">
      <c r="A250" t="str">
        <f>LEFT(VEP!B250,FIND(":",VEP!B250)-1)</f>
        <v>20</v>
      </c>
      <c r="B250" t="str">
        <f>RIGHT(VEP!B250,LEN(VEP!B250)-FIND("-",VEP!B250))</f>
        <v>35581314</v>
      </c>
      <c r="C250" t="str">
        <f>IF(VEP!F250="-",VEP!G250,VEP!F250)</f>
        <v>CACNA2D3</v>
      </c>
    </row>
    <row r="251" spans="1:11" x14ac:dyDescent="0.35">
      <c r="A251" t="str">
        <f>LEFT(VEP!B251,FIND(":",VEP!B251)-1)</f>
        <v>20</v>
      </c>
      <c r="B251" t="str">
        <f>RIGHT(VEP!B251,LEN(VEP!B251)-FIND("-",VEP!B251))</f>
        <v>35581314</v>
      </c>
      <c r="C251" t="str">
        <f>IF(VEP!F251="-",VEP!G251,VEP!F251)</f>
        <v>CACNA2D3</v>
      </c>
    </row>
    <row r="252" spans="1:11" x14ac:dyDescent="0.35">
      <c r="A252" t="str">
        <f>LEFT(VEP!B252,FIND(":",VEP!B252)-1)</f>
        <v>20</v>
      </c>
      <c r="B252" t="str">
        <f>RIGHT(VEP!B252,LEN(VEP!B252)-FIND("-",VEP!B252))</f>
        <v>35581314</v>
      </c>
      <c r="C252" t="str">
        <f>IF(VEP!F252="-",VEP!G252,VEP!F252)</f>
        <v>CACNA2D3</v>
      </c>
    </row>
    <row r="253" spans="1:11" x14ac:dyDescent="0.35">
      <c r="A253" t="str">
        <f>LEFT(VEP!B253,FIND(":",VEP!B253)-1)</f>
        <v>20</v>
      </c>
      <c r="B253" t="str">
        <f>RIGHT(VEP!B253,LEN(VEP!B253)-FIND("-",VEP!B253))</f>
        <v>35587808</v>
      </c>
      <c r="C253" t="str">
        <f>IF(VEP!F253="-",VEP!G253,VEP!F253)</f>
        <v>CACNA2D3</v>
      </c>
    </row>
    <row r="254" spans="1:11" x14ac:dyDescent="0.35">
      <c r="A254" t="str">
        <f>LEFT(VEP!B254,FIND(":",VEP!B254)-1)</f>
        <v>20</v>
      </c>
      <c r="B254" t="str">
        <f>RIGHT(VEP!B254,LEN(VEP!B254)-FIND("-",VEP!B254))</f>
        <v>35587808</v>
      </c>
      <c r="C254" t="str">
        <f>IF(VEP!F254="-",VEP!G254,VEP!F254)</f>
        <v>CACNA2D3</v>
      </c>
    </row>
    <row r="255" spans="1:11" x14ac:dyDescent="0.35">
      <c r="A255" t="str">
        <f>LEFT(VEP!B255,FIND(":",VEP!B255)-1)</f>
        <v>20</v>
      </c>
      <c r="B255" t="str">
        <f>RIGHT(VEP!B255,LEN(VEP!B255)-FIND("-",VEP!B255))</f>
        <v>35587808</v>
      </c>
      <c r="C255" t="str">
        <f>IF(VEP!F255="-",VEP!G255,VEP!F255)</f>
        <v>CACNA2D3</v>
      </c>
    </row>
    <row r="256" spans="1:11" x14ac:dyDescent="0.35">
      <c r="A256" t="str">
        <f>LEFT(VEP!B256,FIND(":",VEP!B256)-1)</f>
        <v>20</v>
      </c>
      <c r="B256" t="str">
        <f>RIGHT(VEP!B256,LEN(VEP!B256)-FIND("-",VEP!B256))</f>
        <v>35587808</v>
      </c>
      <c r="C256" t="str">
        <f>IF(VEP!F256="-",VEP!G256,VEP!F256)</f>
        <v>CACNA2D3</v>
      </c>
    </row>
    <row r="257" spans="1:3" x14ac:dyDescent="0.35">
      <c r="A257" t="str">
        <f>LEFT(VEP!B257,FIND(":",VEP!B257)-1)</f>
        <v>20</v>
      </c>
      <c r="B257" t="str">
        <f>RIGHT(VEP!B257,LEN(VEP!B257)-FIND("-",VEP!B257))</f>
        <v>35732329</v>
      </c>
      <c r="C257" t="str">
        <f>IF(VEP!F257="-",VEP!G257,VEP!F257)</f>
        <v>CACNA2D3</v>
      </c>
    </row>
    <row r="258" spans="1:3" x14ac:dyDescent="0.35">
      <c r="A258" t="str">
        <f>LEFT(VEP!B258,FIND(":",VEP!B258)-1)</f>
        <v>20</v>
      </c>
      <c r="B258" t="str">
        <f>RIGHT(VEP!B258,LEN(VEP!B258)-FIND("-",VEP!B258))</f>
        <v>35732329</v>
      </c>
      <c r="C258" t="str">
        <f>IF(VEP!F258="-",VEP!G258,VEP!F258)</f>
        <v>CACNA2D3</v>
      </c>
    </row>
    <row r="259" spans="1:3" x14ac:dyDescent="0.35">
      <c r="A259" t="str">
        <f>LEFT(VEP!B259,FIND(":",VEP!B259)-1)</f>
        <v>20</v>
      </c>
      <c r="B259" t="str">
        <f>RIGHT(VEP!B259,LEN(VEP!B259)-FIND("-",VEP!B259))</f>
        <v>35732329</v>
      </c>
      <c r="C259" t="str">
        <f>IF(VEP!F259="-",VEP!G259,VEP!F259)</f>
        <v>CACNA2D3</v>
      </c>
    </row>
    <row r="260" spans="1:3" x14ac:dyDescent="0.35">
      <c r="A260" t="str">
        <f>LEFT(VEP!B260,FIND(":",VEP!B260)-1)</f>
        <v>20</v>
      </c>
      <c r="B260" t="str">
        <f>RIGHT(VEP!B260,LEN(VEP!B260)-FIND("-",VEP!B260))</f>
        <v>35732329</v>
      </c>
      <c r="C260" t="str">
        <f>IF(VEP!F260="-",VEP!G260,VEP!F260)</f>
        <v>CACNA2D3</v>
      </c>
    </row>
    <row r="261" spans="1:3" x14ac:dyDescent="0.35">
      <c r="A261" t="str">
        <f>LEFT(VEP!B261,FIND(":",VEP!B261)-1)</f>
        <v>20</v>
      </c>
      <c r="B261" t="str">
        <f>RIGHT(VEP!B261,LEN(VEP!B261)-FIND("-",VEP!B261))</f>
        <v>35738272</v>
      </c>
      <c r="C261" t="str">
        <f>IF(VEP!F261="-",VEP!G261,VEP!F261)</f>
        <v>CACNA2D3</v>
      </c>
    </row>
    <row r="262" spans="1:3" x14ac:dyDescent="0.35">
      <c r="A262" t="str">
        <f>LEFT(VEP!B262,FIND(":",VEP!B262)-1)</f>
        <v>20</v>
      </c>
      <c r="B262" t="str">
        <f>RIGHT(VEP!B262,LEN(VEP!B262)-FIND("-",VEP!B262))</f>
        <v>35738272</v>
      </c>
      <c r="C262" t="str">
        <f>IF(VEP!F262="-",VEP!G262,VEP!F262)</f>
        <v>CACNA2D3</v>
      </c>
    </row>
    <row r="263" spans="1:3" x14ac:dyDescent="0.35">
      <c r="A263" t="str">
        <f>LEFT(VEP!B263,FIND(":",VEP!B263)-1)</f>
        <v>20</v>
      </c>
      <c r="B263" t="str">
        <f>RIGHT(VEP!B263,LEN(VEP!B263)-FIND("-",VEP!B263))</f>
        <v>35738272</v>
      </c>
      <c r="C263" t="str">
        <f>IF(VEP!F263="-",VEP!G263,VEP!F263)</f>
        <v>CACNA2D3</v>
      </c>
    </row>
    <row r="264" spans="1:3" x14ac:dyDescent="0.35">
      <c r="A264" t="str">
        <f>LEFT(VEP!B264,FIND(":",VEP!B264)-1)</f>
        <v>20</v>
      </c>
      <c r="B264" t="str">
        <f>RIGHT(VEP!B264,LEN(VEP!B264)-FIND("-",VEP!B264))</f>
        <v>35738272</v>
      </c>
      <c r="C264" t="str">
        <f>IF(VEP!F264="-",VEP!G264,VEP!F264)</f>
        <v>CACNA2D3</v>
      </c>
    </row>
    <row r="265" spans="1:3" x14ac:dyDescent="0.35">
      <c r="A265" t="str">
        <f>LEFT(VEP!B265,FIND(":",VEP!B265)-1)</f>
        <v>20</v>
      </c>
      <c r="B265" t="str">
        <f>RIGHT(VEP!B265,LEN(VEP!B265)-FIND("-",VEP!B265))</f>
        <v>36834508</v>
      </c>
      <c r="C265" t="str">
        <f>IF(VEP!F265="-",VEP!G265,VEP!F265)</f>
        <v>-</v>
      </c>
    </row>
    <row r="266" spans="1:3" x14ac:dyDescent="0.35">
      <c r="A266" t="str">
        <f>LEFT(VEP!B266,FIND(":",VEP!B266)-1)</f>
        <v>22</v>
      </c>
      <c r="B266" t="str">
        <f>RIGHT(VEP!B266,LEN(VEP!B266)-FIND("-",VEP!B266))</f>
        <v>11073667</v>
      </c>
      <c r="C266" t="str">
        <f>IF(VEP!F266="-",VEP!G266,VEP!F266)</f>
        <v>-</v>
      </c>
    </row>
    <row r="267" spans="1:3" x14ac:dyDescent="0.35">
      <c r="A267" t="str">
        <f>LEFT(VEP!B267,FIND(":",VEP!B267)-1)</f>
        <v>22</v>
      </c>
      <c r="B267" t="str">
        <f>RIGHT(VEP!B267,LEN(VEP!B267)-FIND("-",VEP!B267))</f>
        <v>12027888</v>
      </c>
      <c r="C267" t="str">
        <f>IF(VEP!F267="-",VEP!G267,VEP!F267)</f>
        <v>ENSCAFG00000042444</v>
      </c>
    </row>
    <row r="268" spans="1:3" x14ac:dyDescent="0.35">
      <c r="A268" t="str">
        <f>LEFT(VEP!B268,FIND(":",VEP!B268)-1)</f>
        <v>22</v>
      </c>
      <c r="B268" t="str">
        <f>RIGHT(VEP!B268,LEN(VEP!B268)-FIND("-",VEP!B268))</f>
        <v>12027888</v>
      </c>
      <c r="C268" t="str">
        <f>IF(VEP!F268="-",VEP!G268,VEP!F268)</f>
        <v>ENSCAFG00000042444</v>
      </c>
    </row>
    <row r="269" spans="1:3" x14ac:dyDescent="0.35">
      <c r="A269" t="str">
        <f>LEFT(VEP!B269,FIND(":",VEP!B269)-1)</f>
        <v>22</v>
      </c>
      <c r="B269" t="str">
        <f>RIGHT(VEP!B269,LEN(VEP!B269)-FIND("-",VEP!B269))</f>
        <v>12039716</v>
      </c>
      <c r="C269" t="str">
        <f>IF(VEP!F269="-",VEP!G269,VEP!F269)</f>
        <v>ENSCAFG00000042444</v>
      </c>
    </row>
    <row r="270" spans="1:3" x14ac:dyDescent="0.35">
      <c r="A270" t="str">
        <f>LEFT(VEP!B270,FIND(":",VEP!B270)-1)</f>
        <v>22</v>
      </c>
      <c r="B270" t="str">
        <f>RIGHT(VEP!B270,LEN(VEP!B270)-FIND("-",VEP!B270))</f>
        <v>12064068</v>
      </c>
      <c r="C270" t="str">
        <f>IF(VEP!F270="-",VEP!G270,VEP!F270)</f>
        <v>ENSCAFG00000042444</v>
      </c>
    </row>
    <row r="271" spans="1:3" x14ac:dyDescent="0.35">
      <c r="A271" t="str">
        <f>LEFT(VEP!B271,FIND(":",VEP!B271)-1)</f>
        <v>22</v>
      </c>
      <c r="B271" t="str">
        <f>RIGHT(VEP!B271,LEN(VEP!B271)-FIND("-",VEP!B271))</f>
        <v>17089718</v>
      </c>
      <c r="C271" t="str">
        <f>IF(VEP!F271="-",VEP!G271,VEP!F271)</f>
        <v>-</v>
      </c>
    </row>
    <row r="272" spans="1:3" x14ac:dyDescent="0.35">
      <c r="A272" t="str">
        <f>LEFT(VEP!B272,FIND(":",VEP!B272)-1)</f>
        <v>22</v>
      </c>
      <c r="B272" t="str">
        <f>RIGHT(VEP!B272,LEN(VEP!B272)-FIND("-",VEP!B272))</f>
        <v>17102316</v>
      </c>
      <c r="C272" t="str">
        <f>IF(VEP!F272="-",VEP!G272,VEP!F272)</f>
        <v>-</v>
      </c>
    </row>
    <row r="273" spans="1:3" x14ac:dyDescent="0.35">
      <c r="A273" t="str">
        <f>LEFT(VEP!B273,FIND(":",VEP!B273)-1)</f>
        <v>22</v>
      </c>
      <c r="B273" t="str">
        <f>RIGHT(VEP!B273,LEN(VEP!B273)-FIND("-",VEP!B273))</f>
        <v>17113959</v>
      </c>
      <c r="C273" t="str">
        <f>IF(VEP!F273="-",VEP!G273,VEP!F273)</f>
        <v>-</v>
      </c>
    </row>
    <row r="274" spans="1:3" x14ac:dyDescent="0.35">
      <c r="A274" t="str">
        <f>LEFT(VEP!B274,FIND(":",VEP!B274)-1)</f>
        <v>22</v>
      </c>
      <c r="B274" t="str">
        <f>RIGHT(VEP!B274,LEN(VEP!B274)-FIND("-",VEP!B274))</f>
        <v>17129084</v>
      </c>
      <c r="C274" t="str">
        <f>IF(VEP!F274="-",VEP!G274,VEP!F274)</f>
        <v>-</v>
      </c>
    </row>
    <row r="275" spans="1:3" x14ac:dyDescent="0.35">
      <c r="A275" t="str">
        <f>LEFT(VEP!B275,FIND(":",VEP!B275)-1)</f>
        <v>22</v>
      </c>
      <c r="B275" t="str">
        <f>RIGHT(VEP!B275,LEN(VEP!B275)-FIND("-",VEP!B275))</f>
        <v>17133195</v>
      </c>
      <c r="C275" t="str">
        <f>IF(VEP!F275="-",VEP!G275,VEP!F275)</f>
        <v>-</v>
      </c>
    </row>
    <row r="276" spans="1:3" x14ac:dyDescent="0.35">
      <c r="A276" t="str">
        <f>LEFT(VEP!B276,FIND(":",VEP!B276)-1)</f>
        <v>22</v>
      </c>
      <c r="B276" t="str">
        <f>RIGHT(VEP!B276,LEN(VEP!B276)-FIND("-",VEP!B276))</f>
        <v>17153150</v>
      </c>
      <c r="C276" t="str">
        <f>IF(VEP!F276="-",VEP!G276,VEP!F276)</f>
        <v>PCDH20</v>
      </c>
    </row>
    <row r="277" spans="1:3" x14ac:dyDescent="0.35">
      <c r="A277" t="str">
        <f>LEFT(VEP!B277,FIND(":",VEP!B277)-1)</f>
        <v>22</v>
      </c>
      <c r="B277" t="str">
        <f>RIGHT(VEP!B277,LEN(VEP!B277)-FIND("-",VEP!B277))</f>
        <v>17153150</v>
      </c>
      <c r="C277" t="str">
        <f>IF(VEP!F277="-",VEP!G277,VEP!F277)</f>
        <v>ENSCAFG00000038721</v>
      </c>
    </row>
    <row r="278" spans="1:3" x14ac:dyDescent="0.35">
      <c r="A278" t="str">
        <f>LEFT(VEP!B278,FIND(":",VEP!B278)-1)</f>
        <v>22</v>
      </c>
      <c r="B278" t="str">
        <f>RIGHT(VEP!B278,LEN(VEP!B278)-FIND("-",VEP!B278))</f>
        <v>17154006</v>
      </c>
      <c r="C278" t="str">
        <f>IF(VEP!F278="-",VEP!G278,VEP!F278)</f>
        <v>PCDH20</v>
      </c>
    </row>
    <row r="279" spans="1:3" x14ac:dyDescent="0.35">
      <c r="A279" t="str">
        <f>LEFT(VEP!B279,FIND(":",VEP!B279)-1)</f>
        <v>22</v>
      </c>
      <c r="B279" t="str">
        <f>RIGHT(VEP!B279,LEN(VEP!B279)-FIND("-",VEP!B279))</f>
        <v>17154006</v>
      </c>
      <c r="C279" t="str">
        <f>IF(VEP!F279="-",VEP!G279,VEP!F279)</f>
        <v>ENSCAFG00000038721</v>
      </c>
    </row>
    <row r="280" spans="1:3" x14ac:dyDescent="0.35">
      <c r="A280" t="str">
        <f>LEFT(VEP!B280,FIND(":",VEP!B280)-1)</f>
        <v>22</v>
      </c>
      <c r="B280" t="str">
        <f>RIGHT(VEP!B280,LEN(VEP!B280)-FIND("-",VEP!B280))</f>
        <v>17166191</v>
      </c>
      <c r="C280" t="str">
        <f>IF(VEP!F280="-",VEP!G280,VEP!F280)</f>
        <v>ENSCAFG00000038721</v>
      </c>
    </row>
    <row r="281" spans="1:3" x14ac:dyDescent="0.35">
      <c r="A281" t="str">
        <f>LEFT(VEP!B281,FIND(":",VEP!B281)-1)</f>
        <v>22</v>
      </c>
      <c r="B281" t="str">
        <f>RIGHT(VEP!B281,LEN(VEP!B281)-FIND("-",VEP!B281))</f>
        <v>17166191</v>
      </c>
      <c r="C281" t="str">
        <f>IF(VEP!F281="-",VEP!G281,VEP!F281)</f>
        <v>ENSCAFG00000038721</v>
      </c>
    </row>
    <row r="282" spans="1:3" x14ac:dyDescent="0.35">
      <c r="A282" t="str">
        <f>LEFT(VEP!B282,FIND(":",VEP!B282)-1)</f>
        <v>22</v>
      </c>
      <c r="B282" t="str">
        <f>RIGHT(VEP!B282,LEN(VEP!B282)-FIND("-",VEP!B282))</f>
        <v>18774821</v>
      </c>
      <c r="C282" t="str">
        <f>IF(VEP!F282="-",VEP!G282,VEP!F282)</f>
        <v>ENSCAFG00000049065</v>
      </c>
    </row>
    <row r="283" spans="1:3" x14ac:dyDescent="0.35">
      <c r="A283" t="str">
        <f>LEFT(VEP!B283,FIND(":",VEP!B283)-1)</f>
        <v>22</v>
      </c>
      <c r="B283" t="str">
        <f>RIGHT(VEP!B283,LEN(VEP!B283)-FIND("-",VEP!B283))</f>
        <v>18774821</v>
      </c>
      <c r="C283" t="str">
        <f>IF(VEP!F283="-",VEP!G283,VEP!F283)</f>
        <v>ENSCAFG00000047507</v>
      </c>
    </row>
    <row r="284" spans="1:3" x14ac:dyDescent="0.35">
      <c r="A284" t="str">
        <f>LEFT(VEP!B284,FIND(":",VEP!B284)-1)</f>
        <v>22</v>
      </c>
      <c r="B284" t="str">
        <f>RIGHT(VEP!B284,LEN(VEP!B284)-FIND("-",VEP!B284))</f>
        <v>18960901</v>
      </c>
      <c r="C284" t="str">
        <f>IF(VEP!F284="-",VEP!G284,VEP!F284)</f>
        <v>-</v>
      </c>
    </row>
    <row r="285" spans="1:3" x14ac:dyDescent="0.35">
      <c r="A285" t="str">
        <f>LEFT(VEP!B285,FIND(":",VEP!B285)-1)</f>
        <v>22</v>
      </c>
      <c r="B285" t="str">
        <f>RIGHT(VEP!B285,LEN(VEP!B285)-FIND("-",VEP!B285))</f>
        <v>18962347</v>
      </c>
      <c r="C285" t="str">
        <f>IF(VEP!F285="-",VEP!G285,VEP!F285)</f>
        <v>-</v>
      </c>
    </row>
    <row r="286" spans="1:3" x14ac:dyDescent="0.35">
      <c r="A286" t="str">
        <f>LEFT(VEP!B286,FIND(":",VEP!B286)-1)</f>
        <v>22</v>
      </c>
      <c r="B286" t="str">
        <f>RIGHT(VEP!B286,LEN(VEP!B286)-FIND("-",VEP!B286))</f>
        <v>19870809</v>
      </c>
      <c r="C286" t="str">
        <f>IF(VEP!F286="-",VEP!G286,VEP!F286)</f>
        <v>-</v>
      </c>
    </row>
    <row r="287" spans="1:3" x14ac:dyDescent="0.35">
      <c r="A287" t="str">
        <f>LEFT(VEP!B287,FIND(":",VEP!B287)-1)</f>
        <v>22</v>
      </c>
      <c r="B287" t="str">
        <f>RIGHT(VEP!B287,LEN(VEP!B287)-FIND("-",VEP!B287))</f>
        <v>19925395</v>
      </c>
      <c r="C287" t="str">
        <f>IF(VEP!F287="-",VEP!G287,VEP!F287)</f>
        <v>-</v>
      </c>
    </row>
    <row r="288" spans="1:3" x14ac:dyDescent="0.35">
      <c r="A288" t="str">
        <f>LEFT(VEP!B288,FIND(":",VEP!B288)-1)</f>
        <v>22</v>
      </c>
      <c r="B288" t="str">
        <f>RIGHT(VEP!B288,LEN(VEP!B288)-FIND("-",VEP!B288))</f>
        <v>19975468</v>
      </c>
      <c r="C288" t="str">
        <f>IF(VEP!F288="-",VEP!G288,VEP!F288)</f>
        <v>-</v>
      </c>
    </row>
    <row r="289" spans="1:3" x14ac:dyDescent="0.35">
      <c r="A289" t="str">
        <f>LEFT(VEP!B289,FIND(":",VEP!B289)-1)</f>
        <v>22</v>
      </c>
      <c r="B289" t="str">
        <f>RIGHT(VEP!B289,LEN(VEP!B289)-FIND("-",VEP!B289))</f>
        <v>23003825</v>
      </c>
      <c r="C289" t="str">
        <f>IF(VEP!F289="-",VEP!G289,VEP!F289)</f>
        <v>-</v>
      </c>
    </row>
    <row r="290" spans="1:3" x14ac:dyDescent="0.35">
      <c r="A290" t="str">
        <f>LEFT(VEP!B290,FIND(":",VEP!B290)-1)</f>
        <v>22</v>
      </c>
      <c r="B290" t="str">
        <f>RIGHT(VEP!B290,LEN(VEP!B290)-FIND("-",VEP!B290))</f>
        <v>29093614</v>
      </c>
      <c r="C290" t="str">
        <f>IF(VEP!F290="-",VEP!G290,VEP!F290)</f>
        <v>U1</v>
      </c>
    </row>
    <row r="291" spans="1:3" x14ac:dyDescent="0.35">
      <c r="A291" t="str">
        <f>LEFT(VEP!B291,FIND(":",VEP!B291)-1)</f>
        <v>22</v>
      </c>
      <c r="B291" t="str">
        <f>RIGHT(VEP!B291,LEN(VEP!B291)-FIND("-",VEP!B291))</f>
        <v>31194138</v>
      </c>
      <c r="C291" t="str">
        <f>IF(VEP!F291="-",VEP!G291,VEP!F291)</f>
        <v>-</v>
      </c>
    </row>
    <row r="292" spans="1:3" x14ac:dyDescent="0.35">
      <c r="A292" t="str">
        <f>LEFT(VEP!B292,FIND(":",VEP!B292)-1)</f>
        <v>22</v>
      </c>
      <c r="B292" t="str">
        <f>RIGHT(VEP!B292,LEN(VEP!B292)-FIND("-",VEP!B292))</f>
        <v>31334345</v>
      </c>
      <c r="C292" t="str">
        <f>IF(VEP!F292="-",VEP!G292,VEP!F292)</f>
        <v>-</v>
      </c>
    </row>
    <row r="293" spans="1:3" x14ac:dyDescent="0.35">
      <c r="A293" t="str">
        <f>LEFT(VEP!B293,FIND(":",VEP!B293)-1)</f>
        <v>22</v>
      </c>
      <c r="B293" t="str">
        <f>RIGHT(VEP!B293,LEN(VEP!B293)-FIND("-",VEP!B293))</f>
        <v>31347124</v>
      </c>
      <c r="C293" t="str">
        <f>IF(VEP!F293="-",VEP!G293,VEP!F293)</f>
        <v>-</v>
      </c>
    </row>
    <row r="294" spans="1:3" x14ac:dyDescent="0.35">
      <c r="A294" t="str">
        <f>LEFT(VEP!B294,FIND(":",VEP!B294)-1)</f>
        <v>22</v>
      </c>
      <c r="B294" t="str">
        <f>RIGHT(VEP!B294,LEN(VEP!B294)-FIND("-",VEP!B294))</f>
        <v>35859272</v>
      </c>
      <c r="C294" t="str">
        <f>IF(VEP!F294="-",VEP!G294,VEP!F294)</f>
        <v>-</v>
      </c>
    </row>
    <row r="295" spans="1:3" x14ac:dyDescent="0.35">
      <c r="A295" t="str">
        <f>LEFT(VEP!B295,FIND(":",VEP!B295)-1)</f>
        <v>22</v>
      </c>
      <c r="B295" t="str">
        <f>RIGHT(VEP!B295,LEN(VEP!B295)-FIND("-",VEP!B295))</f>
        <v>35875929</v>
      </c>
      <c r="C295" t="str">
        <f>IF(VEP!F295="-",VEP!G295,VEP!F295)</f>
        <v>-</v>
      </c>
    </row>
    <row r="296" spans="1:3" x14ac:dyDescent="0.35">
      <c r="A296" t="str">
        <f>LEFT(VEP!B296,FIND(":",VEP!B296)-1)</f>
        <v>22</v>
      </c>
      <c r="B296" t="str">
        <f>RIGHT(VEP!B296,LEN(VEP!B296)-FIND("-",VEP!B296))</f>
        <v>36027691</v>
      </c>
      <c r="C296" t="str">
        <f>IF(VEP!F296="-",VEP!G296,VEP!F296)</f>
        <v>-</v>
      </c>
    </row>
    <row r="297" spans="1:3" x14ac:dyDescent="0.35">
      <c r="A297" t="str">
        <f>LEFT(VEP!B297,FIND(":",VEP!B297)-1)</f>
        <v>22</v>
      </c>
      <c r="B297" t="str">
        <f>RIGHT(VEP!B297,LEN(VEP!B297)-FIND("-",VEP!B297))</f>
        <v>36040150</v>
      </c>
      <c r="C297" t="str">
        <f>IF(VEP!F297="-",VEP!G297,VEP!F297)</f>
        <v>-</v>
      </c>
    </row>
    <row r="298" spans="1:3" x14ac:dyDescent="0.35">
      <c r="A298" t="str">
        <f>LEFT(VEP!B298,FIND(":",VEP!B298)-1)</f>
        <v>22</v>
      </c>
      <c r="B298" t="str">
        <f>RIGHT(VEP!B298,LEN(VEP!B298)-FIND("-",VEP!B298))</f>
        <v>42724459</v>
      </c>
      <c r="C298" t="str">
        <f>IF(VEP!F298="-",VEP!G298,VEP!F298)</f>
        <v>GPC5</v>
      </c>
    </row>
    <row r="299" spans="1:3" x14ac:dyDescent="0.35">
      <c r="A299" t="str">
        <f>LEFT(VEP!B299,FIND(":",VEP!B299)-1)</f>
        <v>22</v>
      </c>
      <c r="B299" t="str">
        <f>RIGHT(VEP!B299,LEN(VEP!B299)-FIND("-",VEP!B299))</f>
        <v>44550605</v>
      </c>
      <c r="C299" t="str">
        <f>IF(VEP!F299="-",VEP!G299,VEP!F299)</f>
        <v>GPC6</v>
      </c>
    </row>
    <row r="300" spans="1:3" x14ac:dyDescent="0.35">
      <c r="A300" t="str">
        <f>LEFT(VEP!B300,FIND(":",VEP!B300)-1)</f>
        <v>24</v>
      </c>
      <c r="B300" t="str">
        <f>RIGHT(VEP!B300,LEN(VEP!B300)-FIND("-",VEP!B300))</f>
        <v>291964</v>
      </c>
      <c r="C300" t="str">
        <f>IF(VEP!F300="-",VEP!G300,VEP!F300)</f>
        <v>GZF1</v>
      </c>
    </row>
    <row r="301" spans="1:3" x14ac:dyDescent="0.35">
      <c r="A301" t="str">
        <f>LEFT(VEP!B301,FIND(":",VEP!B301)-1)</f>
        <v>24</v>
      </c>
      <c r="B301" t="str">
        <f>RIGHT(VEP!B301,LEN(VEP!B301)-FIND("-",VEP!B301))</f>
        <v>291964</v>
      </c>
      <c r="C301" t="str">
        <f>IF(VEP!F301="-",VEP!G301,VEP!F301)</f>
        <v>GZF1</v>
      </c>
    </row>
    <row r="302" spans="1:3" x14ac:dyDescent="0.35">
      <c r="A302" t="str">
        <f>LEFT(VEP!B302,FIND(":",VEP!B302)-1)</f>
        <v>24</v>
      </c>
      <c r="B302" t="str">
        <f>RIGHT(VEP!B302,LEN(VEP!B302)-FIND("-",VEP!B302))</f>
        <v>454092</v>
      </c>
      <c r="C302" t="str">
        <f>IF(VEP!F302="-",VEP!G302,VEP!F302)</f>
        <v>-</v>
      </c>
    </row>
    <row r="303" spans="1:3" x14ac:dyDescent="0.35">
      <c r="A303" t="str">
        <f>LEFT(VEP!B303,FIND(":",VEP!B303)-1)</f>
        <v>26</v>
      </c>
      <c r="B303" t="str">
        <f>RIGHT(VEP!B303,LEN(VEP!B303)-FIND("-",VEP!B303))</f>
        <v>21573616</v>
      </c>
      <c r="C303" t="str">
        <f>IF(VEP!F303="-",VEP!G303,VEP!F303)</f>
        <v>TTC28</v>
      </c>
    </row>
    <row r="304" spans="1:3" x14ac:dyDescent="0.35">
      <c r="A304" t="str">
        <f>LEFT(VEP!B304,FIND(":",VEP!B304)-1)</f>
        <v>26</v>
      </c>
      <c r="B304" t="str">
        <f>RIGHT(VEP!B304,LEN(VEP!B304)-FIND("-",VEP!B304))</f>
        <v>22151015</v>
      </c>
      <c r="C304" t="str">
        <f>IF(VEP!F304="-",VEP!G304,VEP!F304)</f>
        <v>U6</v>
      </c>
    </row>
    <row r="305" spans="1:3" x14ac:dyDescent="0.35">
      <c r="A305" t="str">
        <f>LEFT(VEP!B305,FIND(":",VEP!B305)-1)</f>
        <v>26</v>
      </c>
      <c r="B305" t="str">
        <f>RIGHT(VEP!B305,LEN(VEP!B305)-FIND("-",VEP!B305))</f>
        <v>22151015</v>
      </c>
      <c r="C305" t="str">
        <f>IF(VEP!F305="-",VEP!G305,VEP!F305)</f>
        <v>CCDC117</v>
      </c>
    </row>
    <row r="306" spans="1:3" x14ac:dyDescent="0.35">
      <c r="A306" t="str">
        <f>LEFT(VEP!B306,FIND(":",VEP!B306)-1)</f>
        <v>26</v>
      </c>
      <c r="B306" t="str">
        <f>RIGHT(VEP!B306,LEN(VEP!B306)-FIND("-",VEP!B306))</f>
        <v>22151015</v>
      </c>
      <c r="C306" t="str">
        <f>IF(VEP!F306="-",VEP!G306,VEP!F306)</f>
        <v>CCDC117</v>
      </c>
    </row>
    <row r="307" spans="1:3" x14ac:dyDescent="0.35">
      <c r="A307" t="str">
        <f>LEFT(VEP!B307,FIND(":",VEP!B307)-1)</f>
        <v>26</v>
      </c>
      <c r="B307" t="str">
        <f>RIGHT(VEP!B307,LEN(VEP!B307)-FIND("-",VEP!B307))</f>
        <v>22151015</v>
      </c>
      <c r="C307" t="str">
        <f>IF(VEP!F307="-",VEP!G307,VEP!F307)</f>
        <v>TTC28</v>
      </c>
    </row>
    <row r="308" spans="1:3" x14ac:dyDescent="0.35">
      <c r="A308" t="str">
        <f>LEFT(VEP!B308,FIND(":",VEP!B308)-1)</f>
        <v>26</v>
      </c>
      <c r="B308" t="str">
        <f>RIGHT(VEP!B308,LEN(VEP!B308)-FIND("-",VEP!B308))</f>
        <v>22151015</v>
      </c>
      <c r="C308" t="str">
        <f>IF(VEP!F308="-",VEP!G308,VEP!F308)</f>
        <v>TTC28</v>
      </c>
    </row>
    <row r="309" spans="1:3" x14ac:dyDescent="0.35">
      <c r="A309" t="str">
        <f>LEFT(VEP!B309,FIND(":",VEP!B309)-1)</f>
        <v>26</v>
      </c>
      <c r="B309" t="str">
        <f>RIGHT(VEP!B309,LEN(VEP!B309)-FIND("-",VEP!B309))</f>
        <v>22151015</v>
      </c>
      <c r="C309" t="str">
        <f>IF(VEP!F309="-",VEP!G309,VEP!F309)</f>
        <v>CCDC117</v>
      </c>
    </row>
    <row r="310" spans="1:3" x14ac:dyDescent="0.35">
      <c r="A310" t="str">
        <f>LEFT(VEP!B310,FIND(":",VEP!B310)-1)</f>
        <v>26</v>
      </c>
      <c r="B310" t="str">
        <f>RIGHT(VEP!B310,LEN(VEP!B310)-FIND("-",VEP!B310))</f>
        <v>22156289</v>
      </c>
      <c r="C310" t="str">
        <f>IF(VEP!F310="-",VEP!G310,VEP!F310)</f>
        <v>CCDC117</v>
      </c>
    </row>
    <row r="311" spans="1:3" x14ac:dyDescent="0.35">
      <c r="A311" t="str">
        <f>LEFT(VEP!B311,FIND(":",VEP!B311)-1)</f>
        <v>26</v>
      </c>
      <c r="B311" t="str">
        <f>RIGHT(VEP!B311,LEN(VEP!B311)-FIND("-",VEP!B311))</f>
        <v>22156289</v>
      </c>
      <c r="C311" t="str">
        <f>IF(VEP!F311="-",VEP!G311,VEP!F311)</f>
        <v>CCDC117</v>
      </c>
    </row>
    <row r="312" spans="1:3" x14ac:dyDescent="0.35">
      <c r="A312" t="str">
        <f>LEFT(VEP!B312,FIND(":",VEP!B312)-1)</f>
        <v>26</v>
      </c>
      <c r="B312" t="str">
        <f>RIGHT(VEP!B312,LEN(VEP!B312)-FIND("-",VEP!B312))</f>
        <v>22156289</v>
      </c>
      <c r="C312" t="str">
        <f>IF(VEP!F312="-",VEP!G312,VEP!F312)</f>
        <v>TTC28</v>
      </c>
    </row>
    <row r="313" spans="1:3" x14ac:dyDescent="0.35">
      <c r="A313" t="str">
        <f>LEFT(VEP!B313,FIND(":",VEP!B313)-1)</f>
        <v>26</v>
      </c>
      <c r="B313" t="str">
        <f>RIGHT(VEP!B313,LEN(VEP!B313)-FIND("-",VEP!B313))</f>
        <v>22156289</v>
      </c>
      <c r="C313" t="str">
        <f>IF(VEP!F313="-",VEP!G313,VEP!F313)</f>
        <v>TTC28</v>
      </c>
    </row>
    <row r="314" spans="1:3" x14ac:dyDescent="0.35">
      <c r="A314" t="str">
        <f>LEFT(VEP!B314,FIND(":",VEP!B314)-1)</f>
        <v>26</v>
      </c>
      <c r="B314" t="str">
        <f>RIGHT(VEP!B314,LEN(VEP!B314)-FIND("-",VEP!B314))</f>
        <v>22156289</v>
      </c>
      <c r="C314" t="str">
        <f>IF(VEP!F314="-",VEP!G314,VEP!F314)</f>
        <v>CCDC117</v>
      </c>
    </row>
    <row r="315" spans="1:3" x14ac:dyDescent="0.35">
      <c r="A315" t="str">
        <f>LEFT(VEP!B315,FIND(":",VEP!B315)-1)</f>
        <v>27</v>
      </c>
      <c r="B315" t="str">
        <f>RIGHT(VEP!B315,LEN(VEP!B315)-FIND("-",VEP!B315))</f>
        <v>44328723</v>
      </c>
      <c r="C315" t="str">
        <f>IF(VEP!F315="-",VEP!G315,VEP!F315)</f>
        <v>CACNA1C</v>
      </c>
    </row>
    <row r="316" spans="1:3" x14ac:dyDescent="0.35">
      <c r="A316" t="str">
        <f>LEFT(VEP!B316,FIND(":",VEP!B316)-1)</f>
        <v>27</v>
      </c>
      <c r="B316" t="str">
        <f>RIGHT(VEP!B316,LEN(VEP!B316)-FIND("-",VEP!B316))</f>
        <v>44328723</v>
      </c>
      <c r="C316" t="str">
        <f>IF(VEP!F316="-",VEP!G316,VEP!F316)</f>
        <v>CACNA1C</v>
      </c>
    </row>
    <row r="317" spans="1:3" x14ac:dyDescent="0.35">
      <c r="A317" t="str">
        <f>LEFT(VEP!B317,FIND(":",VEP!B317)-1)</f>
        <v>27</v>
      </c>
      <c r="B317" t="str">
        <f>RIGHT(VEP!B317,LEN(VEP!B317)-FIND("-",VEP!B317))</f>
        <v>44328723</v>
      </c>
      <c r="C317" t="str">
        <f>IF(VEP!F317="-",VEP!G317,VEP!F317)</f>
        <v>CACNA1C</v>
      </c>
    </row>
    <row r="318" spans="1:3" x14ac:dyDescent="0.35">
      <c r="A318" t="str">
        <f>LEFT(VEP!B318,FIND(":",VEP!B318)-1)</f>
        <v>27</v>
      </c>
      <c r="B318" t="str">
        <f>RIGHT(VEP!B318,LEN(VEP!B318)-FIND("-",VEP!B318))</f>
        <v>44328723</v>
      </c>
      <c r="C318" t="str">
        <f>IF(VEP!F318="-",VEP!G318,VEP!F318)</f>
        <v>CACNA1C</v>
      </c>
    </row>
    <row r="319" spans="1:3" x14ac:dyDescent="0.35">
      <c r="A319" t="str">
        <f>LEFT(VEP!B319,FIND(":",VEP!B319)-1)</f>
        <v>27</v>
      </c>
      <c r="B319" t="str">
        <f>RIGHT(VEP!B319,LEN(VEP!B319)-FIND("-",VEP!B319))</f>
        <v>44328723</v>
      </c>
      <c r="C319" t="str">
        <f>IF(VEP!F319="-",VEP!G319,VEP!F319)</f>
        <v>CACNA1C</v>
      </c>
    </row>
    <row r="320" spans="1:3" x14ac:dyDescent="0.35">
      <c r="A320" t="str">
        <f>LEFT(VEP!B320,FIND(":",VEP!B320)-1)</f>
        <v>27</v>
      </c>
      <c r="B320" t="str">
        <f>RIGHT(VEP!B320,LEN(VEP!B320)-FIND("-",VEP!B320))</f>
        <v>44328723</v>
      </c>
      <c r="C320" t="str">
        <f>IF(VEP!F320="-",VEP!G320,VEP!F320)</f>
        <v>CACNA1C</v>
      </c>
    </row>
    <row r="321" spans="1:3" x14ac:dyDescent="0.35">
      <c r="A321" t="str">
        <f>LEFT(VEP!B321,FIND(":",VEP!B321)-1)</f>
        <v>27</v>
      </c>
      <c r="B321" t="str">
        <f>RIGHT(VEP!B321,LEN(VEP!B321)-FIND("-",VEP!B321))</f>
        <v>44328723</v>
      </c>
      <c r="C321" t="str">
        <f>IF(VEP!F321="-",VEP!G321,VEP!F321)</f>
        <v>CACNA1C</v>
      </c>
    </row>
    <row r="322" spans="1:3" x14ac:dyDescent="0.35">
      <c r="A322" t="str">
        <f>LEFT(VEP!B322,FIND(":",VEP!B322)-1)</f>
        <v>27</v>
      </c>
      <c r="B322" t="str">
        <f>RIGHT(VEP!B322,LEN(VEP!B322)-FIND("-",VEP!B322))</f>
        <v>44328723</v>
      </c>
      <c r="C322" t="str">
        <f>IF(VEP!F322="-",VEP!G322,VEP!F322)</f>
        <v>CACNA1C</v>
      </c>
    </row>
    <row r="323" spans="1:3" x14ac:dyDescent="0.35">
      <c r="A323" t="str">
        <f>LEFT(VEP!B323,FIND(":",VEP!B323)-1)</f>
        <v>28</v>
      </c>
      <c r="B323" t="str">
        <f>RIGHT(VEP!B323,LEN(VEP!B323)-FIND("-",VEP!B323))</f>
        <v>8210333</v>
      </c>
      <c r="C323" t="str">
        <f>IF(VEP!F323="-",VEP!G323,VEP!F323)</f>
        <v>PLCE1</v>
      </c>
    </row>
    <row r="324" spans="1:3" x14ac:dyDescent="0.35">
      <c r="A324" t="str">
        <f>LEFT(VEP!B324,FIND(":",VEP!B324)-1)</f>
        <v>28</v>
      </c>
      <c r="B324" t="str">
        <f>RIGHT(VEP!B324,LEN(VEP!B324)-FIND("-",VEP!B324))</f>
        <v>8210333</v>
      </c>
      <c r="C324" t="str">
        <f>IF(VEP!F324="-",VEP!G324,VEP!F324)</f>
        <v>PLCE1</v>
      </c>
    </row>
    <row r="325" spans="1:3" x14ac:dyDescent="0.35">
      <c r="A325" t="str">
        <f>LEFT(VEP!B325,FIND(":",VEP!B325)-1)</f>
        <v>28</v>
      </c>
      <c r="B325" t="str">
        <f>RIGHT(VEP!B325,LEN(VEP!B325)-FIND("-",VEP!B325))</f>
        <v>8210550</v>
      </c>
      <c r="C325" t="str">
        <f>IF(VEP!F325="-",VEP!G325,VEP!F325)</f>
        <v>PLCE1</v>
      </c>
    </row>
    <row r="326" spans="1:3" x14ac:dyDescent="0.35">
      <c r="A326" t="str">
        <f>LEFT(VEP!B326,FIND(":",VEP!B326)-1)</f>
        <v>28</v>
      </c>
      <c r="B326" t="str">
        <f>RIGHT(VEP!B326,LEN(VEP!B326)-FIND("-",VEP!B326))</f>
        <v>8210550</v>
      </c>
      <c r="C326" t="str">
        <f>IF(VEP!F326="-",VEP!G326,VEP!F326)</f>
        <v>PLCE1</v>
      </c>
    </row>
    <row r="327" spans="1:3" x14ac:dyDescent="0.35">
      <c r="A327" t="str">
        <f>LEFT(VEP!B327,FIND(":",VEP!B327)-1)</f>
        <v>28</v>
      </c>
      <c r="B327" t="str">
        <f>RIGHT(VEP!B327,LEN(VEP!B327)-FIND("-",VEP!B327))</f>
        <v>8216688</v>
      </c>
      <c r="C327" t="str">
        <f>IF(VEP!F327="-",VEP!G327,VEP!F327)</f>
        <v>PLCE1</v>
      </c>
    </row>
    <row r="328" spans="1:3" x14ac:dyDescent="0.35">
      <c r="A328" t="str">
        <f>LEFT(VEP!B328,FIND(":",VEP!B328)-1)</f>
        <v>28</v>
      </c>
      <c r="B328" t="str">
        <f>RIGHT(VEP!B328,LEN(VEP!B328)-FIND("-",VEP!B328))</f>
        <v>8216688</v>
      </c>
      <c r="C328" t="str">
        <f>IF(VEP!F328="-",VEP!G328,VEP!F328)</f>
        <v>PLCE1</v>
      </c>
    </row>
    <row r="329" spans="1:3" x14ac:dyDescent="0.35">
      <c r="A329" t="str">
        <f>LEFT(VEP!B329,FIND(":",VEP!B329)-1)</f>
        <v>28</v>
      </c>
      <c r="B329" t="str">
        <f>RIGHT(VEP!B329,LEN(VEP!B329)-FIND("-",VEP!B329))</f>
        <v>8230318</v>
      </c>
      <c r="C329" t="str">
        <f>IF(VEP!F329="-",VEP!G329,VEP!F329)</f>
        <v>PLCE1</v>
      </c>
    </row>
    <row r="330" spans="1:3" x14ac:dyDescent="0.35">
      <c r="A330" t="str">
        <f>LEFT(VEP!B330,FIND(":",VEP!B330)-1)</f>
        <v>28</v>
      </c>
      <c r="B330" t="str">
        <f>RIGHT(VEP!B330,LEN(VEP!B330)-FIND("-",VEP!B330))</f>
        <v>8230318</v>
      </c>
      <c r="C330" t="str">
        <f>IF(VEP!F330="-",VEP!G330,VEP!F330)</f>
        <v>PLCE1</v>
      </c>
    </row>
    <row r="331" spans="1:3" x14ac:dyDescent="0.35">
      <c r="A331" t="str">
        <f>LEFT(VEP!B331,FIND(":",VEP!B331)-1)</f>
        <v>28</v>
      </c>
      <c r="B331" t="str">
        <f>RIGHT(VEP!B331,LEN(VEP!B331)-FIND("-",VEP!B331))</f>
        <v>10677902</v>
      </c>
      <c r="C331" t="str">
        <f>IF(VEP!F331="-",VEP!G331,VEP!F331)</f>
        <v>RRP12</v>
      </c>
    </row>
    <row r="332" spans="1:3" x14ac:dyDescent="0.35">
      <c r="A332" t="str">
        <f>LEFT(VEP!B332,FIND(":",VEP!B332)-1)</f>
        <v>28</v>
      </c>
      <c r="B332" t="str">
        <f>RIGHT(VEP!B332,LEN(VEP!B332)-FIND("-",VEP!B332))</f>
        <v>10677902</v>
      </c>
      <c r="C332" t="str">
        <f>IF(VEP!F332="-",VEP!G332,VEP!F332)</f>
        <v>RRP12</v>
      </c>
    </row>
    <row r="333" spans="1:3" x14ac:dyDescent="0.35">
      <c r="A333" t="str">
        <f>LEFT(VEP!B333,FIND(":",VEP!B333)-1)</f>
        <v>28</v>
      </c>
      <c r="B333" t="str">
        <f>RIGHT(VEP!B333,LEN(VEP!B333)-FIND("-",VEP!B333))</f>
        <v>10677902</v>
      </c>
      <c r="C333" t="str">
        <f>IF(VEP!F333="-",VEP!G333,VEP!F333)</f>
        <v>RRP12</v>
      </c>
    </row>
    <row r="334" spans="1:3" x14ac:dyDescent="0.35">
      <c r="A334" t="str">
        <f>LEFT(VEP!B334,FIND(":",VEP!B334)-1)</f>
        <v>28</v>
      </c>
      <c r="B334" t="str">
        <f>RIGHT(VEP!B334,LEN(VEP!B334)-FIND("-",VEP!B334))</f>
        <v>10677902</v>
      </c>
      <c r="C334" t="str">
        <f>IF(VEP!F334="-",VEP!G334,VEP!F334)</f>
        <v>RRP12</v>
      </c>
    </row>
    <row r="335" spans="1:3" x14ac:dyDescent="0.35">
      <c r="A335" t="str">
        <f>LEFT(VEP!B335,FIND(":",VEP!B335)-1)</f>
        <v>3</v>
      </c>
      <c r="B335" t="str">
        <f>RIGHT(VEP!B335,LEN(VEP!B335)-FIND("-",VEP!B335))</f>
        <v>13415724</v>
      </c>
      <c r="C335" t="str">
        <f>IF(VEP!F335="-",VEP!G335,VEP!F335)</f>
        <v>-</v>
      </c>
    </row>
    <row r="336" spans="1:3" x14ac:dyDescent="0.35">
      <c r="A336" t="str">
        <f>LEFT(VEP!B336,FIND(":",VEP!B336)-1)</f>
        <v>3</v>
      </c>
      <c r="B336" t="str">
        <f>RIGHT(VEP!B336,LEN(VEP!B336)-FIND("-",VEP!B336))</f>
        <v>17490492</v>
      </c>
      <c r="C336" t="str">
        <f>IF(VEP!F336="-",VEP!G336,VEP!F336)</f>
        <v>-</v>
      </c>
    </row>
    <row r="337" spans="1:3" x14ac:dyDescent="0.35">
      <c r="A337" t="str">
        <f>LEFT(VEP!B337,FIND(":",VEP!B337)-1)</f>
        <v>3</v>
      </c>
      <c r="B337" t="str">
        <f>RIGHT(VEP!B337,LEN(VEP!B337)-FIND("-",VEP!B337))</f>
        <v>17501276</v>
      </c>
      <c r="C337" t="str">
        <f>IF(VEP!F337="-",VEP!G337,VEP!F337)</f>
        <v>ENSCAFG00000044202</v>
      </c>
    </row>
    <row r="338" spans="1:3" x14ac:dyDescent="0.35">
      <c r="A338" t="str">
        <f>LEFT(VEP!B338,FIND(":",VEP!B338)-1)</f>
        <v>3</v>
      </c>
      <c r="B338" t="str">
        <f>RIGHT(VEP!B338,LEN(VEP!B338)-FIND("-",VEP!B338))</f>
        <v>17516194</v>
      </c>
      <c r="C338" t="str">
        <f>IF(VEP!F338="-",VEP!G338,VEP!F338)</f>
        <v>-</v>
      </c>
    </row>
    <row r="339" spans="1:3" x14ac:dyDescent="0.35">
      <c r="A339" t="str">
        <f>LEFT(VEP!B339,FIND(":",VEP!B339)-1)</f>
        <v>3</v>
      </c>
      <c r="B339" t="str">
        <f>RIGHT(VEP!B339,LEN(VEP!B339)-FIND("-",VEP!B339))</f>
        <v>72708942</v>
      </c>
      <c r="C339" t="str">
        <f>IF(VEP!F339="-",VEP!G339,VEP!F339)</f>
        <v>-</v>
      </c>
    </row>
    <row r="340" spans="1:3" x14ac:dyDescent="0.35">
      <c r="A340" t="str">
        <f>LEFT(VEP!B340,FIND(":",VEP!B340)-1)</f>
        <v>30</v>
      </c>
      <c r="B340" t="str">
        <f>RIGHT(VEP!B340,LEN(VEP!B340)-FIND("-",VEP!B340))</f>
        <v>1552291</v>
      </c>
      <c r="C340" t="str">
        <f>IF(VEP!F340="-",VEP!G340,VEP!F340)</f>
        <v>-</v>
      </c>
    </row>
    <row r="341" spans="1:3" x14ac:dyDescent="0.35">
      <c r="A341" t="str">
        <f>LEFT(VEP!B341,FIND(":",VEP!B341)-1)</f>
        <v>30</v>
      </c>
      <c r="B341" t="str">
        <f>RIGHT(VEP!B341,LEN(VEP!B341)-FIND("-",VEP!B341))</f>
        <v>1558195</v>
      </c>
      <c r="C341" t="str">
        <f>IF(VEP!F341="-",VEP!G341,VEP!F341)</f>
        <v>-</v>
      </c>
    </row>
    <row r="342" spans="1:3" x14ac:dyDescent="0.35">
      <c r="A342" t="str">
        <f>LEFT(VEP!B342,FIND(":",VEP!B342)-1)</f>
        <v>30</v>
      </c>
      <c r="B342" t="str">
        <f>RIGHT(VEP!B342,LEN(VEP!B342)-FIND("-",VEP!B342))</f>
        <v>1732646</v>
      </c>
      <c r="C342" t="str">
        <f>IF(VEP!F342="-",VEP!G342,VEP!F342)</f>
        <v>-</v>
      </c>
    </row>
    <row r="343" spans="1:3" x14ac:dyDescent="0.35">
      <c r="A343" t="str">
        <f>LEFT(VEP!B343,FIND(":",VEP!B343)-1)</f>
        <v>30</v>
      </c>
      <c r="B343" t="str">
        <f>RIGHT(VEP!B343,LEN(VEP!B343)-FIND("-",VEP!B343))</f>
        <v>1744087</v>
      </c>
      <c r="C343" t="str">
        <f>IF(VEP!F343="-",VEP!G343,VEP!F343)</f>
        <v>ENSCAFG00000008172</v>
      </c>
    </row>
    <row r="344" spans="1:3" x14ac:dyDescent="0.35">
      <c r="A344" t="str">
        <f>LEFT(VEP!B344,FIND(":",VEP!B344)-1)</f>
        <v>30</v>
      </c>
      <c r="B344" t="str">
        <f>RIGHT(VEP!B344,LEN(VEP!B344)-FIND("-",VEP!B344))</f>
        <v>4822803</v>
      </c>
      <c r="C344" t="str">
        <f>IF(VEP!F344="-",VEP!G344,VEP!F344)</f>
        <v>-</v>
      </c>
    </row>
    <row r="345" spans="1:3" x14ac:dyDescent="0.35">
      <c r="A345" t="str">
        <f>LEFT(VEP!B345,FIND(":",VEP!B345)-1)</f>
        <v>30</v>
      </c>
      <c r="B345" t="str">
        <f>RIGHT(VEP!B345,LEN(VEP!B345)-FIND("-",VEP!B345))</f>
        <v>4880566</v>
      </c>
      <c r="C345" t="str">
        <f>IF(VEP!F345="-",VEP!G345,VEP!F345)</f>
        <v>-</v>
      </c>
    </row>
    <row r="346" spans="1:3" x14ac:dyDescent="0.35">
      <c r="A346" t="str">
        <f>LEFT(VEP!B346,FIND(":",VEP!B346)-1)</f>
        <v>31</v>
      </c>
      <c r="B346" t="str">
        <f>RIGHT(VEP!B346,LEN(VEP!B346)-FIND("-",VEP!B346))</f>
        <v>15063496</v>
      </c>
      <c r="C346" t="str">
        <f>IF(VEP!F346="-",VEP!G346,VEP!F346)</f>
        <v>-</v>
      </c>
    </row>
    <row r="347" spans="1:3" x14ac:dyDescent="0.35">
      <c r="A347" t="str">
        <f>LEFT(VEP!B347,FIND(":",VEP!B347)-1)</f>
        <v>31</v>
      </c>
      <c r="B347" t="str">
        <f>RIGHT(VEP!B347,LEN(VEP!B347)-FIND("-",VEP!B347))</f>
        <v>15074189</v>
      </c>
      <c r="C347" t="str">
        <f>IF(VEP!F347="-",VEP!G347,VEP!F347)</f>
        <v>-</v>
      </c>
    </row>
    <row r="348" spans="1:3" x14ac:dyDescent="0.35">
      <c r="A348" t="str">
        <f>LEFT(VEP!B348,FIND(":",VEP!B348)-1)</f>
        <v>32</v>
      </c>
      <c r="B348" t="str">
        <f>RIGHT(VEP!B348,LEN(VEP!B348)-FIND("-",VEP!B348))</f>
        <v>24657487</v>
      </c>
      <c r="C348" t="str">
        <f>IF(VEP!F348="-",VEP!G348,VEP!F348)</f>
        <v>-</v>
      </c>
    </row>
    <row r="349" spans="1:3" x14ac:dyDescent="0.35">
      <c r="A349" t="str">
        <f>LEFT(VEP!B349,FIND(":",VEP!B349)-1)</f>
        <v>32</v>
      </c>
      <c r="B349" t="str">
        <f>RIGHT(VEP!B349,LEN(VEP!B349)-FIND("-",VEP!B349))</f>
        <v>25070561</v>
      </c>
      <c r="C349" t="str">
        <f>IF(VEP!F349="-",VEP!G349,VEP!F349)</f>
        <v>ENSCAFG00000010861</v>
      </c>
    </row>
    <row r="350" spans="1:3" x14ac:dyDescent="0.35">
      <c r="A350" t="str">
        <f>LEFT(VEP!B350,FIND(":",VEP!B350)-1)</f>
        <v>34</v>
      </c>
      <c r="B350" t="str">
        <f>RIGHT(VEP!B350,LEN(VEP!B350)-FIND("-",VEP!B350))</f>
        <v>1427518</v>
      </c>
      <c r="C350" t="str">
        <f>IF(VEP!F350="-",VEP!G350,VEP!F350)</f>
        <v>ENSCAFG00000048743</v>
      </c>
    </row>
    <row r="351" spans="1:3" x14ac:dyDescent="0.35">
      <c r="A351" t="str">
        <f>LEFT(VEP!B351,FIND(":",VEP!B351)-1)</f>
        <v>37</v>
      </c>
      <c r="B351" t="str">
        <f>RIGHT(VEP!B351,LEN(VEP!B351)-FIND("-",VEP!B351))</f>
        <v>4766480</v>
      </c>
      <c r="C351" t="str">
        <f>IF(VEP!F351="-",VEP!G351,VEP!F351)</f>
        <v>ENSCAFG00000044056</v>
      </c>
    </row>
    <row r="352" spans="1:3" x14ac:dyDescent="0.35">
      <c r="A352" t="str">
        <f>LEFT(VEP!B352,FIND(":",VEP!B352)-1)</f>
        <v>37</v>
      </c>
      <c r="B352" t="str">
        <f>RIGHT(VEP!B352,LEN(VEP!B352)-FIND("-",VEP!B352))</f>
        <v>4766480</v>
      </c>
      <c r="C352" t="str">
        <f>IF(VEP!F352="-",VEP!G352,VEP!F352)</f>
        <v>ENSCAFG00000050002</v>
      </c>
    </row>
    <row r="353" spans="1:3" x14ac:dyDescent="0.35">
      <c r="A353" t="str">
        <f>LEFT(VEP!B353,FIND(":",VEP!B353)-1)</f>
        <v>37</v>
      </c>
      <c r="B353" t="str">
        <f>RIGHT(VEP!B353,LEN(VEP!B353)-FIND("-",VEP!B353))</f>
        <v>14949623</v>
      </c>
      <c r="C353" t="str">
        <f>IF(VEP!F353="-",VEP!G353,VEP!F353)</f>
        <v>ENSCAFG00000049414</v>
      </c>
    </row>
    <row r="354" spans="1:3" x14ac:dyDescent="0.35">
      <c r="A354" t="str">
        <f>LEFT(VEP!B354,FIND(":",VEP!B354)-1)</f>
        <v>4</v>
      </c>
      <c r="B354" t="str">
        <f>RIGHT(VEP!B354,LEN(VEP!B354)-FIND("-",VEP!B354))</f>
        <v>14421521</v>
      </c>
      <c r="C354" t="str">
        <f>IF(VEP!F354="-",VEP!G354,VEP!F354)</f>
        <v>-</v>
      </c>
    </row>
    <row r="355" spans="1:3" x14ac:dyDescent="0.35">
      <c r="A355" t="str">
        <f>LEFT(VEP!B355,FIND(":",VEP!B355)-1)</f>
        <v>4</v>
      </c>
      <c r="B355" t="str">
        <f>RIGHT(VEP!B355,LEN(VEP!B355)-FIND("-",VEP!B355))</f>
        <v>17518453</v>
      </c>
      <c r="C355" t="str">
        <f>IF(VEP!F355="-",VEP!G355,VEP!F355)</f>
        <v>CTNNA3</v>
      </c>
    </row>
    <row r="356" spans="1:3" x14ac:dyDescent="0.35">
      <c r="A356" t="str">
        <f>LEFT(VEP!B356,FIND(":",VEP!B356)-1)</f>
        <v>4</v>
      </c>
      <c r="B356" t="str">
        <f>RIGHT(VEP!B356,LEN(VEP!B356)-FIND("-",VEP!B356))</f>
        <v>48548524</v>
      </c>
      <c r="C356" t="str">
        <f>IF(VEP!F356="-",VEP!G356,VEP!F356)</f>
        <v>-</v>
      </c>
    </row>
    <row r="357" spans="1:3" x14ac:dyDescent="0.35">
      <c r="A357" t="str">
        <f>LEFT(VEP!B357,FIND(":",VEP!B357)-1)</f>
        <v>4</v>
      </c>
      <c r="B357" t="str">
        <f>RIGHT(VEP!B357,LEN(VEP!B357)-FIND("-",VEP!B357))</f>
        <v>48567088</v>
      </c>
      <c r="C357" t="str">
        <f>IF(VEP!F357="-",VEP!G357,VEP!F357)</f>
        <v>-</v>
      </c>
    </row>
    <row r="358" spans="1:3" x14ac:dyDescent="0.35">
      <c r="A358" t="str">
        <f>LEFT(VEP!B358,FIND(":",VEP!B358)-1)</f>
        <v>4</v>
      </c>
      <c r="B358" t="str">
        <f>RIGHT(VEP!B358,LEN(VEP!B358)-FIND("-",VEP!B358))</f>
        <v>48573221</v>
      </c>
      <c r="C358" t="str">
        <f>IF(VEP!F358="-",VEP!G358,VEP!F358)</f>
        <v>-</v>
      </c>
    </row>
    <row r="359" spans="1:3" x14ac:dyDescent="0.35">
      <c r="A359" t="str">
        <f>LEFT(VEP!B359,FIND(":",VEP!B359)-1)</f>
        <v>4</v>
      </c>
      <c r="B359" t="str">
        <f>RIGHT(VEP!B359,LEN(VEP!B359)-FIND("-",VEP!B359))</f>
        <v>57345395</v>
      </c>
      <c r="C359" t="str">
        <f>IF(VEP!F359="-",VEP!G359,VEP!F359)</f>
        <v>-</v>
      </c>
    </row>
    <row r="360" spans="1:3" x14ac:dyDescent="0.35">
      <c r="A360" t="str">
        <f>LEFT(VEP!B360,FIND(":",VEP!B360)-1)</f>
        <v>4</v>
      </c>
      <c r="B360" t="str">
        <f>RIGHT(VEP!B360,LEN(VEP!B360)-FIND("-",VEP!B360))</f>
        <v>57366377</v>
      </c>
      <c r="C360" t="str">
        <f>IF(VEP!F360="-",VEP!G360,VEP!F360)</f>
        <v>-</v>
      </c>
    </row>
    <row r="361" spans="1:3" x14ac:dyDescent="0.35">
      <c r="A361" t="str">
        <f>LEFT(VEP!B361,FIND(":",VEP!B361)-1)</f>
        <v>5</v>
      </c>
      <c r="B361" t="str">
        <f>RIGHT(VEP!B361,LEN(VEP!B361)-FIND("-",VEP!B361))</f>
        <v>2932294</v>
      </c>
      <c r="C361" t="str">
        <f>IF(VEP!F361="-",VEP!G361,VEP!F361)</f>
        <v>NTM</v>
      </c>
    </row>
    <row r="362" spans="1:3" x14ac:dyDescent="0.35">
      <c r="A362" t="str">
        <f>LEFT(VEP!B362,FIND(":",VEP!B362)-1)</f>
        <v>5</v>
      </c>
      <c r="B362" t="str">
        <f>RIGHT(VEP!B362,LEN(VEP!B362)-FIND("-",VEP!B362))</f>
        <v>2932294</v>
      </c>
      <c r="C362" t="str">
        <f>IF(VEP!F362="-",VEP!G362,VEP!F362)</f>
        <v>NTM</v>
      </c>
    </row>
    <row r="363" spans="1:3" x14ac:dyDescent="0.35">
      <c r="A363" t="str">
        <f>LEFT(VEP!B363,FIND(":",VEP!B363)-1)</f>
        <v>5</v>
      </c>
      <c r="B363" t="str">
        <f>RIGHT(VEP!B363,LEN(VEP!B363)-FIND("-",VEP!B363))</f>
        <v>2932294</v>
      </c>
      <c r="C363" t="str">
        <f>IF(VEP!F363="-",VEP!G363,VEP!F363)</f>
        <v>NTM</v>
      </c>
    </row>
    <row r="364" spans="1:3" x14ac:dyDescent="0.35">
      <c r="A364" t="str">
        <f>LEFT(VEP!B364,FIND(":",VEP!B364)-1)</f>
        <v>5</v>
      </c>
      <c r="B364" t="str">
        <f>RIGHT(VEP!B364,LEN(VEP!B364)-FIND("-",VEP!B364))</f>
        <v>2932294</v>
      </c>
      <c r="C364" t="str">
        <f>IF(VEP!F364="-",VEP!G364,VEP!F364)</f>
        <v>NTM</v>
      </c>
    </row>
    <row r="365" spans="1:3" x14ac:dyDescent="0.35">
      <c r="A365" t="str">
        <f>LEFT(VEP!B365,FIND(":",VEP!B365)-1)</f>
        <v>5</v>
      </c>
      <c r="B365" t="str">
        <f>RIGHT(VEP!B365,LEN(VEP!B365)-FIND("-",VEP!B365))</f>
        <v>2932294</v>
      </c>
      <c r="C365" t="str">
        <f>IF(VEP!F365="-",VEP!G365,VEP!F365)</f>
        <v>NTM</v>
      </c>
    </row>
    <row r="366" spans="1:3" x14ac:dyDescent="0.35">
      <c r="A366" t="str">
        <f>LEFT(VEP!B366,FIND(":",VEP!B366)-1)</f>
        <v>5</v>
      </c>
      <c r="B366" t="str">
        <f>RIGHT(VEP!B366,LEN(VEP!B366)-FIND("-",VEP!B366))</f>
        <v>2951769</v>
      </c>
      <c r="C366" t="str">
        <f>IF(VEP!F366="-",VEP!G366,VEP!F366)</f>
        <v>NTM</v>
      </c>
    </row>
    <row r="367" spans="1:3" x14ac:dyDescent="0.35">
      <c r="A367" t="str">
        <f>LEFT(VEP!B367,FIND(":",VEP!B367)-1)</f>
        <v>5</v>
      </c>
      <c r="B367" t="str">
        <f>RIGHT(VEP!B367,LEN(VEP!B367)-FIND("-",VEP!B367))</f>
        <v>2951769</v>
      </c>
      <c r="C367" t="str">
        <f>IF(VEP!F367="-",VEP!G367,VEP!F367)</f>
        <v>NTM</v>
      </c>
    </row>
    <row r="368" spans="1:3" x14ac:dyDescent="0.35">
      <c r="A368" t="str">
        <f>LEFT(VEP!B368,FIND(":",VEP!B368)-1)</f>
        <v>5</v>
      </c>
      <c r="B368" t="str">
        <f>RIGHT(VEP!B368,LEN(VEP!B368)-FIND("-",VEP!B368))</f>
        <v>2951769</v>
      </c>
      <c r="C368" t="str">
        <f>IF(VEP!F368="-",VEP!G368,VEP!F368)</f>
        <v>NTM</v>
      </c>
    </row>
    <row r="369" spans="1:3" x14ac:dyDescent="0.35">
      <c r="A369" t="str">
        <f>LEFT(VEP!B369,FIND(":",VEP!B369)-1)</f>
        <v>5</v>
      </c>
      <c r="B369" t="str">
        <f>RIGHT(VEP!B369,LEN(VEP!B369)-FIND("-",VEP!B369))</f>
        <v>2951769</v>
      </c>
      <c r="C369" t="str">
        <f>IF(VEP!F369="-",VEP!G369,VEP!F369)</f>
        <v>NTM</v>
      </c>
    </row>
    <row r="370" spans="1:3" x14ac:dyDescent="0.35">
      <c r="A370" t="str">
        <f>LEFT(VEP!B370,FIND(":",VEP!B370)-1)</f>
        <v>5</v>
      </c>
      <c r="B370" t="str">
        <f>RIGHT(VEP!B370,LEN(VEP!B370)-FIND("-",VEP!B370))</f>
        <v>4064061</v>
      </c>
      <c r="C370" t="str">
        <f>IF(VEP!F370="-",VEP!G370,VEP!F370)</f>
        <v>SNX19</v>
      </c>
    </row>
    <row r="371" spans="1:3" x14ac:dyDescent="0.35">
      <c r="A371" t="str">
        <f>LEFT(VEP!B371,FIND(":",VEP!B371)-1)</f>
        <v>5</v>
      </c>
      <c r="B371" t="str">
        <f>RIGHT(VEP!B371,LEN(VEP!B371)-FIND("-",VEP!B371))</f>
        <v>4093514</v>
      </c>
      <c r="C371" t="str">
        <f>IF(VEP!F371="-",VEP!G371,VEP!F371)</f>
        <v>ENSCAFG00000044958</v>
      </c>
    </row>
    <row r="372" spans="1:3" x14ac:dyDescent="0.35">
      <c r="A372" t="str">
        <f>LEFT(VEP!B372,FIND(":",VEP!B372)-1)</f>
        <v>5</v>
      </c>
      <c r="B372" t="str">
        <f>RIGHT(VEP!B372,LEN(VEP!B372)-FIND("-",VEP!B372))</f>
        <v>4118722</v>
      </c>
      <c r="C372" t="str">
        <f>IF(VEP!F372="-",VEP!G372,VEP!F372)</f>
        <v>-</v>
      </c>
    </row>
    <row r="373" spans="1:3" x14ac:dyDescent="0.35">
      <c r="A373" t="str">
        <f>LEFT(VEP!B373,FIND(":",VEP!B373)-1)</f>
        <v>5</v>
      </c>
      <c r="B373" t="str">
        <f>RIGHT(VEP!B373,LEN(VEP!B373)-FIND("-",VEP!B373))</f>
        <v>4132302</v>
      </c>
      <c r="C373" t="str">
        <f>IF(VEP!F373="-",VEP!G373,VEP!F373)</f>
        <v>-</v>
      </c>
    </row>
    <row r="374" spans="1:3" x14ac:dyDescent="0.35">
      <c r="A374" t="str">
        <f>LEFT(VEP!B374,FIND(":",VEP!B374)-1)</f>
        <v>5</v>
      </c>
      <c r="B374" t="str">
        <f>RIGHT(VEP!B374,LEN(VEP!B374)-FIND("-",VEP!B374))</f>
        <v>6811533</v>
      </c>
      <c r="C374" t="str">
        <f>IF(VEP!F374="-",VEP!G374,VEP!F374)</f>
        <v>ENSCAFG00000045669</v>
      </c>
    </row>
    <row r="375" spans="1:3" x14ac:dyDescent="0.35">
      <c r="A375" t="str">
        <f>LEFT(VEP!B375,FIND(":",VEP!B375)-1)</f>
        <v>5</v>
      </c>
      <c r="B375" t="str">
        <f>RIGHT(VEP!B375,LEN(VEP!B375)-FIND("-",VEP!B375))</f>
        <v>6838932</v>
      </c>
      <c r="C375" t="str">
        <f>IF(VEP!F375="-",VEP!G375,VEP!F375)</f>
        <v>ENSCAFG00000045669</v>
      </c>
    </row>
    <row r="376" spans="1:3" x14ac:dyDescent="0.35">
      <c r="A376" t="str">
        <f>LEFT(VEP!B376,FIND(":",VEP!B376)-1)</f>
        <v>5</v>
      </c>
      <c r="B376" t="str">
        <f>RIGHT(VEP!B376,LEN(VEP!B376)-FIND("-",VEP!B376))</f>
        <v>6845530</v>
      </c>
      <c r="C376" t="str">
        <f>IF(VEP!F376="-",VEP!G376,VEP!F376)</f>
        <v>ENSCAFG00000045669</v>
      </c>
    </row>
    <row r="377" spans="1:3" x14ac:dyDescent="0.35">
      <c r="A377" t="str">
        <f>LEFT(VEP!B377,FIND(":",VEP!B377)-1)</f>
        <v>5</v>
      </c>
      <c r="B377" t="str">
        <f>RIGHT(VEP!B377,LEN(VEP!B377)-FIND("-",VEP!B377))</f>
        <v>6859691</v>
      </c>
      <c r="C377" t="str">
        <f>IF(VEP!F377="-",VEP!G377,VEP!F377)</f>
        <v>-</v>
      </c>
    </row>
    <row r="378" spans="1:3" x14ac:dyDescent="0.35">
      <c r="A378" t="str">
        <f>LEFT(VEP!B378,FIND(":",VEP!B378)-1)</f>
        <v>5</v>
      </c>
      <c r="B378" t="str">
        <f>RIGHT(VEP!B378,LEN(VEP!B378)-FIND("-",VEP!B378))</f>
        <v>6907781</v>
      </c>
      <c r="C378" t="str">
        <f>IF(VEP!F378="-",VEP!G378,VEP!F378)</f>
        <v>-</v>
      </c>
    </row>
    <row r="379" spans="1:3" x14ac:dyDescent="0.35">
      <c r="A379" t="str">
        <f>LEFT(VEP!B379,FIND(":",VEP!B379)-1)</f>
        <v>5</v>
      </c>
      <c r="B379" t="str">
        <f>RIGHT(VEP!B379,LEN(VEP!B379)-FIND("-",VEP!B379))</f>
        <v>6919588</v>
      </c>
      <c r="C379" t="str">
        <f>IF(VEP!F379="-",VEP!G379,VEP!F379)</f>
        <v>-</v>
      </c>
    </row>
    <row r="380" spans="1:3" x14ac:dyDescent="0.35">
      <c r="A380" t="str">
        <f>LEFT(VEP!B380,FIND(":",VEP!B380)-1)</f>
        <v>5</v>
      </c>
      <c r="B380" t="str">
        <f>RIGHT(VEP!B380,LEN(VEP!B380)-FIND("-",VEP!B380))</f>
        <v>6991724</v>
      </c>
      <c r="C380" t="str">
        <f>IF(VEP!F380="-",VEP!G380,VEP!F380)</f>
        <v>-</v>
      </c>
    </row>
    <row r="381" spans="1:3" x14ac:dyDescent="0.35">
      <c r="A381" t="str">
        <f>LEFT(VEP!B381,FIND(":",VEP!B381)-1)</f>
        <v>5</v>
      </c>
      <c r="B381" t="str">
        <f>RIGHT(VEP!B381,LEN(VEP!B381)-FIND("-",VEP!B381))</f>
        <v>40202215</v>
      </c>
      <c r="C381" t="str">
        <f>IF(VEP!F381="-",VEP!G381,VEP!F381)</f>
        <v>-</v>
      </c>
    </row>
    <row r="382" spans="1:3" x14ac:dyDescent="0.35">
      <c r="A382" t="str">
        <f>LEFT(VEP!B382,FIND(":",VEP!B382)-1)</f>
        <v>5</v>
      </c>
      <c r="B382" t="str">
        <f>RIGHT(VEP!B382,LEN(VEP!B382)-FIND("-",VEP!B382))</f>
        <v>47359645</v>
      </c>
      <c r="C382" t="str">
        <f>IF(VEP!F382="-",VEP!G382,VEP!F382)</f>
        <v>ATG4C</v>
      </c>
    </row>
    <row r="383" spans="1:3" x14ac:dyDescent="0.35">
      <c r="A383" t="str">
        <f>LEFT(VEP!B383,FIND(":",VEP!B383)-1)</f>
        <v>5</v>
      </c>
      <c r="B383" t="str">
        <f>RIGHT(VEP!B383,LEN(VEP!B383)-FIND("-",VEP!B383))</f>
        <v>47359645</v>
      </c>
      <c r="C383" t="str">
        <f>IF(VEP!F383="-",VEP!G383,VEP!F383)</f>
        <v>ATG4C</v>
      </c>
    </row>
    <row r="384" spans="1:3" x14ac:dyDescent="0.35">
      <c r="A384" t="str">
        <f>LEFT(VEP!B384,FIND(":",VEP!B384)-1)</f>
        <v>5</v>
      </c>
      <c r="B384" t="str">
        <f>RIGHT(VEP!B384,LEN(VEP!B384)-FIND("-",VEP!B384))</f>
        <v>47359645</v>
      </c>
      <c r="C384" t="str">
        <f>IF(VEP!F384="-",VEP!G384,VEP!F384)</f>
        <v>ATG4C</v>
      </c>
    </row>
    <row r="385" spans="1:3" x14ac:dyDescent="0.35">
      <c r="A385" t="str">
        <f>LEFT(VEP!B385,FIND(":",VEP!B385)-1)</f>
        <v>5</v>
      </c>
      <c r="B385" t="str">
        <f>RIGHT(VEP!B385,LEN(VEP!B385)-FIND("-",VEP!B385))</f>
        <v>47359645</v>
      </c>
      <c r="C385" t="str">
        <f>IF(VEP!F385="-",VEP!G385,VEP!F385)</f>
        <v>ATG4C</v>
      </c>
    </row>
    <row r="386" spans="1:3" x14ac:dyDescent="0.35">
      <c r="A386" t="str">
        <f>LEFT(VEP!B386,FIND(":",VEP!B386)-1)</f>
        <v>5</v>
      </c>
      <c r="B386" t="str">
        <f>RIGHT(VEP!B386,LEN(VEP!B386)-FIND("-",VEP!B386))</f>
        <v>47359645</v>
      </c>
      <c r="C386" t="str">
        <f>IF(VEP!F386="-",VEP!G386,VEP!F386)</f>
        <v>ATG4C</v>
      </c>
    </row>
    <row r="387" spans="1:3" x14ac:dyDescent="0.35">
      <c r="A387" t="str">
        <f>LEFT(VEP!B387,FIND(":",VEP!B387)-1)</f>
        <v>6</v>
      </c>
      <c r="B387" t="str">
        <f>RIGHT(VEP!B387,LEN(VEP!B387)-FIND("-",VEP!B387))</f>
        <v>33510473</v>
      </c>
      <c r="C387" t="str">
        <f>IF(VEP!F387="-",VEP!G387,VEP!F387)</f>
        <v>METTL22</v>
      </c>
    </row>
    <row r="388" spans="1:3" x14ac:dyDescent="0.35">
      <c r="A388" t="str">
        <f>LEFT(VEP!B388,FIND(":",VEP!B388)-1)</f>
        <v>7</v>
      </c>
      <c r="B388" t="str">
        <f>RIGHT(VEP!B388,LEN(VEP!B388)-FIND("-",VEP!B388))</f>
        <v>11956306</v>
      </c>
      <c r="C388" t="str">
        <f>IF(VEP!F388="-",VEP!G388,VEP!F388)</f>
        <v>-</v>
      </c>
    </row>
    <row r="389" spans="1:3" x14ac:dyDescent="0.35">
      <c r="A389" t="str">
        <f>LEFT(VEP!B389,FIND(":",VEP!B389)-1)</f>
        <v>7</v>
      </c>
      <c r="B389" t="str">
        <f>RIGHT(VEP!B389,LEN(VEP!B389)-FIND("-",VEP!B389))</f>
        <v>11957885</v>
      </c>
      <c r="C389" t="str">
        <f>IF(VEP!F389="-",VEP!G389,VEP!F389)</f>
        <v>-</v>
      </c>
    </row>
    <row r="390" spans="1:3" x14ac:dyDescent="0.35">
      <c r="A390" t="str">
        <f>LEFT(VEP!B390,FIND(":",VEP!B390)-1)</f>
        <v>7</v>
      </c>
      <c r="B390" t="str">
        <f>RIGHT(VEP!B390,LEN(VEP!B390)-FIND("-",VEP!B390))</f>
        <v>13448116</v>
      </c>
      <c r="C390" t="str">
        <f>IF(VEP!F390="-",VEP!G390,VEP!F390)</f>
        <v>TOR1AIP1</v>
      </c>
    </row>
    <row r="391" spans="1:3" x14ac:dyDescent="0.35">
      <c r="A391" t="str">
        <f>LEFT(VEP!B391,FIND(":",VEP!B391)-1)</f>
        <v>7</v>
      </c>
      <c r="B391" t="str">
        <f>RIGHT(VEP!B391,LEN(VEP!B391)-FIND("-",VEP!B391))</f>
        <v>13448116</v>
      </c>
      <c r="C391" t="str">
        <f>IF(VEP!F391="-",VEP!G391,VEP!F391)</f>
        <v>TOR1AIP1</v>
      </c>
    </row>
    <row r="392" spans="1:3" x14ac:dyDescent="0.35">
      <c r="A392" t="str">
        <f>LEFT(VEP!B392,FIND(":",VEP!B392)-1)</f>
        <v>7</v>
      </c>
      <c r="B392" t="str">
        <f>RIGHT(VEP!B392,LEN(VEP!B392)-FIND("-",VEP!B392))</f>
        <v>24652821</v>
      </c>
      <c r="C392" t="str">
        <f>IF(VEP!F392="-",VEP!G392,VEP!F392)</f>
        <v>RABGAP1L</v>
      </c>
    </row>
    <row r="393" spans="1:3" x14ac:dyDescent="0.35">
      <c r="A393" t="str">
        <f>LEFT(VEP!B393,FIND(":",VEP!B393)-1)</f>
        <v>7</v>
      </c>
      <c r="B393" t="str">
        <f>RIGHT(VEP!B393,LEN(VEP!B393)-FIND("-",VEP!B393))</f>
        <v>24652821</v>
      </c>
      <c r="C393" t="str">
        <f>IF(VEP!F393="-",VEP!G393,VEP!F393)</f>
        <v>RABGAP1L</v>
      </c>
    </row>
    <row r="394" spans="1:3" x14ac:dyDescent="0.35">
      <c r="A394" t="str">
        <f>LEFT(VEP!B394,FIND(":",VEP!B394)-1)</f>
        <v>7</v>
      </c>
      <c r="B394" t="str">
        <f>RIGHT(VEP!B394,LEN(VEP!B394)-FIND("-",VEP!B394))</f>
        <v>24652821</v>
      </c>
      <c r="C394" t="str">
        <f>IF(VEP!F394="-",VEP!G394,VEP!F394)</f>
        <v>RABGAP1L</v>
      </c>
    </row>
    <row r="395" spans="1:3" x14ac:dyDescent="0.35">
      <c r="A395" t="str">
        <f>LEFT(VEP!B395,FIND(":",VEP!B395)-1)</f>
        <v>7</v>
      </c>
      <c r="B395" t="str">
        <f>RIGHT(VEP!B395,LEN(VEP!B395)-FIND("-",VEP!B395))</f>
        <v>24664438</v>
      </c>
      <c r="C395" t="str">
        <f>IF(VEP!F395="-",VEP!G395,VEP!F395)</f>
        <v>RABGAP1L</v>
      </c>
    </row>
    <row r="396" spans="1:3" x14ac:dyDescent="0.35">
      <c r="A396" t="str">
        <f>LEFT(VEP!B396,FIND(":",VEP!B396)-1)</f>
        <v>7</v>
      </c>
      <c r="B396" t="str">
        <f>RIGHT(VEP!B396,LEN(VEP!B396)-FIND("-",VEP!B396))</f>
        <v>24664438</v>
      </c>
      <c r="C396" t="str">
        <f>IF(VEP!F396="-",VEP!G396,VEP!F396)</f>
        <v>RABGAP1L</v>
      </c>
    </row>
    <row r="397" spans="1:3" x14ac:dyDescent="0.35">
      <c r="A397" t="str">
        <f>LEFT(VEP!B397,FIND(":",VEP!B397)-1)</f>
        <v>7</v>
      </c>
      <c r="B397" t="str">
        <f>RIGHT(VEP!B397,LEN(VEP!B397)-FIND("-",VEP!B397))</f>
        <v>24664438</v>
      </c>
      <c r="C397" t="str">
        <f>IF(VEP!F397="-",VEP!G397,VEP!F397)</f>
        <v>RABGAP1L</v>
      </c>
    </row>
    <row r="398" spans="1:3" x14ac:dyDescent="0.35">
      <c r="A398" t="str">
        <f>LEFT(VEP!B398,FIND(":",VEP!B398)-1)</f>
        <v>8</v>
      </c>
      <c r="B398" t="str">
        <f>RIGHT(VEP!B398,LEN(VEP!B398)-FIND("-",VEP!B398))</f>
        <v>7735497</v>
      </c>
      <c r="C398" t="str">
        <f>IF(VEP!F398="-",VEP!G398,VEP!F398)</f>
        <v>-</v>
      </c>
    </row>
    <row r="399" spans="1:3" x14ac:dyDescent="0.35">
      <c r="A399" t="str">
        <f>LEFT(VEP!B399,FIND(":",VEP!B399)-1)</f>
        <v>8</v>
      </c>
      <c r="B399" t="str">
        <f>RIGHT(VEP!B399,LEN(VEP!B399)-FIND("-",VEP!B399))</f>
        <v>21330931</v>
      </c>
      <c r="C399" t="str">
        <f>IF(VEP!F399="-",VEP!G399,VEP!F399)</f>
        <v>ENSCAFG00000047946</v>
      </c>
    </row>
    <row r="400" spans="1:3" x14ac:dyDescent="0.35">
      <c r="A400" t="str">
        <f>LEFT(VEP!B400,FIND(":",VEP!B400)-1)</f>
        <v>8</v>
      </c>
      <c r="B400" t="str">
        <f>RIGHT(VEP!B400,LEN(VEP!B400)-FIND("-",VEP!B400))</f>
        <v>21345264</v>
      </c>
      <c r="C400" t="str">
        <f>IF(VEP!F400="-",VEP!G400,VEP!F400)</f>
        <v>ENSCAFG00000047946</v>
      </c>
    </row>
    <row r="401" spans="1:3" x14ac:dyDescent="0.35">
      <c r="A401" t="str">
        <f>LEFT(VEP!B401,FIND(":",VEP!B401)-1)</f>
        <v>9</v>
      </c>
      <c r="B401" t="str">
        <f>RIGHT(VEP!B401,LEN(VEP!B401)-FIND("-",VEP!B401))</f>
        <v>29654139</v>
      </c>
      <c r="C401" t="str">
        <f>IF(VEP!F401="-",VEP!G401,VEP!F401)</f>
        <v>-</v>
      </c>
    </row>
    <row r="402" spans="1:3" x14ac:dyDescent="0.35">
      <c r="A402" t="str">
        <f>LEFT(VEP!B402,FIND(":",VEP!B402)-1)</f>
        <v>9</v>
      </c>
      <c r="B402" t="str">
        <f>RIGHT(VEP!B402,LEN(VEP!B402)-FIND("-",VEP!B402))</f>
        <v>29669984</v>
      </c>
      <c r="C402" t="str">
        <f>IF(VEP!F402="-",VEP!G402,VEP!F402)</f>
        <v>-</v>
      </c>
    </row>
    <row r="403" spans="1:3" x14ac:dyDescent="0.35">
      <c r="A403" t="str">
        <f>LEFT(VEP!B403,FIND(":",VEP!B403)-1)</f>
        <v>9</v>
      </c>
      <c r="B403" t="str">
        <f>RIGHT(VEP!B403,LEN(VEP!B403)-FIND("-",VEP!B403))</f>
        <v>29671758</v>
      </c>
      <c r="C403" t="str">
        <f>IF(VEP!F403="-",VEP!G403,VEP!F403)</f>
        <v>-</v>
      </c>
    </row>
    <row r="404" spans="1:3" x14ac:dyDescent="0.35">
      <c r="A404" t="str">
        <f>LEFT(VEP!B404,FIND(":",VEP!B404)-1)</f>
        <v>9</v>
      </c>
      <c r="B404" t="str">
        <f>RIGHT(VEP!B404,LEN(VEP!B404)-FIND("-",VEP!B404))</f>
        <v>29710986</v>
      </c>
      <c r="C404" t="str">
        <f>IF(VEP!F404="-",VEP!G404,VEP!F404)</f>
        <v>-</v>
      </c>
    </row>
    <row r="405" spans="1:3" x14ac:dyDescent="0.35">
      <c r="A405" t="str">
        <f>LEFT(VEP!B405,FIND(":",VEP!B405)-1)</f>
        <v>9</v>
      </c>
      <c r="B405" t="str">
        <f>RIGHT(VEP!B405,LEN(VEP!B405)-FIND("-",VEP!B405))</f>
        <v>29718219</v>
      </c>
      <c r="C405" t="str">
        <f>IF(VEP!F405="-",VEP!G405,VEP!F405)</f>
        <v>-</v>
      </c>
    </row>
    <row r="406" spans="1:3" x14ac:dyDescent="0.35">
      <c r="A406" t="str">
        <f>LEFT(VEP!B406,FIND(":",VEP!B406)-1)</f>
        <v>9</v>
      </c>
      <c r="B406" t="str">
        <f>RIGHT(VEP!B406,LEN(VEP!B406)-FIND("-",VEP!B406))</f>
        <v>29731101</v>
      </c>
      <c r="C406" t="str">
        <f>IF(VEP!F406="-",VEP!G406,VEP!F406)</f>
        <v>-</v>
      </c>
    </row>
    <row r="407" spans="1:3" x14ac:dyDescent="0.35">
      <c r="A407" t="str">
        <f>LEFT(VEP!B407,FIND(":",VEP!B407)-1)</f>
        <v>9</v>
      </c>
      <c r="B407" t="str">
        <f>RIGHT(VEP!B407,LEN(VEP!B407)-FIND("-",VEP!B407))</f>
        <v>29742489</v>
      </c>
      <c r="C407" t="str">
        <f>IF(VEP!F407="-",VEP!G407,VEP!F407)</f>
        <v>-</v>
      </c>
    </row>
    <row r="408" spans="1:3" x14ac:dyDescent="0.35">
      <c r="A408" t="str">
        <f>LEFT(VEP!B408,FIND(":",VEP!B408)-1)</f>
        <v>9</v>
      </c>
      <c r="B408" t="str">
        <f>RIGHT(VEP!B408,LEN(VEP!B408)-FIND("-",VEP!B408))</f>
        <v>29752455</v>
      </c>
      <c r="C408" t="str">
        <f>IF(VEP!F408="-",VEP!G408,VEP!F408)</f>
        <v>-</v>
      </c>
    </row>
    <row r="409" spans="1:3" x14ac:dyDescent="0.35">
      <c r="A409" t="str">
        <f>LEFT(VEP!B409,FIND(":",VEP!B409)-1)</f>
        <v>9</v>
      </c>
      <c r="B409" t="str">
        <f>RIGHT(VEP!B409,LEN(VEP!B409)-FIND("-",VEP!B409))</f>
        <v>29779751</v>
      </c>
      <c r="C409" t="str">
        <f>IF(VEP!F409="-",VEP!G409,VEP!F409)</f>
        <v>-</v>
      </c>
    </row>
    <row r="410" spans="1:3" x14ac:dyDescent="0.35">
      <c r="A410" t="str">
        <f>LEFT(VEP!B410,FIND(":",VEP!B410)-1)</f>
        <v>9</v>
      </c>
      <c r="B410" t="str">
        <f>RIGHT(VEP!B410,LEN(VEP!B410)-FIND("-",VEP!B410))</f>
        <v>29799057</v>
      </c>
      <c r="C410" t="str">
        <f>IF(VEP!F410="-",VEP!G410,VEP!F410)</f>
        <v>-</v>
      </c>
    </row>
    <row r="411" spans="1:3" x14ac:dyDescent="0.35">
      <c r="A411" t="str">
        <f>LEFT(VEP!B411,FIND(":",VEP!B411)-1)</f>
        <v>9</v>
      </c>
      <c r="B411" t="str">
        <f>RIGHT(VEP!B411,LEN(VEP!B411)-FIND("-",VEP!B411))</f>
        <v>29814161</v>
      </c>
      <c r="C411" t="str">
        <f>IF(VEP!F411="-",VEP!G411,VEP!F411)</f>
        <v>ENSCAFG00000049515</v>
      </c>
    </row>
    <row r="412" spans="1:3" x14ac:dyDescent="0.35">
      <c r="A412" t="str">
        <f>LEFT(VEP!B412,FIND(":",VEP!B412)-1)</f>
        <v>9</v>
      </c>
      <c r="B412" t="str">
        <f>RIGHT(VEP!B412,LEN(VEP!B412)-FIND("-",VEP!B412))</f>
        <v>34984408</v>
      </c>
      <c r="C412" t="str">
        <f>IF(VEP!F412="-",VEP!G412,VEP!F412)</f>
        <v>BRIP1</v>
      </c>
    </row>
    <row r="413" spans="1:3" x14ac:dyDescent="0.35">
      <c r="A413" t="str">
        <f>LEFT(VEP!B413,FIND(":",VEP!B413)-1)</f>
        <v>9</v>
      </c>
      <c r="B413" t="str">
        <f>RIGHT(VEP!B413,LEN(VEP!B413)-FIND("-",VEP!B413))</f>
        <v>57439074</v>
      </c>
      <c r="C413" t="str">
        <f>IF(VEP!F413="-",VEP!G413,VEP!F413)</f>
        <v>-</v>
      </c>
    </row>
  </sheetData>
  <autoFilter ref="E1:K244" xr:uid="{0A6352AA-C61D-4909-9C7D-5CE60FC6B0A4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55C8-87EC-4352-B5A6-F074D35147BA}">
  <dimension ref="A1:S413"/>
  <sheetViews>
    <sheetView workbookViewId="0">
      <selection activeCell="G7" sqref="G7"/>
    </sheetView>
  </sheetViews>
  <sheetFormatPr defaultRowHeight="14.5" x14ac:dyDescent="0.35"/>
  <cols>
    <col min="3" max="3" width="19.6328125" bestFit="1" customWidth="1"/>
    <col min="7" max="7" width="39.36328125" bestFit="1" customWidth="1"/>
    <col min="11" max="11" width="39.1796875" bestFit="1" customWidth="1"/>
  </cols>
  <sheetData>
    <row r="1" spans="1:19" x14ac:dyDescent="0.35">
      <c r="A1" t="s">
        <v>0</v>
      </c>
      <c r="B1" t="s">
        <v>1</v>
      </c>
      <c r="C1" t="s">
        <v>744</v>
      </c>
      <c r="E1" t="s">
        <v>0</v>
      </c>
      <c r="F1" t="s">
        <v>1</v>
      </c>
      <c r="G1" t="s">
        <v>741</v>
      </c>
      <c r="H1" t="s">
        <v>709</v>
      </c>
      <c r="I1" t="s">
        <v>710</v>
      </c>
      <c r="J1" t="s">
        <v>711</v>
      </c>
      <c r="K1" t="s">
        <v>712</v>
      </c>
      <c r="M1" t="s">
        <v>0</v>
      </c>
      <c r="N1" t="s">
        <v>1</v>
      </c>
      <c r="O1" t="s">
        <v>741</v>
      </c>
      <c r="P1" t="s">
        <v>709</v>
      </c>
      <c r="Q1" t="s">
        <v>710</v>
      </c>
      <c r="R1" t="s">
        <v>711</v>
      </c>
      <c r="S1" t="s">
        <v>712</v>
      </c>
    </row>
    <row r="2" spans="1:19" x14ac:dyDescent="0.35">
      <c r="A2" t="str">
        <f>LEFT(VEP!B2,FIND(":",VEP!B2)-1)</f>
        <v>1</v>
      </c>
      <c r="B2" t="str">
        <f>RIGHT(VEP!B2,LEN(VEP!B2)-FIND("-",VEP!B2))</f>
        <v>2164283</v>
      </c>
      <c r="C2" t="str">
        <f>VEP!D2</f>
        <v>downstream_gene_variant</v>
      </c>
      <c r="E2" s="10">
        <v>1</v>
      </c>
      <c r="F2" s="10">
        <v>2164283</v>
      </c>
      <c r="G2" t="s">
        <v>772</v>
      </c>
      <c r="H2">
        <f>IF(AND(E2=E1,F2=F1),H1+1,1)</f>
        <v>1</v>
      </c>
      <c r="I2">
        <f>_xlfn.MAXIFS(H:H,F:F,F2,E:E,E2)</f>
        <v>1</v>
      </c>
      <c r="J2">
        <f>IF(I2=H2,1,0)</f>
        <v>1</v>
      </c>
      <c r="K2" t="str">
        <f>IF(AND(E2=E1,F2=F1),K1&amp;","&amp;G2,G2)</f>
        <v>downstream_gene_variant</v>
      </c>
      <c r="M2" s="10">
        <v>1</v>
      </c>
      <c r="N2" s="10">
        <v>2164283</v>
      </c>
      <c r="O2" t="s">
        <v>772</v>
      </c>
      <c r="P2">
        <v>1</v>
      </c>
      <c r="Q2">
        <v>1</v>
      </c>
      <c r="R2">
        <v>1</v>
      </c>
      <c r="S2" t="s">
        <v>772</v>
      </c>
    </row>
    <row r="3" spans="1:19" x14ac:dyDescent="0.35">
      <c r="A3" t="str">
        <f>LEFT(VEP!B3,FIND(":",VEP!B3)-1)</f>
        <v>1</v>
      </c>
      <c r="B3" t="str">
        <f>RIGHT(VEP!B3,LEN(VEP!B3)-FIND("-",VEP!B3))</f>
        <v>20947142</v>
      </c>
      <c r="C3" t="str">
        <f>VEP!D3</f>
        <v>intron_variant,non_coding_transcript_variant</v>
      </c>
      <c r="E3" s="10">
        <v>1</v>
      </c>
      <c r="F3" s="10">
        <v>20947142</v>
      </c>
      <c r="G3" t="s">
        <v>779</v>
      </c>
      <c r="H3">
        <f t="shared" ref="H3:H66" si="0">IF(AND(E3=E2,F3=F2),H2+1,1)</f>
        <v>1</v>
      </c>
      <c r="I3">
        <f t="shared" ref="I3:I66" si="1">_xlfn.MAXIFS(H:H,F:F,F3,E:E,E3)</f>
        <v>1</v>
      </c>
      <c r="J3">
        <f t="shared" ref="J3:J66" si="2">IF(I3=H3,1,0)</f>
        <v>1</v>
      </c>
      <c r="K3" t="str">
        <f t="shared" ref="K3:K66" si="3">IF(AND(E3=E2,F3=F2),K2&amp;","&amp;G3,G3)</f>
        <v>intron_variant,non_coding_transcript_variant</v>
      </c>
      <c r="M3" s="10">
        <v>1</v>
      </c>
      <c r="N3" s="10">
        <v>20947142</v>
      </c>
      <c r="O3" t="s">
        <v>779</v>
      </c>
      <c r="P3">
        <v>1</v>
      </c>
      <c r="Q3">
        <v>1</v>
      </c>
      <c r="R3">
        <v>1</v>
      </c>
      <c r="S3" t="s">
        <v>779</v>
      </c>
    </row>
    <row r="4" spans="1:19" x14ac:dyDescent="0.35">
      <c r="A4" t="str">
        <f>LEFT(VEP!B4,FIND(":",VEP!B4)-1)</f>
        <v>1</v>
      </c>
      <c r="B4" t="str">
        <f>RIGHT(VEP!B4,LEN(VEP!B4)-FIND("-",VEP!B4))</f>
        <v>21141240</v>
      </c>
      <c r="C4" t="str">
        <f>VEP!D4</f>
        <v>intron_variant</v>
      </c>
      <c r="E4" s="10">
        <v>1</v>
      </c>
      <c r="F4" s="10">
        <v>21141240</v>
      </c>
      <c r="G4" t="s">
        <v>784</v>
      </c>
      <c r="H4">
        <f t="shared" si="0"/>
        <v>1</v>
      </c>
      <c r="I4">
        <f t="shared" si="1"/>
        <v>1</v>
      </c>
      <c r="J4">
        <f t="shared" si="2"/>
        <v>1</v>
      </c>
      <c r="K4" t="str">
        <f t="shared" si="3"/>
        <v>intron_variant</v>
      </c>
      <c r="M4" s="10">
        <v>1</v>
      </c>
      <c r="N4" s="10">
        <v>21141240</v>
      </c>
      <c r="O4" t="s">
        <v>784</v>
      </c>
      <c r="P4">
        <v>1</v>
      </c>
      <c r="Q4">
        <v>1</v>
      </c>
      <c r="R4">
        <v>1</v>
      </c>
      <c r="S4" t="s">
        <v>784</v>
      </c>
    </row>
    <row r="5" spans="1:19" x14ac:dyDescent="0.35">
      <c r="A5" t="str">
        <f>LEFT(VEP!B5,FIND(":",VEP!B5)-1)</f>
        <v>1</v>
      </c>
      <c r="B5" t="str">
        <f>RIGHT(VEP!B5,LEN(VEP!B5)-FIND("-",VEP!B5))</f>
        <v>28449172</v>
      </c>
      <c r="C5" t="str">
        <f>VEP!D5</f>
        <v>intergenic_variant</v>
      </c>
      <c r="E5" s="10">
        <v>1</v>
      </c>
      <c r="F5" s="10">
        <v>28449172</v>
      </c>
      <c r="G5" t="s">
        <v>791</v>
      </c>
      <c r="H5">
        <f t="shared" si="0"/>
        <v>1</v>
      </c>
      <c r="I5">
        <f t="shared" si="1"/>
        <v>1</v>
      </c>
      <c r="J5">
        <f t="shared" si="2"/>
        <v>1</v>
      </c>
      <c r="K5" t="str">
        <f t="shared" si="3"/>
        <v>intergenic_variant</v>
      </c>
      <c r="M5" s="10">
        <v>1</v>
      </c>
      <c r="N5" s="10">
        <v>28449172</v>
      </c>
      <c r="O5" t="s">
        <v>791</v>
      </c>
      <c r="P5">
        <v>1</v>
      </c>
      <c r="Q5">
        <v>1</v>
      </c>
      <c r="R5">
        <v>1</v>
      </c>
      <c r="S5" t="s">
        <v>791</v>
      </c>
    </row>
    <row r="6" spans="1:19" x14ac:dyDescent="0.35">
      <c r="A6" t="str">
        <f>LEFT(VEP!B6,FIND(":",VEP!B6)-1)</f>
        <v>1</v>
      </c>
      <c r="B6" t="str">
        <f>RIGHT(VEP!B6,LEN(VEP!B6)-FIND("-",VEP!B6))</f>
        <v>43001368</v>
      </c>
      <c r="C6" t="str">
        <f>VEP!D6</f>
        <v>intergenic_variant</v>
      </c>
      <c r="E6" s="10">
        <v>1</v>
      </c>
      <c r="F6" s="10">
        <v>43001368</v>
      </c>
      <c r="G6" t="s">
        <v>791</v>
      </c>
      <c r="H6">
        <f t="shared" si="0"/>
        <v>1</v>
      </c>
      <c r="I6">
        <f t="shared" si="1"/>
        <v>1</v>
      </c>
      <c r="J6">
        <f t="shared" si="2"/>
        <v>1</v>
      </c>
      <c r="K6" t="str">
        <f t="shared" si="3"/>
        <v>intergenic_variant</v>
      </c>
      <c r="M6" s="10">
        <v>1</v>
      </c>
      <c r="N6" s="10">
        <v>43001368</v>
      </c>
      <c r="O6" t="s">
        <v>791</v>
      </c>
      <c r="P6">
        <v>1</v>
      </c>
      <c r="Q6">
        <v>1</v>
      </c>
      <c r="R6">
        <v>1</v>
      </c>
      <c r="S6" t="s">
        <v>791</v>
      </c>
    </row>
    <row r="7" spans="1:19" x14ac:dyDescent="0.35">
      <c r="A7" t="str">
        <f>LEFT(VEP!B7,FIND(":",VEP!B7)-1)</f>
        <v>1</v>
      </c>
      <c r="B7" t="str">
        <f>RIGHT(VEP!B7,LEN(VEP!B7)-FIND("-",VEP!B7))</f>
        <v>60262327</v>
      </c>
      <c r="C7" t="str">
        <f>VEP!D7</f>
        <v>intergenic_variant</v>
      </c>
      <c r="E7" s="10">
        <v>1</v>
      </c>
      <c r="F7" s="10">
        <v>60262327</v>
      </c>
      <c r="G7" t="s">
        <v>791</v>
      </c>
      <c r="H7">
        <f t="shared" si="0"/>
        <v>1</v>
      </c>
      <c r="I7">
        <f t="shared" si="1"/>
        <v>1</v>
      </c>
      <c r="J7">
        <f t="shared" si="2"/>
        <v>1</v>
      </c>
      <c r="K7" t="str">
        <f t="shared" si="3"/>
        <v>intergenic_variant</v>
      </c>
      <c r="M7" s="10">
        <v>1</v>
      </c>
      <c r="N7" s="10">
        <v>60262327</v>
      </c>
      <c r="O7" t="s">
        <v>791</v>
      </c>
      <c r="P7">
        <v>1</v>
      </c>
      <c r="Q7">
        <v>1</v>
      </c>
      <c r="R7">
        <v>1</v>
      </c>
      <c r="S7" t="s">
        <v>791</v>
      </c>
    </row>
    <row r="8" spans="1:19" x14ac:dyDescent="0.35">
      <c r="A8" t="str">
        <f>LEFT(VEP!B8,FIND(":",VEP!B8)-1)</f>
        <v>1</v>
      </c>
      <c r="B8" t="str">
        <f>RIGHT(VEP!B8,LEN(VEP!B8)-FIND("-",VEP!B8))</f>
        <v>77413224</v>
      </c>
      <c r="C8" t="str">
        <f>VEP!D8</f>
        <v>intron_variant,non_coding_transcript_variant</v>
      </c>
      <c r="E8" s="10">
        <v>1</v>
      </c>
      <c r="F8" s="10">
        <v>77413224</v>
      </c>
      <c r="G8" t="s">
        <v>779</v>
      </c>
      <c r="H8">
        <f t="shared" si="0"/>
        <v>1</v>
      </c>
      <c r="I8">
        <f t="shared" si="1"/>
        <v>1</v>
      </c>
      <c r="J8">
        <f t="shared" si="2"/>
        <v>1</v>
      </c>
      <c r="K8" t="str">
        <f t="shared" si="3"/>
        <v>intron_variant,non_coding_transcript_variant</v>
      </c>
      <c r="M8" s="10">
        <v>1</v>
      </c>
      <c r="N8" s="10">
        <v>77413224</v>
      </c>
      <c r="O8" t="s">
        <v>779</v>
      </c>
      <c r="P8">
        <v>1</v>
      </c>
      <c r="Q8">
        <v>1</v>
      </c>
      <c r="R8">
        <v>1</v>
      </c>
      <c r="S8" t="s">
        <v>779</v>
      </c>
    </row>
    <row r="9" spans="1:19" x14ac:dyDescent="0.35">
      <c r="A9" t="str">
        <f>LEFT(VEP!B9,FIND(":",VEP!B9)-1)</f>
        <v>1</v>
      </c>
      <c r="B9" t="str">
        <f>RIGHT(VEP!B9,LEN(VEP!B9)-FIND("-",VEP!B9))</f>
        <v>77423529</v>
      </c>
      <c r="C9" t="str">
        <f>VEP!D9</f>
        <v>intron_variant,non_coding_transcript_variant</v>
      </c>
      <c r="E9" s="10">
        <v>1</v>
      </c>
      <c r="F9" s="10">
        <v>77423529</v>
      </c>
      <c r="G9" t="s">
        <v>779</v>
      </c>
      <c r="H9">
        <f t="shared" si="0"/>
        <v>1</v>
      </c>
      <c r="I9">
        <f t="shared" si="1"/>
        <v>1</v>
      </c>
      <c r="J9">
        <f t="shared" si="2"/>
        <v>1</v>
      </c>
      <c r="K9" t="str">
        <f t="shared" si="3"/>
        <v>intron_variant,non_coding_transcript_variant</v>
      </c>
      <c r="M9" s="10">
        <v>1</v>
      </c>
      <c r="N9" s="10">
        <v>77423529</v>
      </c>
      <c r="O9" t="s">
        <v>779</v>
      </c>
      <c r="P9">
        <v>1</v>
      </c>
      <c r="Q9">
        <v>1</v>
      </c>
      <c r="R9">
        <v>1</v>
      </c>
      <c r="S9" t="s">
        <v>779</v>
      </c>
    </row>
    <row r="10" spans="1:19" x14ac:dyDescent="0.35">
      <c r="A10" t="str">
        <f>LEFT(VEP!B10,FIND(":",VEP!B10)-1)</f>
        <v>1</v>
      </c>
      <c r="B10" t="str">
        <f>RIGHT(VEP!B10,LEN(VEP!B10)-FIND("-",VEP!B10))</f>
        <v>77447316</v>
      </c>
      <c r="C10" t="str">
        <f>VEP!D10</f>
        <v>intergenic_variant</v>
      </c>
      <c r="E10" s="10">
        <v>1</v>
      </c>
      <c r="F10" s="10">
        <v>77447316</v>
      </c>
      <c r="G10" t="s">
        <v>791</v>
      </c>
      <c r="H10">
        <f t="shared" si="0"/>
        <v>1</v>
      </c>
      <c r="I10">
        <f t="shared" si="1"/>
        <v>1</v>
      </c>
      <c r="J10">
        <f t="shared" si="2"/>
        <v>1</v>
      </c>
      <c r="K10" t="str">
        <f t="shared" si="3"/>
        <v>intergenic_variant</v>
      </c>
      <c r="M10" s="10">
        <v>1</v>
      </c>
      <c r="N10" s="10">
        <v>77447316</v>
      </c>
      <c r="O10" t="s">
        <v>791</v>
      </c>
      <c r="P10">
        <v>1</v>
      </c>
      <c r="Q10">
        <v>1</v>
      </c>
      <c r="R10">
        <v>1</v>
      </c>
      <c r="S10" t="s">
        <v>791</v>
      </c>
    </row>
    <row r="11" spans="1:19" x14ac:dyDescent="0.35">
      <c r="A11" t="str">
        <f>LEFT(VEP!B11,FIND(":",VEP!B11)-1)</f>
        <v>1</v>
      </c>
      <c r="B11" t="str">
        <f>RIGHT(VEP!B11,LEN(VEP!B11)-FIND("-",VEP!B11))</f>
        <v>77451390</v>
      </c>
      <c r="C11" t="str">
        <f>VEP!D11</f>
        <v>intergenic_variant</v>
      </c>
      <c r="E11" s="10">
        <v>1</v>
      </c>
      <c r="F11" s="10">
        <v>77451390</v>
      </c>
      <c r="G11" t="s">
        <v>791</v>
      </c>
      <c r="H11">
        <f t="shared" si="0"/>
        <v>1</v>
      </c>
      <c r="I11">
        <f t="shared" si="1"/>
        <v>1</v>
      </c>
      <c r="J11">
        <f t="shared" si="2"/>
        <v>1</v>
      </c>
      <c r="K11" t="str">
        <f t="shared" si="3"/>
        <v>intergenic_variant</v>
      </c>
      <c r="M11" s="10">
        <v>1</v>
      </c>
      <c r="N11" s="10">
        <v>77451390</v>
      </c>
      <c r="O11" t="s">
        <v>791</v>
      </c>
      <c r="P11">
        <v>1</v>
      </c>
      <c r="Q11">
        <v>1</v>
      </c>
      <c r="R11">
        <v>1</v>
      </c>
      <c r="S11" t="s">
        <v>791</v>
      </c>
    </row>
    <row r="12" spans="1:19" x14ac:dyDescent="0.35">
      <c r="A12" t="str">
        <f>LEFT(VEP!B12,FIND(":",VEP!B12)-1)</f>
        <v>1</v>
      </c>
      <c r="B12" t="str">
        <f>RIGHT(VEP!B12,LEN(VEP!B12)-FIND("-",VEP!B12))</f>
        <v>77569697</v>
      </c>
      <c r="C12" t="str">
        <f>VEP!D12</f>
        <v>intron_variant</v>
      </c>
      <c r="E12" s="10">
        <v>1</v>
      </c>
      <c r="F12" s="10">
        <v>77569697</v>
      </c>
      <c r="G12" t="s">
        <v>784</v>
      </c>
      <c r="H12">
        <f t="shared" si="0"/>
        <v>1</v>
      </c>
      <c r="I12">
        <f t="shared" si="1"/>
        <v>1</v>
      </c>
      <c r="J12">
        <f t="shared" si="2"/>
        <v>1</v>
      </c>
      <c r="K12" t="str">
        <f t="shared" si="3"/>
        <v>intron_variant</v>
      </c>
      <c r="M12" s="10">
        <v>1</v>
      </c>
      <c r="N12" s="10">
        <v>77569697</v>
      </c>
      <c r="O12" t="s">
        <v>784</v>
      </c>
      <c r="P12">
        <v>1</v>
      </c>
      <c r="Q12">
        <v>1</v>
      </c>
      <c r="R12">
        <v>1</v>
      </c>
      <c r="S12" t="s">
        <v>784</v>
      </c>
    </row>
    <row r="13" spans="1:19" x14ac:dyDescent="0.35">
      <c r="A13" t="str">
        <f>LEFT(VEP!B13,FIND(":",VEP!B13)-1)</f>
        <v>1</v>
      </c>
      <c r="B13" t="str">
        <f>RIGHT(VEP!B13,LEN(VEP!B13)-FIND("-",VEP!B13))</f>
        <v>77569697</v>
      </c>
      <c r="C13" t="str">
        <f>VEP!D13</f>
        <v>intron_variant</v>
      </c>
      <c r="E13" s="10">
        <v>1</v>
      </c>
      <c r="F13" s="10">
        <v>96115461</v>
      </c>
      <c r="G13" t="s">
        <v>791</v>
      </c>
      <c r="H13">
        <f t="shared" si="0"/>
        <v>1</v>
      </c>
      <c r="I13">
        <f t="shared" si="1"/>
        <v>1</v>
      </c>
      <c r="J13">
        <f t="shared" si="2"/>
        <v>1</v>
      </c>
      <c r="K13" t="str">
        <f t="shared" si="3"/>
        <v>intergenic_variant</v>
      </c>
      <c r="M13" s="10">
        <v>1</v>
      </c>
      <c r="N13" s="10">
        <v>96115461</v>
      </c>
      <c r="O13" t="s">
        <v>791</v>
      </c>
      <c r="P13">
        <v>1</v>
      </c>
      <c r="Q13">
        <v>1</v>
      </c>
      <c r="R13">
        <v>1</v>
      </c>
      <c r="S13" t="s">
        <v>791</v>
      </c>
    </row>
    <row r="14" spans="1:19" x14ac:dyDescent="0.35">
      <c r="A14" t="str">
        <f>LEFT(VEP!B14,FIND(":",VEP!B14)-1)</f>
        <v>1</v>
      </c>
      <c r="B14" t="str">
        <f>RIGHT(VEP!B14,LEN(VEP!B14)-FIND("-",VEP!B14))</f>
        <v>96115461</v>
      </c>
      <c r="C14" t="str">
        <f>VEP!D14</f>
        <v>intergenic_variant</v>
      </c>
      <c r="E14" s="10">
        <v>2</v>
      </c>
      <c r="F14" s="10">
        <v>36841014</v>
      </c>
      <c r="G14" t="s">
        <v>867</v>
      </c>
      <c r="H14">
        <f t="shared" si="0"/>
        <v>1</v>
      </c>
      <c r="I14">
        <f t="shared" si="1"/>
        <v>1</v>
      </c>
      <c r="J14">
        <f t="shared" si="2"/>
        <v>1</v>
      </c>
      <c r="K14" t="str">
        <f t="shared" si="3"/>
        <v>upstream_gene_variant</v>
      </c>
      <c r="M14" s="10">
        <v>2</v>
      </c>
      <c r="N14" s="10">
        <v>36841014</v>
      </c>
      <c r="O14" t="s">
        <v>867</v>
      </c>
      <c r="P14">
        <v>1</v>
      </c>
      <c r="Q14">
        <v>1</v>
      </c>
      <c r="R14">
        <v>1</v>
      </c>
      <c r="S14" t="s">
        <v>867</v>
      </c>
    </row>
    <row r="15" spans="1:19" x14ac:dyDescent="0.35">
      <c r="A15" t="str">
        <f>LEFT(VEP!B15,FIND(":",VEP!B15)-1)</f>
        <v>10</v>
      </c>
      <c r="B15" t="str">
        <f>RIGHT(VEP!B15,LEN(VEP!B15)-FIND("-",VEP!B15))</f>
        <v>44372549</v>
      </c>
      <c r="C15" t="str">
        <f>VEP!D15</f>
        <v>intron_variant</v>
      </c>
      <c r="E15" s="10">
        <v>2</v>
      </c>
      <c r="F15" s="10">
        <v>36852293</v>
      </c>
      <c r="G15" t="s">
        <v>791</v>
      </c>
      <c r="H15">
        <f t="shared" si="0"/>
        <v>1</v>
      </c>
      <c r="I15">
        <f t="shared" si="1"/>
        <v>1</v>
      </c>
      <c r="J15">
        <f t="shared" si="2"/>
        <v>1</v>
      </c>
      <c r="K15" t="str">
        <f t="shared" si="3"/>
        <v>intergenic_variant</v>
      </c>
      <c r="M15" s="10">
        <v>2</v>
      </c>
      <c r="N15" s="10">
        <v>36852293</v>
      </c>
      <c r="O15" t="s">
        <v>791</v>
      </c>
      <c r="P15">
        <v>1</v>
      </c>
      <c r="Q15">
        <v>1</v>
      </c>
      <c r="R15">
        <v>1</v>
      </c>
      <c r="S15" t="s">
        <v>791</v>
      </c>
    </row>
    <row r="16" spans="1:19" x14ac:dyDescent="0.35">
      <c r="A16" t="str">
        <f>LEFT(VEP!B16,FIND(":",VEP!B16)-1)</f>
        <v>10</v>
      </c>
      <c r="B16" t="str">
        <f>RIGHT(VEP!B16,LEN(VEP!B16)-FIND("-",VEP!B16))</f>
        <v>44388924</v>
      </c>
      <c r="C16" t="str">
        <f>VEP!D16</f>
        <v>intron_variant</v>
      </c>
      <c r="E16" s="10">
        <v>2</v>
      </c>
      <c r="F16" s="10">
        <v>44796266</v>
      </c>
      <c r="G16" t="s">
        <v>779</v>
      </c>
      <c r="H16">
        <f t="shared" si="0"/>
        <v>1</v>
      </c>
      <c r="I16">
        <f t="shared" si="1"/>
        <v>1</v>
      </c>
      <c r="J16">
        <f t="shared" si="2"/>
        <v>1</v>
      </c>
      <c r="K16" t="str">
        <f t="shared" si="3"/>
        <v>intron_variant,non_coding_transcript_variant</v>
      </c>
      <c r="M16" s="10">
        <v>2</v>
      </c>
      <c r="N16" s="10">
        <v>44796266</v>
      </c>
      <c r="O16" t="s">
        <v>779</v>
      </c>
      <c r="P16">
        <v>1</v>
      </c>
      <c r="Q16">
        <v>1</v>
      </c>
      <c r="R16">
        <v>1</v>
      </c>
      <c r="S16" t="s">
        <v>779</v>
      </c>
    </row>
    <row r="17" spans="1:19" x14ac:dyDescent="0.35">
      <c r="A17" t="str">
        <f>LEFT(VEP!B17,FIND(":",VEP!B17)-1)</f>
        <v>10</v>
      </c>
      <c r="B17" t="str">
        <f>RIGHT(VEP!B17,LEN(VEP!B17)-FIND("-",VEP!B17))</f>
        <v>44534551</v>
      </c>
      <c r="C17" t="str">
        <f>VEP!D17</f>
        <v>intergenic_variant</v>
      </c>
      <c r="E17" s="10">
        <v>2</v>
      </c>
      <c r="F17" s="10">
        <v>44806665</v>
      </c>
      <c r="G17" t="s">
        <v>779</v>
      </c>
      <c r="H17">
        <f t="shared" si="0"/>
        <v>1</v>
      </c>
      <c r="I17">
        <f t="shared" si="1"/>
        <v>1</v>
      </c>
      <c r="J17">
        <f t="shared" si="2"/>
        <v>1</v>
      </c>
      <c r="K17" t="str">
        <f t="shared" si="3"/>
        <v>intron_variant,non_coding_transcript_variant</v>
      </c>
      <c r="M17" s="10">
        <v>2</v>
      </c>
      <c r="N17" s="10">
        <v>44806665</v>
      </c>
      <c r="O17" t="s">
        <v>779</v>
      </c>
      <c r="P17">
        <v>1</v>
      </c>
      <c r="Q17">
        <v>1</v>
      </c>
      <c r="R17">
        <v>1</v>
      </c>
      <c r="S17" t="s">
        <v>779</v>
      </c>
    </row>
    <row r="18" spans="1:19" x14ac:dyDescent="0.35">
      <c r="A18" t="str">
        <f>LEFT(VEP!B18,FIND(":",VEP!B18)-1)</f>
        <v>10</v>
      </c>
      <c r="B18" t="str">
        <f>RIGHT(VEP!B18,LEN(VEP!B18)-FIND("-",VEP!B18))</f>
        <v>44543279</v>
      </c>
      <c r="C18" t="str">
        <f>VEP!D18</f>
        <v>intergenic_variant</v>
      </c>
      <c r="E18" s="10">
        <v>2</v>
      </c>
      <c r="F18" s="10">
        <v>61876498</v>
      </c>
      <c r="G18" t="s">
        <v>784</v>
      </c>
      <c r="H18">
        <f t="shared" si="0"/>
        <v>1</v>
      </c>
      <c r="I18">
        <f t="shared" si="1"/>
        <v>1</v>
      </c>
      <c r="J18">
        <f t="shared" si="2"/>
        <v>1</v>
      </c>
      <c r="K18" t="str">
        <f t="shared" si="3"/>
        <v>intron_variant</v>
      </c>
      <c r="M18" s="10">
        <v>2</v>
      </c>
      <c r="N18" s="10">
        <v>61876498</v>
      </c>
      <c r="O18" t="s">
        <v>784</v>
      </c>
      <c r="P18">
        <v>1</v>
      </c>
      <c r="Q18">
        <v>1</v>
      </c>
      <c r="R18">
        <v>1</v>
      </c>
      <c r="S18" t="s">
        <v>784</v>
      </c>
    </row>
    <row r="19" spans="1:19" x14ac:dyDescent="0.35">
      <c r="A19" t="str">
        <f>LEFT(VEP!B19,FIND(":",VEP!B19)-1)</f>
        <v>10</v>
      </c>
      <c r="B19" t="str">
        <f>RIGHT(VEP!B19,LEN(VEP!B19)-FIND("-",VEP!B19))</f>
        <v>46053118</v>
      </c>
      <c r="C19" t="str">
        <f>VEP!D19</f>
        <v>missense_variant</v>
      </c>
      <c r="E19" s="10">
        <v>2</v>
      </c>
      <c r="F19" s="10">
        <v>61880556</v>
      </c>
      <c r="G19" t="s">
        <v>784</v>
      </c>
      <c r="H19">
        <f t="shared" si="0"/>
        <v>1</v>
      </c>
      <c r="I19">
        <f t="shared" si="1"/>
        <v>1</v>
      </c>
      <c r="J19">
        <f t="shared" si="2"/>
        <v>1</v>
      </c>
      <c r="K19" t="str">
        <f t="shared" si="3"/>
        <v>intron_variant</v>
      </c>
      <c r="M19" s="10">
        <v>2</v>
      </c>
      <c r="N19" s="10">
        <v>61880556</v>
      </c>
      <c r="O19" t="s">
        <v>784</v>
      </c>
      <c r="P19">
        <v>1</v>
      </c>
      <c r="Q19">
        <v>1</v>
      </c>
      <c r="R19">
        <v>1</v>
      </c>
      <c r="S19" t="s">
        <v>784</v>
      </c>
    </row>
    <row r="20" spans="1:19" x14ac:dyDescent="0.35">
      <c r="A20" t="str">
        <f>LEFT(VEP!B20,FIND(":",VEP!B20)-1)</f>
        <v>10</v>
      </c>
      <c r="B20" t="str">
        <f>RIGHT(VEP!B20,LEN(VEP!B20)-FIND("-",VEP!B20))</f>
        <v>46053118</v>
      </c>
      <c r="C20" t="str">
        <f>VEP!D20</f>
        <v>missense_variant</v>
      </c>
      <c r="E20" s="10">
        <v>2</v>
      </c>
      <c r="F20" s="10">
        <v>61897779</v>
      </c>
      <c r="G20" t="s">
        <v>784</v>
      </c>
      <c r="H20">
        <f t="shared" si="0"/>
        <v>1</v>
      </c>
      <c r="I20">
        <f t="shared" si="1"/>
        <v>1</v>
      </c>
      <c r="J20">
        <f t="shared" si="2"/>
        <v>1</v>
      </c>
      <c r="K20" t="str">
        <f t="shared" si="3"/>
        <v>intron_variant</v>
      </c>
      <c r="M20" s="10">
        <v>2</v>
      </c>
      <c r="N20" s="10">
        <v>61897779</v>
      </c>
      <c r="O20" t="s">
        <v>784</v>
      </c>
      <c r="P20">
        <v>1</v>
      </c>
      <c r="Q20">
        <v>1</v>
      </c>
      <c r="R20">
        <v>1</v>
      </c>
      <c r="S20" t="s">
        <v>784</v>
      </c>
    </row>
    <row r="21" spans="1:19" x14ac:dyDescent="0.35">
      <c r="A21" t="str">
        <f>LEFT(VEP!B21,FIND(":",VEP!B21)-1)</f>
        <v>10</v>
      </c>
      <c r="B21" t="str">
        <f>RIGHT(VEP!B21,LEN(VEP!B21)-FIND("-",VEP!B21))</f>
        <v>46053118</v>
      </c>
      <c r="C21" t="str">
        <f>VEP!D21</f>
        <v>missense_variant</v>
      </c>
      <c r="E21" s="10">
        <v>2</v>
      </c>
      <c r="F21" s="10">
        <v>61901702</v>
      </c>
      <c r="G21" t="s">
        <v>784</v>
      </c>
      <c r="H21">
        <f t="shared" si="0"/>
        <v>1</v>
      </c>
      <c r="I21">
        <f t="shared" si="1"/>
        <v>1</v>
      </c>
      <c r="J21">
        <f t="shared" si="2"/>
        <v>1</v>
      </c>
      <c r="K21" t="str">
        <f t="shared" si="3"/>
        <v>intron_variant</v>
      </c>
      <c r="M21" s="10">
        <v>2</v>
      </c>
      <c r="N21" s="10">
        <v>61901702</v>
      </c>
      <c r="O21" t="s">
        <v>784</v>
      </c>
      <c r="P21">
        <v>1</v>
      </c>
      <c r="Q21">
        <v>1</v>
      </c>
      <c r="R21">
        <v>1</v>
      </c>
      <c r="S21" t="s">
        <v>784</v>
      </c>
    </row>
    <row r="22" spans="1:19" x14ac:dyDescent="0.35">
      <c r="A22" t="str">
        <f>LEFT(VEP!B22,FIND(":",VEP!B22)-1)</f>
        <v>10</v>
      </c>
      <c r="B22" t="str">
        <f>RIGHT(VEP!B22,LEN(VEP!B22)-FIND("-",VEP!B22))</f>
        <v>46053118</v>
      </c>
      <c r="C22" t="str">
        <f>VEP!D22</f>
        <v>missense_variant</v>
      </c>
      <c r="E22" s="10">
        <v>2</v>
      </c>
      <c r="F22" s="10">
        <v>71434345</v>
      </c>
      <c r="G22" t="s">
        <v>772</v>
      </c>
      <c r="H22">
        <f t="shared" si="0"/>
        <v>1</v>
      </c>
      <c r="I22">
        <f t="shared" si="1"/>
        <v>2</v>
      </c>
      <c r="J22">
        <f t="shared" si="2"/>
        <v>0</v>
      </c>
      <c r="K22" t="str">
        <f t="shared" si="3"/>
        <v>downstream_gene_variant</v>
      </c>
      <c r="M22" s="10">
        <v>2</v>
      </c>
      <c r="N22" s="10">
        <v>71434345</v>
      </c>
      <c r="O22" t="s">
        <v>784</v>
      </c>
      <c r="P22">
        <v>2</v>
      </c>
      <c r="Q22">
        <v>2</v>
      </c>
      <c r="R22">
        <v>1</v>
      </c>
      <c r="S22" t="s">
        <v>1545</v>
      </c>
    </row>
    <row r="23" spans="1:19" x14ac:dyDescent="0.35">
      <c r="A23" t="str">
        <f>LEFT(VEP!B23,FIND(":",VEP!B23)-1)</f>
        <v>10</v>
      </c>
      <c r="B23" t="str">
        <f>RIGHT(VEP!B23,LEN(VEP!B23)-FIND("-",VEP!B23))</f>
        <v>46053118</v>
      </c>
      <c r="C23" t="str">
        <f>VEP!D23</f>
        <v>missense_variant</v>
      </c>
      <c r="E23" s="10">
        <v>2</v>
      </c>
      <c r="F23" s="10">
        <v>71434345</v>
      </c>
      <c r="G23" t="s">
        <v>784</v>
      </c>
      <c r="H23">
        <f t="shared" si="0"/>
        <v>2</v>
      </c>
      <c r="I23">
        <f t="shared" si="1"/>
        <v>2</v>
      </c>
      <c r="J23">
        <f t="shared" si="2"/>
        <v>1</v>
      </c>
      <c r="K23" t="str">
        <f t="shared" si="3"/>
        <v>downstream_gene_variant,intron_variant</v>
      </c>
      <c r="M23" s="10">
        <v>2</v>
      </c>
      <c r="N23" s="10">
        <v>71457825</v>
      </c>
      <c r="O23" t="s">
        <v>784</v>
      </c>
      <c r="P23">
        <v>1</v>
      </c>
      <c r="Q23">
        <v>1</v>
      </c>
      <c r="R23">
        <v>1</v>
      </c>
      <c r="S23" t="s">
        <v>784</v>
      </c>
    </row>
    <row r="24" spans="1:19" x14ac:dyDescent="0.35">
      <c r="A24" t="str">
        <f>LEFT(VEP!B24,FIND(":",VEP!B24)-1)</f>
        <v>11</v>
      </c>
      <c r="B24" t="str">
        <f>RIGHT(VEP!B24,LEN(VEP!B24)-FIND("-",VEP!B24))</f>
        <v>9844519</v>
      </c>
      <c r="C24" t="str">
        <f>VEP!D24</f>
        <v>intergenic_variant</v>
      </c>
      <c r="E24" s="10">
        <v>2</v>
      </c>
      <c r="F24" s="10">
        <v>71457825</v>
      </c>
      <c r="G24" t="s">
        <v>784</v>
      </c>
      <c r="H24">
        <f t="shared" si="0"/>
        <v>1</v>
      </c>
      <c r="I24">
        <f t="shared" si="1"/>
        <v>1</v>
      </c>
      <c r="J24">
        <f t="shared" si="2"/>
        <v>1</v>
      </c>
      <c r="K24" t="str">
        <f t="shared" si="3"/>
        <v>intron_variant</v>
      </c>
      <c r="M24" s="10">
        <v>2</v>
      </c>
      <c r="N24" s="10">
        <v>71471740</v>
      </c>
      <c r="O24" t="s">
        <v>829</v>
      </c>
      <c r="P24">
        <v>2</v>
      </c>
      <c r="Q24">
        <v>2</v>
      </c>
      <c r="R24">
        <v>1</v>
      </c>
      <c r="S24" t="s">
        <v>1546</v>
      </c>
    </row>
    <row r="25" spans="1:19" x14ac:dyDescent="0.35">
      <c r="A25" t="str">
        <f>LEFT(VEP!B25,FIND(":",VEP!B25)-1)</f>
        <v>11</v>
      </c>
      <c r="B25" t="str">
        <f>RIGHT(VEP!B25,LEN(VEP!B25)-FIND("-",VEP!B25))</f>
        <v>54017181</v>
      </c>
      <c r="C25" t="str">
        <f>VEP!D25</f>
        <v>intron_variant</v>
      </c>
      <c r="E25" s="10">
        <v>2</v>
      </c>
      <c r="F25" s="10">
        <v>71471740</v>
      </c>
      <c r="G25" t="s">
        <v>772</v>
      </c>
      <c r="H25">
        <f t="shared" si="0"/>
        <v>1</v>
      </c>
      <c r="I25">
        <f t="shared" si="1"/>
        <v>2</v>
      </c>
      <c r="J25">
        <f t="shared" si="2"/>
        <v>0</v>
      </c>
      <c r="K25" t="str">
        <f t="shared" si="3"/>
        <v>downstream_gene_variant</v>
      </c>
      <c r="M25" s="10">
        <v>2</v>
      </c>
      <c r="N25" s="10">
        <v>71476526</v>
      </c>
      <c r="O25" t="s">
        <v>784</v>
      </c>
      <c r="P25">
        <v>2</v>
      </c>
      <c r="Q25">
        <v>2</v>
      </c>
      <c r="R25">
        <v>1</v>
      </c>
      <c r="S25" t="s">
        <v>1545</v>
      </c>
    </row>
    <row r="26" spans="1:19" x14ac:dyDescent="0.35">
      <c r="A26" t="str">
        <f>LEFT(VEP!B26,FIND(":",VEP!B26)-1)</f>
        <v>11</v>
      </c>
      <c r="B26" t="str">
        <f>RIGHT(VEP!B26,LEN(VEP!B26)-FIND("-",VEP!B26))</f>
        <v>54049858</v>
      </c>
      <c r="C26" t="str">
        <f>VEP!D26</f>
        <v>missense_variant</v>
      </c>
      <c r="E26" s="10">
        <v>2</v>
      </c>
      <c r="F26" s="10">
        <v>71471740</v>
      </c>
      <c r="G26" t="s">
        <v>829</v>
      </c>
      <c r="H26">
        <f t="shared" si="0"/>
        <v>2</v>
      </c>
      <c r="I26">
        <f t="shared" si="1"/>
        <v>2</v>
      </c>
      <c r="J26">
        <f t="shared" si="2"/>
        <v>1</v>
      </c>
      <c r="K26" t="str">
        <f t="shared" si="3"/>
        <v>downstream_gene_variant,missense_variant</v>
      </c>
      <c r="M26" s="10">
        <v>2</v>
      </c>
      <c r="N26" s="10">
        <v>71490861</v>
      </c>
      <c r="O26" t="s">
        <v>829</v>
      </c>
      <c r="P26">
        <v>2</v>
      </c>
      <c r="Q26">
        <v>2</v>
      </c>
      <c r="R26">
        <v>1</v>
      </c>
      <c r="S26" t="s">
        <v>1547</v>
      </c>
    </row>
    <row r="27" spans="1:19" x14ac:dyDescent="0.35">
      <c r="A27" t="str">
        <f>LEFT(VEP!B27,FIND(":",VEP!B27)-1)</f>
        <v>11</v>
      </c>
      <c r="B27" t="str">
        <f>RIGHT(VEP!B27,LEN(VEP!B27)-FIND("-",VEP!B27))</f>
        <v>54049870</v>
      </c>
      <c r="C27" t="str">
        <f>VEP!D27</f>
        <v>missense_variant</v>
      </c>
      <c r="E27" s="10">
        <v>2</v>
      </c>
      <c r="F27" s="10">
        <v>71476526</v>
      </c>
      <c r="G27" t="s">
        <v>772</v>
      </c>
      <c r="H27">
        <f t="shared" si="0"/>
        <v>1</v>
      </c>
      <c r="I27">
        <f t="shared" si="1"/>
        <v>2</v>
      </c>
      <c r="J27">
        <f t="shared" si="2"/>
        <v>0</v>
      </c>
      <c r="K27" t="str">
        <f t="shared" si="3"/>
        <v>downstream_gene_variant</v>
      </c>
      <c r="M27" s="10">
        <v>2</v>
      </c>
      <c r="N27" s="10">
        <v>71528478</v>
      </c>
      <c r="O27" t="s">
        <v>784</v>
      </c>
      <c r="P27">
        <v>1</v>
      </c>
      <c r="Q27">
        <v>1</v>
      </c>
      <c r="R27">
        <v>1</v>
      </c>
      <c r="S27" t="s">
        <v>784</v>
      </c>
    </row>
    <row r="28" spans="1:19" x14ac:dyDescent="0.35">
      <c r="A28" t="str">
        <f>LEFT(VEP!B28,FIND(":",VEP!B28)-1)</f>
        <v>11</v>
      </c>
      <c r="B28" t="str">
        <f>RIGHT(VEP!B28,LEN(VEP!B28)-FIND("-",VEP!B28))</f>
        <v>54156304</v>
      </c>
      <c r="C28" t="str">
        <f>VEP!D28</f>
        <v>downstream_gene_variant</v>
      </c>
      <c r="E28" s="10">
        <v>2</v>
      </c>
      <c r="F28" s="10">
        <v>71476526</v>
      </c>
      <c r="G28" t="s">
        <v>784</v>
      </c>
      <c r="H28">
        <f t="shared" si="0"/>
        <v>2</v>
      </c>
      <c r="I28">
        <f t="shared" si="1"/>
        <v>2</v>
      </c>
      <c r="J28">
        <f t="shared" si="2"/>
        <v>1</v>
      </c>
      <c r="K28" t="str">
        <f t="shared" si="3"/>
        <v>downstream_gene_variant,intron_variant</v>
      </c>
      <c r="M28" s="10">
        <v>3</v>
      </c>
      <c r="N28" s="10">
        <v>13415724</v>
      </c>
      <c r="O28" t="s">
        <v>791</v>
      </c>
      <c r="P28">
        <v>1</v>
      </c>
      <c r="Q28">
        <v>1</v>
      </c>
      <c r="R28">
        <v>1</v>
      </c>
      <c r="S28" t="s">
        <v>791</v>
      </c>
    </row>
    <row r="29" spans="1:19" x14ac:dyDescent="0.35">
      <c r="A29" t="str">
        <f>LEFT(VEP!B29,FIND(":",VEP!B29)-1)</f>
        <v>11</v>
      </c>
      <c r="B29" t="str">
        <f>RIGHT(VEP!B29,LEN(VEP!B29)-FIND("-",VEP!B29))</f>
        <v>54324689</v>
      </c>
      <c r="C29" t="str">
        <f>VEP!D29</f>
        <v>intron_variant</v>
      </c>
      <c r="E29" s="10">
        <v>2</v>
      </c>
      <c r="F29" s="10">
        <v>71490861</v>
      </c>
      <c r="G29" t="s">
        <v>784</v>
      </c>
      <c r="H29">
        <f t="shared" si="0"/>
        <v>1</v>
      </c>
      <c r="I29">
        <f t="shared" si="1"/>
        <v>2</v>
      </c>
      <c r="J29">
        <f t="shared" si="2"/>
        <v>0</v>
      </c>
      <c r="K29" t="str">
        <f t="shared" si="3"/>
        <v>intron_variant</v>
      </c>
      <c r="M29" s="10">
        <v>3</v>
      </c>
      <c r="N29" s="10">
        <v>17490492</v>
      </c>
      <c r="O29" t="s">
        <v>791</v>
      </c>
      <c r="P29">
        <v>1</v>
      </c>
      <c r="Q29">
        <v>1</v>
      </c>
      <c r="R29">
        <v>1</v>
      </c>
      <c r="S29" t="s">
        <v>791</v>
      </c>
    </row>
    <row r="30" spans="1:19" x14ac:dyDescent="0.35">
      <c r="A30" t="str">
        <f>LEFT(VEP!B30,FIND(":",VEP!B30)-1)</f>
        <v>11</v>
      </c>
      <c r="B30" t="str">
        <f>RIGHT(VEP!B30,LEN(VEP!B30)-FIND("-",VEP!B30))</f>
        <v>54324689</v>
      </c>
      <c r="C30" t="str">
        <f>VEP!D30</f>
        <v>upstream_gene_variant</v>
      </c>
      <c r="E30" s="10">
        <v>2</v>
      </c>
      <c r="F30" s="10">
        <v>71490861</v>
      </c>
      <c r="G30" t="s">
        <v>829</v>
      </c>
      <c r="H30">
        <f t="shared" si="0"/>
        <v>2</v>
      </c>
      <c r="I30">
        <f t="shared" si="1"/>
        <v>2</v>
      </c>
      <c r="J30">
        <f t="shared" si="2"/>
        <v>1</v>
      </c>
      <c r="K30" t="str">
        <f t="shared" si="3"/>
        <v>intron_variant,missense_variant</v>
      </c>
      <c r="M30" s="10">
        <v>3</v>
      </c>
      <c r="N30" s="10">
        <v>17501276</v>
      </c>
      <c r="O30" t="s">
        <v>772</v>
      </c>
      <c r="P30">
        <v>1</v>
      </c>
      <c r="Q30">
        <v>1</v>
      </c>
      <c r="R30">
        <v>1</v>
      </c>
      <c r="S30" t="s">
        <v>772</v>
      </c>
    </row>
    <row r="31" spans="1:19" x14ac:dyDescent="0.35">
      <c r="A31" t="str">
        <f>LEFT(VEP!B31,FIND(":",VEP!B31)-1)</f>
        <v>11</v>
      </c>
      <c r="B31" t="str">
        <f>RIGHT(VEP!B31,LEN(VEP!B31)-FIND("-",VEP!B31))</f>
        <v>54347903</v>
      </c>
      <c r="C31" t="str">
        <f>VEP!D31</f>
        <v>intron_variant,non_coding_transcript_variant</v>
      </c>
      <c r="E31" s="10">
        <v>2</v>
      </c>
      <c r="F31" s="10">
        <v>71528478</v>
      </c>
      <c r="G31" t="s">
        <v>784</v>
      </c>
      <c r="H31">
        <f t="shared" si="0"/>
        <v>1</v>
      </c>
      <c r="I31">
        <f t="shared" si="1"/>
        <v>1</v>
      </c>
      <c r="J31">
        <f t="shared" si="2"/>
        <v>1</v>
      </c>
      <c r="K31" t="str">
        <f t="shared" si="3"/>
        <v>intron_variant</v>
      </c>
      <c r="M31" s="10">
        <v>3</v>
      </c>
      <c r="N31" s="10">
        <v>17516194</v>
      </c>
      <c r="O31" t="s">
        <v>791</v>
      </c>
      <c r="P31">
        <v>1</v>
      </c>
      <c r="Q31">
        <v>1</v>
      </c>
      <c r="R31">
        <v>1</v>
      </c>
      <c r="S31" t="s">
        <v>791</v>
      </c>
    </row>
    <row r="32" spans="1:19" x14ac:dyDescent="0.35">
      <c r="A32" t="str">
        <f>LEFT(VEP!B32,FIND(":",VEP!B32)-1)</f>
        <v>11</v>
      </c>
      <c r="B32" t="str">
        <f>RIGHT(VEP!B32,LEN(VEP!B32)-FIND("-",VEP!B32))</f>
        <v>54347903</v>
      </c>
      <c r="C32" t="str">
        <f>VEP!D32</f>
        <v>intron_variant,non_coding_transcript_variant</v>
      </c>
      <c r="E32" s="10">
        <v>3</v>
      </c>
      <c r="F32" s="10">
        <v>13415724</v>
      </c>
      <c r="G32" t="s">
        <v>791</v>
      </c>
      <c r="H32">
        <f t="shared" si="0"/>
        <v>1</v>
      </c>
      <c r="I32">
        <f t="shared" si="1"/>
        <v>1</v>
      </c>
      <c r="J32">
        <f t="shared" si="2"/>
        <v>1</v>
      </c>
      <c r="K32" t="str">
        <f t="shared" si="3"/>
        <v>intergenic_variant</v>
      </c>
      <c r="M32" s="10">
        <v>3</v>
      </c>
      <c r="N32" s="10">
        <v>72708942</v>
      </c>
      <c r="O32" t="s">
        <v>791</v>
      </c>
      <c r="P32">
        <v>1</v>
      </c>
      <c r="Q32">
        <v>1</v>
      </c>
      <c r="R32">
        <v>1</v>
      </c>
      <c r="S32" t="s">
        <v>791</v>
      </c>
    </row>
    <row r="33" spans="1:19" x14ac:dyDescent="0.35">
      <c r="A33" t="str">
        <f>LEFT(VEP!B33,FIND(":",VEP!B33)-1)</f>
        <v>11</v>
      </c>
      <c r="B33" t="str">
        <f>RIGHT(VEP!B33,LEN(VEP!B33)-FIND("-",VEP!B33))</f>
        <v>54347903</v>
      </c>
      <c r="C33" t="str">
        <f>VEP!D33</f>
        <v>intron_variant,non_coding_transcript_variant</v>
      </c>
      <c r="E33" s="10">
        <v>3</v>
      </c>
      <c r="F33" s="10">
        <v>17490492</v>
      </c>
      <c r="G33" t="s">
        <v>791</v>
      </c>
      <c r="H33">
        <f t="shared" si="0"/>
        <v>1</v>
      </c>
      <c r="I33">
        <f t="shared" si="1"/>
        <v>1</v>
      </c>
      <c r="J33">
        <f t="shared" si="2"/>
        <v>1</v>
      </c>
      <c r="K33" t="str">
        <f t="shared" si="3"/>
        <v>intergenic_variant</v>
      </c>
      <c r="M33" s="10">
        <v>4</v>
      </c>
      <c r="N33" s="10">
        <v>14421521</v>
      </c>
      <c r="O33" t="s">
        <v>791</v>
      </c>
      <c r="P33">
        <v>1</v>
      </c>
      <c r="Q33">
        <v>1</v>
      </c>
      <c r="R33">
        <v>1</v>
      </c>
      <c r="S33" t="s">
        <v>791</v>
      </c>
    </row>
    <row r="34" spans="1:19" x14ac:dyDescent="0.35">
      <c r="A34" t="str">
        <f>LEFT(VEP!B34,FIND(":",VEP!B34)-1)</f>
        <v>11</v>
      </c>
      <c r="B34" t="str">
        <f>RIGHT(VEP!B34,LEN(VEP!B34)-FIND("-",VEP!B34))</f>
        <v>54347903</v>
      </c>
      <c r="C34" t="str">
        <f>VEP!D34</f>
        <v>intron_variant,non_coding_transcript_variant</v>
      </c>
      <c r="E34" s="10">
        <v>3</v>
      </c>
      <c r="F34" s="10">
        <v>17501276</v>
      </c>
      <c r="G34" t="s">
        <v>772</v>
      </c>
      <c r="H34">
        <f t="shared" si="0"/>
        <v>1</v>
      </c>
      <c r="I34">
        <f t="shared" si="1"/>
        <v>1</v>
      </c>
      <c r="J34">
        <f t="shared" si="2"/>
        <v>1</v>
      </c>
      <c r="K34" t="str">
        <f t="shared" si="3"/>
        <v>downstream_gene_variant</v>
      </c>
      <c r="M34" s="10">
        <v>4</v>
      </c>
      <c r="N34" s="10">
        <v>17518453</v>
      </c>
      <c r="O34" t="s">
        <v>784</v>
      </c>
      <c r="P34">
        <v>1</v>
      </c>
      <c r="Q34">
        <v>1</v>
      </c>
      <c r="R34">
        <v>1</v>
      </c>
      <c r="S34" t="s">
        <v>784</v>
      </c>
    </row>
    <row r="35" spans="1:19" x14ac:dyDescent="0.35">
      <c r="A35" t="str">
        <f>LEFT(VEP!B35,FIND(":",VEP!B35)-1)</f>
        <v>11</v>
      </c>
      <c r="B35" t="str">
        <f>RIGHT(VEP!B35,LEN(VEP!B35)-FIND("-",VEP!B35))</f>
        <v>54368623</v>
      </c>
      <c r="C35" t="str">
        <f>VEP!D35</f>
        <v>intron_variant,non_coding_transcript_variant</v>
      </c>
      <c r="E35" s="10">
        <v>3</v>
      </c>
      <c r="F35" s="10">
        <v>17516194</v>
      </c>
      <c r="G35" t="s">
        <v>791</v>
      </c>
      <c r="H35">
        <f t="shared" si="0"/>
        <v>1</v>
      </c>
      <c r="I35">
        <f t="shared" si="1"/>
        <v>1</v>
      </c>
      <c r="J35">
        <f t="shared" si="2"/>
        <v>1</v>
      </c>
      <c r="K35" t="str">
        <f t="shared" si="3"/>
        <v>intergenic_variant</v>
      </c>
      <c r="M35" s="10">
        <v>4</v>
      </c>
      <c r="N35" s="10">
        <v>48548524</v>
      </c>
      <c r="O35" t="s">
        <v>791</v>
      </c>
      <c r="P35">
        <v>1</v>
      </c>
      <c r="Q35">
        <v>1</v>
      </c>
      <c r="R35">
        <v>1</v>
      </c>
      <c r="S35" t="s">
        <v>791</v>
      </c>
    </row>
    <row r="36" spans="1:19" x14ac:dyDescent="0.35">
      <c r="A36" t="str">
        <f>LEFT(VEP!B36,FIND(":",VEP!B36)-1)</f>
        <v>11</v>
      </c>
      <c r="B36" t="str">
        <f>RIGHT(VEP!B36,LEN(VEP!B36)-FIND("-",VEP!B36))</f>
        <v>54368623</v>
      </c>
      <c r="C36" t="str">
        <f>VEP!D36</f>
        <v>intron_variant,non_coding_transcript_variant</v>
      </c>
      <c r="E36" s="10">
        <v>3</v>
      </c>
      <c r="F36" s="10">
        <v>72708942</v>
      </c>
      <c r="G36" t="s">
        <v>791</v>
      </c>
      <c r="H36">
        <f t="shared" si="0"/>
        <v>1</v>
      </c>
      <c r="I36">
        <f t="shared" si="1"/>
        <v>1</v>
      </c>
      <c r="J36">
        <f t="shared" si="2"/>
        <v>1</v>
      </c>
      <c r="K36" t="str">
        <f t="shared" si="3"/>
        <v>intergenic_variant</v>
      </c>
      <c r="M36" s="10">
        <v>4</v>
      </c>
      <c r="N36" s="10">
        <v>48567088</v>
      </c>
      <c r="O36" t="s">
        <v>791</v>
      </c>
      <c r="P36">
        <v>1</v>
      </c>
      <c r="Q36">
        <v>1</v>
      </c>
      <c r="R36">
        <v>1</v>
      </c>
      <c r="S36" t="s">
        <v>791</v>
      </c>
    </row>
    <row r="37" spans="1:19" x14ac:dyDescent="0.35">
      <c r="A37" t="str">
        <f>LEFT(VEP!B37,FIND(":",VEP!B37)-1)</f>
        <v>11</v>
      </c>
      <c r="B37" t="str">
        <f>RIGHT(VEP!B37,LEN(VEP!B37)-FIND("-",VEP!B37))</f>
        <v>54368623</v>
      </c>
      <c r="C37" t="str">
        <f>VEP!D37</f>
        <v>intron_variant,non_coding_transcript_variant</v>
      </c>
      <c r="E37" s="10">
        <v>4</v>
      </c>
      <c r="F37" s="10">
        <v>14421521</v>
      </c>
      <c r="G37" t="s">
        <v>791</v>
      </c>
      <c r="H37">
        <f t="shared" si="0"/>
        <v>1</v>
      </c>
      <c r="I37">
        <f t="shared" si="1"/>
        <v>1</v>
      </c>
      <c r="J37">
        <f t="shared" si="2"/>
        <v>1</v>
      </c>
      <c r="K37" t="str">
        <f t="shared" si="3"/>
        <v>intergenic_variant</v>
      </c>
      <c r="M37" s="10">
        <v>4</v>
      </c>
      <c r="N37" s="10">
        <v>48573221</v>
      </c>
      <c r="O37" t="s">
        <v>791</v>
      </c>
      <c r="P37">
        <v>1</v>
      </c>
      <c r="Q37">
        <v>1</v>
      </c>
      <c r="R37">
        <v>1</v>
      </c>
      <c r="S37" t="s">
        <v>791</v>
      </c>
    </row>
    <row r="38" spans="1:19" x14ac:dyDescent="0.35">
      <c r="A38" t="str">
        <f>LEFT(VEP!B38,FIND(":",VEP!B38)-1)</f>
        <v>11</v>
      </c>
      <c r="B38" t="str">
        <f>RIGHT(VEP!B38,LEN(VEP!B38)-FIND("-",VEP!B38))</f>
        <v>54368623</v>
      </c>
      <c r="C38" t="str">
        <f>VEP!D38</f>
        <v>intron_variant,non_coding_transcript_variant</v>
      </c>
      <c r="E38" s="10">
        <v>4</v>
      </c>
      <c r="F38" s="10">
        <v>17518453</v>
      </c>
      <c r="G38" t="s">
        <v>784</v>
      </c>
      <c r="H38">
        <f t="shared" si="0"/>
        <v>1</v>
      </c>
      <c r="I38">
        <f t="shared" si="1"/>
        <v>1</v>
      </c>
      <c r="J38">
        <f t="shared" si="2"/>
        <v>1</v>
      </c>
      <c r="K38" t="str">
        <f t="shared" si="3"/>
        <v>intron_variant</v>
      </c>
      <c r="M38" s="10">
        <v>4</v>
      </c>
      <c r="N38" s="10">
        <v>57345395</v>
      </c>
      <c r="O38" t="s">
        <v>791</v>
      </c>
      <c r="P38">
        <v>1</v>
      </c>
      <c r="Q38">
        <v>1</v>
      </c>
      <c r="R38">
        <v>1</v>
      </c>
      <c r="S38" t="s">
        <v>791</v>
      </c>
    </row>
    <row r="39" spans="1:19" x14ac:dyDescent="0.35">
      <c r="A39" t="str">
        <f>LEFT(VEP!B39,FIND(":",VEP!B39)-1)</f>
        <v>11</v>
      </c>
      <c r="B39" t="str">
        <f>RIGHT(VEP!B39,LEN(VEP!B39)-FIND("-",VEP!B39))</f>
        <v>54391443</v>
      </c>
      <c r="C39" t="str">
        <f>VEP!D39</f>
        <v>intron_variant,non_coding_transcript_variant</v>
      </c>
      <c r="E39" s="10">
        <v>4</v>
      </c>
      <c r="F39" s="10">
        <v>48548524</v>
      </c>
      <c r="G39" t="s">
        <v>791</v>
      </c>
      <c r="H39">
        <f t="shared" si="0"/>
        <v>1</v>
      </c>
      <c r="I39">
        <f t="shared" si="1"/>
        <v>1</v>
      </c>
      <c r="J39">
        <f t="shared" si="2"/>
        <v>1</v>
      </c>
      <c r="K39" t="str">
        <f t="shared" si="3"/>
        <v>intergenic_variant</v>
      </c>
      <c r="M39" s="10">
        <v>4</v>
      </c>
      <c r="N39" s="10">
        <v>57366377</v>
      </c>
      <c r="O39" t="s">
        <v>791</v>
      </c>
      <c r="P39">
        <v>1</v>
      </c>
      <c r="Q39">
        <v>1</v>
      </c>
      <c r="R39">
        <v>1</v>
      </c>
      <c r="S39" t="s">
        <v>791</v>
      </c>
    </row>
    <row r="40" spans="1:19" x14ac:dyDescent="0.35">
      <c r="A40" t="str">
        <f>LEFT(VEP!B40,FIND(":",VEP!B40)-1)</f>
        <v>11</v>
      </c>
      <c r="B40" t="str">
        <f>RIGHT(VEP!B40,LEN(VEP!B40)-FIND("-",VEP!B40))</f>
        <v>54391443</v>
      </c>
      <c r="C40" t="str">
        <f>VEP!D40</f>
        <v>intron_variant,non_coding_transcript_variant</v>
      </c>
      <c r="E40" s="10">
        <v>4</v>
      </c>
      <c r="F40" s="10">
        <v>48567088</v>
      </c>
      <c r="G40" t="s">
        <v>791</v>
      </c>
      <c r="H40">
        <f t="shared" si="0"/>
        <v>1</v>
      </c>
      <c r="I40">
        <f t="shared" si="1"/>
        <v>1</v>
      </c>
      <c r="J40">
        <f t="shared" si="2"/>
        <v>1</v>
      </c>
      <c r="K40" t="str">
        <f t="shared" si="3"/>
        <v>intergenic_variant</v>
      </c>
      <c r="M40" s="10">
        <v>5</v>
      </c>
      <c r="N40" s="10">
        <v>2932294</v>
      </c>
      <c r="O40" t="s">
        <v>784</v>
      </c>
      <c r="P40">
        <v>1</v>
      </c>
      <c r="Q40">
        <v>1</v>
      </c>
      <c r="R40">
        <v>1</v>
      </c>
      <c r="S40" t="s">
        <v>784</v>
      </c>
    </row>
    <row r="41" spans="1:19" x14ac:dyDescent="0.35">
      <c r="A41" t="str">
        <f>LEFT(VEP!B41,FIND(":",VEP!B41)-1)</f>
        <v>11</v>
      </c>
      <c r="B41" t="str">
        <f>RIGHT(VEP!B41,LEN(VEP!B41)-FIND("-",VEP!B41))</f>
        <v>54391443</v>
      </c>
      <c r="C41" t="str">
        <f>VEP!D41</f>
        <v>intron_variant,non_coding_transcript_variant</v>
      </c>
      <c r="E41" s="10">
        <v>4</v>
      </c>
      <c r="F41" s="10">
        <v>48573221</v>
      </c>
      <c r="G41" t="s">
        <v>791</v>
      </c>
      <c r="H41">
        <f t="shared" si="0"/>
        <v>1</v>
      </c>
      <c r="I41">
        <f t="shared" si="1"/>
        <v>1</v>
      </c>
      <c r="J41">
        <f t="shared" si="2"/>
        <v>1</v>
      </c>
      <c r="K41" t="str">
        <f t="shared" si="3"/>
        <v>intergenic_variant</v>
      </c>
      <c r="M41" s="10">
        <v>5</v>
      </c>
      <c r="N41" s="10">
        <v>2951769</v>
      </c>
      <c r="O41" t="s">
        <v>784</v>
      </c>
      <c r="P41">
        <v>1</v>
      </c>
      <c r="Q41">
        <v>1</v>
      </c>
      <c r="R41">
        <v>1</v>
      </c>
      <c r="S41" t="s">
        <v>784</v>
      </c>
    </row>
    <row r="42" spans="1:19" x14ac:dyDescent="0.35">
      <c r="A42" t="str">
        <f>LEFT(VEP!B42,FIND(":",VEP!B42)-1)</f>
        <v>11</v>
      </c>
      <c r="B42" t="str">
        <f>RIGHT(VEP!B42,LEN(VEP!B42)-FIND("-",VEP!B42))</f>
        <v>54391443</v>
      </c>
      <c r="C42" t="str">
        <f>VEP!D42</f>
        <v>intron_variant,non_coding_transcript_variant</v>
      </c>
      <c r="E42" s="10">
        <v>4</v>
      </c>
      <c r="F42" s="10">
        <v>57345395</v>
      </c>
      <c r="G42" t="s">
        <v>791</v>
      </c>
      <c r="H42">
        <f t="shared" si="0"/>
        <v>1</v>
      </c>
      <c r="I42">
        <f t="shared" si="1"/>
        <v>1</v>
      </c>
      <c r="J42">
        <f t="shared" si="2"/>
        <v>1</v>
      </c>
      <c r="K42" t="str">
        <f t="shared" si="3"/>
        <v>intergenic_variant</v>
      </c>
      <c r="M42" s="10">
        <v>5</v>
      </c>
      <c r="N42" s="10">
        <v>4064061</v>
      </c>
      <c r="O42" t="s">
        <v>784</v>
      </c>
      <c r="P42">
        <v>1</v>
      </c>
      <c r="Q42">
        <v>1</v>
      </c>
      <c r="R42">
        <v>1</v>
      </c>
      <c r="S42" t="s">
        <v>784</v>
      </c>
    </row>
    <row r="43" spans="1:19" x14ac:dyDescent="0.35">
      <c r="A43" t="str">
        <f>LEFT(VEP!B43,FIND(":",VEP!B43)-1)</f>
        <v>12</v>
      </c>
      <c r="B43" t="str">
        <f>RIGHT(VEP!B43,LEN(VEP!B43)-FIND("-",VEP!B43))</f>
        <v>26284264</v>
      </c>
      <c r="C43" t="str">
        <f>VEP!D43</f>
        <v>intergenic_variant</v>
      </c>
      <c r="E43" s="10">
        <v>4</v>
      </c>
      <c r="F43" s="10">
        <v>57366377</v>
      </c>
      <c r="G43" t="s">
        <v>791</v>
      </c>
      <c r="H43">
        <f t="shared" si="0"/>
        <v>1</v>
      </c>
      <c r="I43">
        <f t="shared" si="1"/>
        <v>1</v>
      </c>
      <c r="J43">
        <f t="shared" si="2"/>
        <v>1</v>
      </c>
      <c r="K43" t="str">
        <f t="shared" si="3"/>
        <v>intergenic_variant</v>
      </c>
      <c r="M43" s="10">
        <v>5</v>
      </c>
      <c r="N43" s="10">
        <v>4093514</v>
      </c>
      <c r="O43" t="s">
        <v>867</v>
      </c>
      <c r="P43">
        <v>1</v>
      </c>
      <c r="Q43">
        <v>1</v>
      </c>
      <c r="R43">
        <v>1</v>
      </c>
      <c r="S43" t="s">
        <v>867</v>
      </c>
    </row>
    <row r="44" spans="1:19" x14ac:dyDescent="0.35">
      <c r="A44" t="str">
        <f>LEFT(VEP!B44,FIND(":",VEP!B44)-1)</f>
        <v>12</v>
      </c>
      <c r="B44" t="str">
        <f>RIGHT(VEP!B44,LEN(VEP!B44)-FIND("-",VEP!B44))</f>
        <v>30314914</v>
      </c>
      <c r="C44" t="str">
        <f>VEP!D44</f>
        <v>intergenic_variant</v>
      </c>
      <c r="E44" s="10">
        <v>5</v>
      </c>
      <c r="F44" s="10">
        <v>2932294</v>
      </c>
      <c r="G44" t="s">
        <v>784</v>
      </c>
      <c r="H44">
        <f t="shared" si="0"/>
        <v>1</v>
      </c>
      <c r="I44">
        <f t="shared" si="1"/>
        <v>1</v>
      </c>
      <c r="J44">
        <f t="shared" si="2"/>
        <v>1</v>
      </c>
      <c r="K44" t="str">
        <f t="shared" si="3"/>
        <v>intron_variant</v>
      </c>
      <c r="M44" s="10">
        <v>5</v>
      </c>
      <c r="N44" s="10">
        <v>4118722</v>
      </c>
      <c r="O44" t="s">
        <v>791</v>
      </c>
      <c r="P44">
        <v>1</v>
      </c>
      <c r="Q44">
        <v>1</v>
      </c>
      <c r="R44">
        <v>1</v>
      </c>
      <c r="S44" t="s">
        <v>791</v>
      </c>
    </row>
    <row r="45" spans="1:19" x14ac:dyDescent="0.35">
      <c r="A45" t="str">
        <f>LEFT(VEP!B45,FIND(":",VEP!B45)-1)</f>
        <v>12</v>
      </c>
      <c r="B45" t="str">
        <f>RIGHT(VEP!B45,LEN(VEP!B45)-FIND("-",VEP!B45))</f>
        <v>31691990</v>
      </c>
      <c r="C45" t="str">
        <f>VEP!D45</f>
        <v>intron_variant</v>
      </c>
      <c r="E45" s="10">
        <v>5</v>
      </c>
      <c r="F45" s="10">
        <v>2951769</v>
      </c>
      <c r="G45" t="s">
        <v>784</v>
      </c>
      <c r="H45">
        <f t="shared" si="0"/>
        <v>1</v>
      </c>
      <c r="I45">
        <f t="shared" si="1"/>
        <v>1</v>
      </c>
      <c r="J45">
        <f t="shared" si="2"/>
        <v>1</v>
      </c>
      <c r="K45" t="str">
        <f t="shared" si="3"/>
        <v>intron_variant</v>
      </c>
      <c r="M45" s="10">
        <v>5</v>
      </c>
      <c r="N45" s="10">
        <v>4132302</v>
      </c>
      <c r="O45" t="s">
        <v>791</v>
      </c>
      <c r="P45">
        <v>1</v>
      </c>
      <c r="Q45">
        <v>1</v>
      </c>
      <c r="R45">
        <v>1</v>
      </c>
      <c r="S45" t="s">
        <v>791</v>
      </c>
    </row>
    <row r="46" spans="1:19" x14ac:dyDescent="0.35">
      <c r="A46" t="str">
        <f>LEFT(VEP!B46,FIND(":",VEP!B46)-1)</f>
        <v>12</v>
      </c>
      <c r="B46" t="str">
        <f>RIGHT(VEP!B46,LEN(VEP!B46)-FIND("-",VEP!B46))</f>
        <v>31745290</v>
      </c>
      <c r="C46" t="str">
        <f>VEP!D46</f>
        <v>intron_variant</v>
      </c>
      <c r="E46" s="10">
        <v>5</v>
      </c>
      <c r="F46" s="10">
        <v>4064061</v>
      </c>
      <c r="G46" t="s">
        <v>784</v>
      </c>
      <c r="H46">
        <f t="shared" si="0"/>
        <v>1</v>
      </c>
      <c r="I46">
        <f t="shared" si="1"/>
        <v>1</v>
      </c>
      <c r="J46">
        <f t="shared" si="2"/>
        <v>1</v>
      </c>
      <c r="K46" t="str">
        <f t="shared" si="3"/>
        <v>intron_variant</v>
      </c>
      <c r="M46" s="10">
        <v>5</v>
      </c>
      <c r="N46" s="10">
        <v>6811533</v>
      </c>
      <c r="O46" t="s">
        <v>779</v>
      </c>
      <c r="P46">
        <v>1</v>
      </c>
      <c r="Q46">
        <v>1</v>
      </c>
      <c r="R46">
        <v>1</v>
      </c>
      <c r="S46" t="s">
        <v>779</v>
      </c>
    </row>
    <row r="47" spans="1:19" x14ac:dyDescent="0.35">
      <c r="A47" t="str">
        <f>LEFT(VEP!B47,FIND(":",VEP!B47)-1)</f>
        <v>12</v>
      </c>
      <c r="B47" t="str">
        <f>RIGHT(VEP!B47,LEN(VEP!B47)-FIND("-",VEP!B47))</f>
        <v>31761177</v>
      </c>
      <c r="C47" t="str">
        <f>VEP!D47</f>
        <v>intron_variant</v>
      </c>
      <c r="E47" s="10">
        <v>5</v>
      </c>
      <c r="F47" s="10">
        <v>4093514</v>
      </c>
      <c r="G47" t="s">
        <v>867</v>
      </c>
      <c r="H47">
        <f t="shared" si="0"/>
        <v>1</v>
      </c>
      <c r="I47">
        <f t="shared" si="1"/>
        <v>1</v>
      </c>
      <c r="J47">
        <f t="shared" si="2"/>
        <v>1</v>
      </c>
      <c r="K47" t="str">
        <f t="shared" si="3"/>
        <v>upstream_gene_variant</v>
      </c>
      <c r="M47" s="10">
        <v>5</v>
      </c>
      <c r="N47" s="10">
        <v>6838932</v>
      </c>
      <c r="O47" t="s">
        <v>779</v>
      </c>
      <c r="P47">
        <v>1</v>
      </c>
      <c r="Q47">
        <v>1</v>
      </c>
      <c r="R47">
        <v>1</v>
      </c>
      <c r="S47" t="s">
        <v>779</v>
      </c>
    </row>
    <row r="48" spans="1:19" x14ac:dyDescent="0.35">
      <c r="A48" t="str">
        <f>LEFT(VEP!B48,FIND(":",VEP!B48)-1)</f>
        <v>12</v>
      </c>
      <c r="B48" t="str">
        <f>RIGHT(VEP!B48,LEN(VEP!B48)-FIND("-",VEP!B48))</f>
        <v>31805128</v>
      </c>
      <c r="C48" t="str">
        <f>VEP!D48</f>
        <v>intron_variant</v>
      </c>
      <c r="E48" s="10">
        <v>5</v>
      </c>
      <c r="F48" s="10">
        <v>4118722</v>
      </c>
      <c r="G48" t="s">
        <v>791</v>
      </c>
      <c r="H48">
        <f t="shared" si="0"/>
        <v>1</v>
      </c>
      <c r="I48">
        <f t="shared" si="1"/>
        <v>1</v>
      </c>
      <c r="J48">
        <f t="shared" si="2"/>
        <v>1</v>
      </c>
      <c r="K48" t="str">
        <f t="shared" si="3"/>
        <v>intergenic_variant</v>
      </c>
      <c r="M48" s="10">
        <v>5</v>
      </c>
      <c r="N48" s="10">
        <v>6845530</v>
      </c>
      <c r="O48" t="s">
        <v>779</v>
      </c>
      <c r="P48">
        <v>1</v>
      </c>
      <c r="Q48">
        <v>1</v>
      </c>
      <c r="R48">
        <v>1</v>
      </c>
      <c r="S48" t="s">
        <v>779</v>
      </c>
    </row>
    <row r="49" spans="1:19" x14ac:dyDescent="0.35">
      <c r="A49" t="str">
        <f>LEFT(VEP!B49,FIND(":",VEP!B49)-1)</f>
        <v>12</v>
      </c>
      <c r="B49" t="str">
        <f>RIGHT(VEP!B49,LEN(VEP!B49)-FIND("-",VEP!B49))</f>
        <v>31820134</v>
      </c>
      <c r="C49" t="str">
        <f>VEP!D49</f>
        <v>intron_variant</v>
      </c>
      <c r="E49" s="10">
        <v>5</v>
      </c>
      <c r="F49" s="10">
        <v>4132302</v>
      </c>
      <c r="G49" t="s">
        <v>791</v>
      </c>
      <c r="H49">
        <f t="shared" si="0"/>
        <v>1</v>
      </c>
      <c r="I49">
        <f t="shared" si="1"/>
        <v>1</v>
      </c>
      <c r="J49">
        <f t="shared" si="2"/>
        <v>1</v>
      </c>
      <c r="K49" t="str">
        <f t="shared" si="3"/>
        <v>intergenic_variant</v>
      </c>
      <c r="M49" s="10">
        <v>5</v>
      </c>
      <c r="N49" s="10">
        <v>6859691</v>
      </c>
      <c r="O49" t="s">
        <v>791</v>
      </c>
      <c r="P49">
        <v>1</v>
      </c>
      <c r="Q49">
        <v>1</v>
      </c>
      <c r="R49">
        <v>1</v>
      </c>
      <c r="S49" t="s">
        <v>791</v>
      </c>
    </row>
    <row r="50" spans="1:19" x14ac:dyDescent="0.35">
      <c r="A50" t="str">
        <f>LEFT(VEP!B50,FIND(":",VEP!B50)-1)</f>
        <v>12</v>
      </c>
      <c r="B50" t="str">
        <f>RIGHT(VEP!B50,LEN(VEP!B50)-FIND("-",VEP!B50))</f>
        <v>31835704</v>
      </c>
      <c r="C50" t="str">
        <f>VEP!D50</f>
        <v>intron_variant</v>
      </c>
      <c r="E50" s="10">
        <v>5</v>
      </c>
      <c r="F50" s="10">
        <v>6811533</v>
      </c>
      <c r="G50" t="s">
        <v>779</v>
      </c>
      <c r="H50">
        <f t="shared" si="0"/>
        <v>1</v>
      </c>
      <c r="I50">
        <f t="shared" si="1"/>
        <v>1</v>
      </c>
      <c r="J50">
        <f t="shared" si="2"/>
        <v>1</v>
      </c>
      <c r="K50" t="str">
        <f t="shared" si="3"/>
        <v>intron_variant,non_coding_transcript_variant</v>
      </c>
      <c r="M50" s="10">
        <v>5</v>
      </c>
      <c r="N50" s="10">
        <v>6907781</v>
      </c>
      <c r="O50" t="s">
        <v>791</v>
      </c>
      <c r="P50">
        <v>1</v>
      </c>
      <c r="Q50">
        <v>1</v>
      </c>
      <c r="R50">
        <v>1</v>
      </c>
      <c r="S50" t="s">
        <v>791</v>
      </c>
    </row>
    <row r="51" spans="1:19" x14ac:dyDescent="0.35">
      <c r="A51" t="str">
        <f>LEFT(VEP!B51,FIND(":",VEP!B51)-1)</f>
        <v>12</v>
      </c>
      <c r="B51" t="str">
        <f>RIGHT(VEP!B51,LEN(VEP!B51)-FIND("-",VEP!B51))</f>
        <v>31835704</v>
      </c>
      <c r="C51" t="str">
        <f>VEP!D51</f>
        <v>upstream_gene_variant</v>
      </c>
      <c r="E51" s="10">
        <v>5</v>
      </c>
      <c r="F51" s="10">
        <v>6838932</v>
      </c>
      <c r="G51" t="s">
        <v>779</v>
      </c>
      <c r="H51">
        <f t="shared" si="0"/>
        <v>1</v>
      </c>
      <c r="I51">
        <f t="shared" si="1"/>
        <v>1</v>
      </c>
      <c r="J51">
        <f t="shared" si="2"/>
        <v>1</v>
      </c>
      <c r="K51" t="str">
        <f t="shared" si="3"/>
        <v>intron_variant,non_coding_transcript_variant</v>
      </c>
      <c r="M51" s="10">
        <v>5</v>
      </c>
      <c r="N51" s="10">
        <v>6919588</v>
      </c>
      <c r="O51" t="s">
        <v>791</v>
      </c>
      <c r="P51">
        <v>1</v>
      </c>
      <c r="Q51">
        <v>1</v>
      </c>
      <c r="R51">
        <v>1</v>
      </c>
      <c r="S51" t="s">
        <v>791</v>
      </c>
    </row>
    <row r="52" spans="1:19" x14ac:dyDescent="0.35">
      <c r="A52" t="str">
        <f>LEFT(VEP!B52,FIND(":",VEP!B52)-1)</f>
        <v>12</v>
      </c>
      <c r="B52" t="str">
        <f>RIGHT(VEP!B52,LEN(VEP!B52)-FIND("-",VEP!B52))</f>
        <v>39245810</v>
      </c>
      <c r="C52" t="str">
        <f>VEP!D52</f>
        <v>intergenic_variant</v>
      </c>
      <c r="E52" s="10">
        <v>5</v>
      </c>
      <c r="F52" s="10">
        <v>6845530</v>
      </c>
      <c r="G52" t="s">
        <v>779</v>
      </c>
      <c r="H52">
        <f t="shared" si="0"/>
        <v>1</v>
      </c>
      <c r="I52">
        <f t="shared" si="1"/>
        <v>1</v>
      </c>
      <c r="J52">
        <f t="shared" si="2"/>
        <v>1</v>
      </c>
      <c r="K52" t="str">
        <f t="shared" si="3"/>
        <v>intron_variant,non_coding_transcript_variant</v>
      </c>
      <c r="M52" s="10">
        <v>5</v>
      </c>
      <c r="N52" s="10">
        <v>6991724</v>
      </c>
      <c r="O52" t="s">
        <v>791</v>
      </c>
      <c r="P52">
        <v>1</v>
      </c>
      <c r="Q52">
        <v>1</v>
      </c>
      <c r="R52">
        <v>1</v>
      </c>
      <c r="S52" t="s">
        <v>791</v>
      </c>
    </row>
    <row r="53" spans="1:19" x14ac:dyDescent="0.35">
      <c r="A53" t="str">
        <f>LEFT(VEP!B53,FIND(":",VEP!B53)-1)</f>
        <v>12</v>
      </c>
      <c r="B53" t="str">
        <f>RIGHT(VEP!B53,LEN(VEP!B53)-FIND("-",VEP!B53))</f>
        <v>47393616</v>
      </c>
      <c r="C53" t="str">
        <f>VEP!D53</f>
        <v>intergenic_variant</v>
      </c>
      <c r="E53" s="10">
        <v>5</v>
      </c>
      <c r="F53" s="10">
        <v>6859691</v>
      </c>
      <c r="G53" t="s">
        <v>791</v>
      </c>
      <c r="H53">
        <f t="shared" si="0"/>
        <v>1</v>
      </c>
      <c r="I53">
        <f t="shared" si="1"/>
        <v>1</v>
      </c>
      <c r="J53">
        <f t="shared" si="2"/>
        <v>1</v>
      </c>
      <c r="K53" t="str">
        <f t="shared" si="3"/>
        <v>intergenic_variant</v>
      </c>
      <c r="M53" s="10">
        <v>5</v>
      </c>
      <c r="N53" s="10">
        <v>40202215</v>
      </c>
      <c r="O53" t="s">
        <v>791</v>
      </c>
      <c r="P53">
        <v>1</v>
      </c>
      <c r="Q53">
        <v>1</v>
      </c>
      <c r="R53">
        <v>1</v>
      </c>
      <c r="S53" t="s">
        <v>791</v>
      </c>
    </row>
    <row r="54" spans="1:19" x14ac:dyDescent="0.35">
      <c r="A54" t="str">
        <f>LEFT(VEP!B54,FIND(":",VEP!B54)-1)</f>
        <v>12</v>
      </c>
      <c r="B54" t="str">
        <f>RIGHT(VEP!B54,LEN(VEP!B54)-FIND("-",VEP!B54))</f>
        <v>47562731</v>
      </c>
      <c r="C54" t="str">
        <f>VEP!D54</f>
        <v>upstream_gene_variant</v>
      </c>
      <c r="E54" s="10">
        <v>5</v>
      </c>
      <c r="F54" s="10">
        <v>6907781</v>
      </c>
      <c r="G54" t="s">
        <v>791</v>
      </c>
      <c r="H54">
        <f t="shared" si="0"/>
        <v>1</v>
      </c>
      <c r="I54">
        <f t="shared" si="1"/>
        <v>1</v>
      </c>
      <c r="J54">
        <f t="shared" si="2"/>
        <v>1</v>
      </c>
      <c r="K54" t="str">
        <f t="shared" si="3"/>
        <v>intergenic_variant</v>
      </c>
      <c r="M54" s="10">
        <v>5</v>
      </c>
      <c r="N54" s="10">
        <v>47359645</v>
      </c>
      <c r="O54" t="s">
        <v>867</v>
      </c>
      <c r="P54">
        <v>1</v>
      </c>
      <c r="Q54">
        <v>1</v>
      </c>
      <c r="R54">
        <v>1</v>
      </c>
      <c r="S54" t="s">
        <v>867</v>
      </c>
    </row>
    <row r="55" spans="1:19" x14ac:dyDescent="0.35">
      <c r="A55" t="str">
        <f>LEFT(VEP!B55,FIND(":",VEP!B55)-1)</f>
        <v>13</v>
      </c>
      <c r="B55" t="str">
        <f>RIGHT(VEP!B55,LEN(VEP!B55)-FIND("-",VEP!B55))</f>
        <v>11012218</v>
      </c>
      <c r="C55" t="str">
        <f>VEP!D55</f>
        <v>intergenic_variant</v>
      </c>
      <c r="E55" s="10">
        <v>5</v>
      </c>
      <c r="F55" s="10">
        <v>6919588</v>
      </c>
      <c r="G55" t="s">
        <v>791</v>
      </c>
      <c r="H55">
        <f t="shared" si="0"/>
        <v>1</v>
      </c>
      <c r="I55">
        <f t="shared" si="1"/>
        <v>1</v>
      </c>
      <c r="J55">
        <f t="shared" si="2"/>
        <v>1</v>
      </c>
      <c r="K55" t="str">
        <f t="shared" si="3"/>
        <v>intergenic_variant</v>
      </c>
      <c r="M55" s="10">
        <v>6</v>
      </c>
      <c r="N55" s="10">
        <v>33510473</v>
      </c>
      <c r="O55" t="s">
        <v>784</v>
      </c>
      <c r="P55">
        <v>1</v>
      </c>
      <c r="Q55">
        <v>1</v>
      </c>
      <c r="R55">
        <v>1</v>
      </c>
      <c r="S55" t="s">
        <v>784</v>
      </c>
    </row>
    <row r="56" spans="1:19" x14ac:dyDescent="0.35">
      <c r="A56" t="str">
        <f>LEFT(VEP!B56,FIND(":",VEP!B56)-1)</f>
        <v>13</v>
      </c>
      <c r="B56" t="str">
        <f>RIGHT(VEP!B56,LEN(VEP!B56)-FIND("-",VEP!B56))</f>
        <v>14702870</v>
      </c>
      <c r="C56" t="str">
        <f>VEP!D56</f>
        <v>intergenic_variant</v>
      </c>
      <c r="E56" s="10">
        <v>5</v>
      </c>
      <c r="F56" s="10">
        <v>6991724</v>
      </c>
      <c r="G56" t="s">
        <v>791</v>
      </c>
      <c r="H56">
        <f t="shared" si="0"/>
        <v>1</v>
      </c>
      <c r="I56">
        <f t="shared" si="1"/>
        <v>1</v>
      </c>
      <c r="J56">
        <f t="shared" si="2"/>
        <v>1</v>
      </c>
      <c r="K56" t="str">
        <f t="shared" si="3"/>
        <v>intergenic_variant</v>
      </c>
      <c r="M56" s="10">
        <v>7</v>
      </c>
      <c r="N56" s="10">
        <v>11956306</v>
      </c>
      <c r="O56" t="s">
        <v>791</v>
      </c>
      <c r="P56">
        <v>1</v>
      </c>
      <c r="Q56">
        <v>1</v>
      </c>
      <c r="R56">
        <v>1</v>
      </c>
      <c r="S56" t="s">
        <v>791</v>
      </c>
    </row>
    <row r="57" spans="1:19" x14ac:dyDescent="0.35">
      <c r="A57" t="str">
        <f>LEFT(VEP!B57,FIND(":",VEP!B57)-1)</f>
        <v>14</v>
      </c>
      <c r="B57" t="str">
        <f>RIGHT(VEP!B57,LEN(VEP!B57)-FIND("-",VEP!B57))</f>
        <v>8117811</v>
      </c>
      <c r="C57" t="str">
        <f>VEP!D57</f>
        <v>3_prime_UTR_variant</v>
      </c>
      <c r="E57" s="10">
        <v>5</v>
      </c>
      <c r="F57" s="10">
        <v>40202215</v>
      </c>
      <c r="G57" t="s">
        <v>791</v>
      </c>
      <c r="H57">
        <f t="shared" si="0"/>
        <v>1</v>
      </c>
      <c r="I57">
        <f t="shared" si="1"/>
        <v>1</v>
      </c>
      <c r="J57">
        <f t="shared" si="2"/>
        <v>1</v>
      </c>
      <c r="K57" t="str">
        <f t="shared" si="3"/>
        <v>intergenic_variant</v>
      </c>
      <c r="M57" s="10">
        <v>7</v>
      </c>
      <c r="N57" s="10">
        <v>11957885</v>
      </c>
      <c r="O57" t="s">
        <v>791</v>
      </c>
      <c r="P57">
        <v>1</v>
      </c>
      <c r="Q57">
        <v>1</v>
      </c>
      <c r="R57">
        <v>1</v>
      </c>
      <c r="S57" t="s">
        <v>791</v>
      </c>
    </row>
    <row r="58" spans="1:19" x14ac:dyDescent="0.35">
      <c r="A58" t="str">
        <f>LEFT(VEP!B58,FIND(":",VEP!B58)-1)</f>
        <v>14</v>
      </c>
      <c r="B58" t="str">
        <f>RIGHT(VEP!B58,LEN(VEP!B58)-FIND("-",VEP!B58))</f>
        <v>8117811</v>
      </c>
      <c r="C58" t="str">
        <f>VEP!D58</f>
        <v>3_prime_UTR_variant</v>
      </c>
      <c r="E58" s="10">
        <v>5</v>
      </c>
      <c r="F58" s="10">
        <v>47359645</v>
      </c>
      <c r="G58" t="s">
        <v>867</v>
      </c>
      <c r="H58">
        <f t="shared" si="0"/>
        <v>1</v>
      </c>
      <c r="I58">
        <f t="shared" si="1"/>
        <v>1</v>
      </c>
      <c r="J58">
        <f t="shared" si="2"/>
        <v>1</v>
      </c>
      <c r="K58" t="str">
        <f t="shared" si="3"/>
        <v>upstream_gene_variant</v>
      </c>
      <c r="M58" s="10">
        <v>7</v>
      </c>
      <c r="N58" s="10">
        <v>13448116</v>
      </c>
      <c r="O58" t="s">
        <v>867</v>
      </c>
      <c r="P58">
        <v>1</v>
      </c>
      <c r="Q58">
        <v>1</v>
      </c>
      <c r="R58">
        <v>1</v>
      </c>
      <c r="S58" t="s">
        <v>867</v>
      </c>
    </row>
    <row r="59" spans="1:19" x14ac:dyDescent="0.35">
      <c r="A59" t="str">
        <f>LEFT(VEP!B59,FIND(":",VEP!B59)-1)</f>
        <v>14</v>
      </c>
      <c r="B59" t="str">
        <f>RIGHT(VEP!B59,LEN(VEP!B59)-FIND("-",VEP!B59))</f>
        <v>17850921</v>
      </c>
      <c r="C59" t="str">
        <f>VEP!D59</f>
        <v>intron_variant</v>
      </c>
      <c r="E59" s="10">
        <v>6</v>
      </c>
      <c r="F59" s="10">
        <v>33510473</v>
      </c>
      <c r="G59" t="s">
        <v>784</v>
      </c>
      <c r="H59">
        <f t="shared" si="0"/>
        <v>1</v>
      </c>
      <c r="I59">
        <f t="shared" si="1"/>
        <v>1</v>
      </c>
      <c r="J59">
        <f t="shared" si="2"/>
        <v>1</v>
      </c>
      <c r="K59" t="str">
        <f t="shared" si="3"/>
        <v>intron_variant</v>
      </c>
      <c r="M59" s="10">
        <v>7</v>
      </c>
      <c r="N59" s="10">
        <v>24652821</v>
      </c>
      <c r="O59" t="s">
        <v>784</v>
      </c>
      <c r="P59">
        <v>1</v>
      </c>
      <c r="Q59">
        <v>1</v>
      </c>
      <c r="R59">
        <v>1</v>
      </c>
      <c r="S59" t="s">
        <v>784</v>
      </c>
    </row>
    <row r="60" spans="1:19" x14ac:dyDescent="0.35">
      <c r="A60" t="str">
        <f>LEFT(VEP!B60,FIND(":",VEP!B60)-1)</f>
        <v>14</v>
      </c>
      <c r="B60" t="str">
        <f>RIGHT(VEP!B60,LEN(VEP!B60)-FIND("-",VEP!B60))</f>
        <v>17850921</v>
      </c>
      <c r="C60" t="str">
        <f>VEP!D60</f>
        <v>intron_variant</v>
      </c>
      <c r="E60" s="10">
        <v>7</v>
      </c>
      <c r="F60" s="10">
        <v>11956306</v>
      </c>
      <c r="G60" t="s">
        <v>791</v>
      </c>
      <c r="H60">
        <f t="shared" si="0"/>
        <v>1</v>
      </c>
      <c r="I60">
        <f t="shared" si="1"/>
        <v>1</v>
      </c>
      <c r="J60">
        <f t="shared" si="2"/>
        <v>1</v>
      </c>
      <c r="K60" t="str">
        <f t="shared" si="3"/>
        <v>intergenic_variant</v>
      </c>
      <c r="M60" s="10">
        <v>7</v>
      </c>
      <c r="N60" s="10">
        <v>24664438</v>
      </c>
      <c r="O60" t="s">
        <v>867</v>
      </c>
      <c r="P60">
        <v>2</v>
      </c>
      <c r="Q60">
        <v>2</v>
      </c>
      <c r="R60">
        <v>1</v>
      </c>
      <c r="S60" t="s">
        <v>1548</v>
      </c>
    </row>
    <row r="61" spans="1:19" x14ac:dyDescent="0.35">
      <c r="A61" t="str">
        <f>LEFT(VEP!B61,FIND(":",VEP!B61)-1)</f>
        <v>14</v>
      </c>
      <c r="B61" t="str">
        <f>RIGHT(VEP!B61,LEN(VEP!B61)-FIND("-",VEP!B61))</f>
        <v>17850921</v>
      </c>
      <c r="C61" t="str">
        <f>VEP!D61</f>
        <v>intron_variant</v>
      </c>
      <c r="E61" s="10">
        <v>7</v>
      </c>
      <c r="F61" s="10">
        <v>11957885</v>
      </c>
      <c r="G61" t="s">
        <v>791</v>
      </c>
      <c r="H61">
        <f t="shared" si="0"/>
        <v>1</v>
      </c>
      <c r="I61">
        <f t="shared" si="1"/>
        <v>1</v>
      </c>
      <c r="J61">
        <f t="shared" si="2"/>
        <v>1</v>
      </c>
      <c r="K61" t="str">
        <f t="shared" si="3"/>
        <v>intergenic_variant</v>
      </c>
      <c r="M61" s="10">
        <v>8</v>
      </c>
      <c r="N61" s="10">
        <v>7735497</v>
      </c>
      <c r="O61" t="s">
        <v>791</v>
      </c>
      <c r="P61">
        <v>1</v>
      </c>
      <c r="Q61">
        <v>1</v>
      </c>
      <c r="R61">
        <v>1</v>
      </c>
      <c r="S61" t="s">
        <v>791</v>
      </c>
    </row>
    <row r="62" spans="1:19" x14ac:dyDescent="0.35">
      <c r="A62" t="str">
        <f>LEFT(VEP!B62,FIND(":",VEP!B62)-1)</f>
        <v>14</v>
      </c>
      <c r="B62" t="str">
        <f>RIGHT(VEP!B62,LEN(VEP!B62)-FIND("-",VEP!B62))</f>
        <v>17850921</v>
      </c>
      <c r="C62" t="str">
        <f>VEP!D62</f>
        <v>intron_variant</v>
      </c>
      <c r="E62" s="10">
        <v>7</v>
      </c>
      <c r="F62" s="10">
        <v>13448116</v>
      </c>
      <c r="G62" t="s">
        <v>867</v>
      </c>
      <c r="H62">
        <f t="shared" si="0"/>
        <v>1</v>
      </c>
      <c r="I62">
        <f t="shared" si="1"/>
        <v>1</v>
      </c>
      <c r="J62">
        <f t="shared" si="2"/>
        <v>1</v>
      </c>
      <c r="K62" t="str">
        <f t="shared" si="3"/>
        <v>upstream_gene_variant</v>
      </c>
      <c r="M62" s="10">
        <v>8</v>
      </c>
      <c r="N62" s="10">
        <v>21330931</v>
      </c>
      <c r="O62" t="s">
        <v>779</v>
      </c>
      <c r="P62">
        <v>1</v>
      </c>
      <c r="Q62">
        <v>1</v>
      </c>
      <c r="R62">
        <v>1</v>
      </c>
      <c r="S62" t="s">
        <v>779</v>
      </c>
    </row>
    <row r="63" spans="1:19" x14ac:dyDescent="0.35">
      <c r="A63" t="str">
        <f>LEFT(VEP!B63,FIND(":",VEP!B63)-1)</f>
        <v>14</v>
      </c>
      <c r="B63" t="str">
        <f>RIGHT(VEP!B63,LEN(VEP!B63)-FIND("-",VEP!B63))</f>
        <v>17850921</v>
      </c>
      <c r="C63" t="str">
        <f>VEP!D63</f>
        <v>intron_variant</v>
      </c>
      <c r="E63" s="10">
        <v>7</v>
      </c>
      <c r="F63" s="10">
        <v>24652821</v>
      </c>
      <c r="G63" t="s">
        <v>784</v>
      </c>
      <c r="H63">
        <f t="shared" si="0"/>
        <v>1</v>
      </c>
      <c r="I63">
        <f t="shared" si="1"/>
        <v>1</v>
      </c>
      <c r="J63">
        <f t="shared" si="2"/>
        <v>1</v>
      </c>
      <c r="K63" t="str">
        <f t="shared" si="3"/>
        <v>intron_variant</v>
      </c>
      <c r="M63" s="10">
        <v>8</v>
      </c>
      <c r="N63" s="10">
        <v>21345264</v>
      </c>
      <c r="O63" t="s">
        <v>779</v>
      </c>
      <c r="P63">
        <v>1</v>
      </c>
      <c r="Q63">
        <v>1</v>
      </c>
      <c r="R63">
        <v>1</v>
      </c>
      <c r="S63" t="s">
        <v>779</v>
      </c>
    </row>
    <row r="64" spans="1:19" x14ac:dyDescent="0.35">
      <c r="A64" t="str">
        <f>LEFT(VEP!B64,FIND(":",VEP!B64)-1)</f>
        <v>14</v>
      </c>
      <c r="B64" t="str">
        <f>RIGHT(VEP!B64,LEN(VEP!B64)-FIND("-",VEP!B64))</f>
        <v>17850921</v>
      </c>
      <c r="C64" t="str">
        <f>VEP!D64</f>
        <v>intron_variant</v>
      </c>
      <c r="E64" s="10">
        <v>7</v>
      </c>
      <c r="F64" s="10">
        <v>24664438</v>
      </c>
      <c r="G64" t="s">
        <v>784</v>
      </c>
      <c r="H64">
        <f t="shared" si="0"/>
        <v>1</v>
      </c>
      <c r="I64">
        <f t="shared" si="1"/>
        <v>2</v>
      </c>
      <c r="J64">
        <f t="shared" si="2"/>
        <v>0</v>
      </c>
      <c r="K64" t="str">
        <f t="shared" si="3"/>
        <v>intron_variant</v>
      </c>
      <c r="M64" s="10">
        <v>9</v>
      </c>
      <c r="N64" s="10">
        <v>29654139</v>
      </c>
      <c r="O64" t="s">
        <v>791</v>
      </c>
      <c r="P64">
        <v>1</v>
      </c>
      <c r="Q64">
        <v>1</v>
      </c>
      <c r="R64">
        <v>1</v>
      </c>
      <c r="S64" t="s">
        <v>791</v>
      </c>
    </row>
    <row r="65" spans="1:19" x14ac:dyDescent="0.35">
      <c r="A65" t="str">
        <f>LEFT(VEP!B65,FIND(":",VEP!B65)-1)</f>
        <v>14</v>
      </c>
      <c r="B65" t="str">
        <f>RIGHT(VEP!B65,LEN(VEP!B65)-FIND("-",VEP!B65))</f>
        <v>17850921</v>
      </c>
      <c r="C65" t="str">
        <f>VEP!D65</f>
        <v>intron_variant</v>
      </c>
      <c r="E65" s="10">
        <v>7</v>
      </c>
      <c r="F65" s="10">
        <v>24664438</v>
      </c>
      <c r="G65" t="s">
        <v>867</v>
      </c>
      <c r="H65">
        <f t="shared" si="0"/>
        <v>2</v>
      </c>
      <c r="I65">
        <f t="shared" si="1"/>
        <v>2</v>
      </c>
      <c r="J65">
        <f t="shared" si="2"/>
        <v>1</v>
      </c>
      <c r="K65" t="str">
        <f t="shared" si="3"/>
        <v>intron_variant,upstream_gene_variant</v>
      </c>
      <c r="M65" s="10">
        <v>9</v>
      </c>
      <c r="N65" s="10">
        <v>29669984</v>
      </c>
      <c r="O65" t="s">
        <v>791</v>
      </c>
      <c r="P65">
        <v>1</v>
      </c>
      <c r="Q65">
        <v>1</v>
      </c>
      <c r="R65">
        <v>1</v>
      </c>
      <c r="S65" t="s">
        <v>791</v>
      </c>
    </row>
    <row r="66" spans="1:19" x14ac:dyDescent="0.35">
      <c r="A66" t="str">
        <f>LEFT(VEP!B66,FIND(":",VEP!B66)-1)</f>
        <v>14</v>
      </c>
      <c r="B66" t="str">
        <f>RIGHT(VEP!B66,LEN(VEP!B66)-FIND("-",VEP!B66))</f>
        <v>32503168</v>
      </c>
      <c r="C66" t="str">
        <f>VEP!D66</f>
        <v>intergenic_variant</v>
      </c>
      <c r="E66" s="10">
        <v>8</v>
      </c>
      <c r="F66" s="10">
        <v>7735497</v>
      </c>
      <c r="G66" t="s">
        <v>791</v>
      </c>
      <c r="H66">
        <f t="shared" si="0"/>
        <v>1</v>
      </c>
      <c r="I66">
        <f t="shared" si="1"/>
        <v>1</v>
      </c>
      <c r="J66">
        <f t="shared" si="2"/>
        <v>1</v>
      </c>
      <c r="K66" t="str">
        <f t="shared" si="3"/>
        <v>intergenic_variant</v>
      </c>
      <c r="M66" s="10">
        <v>9</v>
      </c>
      <c r="N66" s="10">
        <v>29671758</v>
      </c>
      <c r="O66" t="s">
        <v>791</v>
      </c>
      <c r="P66">
        <v>1</v>
      </c>
      <c r="Q66">
        <v>1</v>
      </c>
      <c r="R66">
        <v>1</v>
      </c>
      <c r="S66" t="s">
        <v>791</v>
      </c>
    </row>
    <row r="67" spans="1:19" x14ac:dyDescent="0.35">
      <c r="A67" t="str">
        <f>LEFT(VEP!B67,FIND(":",VEP!B67)-1)</f>
        <v>14</v>
      </c>
      <c r="B67" t="str">
        <f>RIGHT(VEP!B67,LEN(VEP!B67)-FIND("-",VEP!B67))</f>
        <v>32522229</v>
      </c>
      <c r="C67" t="str">
        <f>VEP!D67</f>
        <v>intergenic_variant</v>
      </c>
      <c r="E67" s="10">
        <v>8</v>
      </c>
      <c r="F67" s="10">
        <v>21330931</v>
      </c>
      <c r="G67" t="s">
        <v>779</v>
      </c>
      <c r="H67">
        <f t="shared" ref="H67:H130" si="4">IF(AND(E67=E66,F67=F66),H66+1,1)</f>
        <v>1</v>
      </c>
      <c r="I67">
        <f t="shared" ref="I67:I130" si="5">_xlfn.MAXIFS(H:H,F:F,F67,E:E,E67)</f>
        <v>1</v>
      </c>
      <c r="J67">
        <f t="shared" ref="J67:J130" si="6">IF(I67=H67,1,0)</f>
        <v>1</v>
      </c>
      <c r="K67" t="str">
        <f t="shared" ref="K67:K130" si="7">IF(AND(E67=E66,F67=F66),K66&amp;","&amp;G67,G67)</f>
        <v>intron_variant,non_coding_transcript_variant</v>
      </c>
      <c r="M67" s="10">
        <v>9</v>
      </c>
      <c r="N67" s="10">
        <v>29710986</v>
      </c>
      <c r="O67" t="s">
        <v>791</v>
      </c>
      <c r="P67">
        <v>1</v>
      </c>
      <c r="Q67">
        <v>1</v>
      </c>
      <c r="R67">
        <v>1</v>
      </c>
      <c r="S67" t="s">
        <v>791</v>
      </c>
    </row>
    <row r="68" spans="1:19" x14ac:dyDescent="0.35">
      <c r="A68" t="str">
        <f>LEFT(VEP!B68,FIND(":",VEP!B68)-1)</f>
        <v>14</v>
      </c>
      <c r="B68" t="str">
        <f>RIGHT(VEP!B68,LEN(VEP!B68)-FIND("-",VEP!B68))</f>
        <v>32529441</v>
      </c>
      <c r="C68" t="str">
        <f>VEP!D68</f>
        <v>intergenic_variant</v>
      </c>
      <c r="E68" s="10">
        <v>8</v>
      </c>
      <c r="F68" s="10">
        <v>21345264</v>
      </c>
      <c r="G68" t="s">
        <v>779</v>
      </c>
      <c r="H68">
        <f t="shared" si="4"/>
        <v>1</v>
      </c>
      <c r="I68">
        <f t="shared" si="5"/>
        <v>1</v>
      </c>
      <c r="J68">
        <f t="shared" si="6"/>
        <v>1</v>
      </c>
      <c r="K68" t="str">
        <f t="shared" si="7"/>
        <v>intron_variant,non_coding_transcript_variant</v>
      </c>
      <c r="M68" s="10">
        <v>9</v>
      </c>
      <c r="N68" s="10">
        <v>29718219</v>
      </c>
      <c r="O68" t="s">
        <v>791</v>
      </c>
      <c r="P68">
        <v>1</v>
      </c>
      <c r="Q68">
        <v>1</v>
      </c>
      <c r="R68">
        <v>1</v>
      </c>
      <c r="S68" t="s">
        <v>791</v>
      </c>
    </row>
    <row r="69" spans="1:19" x14ac:dyDescent="0.35">
      <c r="A69" t="str">
        <f>LEFT(VEP!B69,FIND(":",VEP!B69)-1)</f>
        <v>14</v>
      </c>
      <c r="B69" t="str">
        <f>RIGHT(VEP!B69,LEN(VEP!B69)-FIND("-",VEP!B69))</f>
        <v>32540148</v>
      </c>
      <c r="C69" t="str">
        <f>VEP!D69</f>
        <v>intergenic_variant</v>
      </c>
      <c r="E69" s="10">
        <v>9</v>
      </c>
      <c r="F69" s="10">
        <v>29654139</v>
      </c>
      <c r="G69" t="s">
        <v>791</v>
      </c>
      <c r="H69">
        <f t="shared" si="4"/>
        <v>1</v>
      </c>
      <c r="I69">
        <f t="shared" si="5"/>
        <v>1</v>
      </c>
      <c r="J69">
        <f t="shared" si="6"/>
        <v>1</v>
      </c>
      <c r="K69" t="str">
        <f t="shared" si="7"/>
        <v>intergenic_variant</v>
      </c>
      <c r="M69" s="10">
        <v>9</v>
      </c>
      <c r="N69" s="10">
        <v>29731101</v>
      </c>
      <c r="O69" t="s">
        <v>791</v>
      </c>
      <c r="P69">
        <v>1</v>
      </c>
      <c r="Q69">
        <v>1</v>
      </c>
      <c r="R69">
        <v>1</v>
      </c>
      <c r="S69" t="s">
        <v>791</v>
      </c>
    </row>
    <row r="70" spans="1:19" x14ac:dyDescent="0.35">
      <c r="A70" t="str">
        <f>LEFT(VEP!B70,FIND(":",VEP!B70)-1)</f>
        <v>14</v>
      </c>
      <c r="B70" t="str">
        <f>RIGHT(VEP!B70,LEN(VEP!B70)-FIND("-",VEP!B70))</f>
        <v>32568553</v>
      </c>
      <c r="C70" t="str">
        <f>VEP!D70</f>
        <v>intergenic_variant</v>
      </c>
      <c r="E70" s="10">
        <v>9</v>
      </c>
      <c r="F70" s="10">
        <v>29669984</v>
      </c>
      <c r="G70" t="s">
        <v>791</v>
      </c>
      <c r="H70">
        <f t="shared" si="4"/>
        <v>1</v>
      </c>
      <c r="I70">
        <f t="shared" si="5"/>
        <v>1</v>
      </c>
      <c r="J70">
        <f t="shared" si="6"/>
        <v>1</v>
      </c>
      <c r="K70" t="str">
        <f t="shared" si="7"/>
        <v>intergenic_variant</v>
      </c>
      <c r="M70" s="10">
        <v>9</v>
      </c>
      <c r="N70" s="10">
        <v>29742489</v>
      </c>
      <c r="O70" t="s">
        <v>791</v>
      </c>
      <c r="P70">
        <v>1</v>
      </c>
      <c r="Q70">
        <v>1</v>
      </c>
      <c r="R70">
        <v>1</v>
      </c>
      <c r="S70" t="s">
        <v>791</v>
      </c>
    </row>
    <row r="71" spans="1:19" x14ac:dyDescent="0.35">
      <c r="A71" t="str">
        <f>LEFT(VEP!B71,FIND(":",VEP!B71)-1)</f>
        <v>15</v>
      </c>
      <c r="B71" t="str">
        <f>RIGHT(VEP!B71,LEN(VEP!B71)-FIND("-",VEP!B71))</f>
        <v>20317533</v>
      </c>
      <c r="C71" t="str">
        <f>VEP!D71</f>
        <v>intergenic_variant</v>
      </c>
      <c r="E71" s="10">
        <v>9</v>
      </c>
      <c r="F71" s="10">
        <v>29671758</v>
      </c>
      <c r="G71" t="s">
        <v>791</v>
      </c>
      <c r="H71">
        <f t="shared" si="4"/>
        <v>1</v>
      </c>
      <c r="I71">
        <f t="shared" si="5"/>
        <v>1</v>
      </c>
      <c r="J71">
        <f t="shared" si="6"/>
        <v>1</v>
      </c>
      <c r="K71" t="str">
        <f t="shared" si="7"/>
        <v>intergenic_variant</v>
      </c>
      <c r="M71" s="10">
        <v>9</v>
      </c>
      <c r="N71" s="10">
        <v>29752455</v>
      </c>
      <c r="O71" t="s">
        <v>791</v>
      </c>
      <c r="P71">
        <v>1</v>
      </c>
      <c r="Q71">
        <v>1</v>
      </c>
      <c r="R71">
        <v>1</v>
      </c>
      <c r="S71" t="s">
        <v>791</v>
      </c>
    </row>
    <row r="72" spans="1:19" x14ac:dyDescent="0.35">
      <c r="A72" t="str">
        <f>LEFT(VEP!B72,FIND(":",VEP!B72)-1)</f>
        <v>15</v>
      </c>
      <c r="B72" t="str">
        <f>RIGHT(VEP!B72,LEN(VEP!B72)-FIND("-",VEP!B72))</f>
        <v>26751372</v>
      </c>
      <c r="C72" t="str">
        <f>VEP!D72</f>
        <v>intron_variant</v>
      </c>
      <c r="E72" s="10">
        <v>9</v>
      </c>
      <c r="F72" s="10">
        <v>29710986</v>
      </c>
      <c r="G72" t="s">
        <v>791</v>
      </c>
      <c r="H72">
        <f t="shared" si="4"/>
        <v>1</v>
      </c>
      <c r="I72">
        <f t="shared" si="5"/>
        <v>1</v>
      </c>
      <c r="J72">
        <f t="shared" si="6"/>
        <v>1</v>
      </c>
      <c r="K72" t="str">
        <f t="shared" si="7"/>
        <v>intergenic_variant</v>
      </c>
      <c r="M72" s="10">
        <v>9</v>
      </c>
      <c r="N72" s="10">
        <v>29779751</v>
      </c>
      <c r="O72" t="s">
        <v>791</v>
      </c>
      <c r="P72">
        <v>1</v>
      </c>
      <c r="Q72">
        <v>1</v>
      </c>
      <c r="R72">
        <v>1</v>
      </c>
      <c r="S72" t="s">
        <v>791</v>
      </c>
    </row>
    <row r="73" spans="1:19" x14ac:dyDescent="0.35">
      <c r="A73" t="str">
        <f>LEFT(VEP!B73,FIND(":",VEP!B73)-1)</f>
        <v>15</v>
      </c>
      <c r="B73" t="str">
        <f>RIGHT(VEP!B73,LEN(VEP!B73)-FIND("-",VEP!B73))</f>
        <v>26751372</v>
      </c>
      <c r="C73" t="str">
        <f>VEP!D73</f>
        <v>intron_variant</v>
      </c>
      <c r="E73" s="10">
        <v>9</v>
      </c>
      <c r="F73" s="10">
        <v>29718219</v>
      </c>
      <c r="G73" t="s">
        <v>791</v>
      </c>
      <c r="H73">
        <f t="shared" si="4"/>
        <v>1</v>
      </c>
      <c r="I73">
        <f t="shared" si="5"/>
        <v>1</v>
      </c>
      <c r="J73">
        <f t="shared" si="6"/>
        <v>1</v>
      </c>
      <c r="K73" t="str">
        <f t="shared" si="7"/>
        <v>intergenic_variant</v>
      </c>
      <c r="M73" s="10">
        <v>9</v>
      </c>
      <c r="N73" s="10">
        <v>29799057</v>
      </c>
      <c r="O73" t="s">
        <v>791</v>
      </c>
      <c r="P73">
        <v>1</v>
      </c>
      <c r="Q73">
        <v>1</v>
      </c>
      <c r="R73">
        <v>1</v>
      </c>
      <c r="S73" t="s">
        <v>791</v>
      </c>
    </row>
    <row r="74" spans="1:19" x14ac:dyDescent="0.35">
      <c r="A74" t="str">
        <f>LEFT(VEP!B74,FIND(":",VEP!B74)-1)</f>
        <v>15</v>
      </c>
      <c r="B74" t="str">
        <f>RIGHT(VEP!B74,LEN(VEP!B74)-FIND("-",VEP!B74))</f>
        <v>26751372</v>
      </c>
      <c r="C74" t="str">
        <f>VEP!D74</f>
        <v>intron_variant</v>
      </c>
      <c r="E74" s="10">
        <v>9</v>
      </c>
      <c r="F74" s="10">
        <v>29731101</v>
      </c>
      <c r="G74" t="s">
        <v>791</v>
      </c>
      <c r="H74">
        <f t="shared" si="4"/>
        <v>1</v>
      </c>
      <c r="I74">
        <f t="shared" si="5"/>
        <v>1</v>
      </c>
      <c r="J74">
        <f t="shared" si="6"/>
        <v>1</v>
      </c>
      <c r="K74" t="str">
        <f t="shared" si="7"/>
        <v>intergenic_variant</v>
      </c>
      <c r="M74" s="10">
        <v>9</v>
      </c>
      <c r="N74" s="10">
        <v>29814161</v>
      </c>
      <c r="O74" t="s">
        <v>779</v>
      </c>
      <c r="P74">
        <v>1</v>
      </c>
      <c r="Q74">
        <v>1</v>
      </c>
      <c r="R74">
        <v>1</v>
      </c>
      <c r="S74" t="s">
        <v>779</v>
      </c>
    </row>
    <row r="75" spans="1:19" x14ac:dyDescent="0.35">
      <c r="A75" t="str">
        <f>LEFT(VEP!B75,FIND(":",VEP!B75)-1)</f>
        <v>15</v>
      </c>
      <c r="B75" t="str">
        <f>RIGHT(VEP!B75,LEN(VEP!B75)-FIND("-",VEP!B75))</f>
        <v>26751372</v>
      </c>
      <c r="C75" t="str">
        <f>VEP!D75</f>
        <v>intron_variant</v>
      </c>
      <c r="E75" s="10">
        <v>9</v>
      </c>
      <c r="F75" s="10">
        <v>29742489</v>
      </c>
      <c r="G75" t="s">
        <v>791</v>
      </c>
      <c r="H75">
        <f t="shared" si="4"/>
        <v>1</v>
      </c>
      <c r="I75">
        <f t="shared" si="5"/>
        <v>1</v>
      </c>
      <c r="J75">
        <f t="shared" si="6"/>
        <v>1</v>
      </c>
      <c r="K75" t="str">
        <f t="shared" si="7"/>
        <v>intergenic_variant</v>
      </c>
      <c r="M75" s="10">
        <v>9</v>
      </c>
      <c r="N75" s="10">
        <v>34984408</v>
      </c>
      <c r="O75" t="s">
        <v>772</v>
      </c>
      <c r="P75">
        <v>1</v>
      </c>
      <c r="Q75">
        <v>1</v>
      </c>
      <c r="R75">
        <v>1</v>
      </c>
      <c r="S75" t="s">
        <v>772</v>
      </c>
    </row>
    <row r="76" spans="1:19" x14ac:dyDescent="0.35">
      <c r="A76" t="str">
        <f>LEFT(VEP!B76,FIND(":",VEP!B76)-1)</f>
        <v>15</v>
      </c>
      <c r="B76" t="str">
        <f>RIGHT(VEP!B76,LEN(VEP!B76)-FIND("-",VEP!B76))</f>
        <v>26751372</v>
      </c>
      <c r="C76" t="str">
        <f>VEP!D76</f>
        <v>intron_variant</v>
      </c>
      <c r="E76" s="10">
        <v>9</v>
      </c>
      <c r="F76" s="10">
        <v>29752455</v>
      </c>
      <c r="G76" t="s">
        <v>791</v>
      </c>
      <c r="H76">
        <f t="shared" si="4"/>
        <v>1</v>
      </c>
      <c r="I76">
        <f t="shared" si="5"/>
        <v>1</v>
      </c>
      <c r="J76">
        <f t="shared" si="6"/>
        <v>1</v>
      </c>
      <c r="K76" t="str">
        <f t="shared" si="7"/>
        <v>intergenic_variant</v>
      </c>
      <c r="M76" s="10">
        <v>9</v>
      </c>
      <c r="N76" s="10">
        <v>57439074</v>
      </c>
      <c r="O76" t="s">
        <v>791</v>
      </c>
      <c r="P76">
        <v>1</v>
      </c>
      <c r="Q76">
        <v>1</v>
      </c>
      <c r="R76">
        <v>1</v>
      </c>
      <c r="S76" t="s">
        <v>791</v>
      </c>
    </row>
    <row r="77" spans="1:19" x14ac:dyDescent="0.35">
      <c r="A77" t="str">
        <f>LEFT(VEP!B77,FIND(":",VEP!B77)-1)</f>
        <v>15</v>
      </c>
      <c r="B77" t="str">
        <f>RIGHT(VEP!B77,LEN(VEP!B77)-FIND("-",VEP!B77))</f>
        <v>26751372</v>
      </c>
      <c r="C77" t="str">
        <f>VEP!D77</f>
        <v>intron_variant</v>
      </c>
      <c r="E77" s="10">
        <v>9</v>
      </c>
      <c r="F77" s="10">
        <v>29779751</v>
      </c>
      <c r="G77" t="s">
        <v>791</v>
      </c>
      <c r="H77">
        <f t="shared" si="4"/>
        <v>1</v>
      </c>
      <c r="I77">
        <f t="shared" si="5"/>
        <v>1</v>
      </c>
      <c r="J77">
        <f t="shared" si="6"/>
        <v>1</v>
      </c>
      <c r="K77" t="str">
        <f t="shared" si="7"/>
        <v>intergenic_variant</v>
      </c>
      <c r="M77" s="10">
        <v>10</v>
      </c>
      <c r="N77" s="10">
        <v>44372549</v>
      </c>
      <c r="O77" t="s">
        <v>784</v>
      </c>
      <c r="P77">
        <v>1</v>
      </c>
      <c r="Q77">
        <v>1</v>
      </c>
      <c r="R77">
        <v>1</v>
      </c>
      <c r="S77" t="s">
        <v>784</v>
      </c>
    </row>
    <row r="78" spans="1:19" x14ac:dyDescent="0.35">
      <c r="A78" t="str">
        <f>LEFT(VEP!B78,FIND(":",VEP!B78)-1)</f>
        <v>15</v>
      </c>
      <c r="B78" t="str">
        <f>RIGHT(VEP!B78,LEN(VEP!B78)-FIND("-",VEP!B78))</f>
        <v>26751372</v>
      </c>
      <c r="C78" t="str">
        <f>VEP!D78</f>
        <v>intron_variant</v>
      </c>
      <c r="E78" s="10">
        <v>9</v>
      </c>
      <c r="F78" s="10">
        <v>29799057</v>
      </c>
      <c r="G78" t="s">
        <v>791</v>
      </c>
      <c r="H78">
        <f t="shared" si="4"/>
        <v>1</v>
      </c>
      <c r="I78">
        <f t="shared" si="5"/>
        <v>1</v>
      </c>
      <c r="J78">
        <f t="shared" si="6"/>
        <v>1</v>
      </c>
      <c r="K78" t="str">
        <f t="shared" si="7"/>
        <v>intergenic_variant</v>
      </c>
      <c r="M78" s="10">
        <v>10</v>
      </c>
      <c r="N78" s="10">
        <v>44388924</v>
      </c>
      <c r="O78" t="s">
        <v>784</v>
      </c>
      <c r="P78">
        <v>1</v>
      </c>
      <c r="Q78">
        <v>1</v>
      </c>
      <c r="R78">
        <v>1</v>
      </c>
      <c r="S78" t="s">
        <v>784</v>
      </c>
    </row>
    <row r="79" spans="1:19" x14ac:dyDescent="0.35">
      <c r="A79" t="str">
        <f>LEFT(VEP!B79,FIND(":",VEP!B79)-1)</f>
        <v>15</v>
      </c>
      <c r="B79" t="str">
        <f>RIGHT(VEP!B79,LEN(VEP!B79)-FIND("-",VEP!B79))</f>
        <v>26751372</v>
      </c>
      <c r="C79" t="str">
        <f>VEP!D79</f>
        <v>intron_variant</v>
      </c>
      <c r="E79" s="10">
        <v>9</v>
      </c>
      <c r="F79" s="10">
        <v>29814161</v>
      </c>
      <c r="G79" t="s">
        <v>779</v>
      </c>
      <c r="H79">
        <f t="shared" si="4"/>
        <v>1</v>
      </c>
      <c r="I79">
        <f t="shared" si="5"/>
        <v>1</v>
      </c>
      <c r="J79">
        <f t="shared" si="6"/>
        <v>1</v>
      </c>
      <c r="K79" t="str">
        <f t="shared" si="7"/>
        <v>intron_variant,non_coding_transcript_variant</v>
      </c>
      <c r="M79" s="10">
        <v>10</v>
      </c>
      <c r="N79" s="10">
        <v>44534551</v>
      </c>
      <c r="O79" t="s">
        <v>791</v>
      </c>
      <c r="P79">
        <v>1</v>
      </c>
      <c r="Q79">
        <v>1</v>
      </c>
      <c r="R79">
        <v>1</v>
      </c>
      <c r="S79" t="s">
        <v>791</v>
      </c>
    </row>
    <row r="80" spans="1:19" x14ac:dyDescent="0.35">
      <c r="A80" t="str">
        <f>LEFT(VEP!B80,FIND(":",VEP!B80)-1)</f>
        <v>15</v>
      </c>
      <c r="B80" t="str">
        <f>RIGHT(VEP!B80,LEN(VEP!B80)-FIND("-",VEP!B80))</f>
        <v>26965818</v>
      </c>
      <c r="C80" t="str">
        <f>VEP!D80</f>
        <v>upstream_gene_variant</v>
      </c>
      <c r="E80" s="10">
        <v>9</v>
      </c>
      <c r="F80" s="10">
        <v>34984408</v>
      </c>
      <c r="G80" t="s">
        <v>772</v>
      </c>
      <c r="H80">
        <f t="shared" si="4"/>
        <v>1</v>
      </c>
      <c r="I80">
        <f t="shared" si="5"/>
        <v>1</v>
      </c>
      <c r="J80">
        <f t="shared" si="6"/>
        <v>1</v>
      </c>
      <c r="K80" t="str">
        <f t="shared" si="7"/>
        <v>downstream_gene_variant</v>
      </c>
      <c r="M80" s="10">
        <v>10</v>
      </c>
      <c r="N80" s="10">
        <v>44543279</v>
      </c>
      <c r="O80" t="s">
        <v>791</v>
      </c>
      <c r="P80">
        <v>1</v>
      </c>
      <c r="Q80">
        <v>1</v>
      </c>
      <c r="R80">
        <v>1</v>
      </c>
      <c r="S80" t="s">
        <v>791</v>
      </c>
    </row>
    <row r="81" spans="1:19" x14ac:dyDescent="0.35">
      <c r="A81" t="str">
        <f>LEFT(VEP!B81,FIND(":",VEP!B81)-1)</f>
        <v>15</v>
      </c>
      <c r="B81" t="str">
        <f>RIGHT(VEP!B81,LEN(VEP!B81)-FIND("-",VEP!B81))</f>
        <v>26965818</v>
      </c>
      <c r="C81" t="str">
        <f>VEP!D81</f>
        <v>upstream_gene_variant</v>
      </c>
      <c r="E81" s="10">
        <v>9</v>
      </c>
      <c r="F81" s="10">
        <v>57439074</v>
      </c>
      <c r="G81" t="s">
        <v>791</v>
      </c>
      <c r="H81">
        <f t="shared" si="4"/>
        <v>1</v>
      </c>
      <c r="I81">
        <f t="shared" si="5"/>
        <v>1</v>
      </c>
      <c r="J81">
        <f t="shared" si="6"/>
        <v>1</v>
      </c>
      <c r="K81" t="str">
        <f t="shared" si="7"/>
        <v>intergenic_variant</v>
      </c>
      <c r="M81" s="10">
        <v>10</v>
      </c>
      <c r="N81" s="10">
        <v>46053118</v>
      </c>
      <c r="O81" t="s">
        <v>829</v>
      </c>
      <c r="P81">
        <v>1</v>
      </c>
      <c r="Q81">
        <v>1</v>
      </c>
      <c r="R81">
        <v>1</v>
      </c>
      <c r="S81" t="s">
        <v>829</v>
      </c>
    </row>
    <row r="82" spans="1:19" x14ac:dyDescent="0.35">
      <c r="A82" t="str">
        <f>LEFT(VEP!B82,FIND(":",VEP!B82)-1)</f>
        <v>15</v>
      </c>
      <c r="B82" t="str">
        <f>RIGHT(VEP!B82,LEN(VEP!B82)-FIND("-",VEP!B82))</f>
        <v>26965818</v>
      </c>
      <c r="C82" t="str">
        <f>VEP!D82</f>
        <v>upstream_gene_variant</v>
      </c>
      <c r="E82" s="10">
        <v>10</v>
      </c>
      <c r="F82" s="10">
        <v>44372549</v>
      </c>
      <c r="G82" t="s">
        <v>784</v>
      </c>
      <c r="H82">
        <f t="shared" si="4"/>
        <v>1</v>
      </c>
      <c r="I82">
        <f t="shared" si="5"/>
        <v>1</v>
      </c>
      <c r="J82">
        <f t="shared" si="6"/>
        <v>1</v>
      </c>
      <c r="K82" t="str">
        <f t="shared" si="7"/>
        <v>intron_variant</v>
      </c>
      <c r="M82" s="10">
        <v>11</v>
      </c>
      <c r="N82" s="10">
        <v>9844519</v>
      </c>
      <c r="O82" t="s">
        <v>791</v>
      </c>
      <c r="P82">
        <v>1</v>
      </c>
      <c r="Q82">
        <v>1</v>
      </c>
      <c r="R82">
        <v>1</v>
      </c>
      <c r="S82" t="s">
        <v>791</v>
      </c>
    </row>
    <row r="83" spans="1:19" x14ac:dyDescent="0.35">
      <c r="A83" t="str">
        <f>LEFT(VEP!B83,FIND(":",VEP!B83)-1)</f>
        <v>16</v>
      </c>
      <c r="B83" t="str">
        <f>RIGHT(VEP!B83,LEN(VEP!B83)-FIND("-",VEP!B83))</f>
        <v>7462818</v>
      </c>
      <c r="C83" t="str">
        <f>VEP!D83</f>
        <v>upstream_gene_variant</v>
      </c>
      <c r="E83" s="10">
        <v>10</v>
      </c>
      <c r="F83" s="10">
        <v>44388924</v>
      </c>
      <c r="G83" t="s">
        <v>784</v>
      </c>
      <c r="H83">
        <f t="shared" si="4"/>
        <v>1</v>
      </c>
      <c r="I83">
        <f t="shared" si="5"/>
        <v>1</v>
      </c>
      <c r="J83">
        <f t="shared" si="6"/>
        <v>1</v>
      </c>
      <c r="K83" t="str">
        <f t="shared" si="7"/>
        <v>intron_variant</v>
      </c>
      <c r="M83" s="10">
        <v>11</v>
      </c>
      <c r="N83" s="10">
        <v>54017181</v>
      </c>
      <c r="O83" t="s">
        <v>784</v>
      </c>
      <c r="P83">
        <v>1</v>
      </c>
      <c r="Q83">
        <v>1</v>
      </c>
      <c r="R83">
        <v>1</v>
      </c>
      <c r="S83" t="s">
        <v>784</v>
      </c>
    </row>
    <row r="84" spans="1:19" x14ac:dyDescent="0.35">
      <c r="A84" t="str">
        <f>LEFT(VEP!B84,FIND(":",VEP!B84)-1)</f>
        <v>16</v>
      </c>
      <c r="B84" t="str">
        <f>RIGHT(VEP!B84,LEN(VEP!B84)-FIND("-",VEP!B84))</f>
        <v>7462818</v>
      </c>
      <c r="C84" t="str">
        <f>VEP!D84</f>
        <v>downstream_gene_variant</v>
      </c>
      <c r="E84" s="10">
        <v>10</v>
      </c>
      <c r="F84" s="10">
        <v>44534551</v>
      </c>
      <c r="G84" t="s">
        <v>791</v>
      </c>
      <c r="H84">
        <f t="shared" si="4"/>
        <v>1</v>
      </c>
      <c r="I84">
        <f t="shared" si="5"/>
        <v>1</v>
      </c>
      <c r="J84">
        <f t="shared" si="6"/>
        <v>1</v>
      </c>
      <c r="K84" t="str">
        <f t="shared" si="7"/>
        <v>intergenic_variant</v>
      </c>
      <c r="M84" s="10">
        <v>11</v>
      </c>
      <c r="N84" s="10">
        <v>54049858</v>
      </c>
      <c r="O84" t="s">
        <v>829</v>
      </c>
      <c r="P84">
        <v>1</v>
      </c>
      <c r="Q84">
        <v>1</v>
      </c>
      <c r="R84">
        <v>1</v>
      </c>
      <c r="S84" t="s">
        <v>829</v>
      </c>
    </row>
    <row r="85" spans="1:19" x14ac:dyDescent="0.35">
      <c r="A85" t="str">
        <f>LEFT(VEP!B85,FIND(":",VEP!B85)-1)</f>
        <v>16</v>
      </c>
      <c r="B85" t="str">
        <f>RIGHT(VEP!B85,LEN(VEP!B85)-FIND("-",VEP!B85))</f>
        <v>13634700</v>
      </c>
      <c r="C85" t="str">
        <f>VEP!D85</f>
        <v>3_prime_UTR_variant</v>
      </c>
      <c r="E85" s="10">
        <v>10</v>
      </c>
      <c r="F85" s="10">
        <v>44543279</v>
      </c>
      <c r="G85" t="s">
        <v>791</v>
      </c>
      <c r="H85">
        <f t="shared" si="4"/>
        <v>1</v>
      </c>
      <c r="I85">
        <f t="shared" si="5"/>
        <v>1</v>
      </c>
      <c r="J85">
        <f t="shared" si="6"/>
        <v>1</v>
      </c>
      <c r="K85" t="str">
        <f t="shared" si="7"/>
        <v>intergenic_variant</v>
      </c>
      <c r="M85" s="10">
        <v>11</v>
      </c>
      <c r="N85" s="10">
        <v>54049870</v>
      </c>
      <c r="O85" t="s">
        <v>829</v>
      </c>
      <c r="P85">
        <v>1</v>
      </c>
      <c r="Q85">
        <v>1</v>
      </c>
      <c r="R85">
        <v>1</v>
      </c>
      <c r="S85" t="s">
        <v>829</v>
      </c>
    </row>
    <row r="86" spans="1:19" x14ac:dyDescent="0.35">
      <c r="A86" t="str">
        <f>LEFT(VEP!B86,FIND(":",VEP!B86)-1)</f>
        <v>16</v>
      </c>
      <c r="B86" t="str">
        <f>RIGHT(VEP!B86,LEN(VEP!B86)-FIND("-",VEP!B86))</f>
        <v>13634700</v>
      </c>
      <c r="C86" t="str">
        <f>VEP!D86</f>
        <v>3_prime_UTR_variant</v>
      </c>
      <c r="E86" s="10">
        <v>10</v>
      </c>
      <c r="F86" s="10">
        <v>46053118</v>
      </c>
      <c r="G86" t="s">
        <v>829</v>
      </c>
      <c r="H86">
        <f t="shared" si="4"/>
        <v>1</v>
      </c>
      <c r="I86">
        <f t="shared" si="5"/>
        <v>1</v>
      </c>
      <c r="J86">
        <f t="shared" si="6"/>
        <v>1</v>
      </c>
      <c r="K86" t="str">
        <f t="shared" si="7"/>
        <v>missense_variant</v>
      </c>
      <c r="M86" s="10">
        <v>11</v>
      </c>
      <c r="N86" s="10">
        <v>54156304</v>
      </c>
      <c r="O86" t="s">
        <v>772</v>
      </c>
      <c r="P86">
        <v>1</v>
      </c>
      <c r="Q86">
        <v>1</v>
      </c>
      <c r="R86">
        <v>1</v>
      </c>
      <c r="S86" t="s">
        <v>772</v>
      </c>
    </row>
    <row r="87" spans="1:19" x14ac:dyDescent="0.35">
      <c r="A87" t="str">
        <f>LEFT(VEP!B87,FIND(":",VEP!B87)-1)</f>
        <v>16</v>
      </c>
      <c r="B87" t="str">
        <f>RIGHT(VEP!B87,LEN(VEP!B87)-FIND("-",VEP!B87))</f>
        <v>13634890</v>
      </c>
      <c r="C87" t="str">
        <f>VEP!D87</f>
        <v>missense_variant</v>
      </c>
      <c r="E87" s="10">
        <v>11</v>
      </c>
      <c r="F87" s="10">
        <v>9844519</v>
      </c>
      <c r="G87" t="s">
        <v>791</v>
      </c>
      <c r="H87">
        <f t="shared" si="4"/>
        <v>1</v>
      </c>
      <c r="I87">
        <f t="shared" si="5"/>
        <v>1</v>
      </c>
      <c r="J87">
        <f t="shared" si="6"/>
        <v>1</v>
      </c>
      <c r="K87" t="str">
        <f t="shared" si="7"/>
        <v>intergenic_variant</v>
      </c>
      <c r="M87" s="10">
        <v>11</v>
      </c>
      <c r="N87" s="10">
        <v>54324689</v>
      </c>
      <c r="O87" t="s">
        <v>867</v>
      </c>
      <c r="P87">
        <v>2</v>
      </c>
      <c r="Q87">
        <v>2</v>
      </c>
      <c r="R87">
        <v>1</v>
      </c>
      <c r="S87" t="s">
        <v>1548</v>
      </c>
    </row>
    <row r="88" spans="1:19" x14ac:dyDescent="0.35">
      <c r="A88" t="str">
        <f>LEFT(VEP!B88,FIND(":",VEP!B88)-1)</f>
        <v>16</v>
      </c>
      <c r="B88" t="str">
        <f>RIGHT(VEP!B88,LEN(VEP!B88)-FIND("-",VEP!B88))</f>
        <v>13634890</v>
      </c>
      <c r="C88" t="str">
        <f>VEP!D88</f>
        <v>missense_variant</v>
      </c>
      <c r="E88" s="10">
        <v>11</v>
      </c>
      <c r="F88" s="10">
        <v>54017181</v>
      </c>
      <c r="G88" t="s">
        <v>784</v>
      </c>
      <c r="H88">
        <f t="shared" si="4"/>
        <v>1</v>
      </c>
      <c r="I88">
        <f t="shared" si="5"/>
        <v>1</v>
      </c>
      <c r="J88">
        <f t="shared" si="6"/>
        <v>1</v>
      </c>
      <c r="K88" t="str">
        <f t="shared" si="7"/>
        <v>intron_variant</v>
      </c>
      <c r="M88" s="10">
        <v>11</v>
      </c>
      <c r="N88" s="10">
        <v>54347903</v>
      </c>
      <c r="O88" t="s">
        <v>779</v>
      </c>
      <c r="P88">
        <v>1</v>
      </c>
      <c r="Q88">
        <v>1</v>
      </c>
      <c r="R88">
        <v>1</v>
      </c>
      <c r="S88" t="s">
        <v>779</v>
      </c>
    </row>
    <row r="89" spans="1:19" x14ac:dyDescent="0.35">
      <c r="A89" t="str">
        <f>LEFT(VEP!B89,FIND(":",VEP!B89)-1)</f>
        <v>16</v>
      </c>
      <c r="B89" t="str">
        <f>RIGHT(VEP!B89,LEN(VEP!B89)-FIND("-",VEP!B89))</f>
        <v>13670264</v>
      </c>
      <c r="C89" t="str">
        <f>VEP!D89</f>
        <v>intergenic_variant</v>
      </c>
      <c r="E89" s="10">
        <v>11</v>
      </c>
      <c r="F89" s="10">
        <v>54049858</v>
      </c>
      <c r="G89" t="s">
        <v>829</v>
      </c>
      <c r="H89">
        <f t="shared" si="4"/>
        <v>1</v>
      </c>
      <c r="I89">
        <f t="shared" si="5"/>
        <v>1</v>
      </c>
      <c r="J89">
        <f t="shared" si="6"/>
        <v>1</v>
      </c>
      <c r="K89" t="str">
        <f t="shared" si="7"/>
        <v>missense_variant</v>
      </c>
      <c r="M89" s="10">
        <v>11</v>
      </c>
      <c r="N89" s="10">
        <v>54368623</v>
      </c>
      <c r="O89" t="s">
        <v>779</v>
      </c>
      <c r="P89">
        <v>1</v>
      </c>
      <c r="Q89">
        <v>1</v>
      </c>
      <c r="R89">
        <v>1</v>
      </c>
      <c r="S89" t="s">
        <v>779</v>
      </c>
    </row>
    <row r="90" spans="1:19" x14ac:dyDescent="0.35">
      <c r="A90" t="str">
        <f>LEFT(VEP!B90,FIND(":",VEP!B90)-1)</f>
        <v>17</v>
      </c>
      <c r="B90" t="str">
        <f>RIGHT(VEP!B90,LEN(VEP!B90)-FIND("-",VEP!B90))</f>
        <v>3753156</v>
      </c>
      <c r="C90" t="str">
        <f>VEP!D90</f>
        <v>intergenic_variant</v>
      </c>
      <c r="E90" s="10">
        <v>11</v>
      </c>
      <c r="F90" s="10">
        <v>54049870</v>
      </c>
      <c r="G90" t="s">
        <v>829</v>
      </c>
      <c r="H90">
        <f t="shared" si="4"/>
        <v>1</v>
      </c>
      <c r="I90">
        <f t="shared" si="5"/>
        <v>1</v>
      </c>
      <c r="J90">
        <f>IF(I90=H90,1,0)</f>
        <v>1</v>
      </c>
      <c r="K90" t="str">
        <f t="shared" si="7"/>
        <v>missense_variant</v>
      </c>
      <c r="M90" s="10">
        <v>11</v>
      </c>
      <c r="N90" s="10">
        <v>54391443</v>
      </c>
      <c r="O90" t="s">
        <v>779</v>
      </c>
      <c r="P90">
        <v>1</v>
      </c>
      <c r="Q90">
        <v>1</v>
      </c>
      <c r="R90">
        <v>1</v>
      </c>
      <c r="S90" t="s">
        <v>779</v>
      </c>
    </row>
    <row r="91" spans="1:19" x14ac:dyDescent="0.35">
      <c r="A91" t="str">
        <f>LEFT(VEP!B91,FIND(":",VEP!B91)-1)</f>
        <v>18</v>
      </c>
      <c r="B91" t="str">
        <f>RIGHT(VEP!B91,LEN(VEP!B91)-FIND("-",VEP!B91))</f>
        <v>9493237</v>
      </c>
      <c r="C91" t="str">
        <f>VEP!D91</f>
        <v>intron_variant</v>
      </c>
      <c r="E91" s="10">
        <v>11</v>
      </c>
      <c r="F91" s="10">
        <v>54156304</v>
      </c>
      <c r="G91" t="s">
        <v>772</v>
      </c>
      <c r="H91">
        <f t="shared" si="4"/>
        <v>1</v>
      </c>
      <c r="I91">
        <f t="shared" si="5"/>
        <v>1</v>
      </c>
      <c r="J91">
        <f t="shared" si="6"/>
        <v>1</v>
      </c>
      <c r="K91" t="str">
        <f t="shared" si="7"/>
        <v>downstream_gene_variant</v>
      </c>
      <c r="M91" s="10">
        <v>12</v>
      </c>
      <c r="N91" s="10">
        <v>26284264</v>
      </c>
      <c r="O91" t="s">
        <v>791</v>
      </c>
      <c r="P91">
        <v>1</v>
      </c>
      <c r="Q91">
        <v>1</v>
      </c>
      <c r="R91">
        <v>1</v>
      </c>
      <c r="S91" t="s">
        <v>791</v>
      </c>
    </row>
    <row r="92" spans="1:19" x14ac:dyDescent="0.35">
      <c r="A92" t="str">
        <f>LEFT(VEP!B92,FIND(":",VEP!B92)-1)</f>
        <v>18</v>
      </c>
      <c r="B92" t="str">
        <f>RIGHT(VEP!B92,LEN(VEP!B92)-FIND("-",VEP!B92))</f>
        <v>9493237</v>
      </c>
      <c r="C92" t="str">
        <f>VEP!D92</f>
        <v>intron_variant</v>
      </c>
      <c r="E92" s="10">
        <v>11</v>
      </c>
      <c r="F92" s="10">
        <v>54324689</v>
      </c>
      <c r="G92" t="s">
        <v>784</v>
      </c>
      <c r="H92">
        <f t="shared" si="4"/>
        <v>1</v>
      </c>
      <c r="I92">
        <f t="shared" si="5"/>
        <v>2</v>
      </c>
      <c r="J92">
        <f t="shared" si="6"/>
        <v>0</v>
      </c>
      <c r="K92" t="str">
        <f t="shared" si="7"/>
        <v>intron_variant</v>
      </c>
      <c r="M92" s="10">
        <v>12</v>
      </c>
      <c r="N92" s="10">
        <v>30314914</v>
      </c>
      <c r="O92" t="s">
        <v>791</v>
      </c>
      <c r="P92">
        <v>1</v>
      </c>
      <c r="Q92">
        <v>1</v>
      </c>
      <c r="R92">
        <v>1</v>
      </c>
      <c r="S92" t="s">
        <v>791</v>
      </c>
    </row>
    <row r="93" spans="1:19" x14ac:dyDescent="0.35">
      <c r="A93" t="str">
        <f>LEFT(VEP!B93,FIND(":",VEP!B93)-1)</f>
        <v>18</v>
      </c>
      <c r="B93" t="str">
        <f>RIGHT(VEP!B93,LEN(VEP!B93)-FIND("-",VEP!B93))</f>
        <v>9493237</v>
      </c>
      <c r="C93" t="str">
        <f>VEP!D93</f>
        <v>intron_variant</v>
      </c>
      <c r="E93" s="10">
        <v>11</v>
      </c>
      <c r="F93" s="10">
        <v>54324689</v>
      </c>
      <c r="G93" t="s">
        <v>867</v>
      </c>
      <c r="H93">
        <f t="shared" si="4"/>
        <v>2</v>
      </c>
      <c r="I93">
        <f t="shared" si="5"/>
        <v>2</v>
      </c>
      <c r="J93">
        <f t="shared" si="6"/>
        <v>1</v>
      </c>
      <c r="K93" t="str">
        <f t="shared" si="7"/>
        <v>intron_variant,upstream_gene_variant</v>
      </c>
      <c r="M93" s="10">
        <v>12</v>
      </c>
      <c r="N93" s="10">
        <v>31691990</v>
      </c>
      <c r="O93" t="s">
        <v>784</v>
      </c>
      <c r="P93">
        <v>1</v>
      </c>
      <c r="Q93">
        <v>1</v>
      </c>
      <c r="R93">
        <v>1</v>
      </c>
      <c r="S93" t="s">
        <v>784</v>
      </c>
    </row>
    <row r="94" spans="1:19" x14ac:dyDescent="0.35">
      <c r="A94" t="str">
        <f>LEFT(VEP!B94,FIND(":",VEP!B94)-1)</f>
        <v>18</v>
      </c>
      <c r="B94" t="str">
        <f>RIGHT(VEP!B94,LEN(VEP!B94)-FIND("-",VEP!B94))</f>
        <v>9655138</v>
      </c>
      <c r="C94" t="str">
        <f>VEP!D94</f>
        <v>intron_variant</v>
      </c>
      <c r="E94" s="10">
        <v>11</v>
      </c>
      <c r="F94" s="10">
        <v>54347903</v>
      </c>
      <c r="G94" t="s">
        <v>779</v>
      </c>
      <c r="H94">
        <f t="shared" si="4"/>
        <v>1</v>
      </c>
      <c r="I94">
        <f t="shared" si="5"/>
        <v>1</v>
      </c>
      <c r="J94">
        <f t="shared" si="6"/>
        <v>1</v>
      </c>
      <c r="K94" t="str">
        <f t="shared" si="7"/>
        <v>intron_variant,non_coding_transcript_variant</v>
      </c>
      <c r="M94" s="10">
        <v>12</v>
      </c>
      <c r="N94" s="10">
        <v>31745290</v>
      </c>
      <c r="O94" t="s">
        <v>784</v>
      </c>
      <c r="P94">
        <v>1</v>
      </c>
      <c r="Q94">
        <v>1</v>
      </c>
      <c r="R94">
        <v>1</v>
      </c>
      <c r="S94" t="s">
        <v>784</v>
      </c>
    </row>
    <row r="95" spans="1:19" x14ac:dyDescent="0.35">
      <c r="A95" t="str">
        <f>LEFT(VEP!B95,FIND(":",VEP!B95)-1)</f>
        <v>18</v>
      </c>
      <c r="B95" t="str">
        <f>RIGHT(VEP!B95,LEN(VEP!B95)-FIND("-",VEP!B95))</f>
        <v>9655138</v>
      </c>
      <c r="C95" t="str">
        <f>VEP!D95</f>
        <v>intron_variant</v>
      </c>
      <c r="E95" s="10">
        <v>11</v>
      </c>
      <c r="F95" s="10">
        <v>54368623</v>
      </c>
      <c r="G95" t="s">
        <v>779</v>
      </c>
      <c r="H95">
        <f t="shared" si="4"/>
        <v>1</v>
      </c>
      <c r="I95">
        <f t="shared" si="5"/>
        <v>1</v>
      </c>
      <c r="J95">
        <f t="shared" si="6"/>
        <v>1</v>
      </c>
      <c r="K95" t="str">
        <f t="shared" si="7"/>
        <v>intron_variant,non_coding_transcript_variant</v>
      </c>
      <c r="M95" s="10">
        <v>12</v>
      </c>
      <c r="N95" s="10">
        <v>31761177</v>
      </c>
      <c r="O95" t="s">
        <v>784</v>
      </c>
      <c r="P95">
        <v>1</v>
      </c>
      <c r="Q95">
        <v>1</v>
      </c>
      <c r="R95">
        <v>1</v>
      </c>
      <c r="S95" t="s">
        <v>784</v>
      </c>
    </row>
    <row r="96" spans="1:19" x14ac:dyDescent="0.35">
      <c r="A96" t="str">
        <f>LEFT(VEP!B96,FIND(":",VEP!B96)-1)</f>
        <v>18</v>
      </c>
      <c r="B96" t="str">
        <f>RIGHT(VEP!B96,LEN(VEP!B96)-FIND("-",VEP!B96))</f>
        <v>9655138</v>
      </c>
      <c r="C96" t="str">
        <f>VEP!D96</f>
        <v>intron_variant</v>
      </c>
      <c r="E96" s="10">
        <v>11</v>
      </c>
      <c r="F96" s="10">
        <v>54391443</v>
      </c>
      <c r="G96" t="s">
        <v>779</v>
      </c>
      <c r="H96">
        <f t="shared" si="4"/>
        <v>1</v>
      </c>
      <c r="I96">
        <f t="shared" si="5"/>
        <v>1</v>
      </c>
      <c r="J96">
        <f t="shared" si="6"/>
        <v>1</v>
      </c>
      <c r="K96" t="str">
        <f t="shared" si="7"/>
        <v>intron_variant,non_coding_transcript_variant</v>
      </c>
      <c r="M96" s="10">
        <v>12</v>
      </c>
      <c r="N96" s="10">
        <v>31805128</v>
      </c>
      <c r="O96" t="s">
        <v>784</v>
      </c>
      <c r="P96">
        <v>1</v>
      </c>
      <c r="Q96">
        <v>1</v>
      </c>
      <c r="R96">
        <v>1</v>
      </c>
      <c r="S96" t="s">
        <v>784</v>
      </c>
    </row>
    <row r="97" spans="1:19" x14ac:dyDescent="0.35">
      <c r="A97" t="str">
        <f>LEFT(VEP!B97,FIND(":",VEP!B97)-1)</f>
        <v>18</v>
      </c>
      <c r="B97" t="str">
        <f>RIGHT(VEP!B97,LEN(VEP!B97)-FIND("-",VEP!B97))</f>
        <v>19746195</v>
      </c>
      <c r="C97" t="str">
        <f>VEP!D97</f>
        <v>intergenic_variant</v>
      </c>
      <c r="E97" s="10">
        <v>12</v>
      </c>
      <c r="F97" s="10">
        <v>26284264</v>
      </c>
      <c r="G97" t="s">
        <v>791</v>
      </c>
      <c r="H97">
        <f t="shared" si="4"/>
        <v>1</v>
      </c>
      <c r="I97">
        <f t="shared" si="5"/>
        <v>1</v>
      </c>
      <c r="J97">
        <f t="shared" si="6"/>
        <v>1</v>
      </c>
      <c r="K97" t="str">
        <f t="shared" si="7"/>
        <v>intergenic_variant</v>
      </c>
      <c r="M97" s="10">
        <v>12</v>
      </c>
      <c r="N97" s="10">
        <v>31820134</v>
      </c>
      <c r="O97" t="s">
        <v>784</v>
      </c>
      <c r="P97">
        <v>1</v>
      </c>
      <c r="Q97">
        <v>1</v>
      </c>
      <c r="R97">
        <v>1</v>
      </c>
      <c r="S97" t="s">
        <v>784</v>
      </c>
    </row>
    <row r="98" spans="1:19" x14ac:dyDescent="0.35">
      <c r="A98" t="str">
        <f>LEFT(VEP!B98,FIND(":",VEP!B98)-1)</f>
        <v>18</v>
      </c>
      <c r="B98" t="str">
        <f>RIGHT(VEP!B98,LEN(VEP!B98)-FIND("-",VEP!B98))</f>
        <v>24164381</v>
      </c>
      <c r="C98" t="str">
        <f>VEP!D98</f>
        <v>downstream_gene_variant</v>
      </c>
      <c r="E98" s="10">
        <v>12</v>
      </c>
      <c r="F98" s="10">
        <v>30314914</v>
      </c>
      <c r="G98" t="s">
        <v>791</v>
      </c>
      <c r="H98">
        <f t="shared" si="4"/>
        <v>1</v>
      </c>
      <c r="I98">
        <f t="shared" si="5"/>
        <v>1</v>
      </c>
      <c r="J98">
        <f t="shared" si="6"/>
        <v>1</v>
      </c>
      <c r="K98" t="str">
        <f t="shared" si="7"/>
        <v>intergenic_variant</v>
      </c>
      <c r="M98" s="10">
        <v>12</v>
      </c>
      <c r="N98" s="10">
        <v>31835704</v>
      </c>
      <c r="O98" t="s">
        <v>867</v>
      </c>
      <c r="P98">
        <v>2</v>
      </c>
      <c r="Q98">
        <v>2</v>
      </c>
      <c r="R98">
        <v>1</v>
      </c>
      <c r="S98" t="s">
        <v>1548</v>
      </c>
    </row>
    <row r="99" spans="1:19" x14ac:dyDescent="0.35">
      <c r="A99" t="str">
        <f>LEFT(VEP!B99,FIND(":",VEP!B99)-1)</f>
        <v>18</v>
      </c>
      <c r="B99" t="str">
        <f>RIGHT(VEP!B99,LEN(VEP!B99)-FIND("-",VEP!B99))</f>
        <v>24196399</v>
      </c>
      <c r="C99" t="str">
        <f>VEP!D99</f>
        <v>intergenic_variant</v>
      </c>
      <c r="E99" s="10">
        <v>12</v>
      </c>
      <c r="F99" s="10">
        <v>31691990</v>
      </c>
      <c r="G99" t="s">
        <v>784</v>
      </c>
      <c r="H99">
        <f t="shared" si="4"/>
        <v>1</v>
      </c>
      <c r="I99">
        <f t="shared" si="5"/>
        <v>1</v>
      </c>
      <c r="J99">
        <f t="shared" si="6"/>
        <v>1</v>
      </c>
      <c r="K99" t="str">
        <f t="shared" si="7"/>
        <v>intron_variant</v>
      </c>
      <c r="M99" s="10">
        <v>12</v>
      </c>
      <c r="N99" s="10">
        <v>39245810</v>
      </c>
      <c r="O99" t="s">
        <v>791</v>
      </c>
      <c r="P99">
        <v>1</v>
      </c>
      <c r="Q99">
        <v>1</v>
      </c>
      <c r="R99">
        <v>1</v>
      </c>
      <c r="S99" t="s">
        <v>791</v>
      </c>
    </row>
    <row r="100" spans="1:19" x14ac:dyDescent="0.35">
      <c r="A100" t="str">
        <f>LEFT(VEP!B100,FIND(":",VEP!B100)-1)</f>
        <v>18</v>
      </c>
      <c r="B100" t="str">
        <f>RIGHT(VEP!B100,LEN(VEP!B100)-FIND("-",VEP!B100))</f>
        <v>24209031</v>
      </c>
      <c r="C100" t="str">
        <f>VEP!D100</f>
        <v>intergenic_variant</v>
      </c>
      <c r="E100" s="10">
        <v>12</v>
      </c>
      <c r="F100" s="10">
        <v>31745290</v>
      </c>
      <c r="G100" t="s">
        <v>784</v>
      </c>
      <c r="H100">
        <f t="shared" si="4"/>
        <v>1</v>
      </c>
      <c r="I100">
        <f t="shared" si="5"/>
        <v>1</v>
      </c>
      <c r="J100">
        <f t="shared" si="6"/>
        <v>1</v>
      </c>
      <c r="K100" t="str">
        <f t="shared" si="7"/>
        <v>intron_variant</v>
      </c>
      <c r="M100" s="10">
        <v>12</v>
      </c>
      <c r="N100" s="10">
        <v>47393616</v>
      </c>
      <c r="O100" t="s">
        <v>791</v>
      </c>
      <c r="P100">
        <v>1</v>
      </c>
      <c r="Q100">
        <v>1</v>
      </c>
      <c r="R100">
        <v>1</v>
      </c>
      <c r="S100" t="s">
        <v>791</v>
      </c>
    </row>
    <row r="101" spans="1:19" x14ac:dyDescent="0.35">
      <c r="A101" t="str">
        <f>LEFT(VEP!B101,FIND(":",VEP!B101)-1)</f>
        <v>18</v>
      </c>
      <c r="B101" t="str">
        <f>RIGHT(VEP!B101,LEN(VEP!B101)-FIND("-",VEP!B101))</f>
        <v>24261759</v>
      </c>
      <c r="C101" t="str">
        <f>VEP!D101</f>
        <v>downstream_gene_variant</v>
      </c>
      <c r="E101" s="10">
        <v>12</v>
      </c>
      <c r="F101" s="10">
        <v>31761177</v>
      </c>
      <c r="G101" t="s">
        <v>784</v>
      </c>
      <c r="H101">
        <f t="shared" si="4"/>
        <v>1</v>
      </c>
      <c r="I101">
        <f t="shared" si="5"/>
        <v>1</v>
      </c>
      <c r="J101">
        <f t="shared" si="6"/>
        <v>1</v>
      </c>
      <c r="K101" t="str">
        <f t="shared" si="7"/>
        <v>intron_variant</v>
      </c>
      <c r="M101" s="10">
        <v>12</v>
      </c>
      <c r="N101" s="10">
        <v>47562731</v>
      </c>
      <c r="O101" t="s">
        <v>867</v>
      </c>
      <c r="P101">
        <v>1</v>
      </c>
      <c r="Q101">
        <v>1</v>
      </c>
      <c r="R101">
        <v>1</v>
      </c>
      <c r="S101" t="s">
        <v>867</v>
      </c>
    </row>
    <row r="102" spans="1:19" x14ac:dyDescent="0.35">
      <c r="A102" t="str">
        <f>LEFT(VEP!B102,FIND(":",VEP!B102)-1)</f>
        <v>18</v>
      </c>
      <c r="B102" t="str">
        <f>RIGHT(VEP!B102,LEN(VEP!B102)-FIND("-",VEP!B102))</f>
        <v>24286833</v>
      </c>
      <c r="C102" t="str">
        <f>VEP!D102</f>
        <v>intron_variant</v>
      </c>
      <c r="E102" s="10">
        <v>12</v>
      </c>
      <c r="F102" s="10">
        <v>31805128</v>
      </c>
      <c r="G102" t="s">
        <v>784</v>
      </c>
      <c r="H102">
        <f t="shared" si="4"/>
        <v>1</v>
      </c>
      <c r="I102">
        <f t="shared" si="5"/>
        <v>1</v>
      </c>
      <c r="J102">
        <f t="shared" si="6"/>
        <v>1</v>
      </c>
      <c r="K102" t="str">
        <f t="shared" si="7"/>
        <v>intron_variant</v>
      </c>
      <c r="M102" s="10">
        <v>13</v>
      </c>
      <c r="N102" s="10">
        <v>11012218</v>
      </c>
      <c r="O102" t="s">
        <v>791</v>
      </c>
      <c r="P102">
        <v>1</v>
      </c>
      <c r="Q102">
        <v>1</v>
      </c>
      <c r="R102">
        <v>1</v>
      </c>
      <c r="S102" t="s">
        <v>791</v>
      </c>
    </row>
    <row r="103" spans="1:19" x14ac:dyDescent="0.35">
      <c r="A103" t="str">
        <f>LEFT(VEP!B103,FIND(":",VEP!B103)-1)</f>
        <v>18</v>
      </c>
      <c r="B103" t="str">
        <f>RIGHT(VEP!B103,LEN(VEP!B103)-FIND("-",VEP!B103))</f>
        <v>24292509</v>
      </c>
      <c r="C103" t="str">
        <f>VEP!D103</f>
        <v>intron_variant</v>
      </c>
      <c r="E103" s="10">
        <v>12</v>
      </c>
      <c r="F103" s="10">
        <v>31820134</v>
      </c>
      <c r="G103" t="s">
        <v>784</v>
      </c>
      <c r="H103">
        <f t="shared" si="4"/>
        <v>1</v>
      </c>
      <c r="I103">
        <f t="shared" si="5"/>
        <v>1</v>
      </c>
      <c r="J103">
        <f t="shared" si="6"/>
        <v>1</v>
      </c>
      <c r="K103" t="str">
        <f t="shared" si="7"/>
        <v>intron_variant</v>
      </c>
      <c r="M103" s="10">
        <v>13</v>
      </c>
      <c r="N103" s="10">
        <v>14702870</v>
      </c>
      <c r="O103" t="s">
        <v>791</v>
      </c>
      <c r="P103">
        <v>1</v>
      </c>
      <c r="Q103">
        <v>1</v>
      </c>
      <c r="R103">
        <v>1</v>
      </c>
      <c r="S103" t="s">
        <v>791</v>
      </c>
    </row>
    <row r="104" spans="1:19" x14ac:dyDescent="0.35">
      <c r="A104" t="str">
        <f>LEFT(VEP!B104,FIND(":",VEP!B104)-1)</f>
        <v>18</v>
      </c>
      <c r="B104" t="str">
        <f>RIGHT(VEP!B104,LEN(VEP!B104)-FIND("-",VEP!B104))</f>
        <v>24303383</v>
      </c>
      <c r="C104" t="str">
        <f>VEP!D104</f>
        <v>intron_variant</v>
      </c>
      <c r="E104" s="10">
        <v>12</v>
      </c>
      <c r="F104" s="10">
        <v>31835704</v>
      </c>
      <c r="G104" t="s">
        <v>784</v>
      </c>
      <c r="H104">
        <f t="shared" si="4"/>
        <v>1</v>
      </c>
      <c r="I104">
        <f t="shared" si="5"/>
        <v>2</v>
      </c>
      <c r="J104">
        <f t="shared" si="6"/>
        <v>0</v>
      </c>
      <c r="K104" t="str">
        <f t="shared" si="7"/>
        <v>intron_variant</v>
      </c>
      <c r="M104" s="10">
        <v>14</v>
      </c>
      <c r="N104" s="10">
        <v>8117811</v>
      </c>
      <c r="O104" t="s">
        <v>916</v>
      </c>
      <c r="P104">
        <v>1</v>
      </c>
      <c r="Q104">
        <v>1</v>
      </c>
      <c r="R104">
        <v>1</v>
      </c>
      <c r="S104" t="s">
        <v>916</v>
      </c>
    </row>
    <row r="105" spans="1:19" x14ac:dyDescent="0.35">
      <c r="A105" t="str">
        <f>LEFT(VEP!B105,FIND(":",VEP!B105)-1)</f>
        <v>18</v>
      </c>
      <c r="B105" t="str">
        <f>RIGHT(VEP!B105,LEN(VEP!B105)-FIND("-",VEP!B105))</f>
        <v>24312302</v>
      </c>
      <c r="C105" t="str">
        <f>VEP!D105</f>
        <v>intron_variant</v>
      </c>
      <c r="E105" s="10">
        <v>12</v>
      </c>
      <c r="F105" s="10">
        <v>31835704</v>
      </c>
      <c r="G105" t="s">
        <v>867</v>
      </c>
      <c r="H105">
        <f t="shared" si="4"/>
        <v>2</v>
      </c>
      <c r="I105">
        <f t="shared" si="5"/>
        <v>2</v>
      </c>
      <c r="J105">
        <f t="shared" si="6"/>
        <v>1</v>
      </c>
      <c r="K105" t="str">
        <f t="shared" si="7"/>
        <v>intron_variant,upstream_gene_variant</v>
      </c>
      <c r="M105" s="10">
        <v>14</v>
      </c>
      <c r="N105" s="10">
        <v>17850921</v>
      </c>
      <c r="O105" t="s">
        <v>784</v>
      </c>
      <c r="P105">
        <v>1</v>
      </c>
      <c r="Q105">
        <v>1</v>
      </c>
      <c r="R105">
        <v>1</v>
      </c>
      <c r="S105" t="s">
        <v>784</v>
      </c>
    </row>
    <row r="106" spans="1:19" x14ac:dyDescent="0.35">
      <c r="A106" t="str">
        <f>LEFT(VEP!B106,FIND(":",VEP!B106)-1)</f>
        <v>18</v>
      </c>
      <c r="B106" t="str">
        <f>RIGHT(VEP!B106,LEN(VEP!B106)-FIND("-",VEP!B106))</f>
        <v>29130730</v>
      </c>
      <c r="C106" t="str">
        <f>VEP!D106</f>
        <v>intergenic_variant</v>
      </c>
      <c r="E106" s="10">
        <v>12</v>
      </c>
      <c r="F106" s="10">
        <v>39245810</v>
      </c>
      <c r="G106" t="s">
        <v>791</v>
      </c>
      <c r="H106">
        <f t="shared" si="4"/>
        <v>1</v>
      </c>
      <c r="I106">
        <f t="shared" si="5"/>
        <v>1</v>
      </c>
      <c r="J106">
        <f t="shared" si="6"/>
        <v>1</v>
      </c>
      <c r="K106" t="str">
        <f t="shared" si="7"/>
        <v>intergenic_variant</v>
      </c>
      <c r="M106" s="10">
        <v>14</v>
      </c>
      <c r="N106" s="10">
        <v>32503168</v>
      </c>
      <c r="O106" t="s">
        <v>791</v>
      </c>
      <c r="P106">
        <v>1</v>
      </c>
      <c r="Q106">
        <v>1</v>
      </c>
      <c r="R106">
        <v>1</v>
      </c>
      <c r="S106" t="s">
        <v>791</v>
      </c>
    </row>
    <row r="107" spans="1:19" x14ac:dyDescent="0.35">
      <c r="A107" t="str">
        <f>LEFT(VEP!B107,FIND(":",VEP!B107)-1)</f>
        <v>18</v>
      </c>
      <c r="B107" t="str">
        <f>RIGHT(VEP!B107,LEN(VEP!B107)-FIND("-",VEP!B107))</f>
        <v>29299675</v>
      </c>
      <c r="C107" t="str">
        <f>VEP!D107</f>
        <v>intergenic_variant</v>
      </c>
      <c r="E107" s="10">
        <v>12</v>
      </c>
      <c r="F107" s="10">
        <v>47393616</v>
      </c>
      <c r="G107" t="s">
        <v>791</v>
      </c>
      <c r="H107">
        <f t="shared" si="4"/>
        <v>1</v>
      </c>
      <c r="I107">
        <f t="shared" si="5"/>
        <v>1</v>
      </c>
      <c r="J107">
        <f t="shared" si="6"/>
        <v>1</v>
      </c>
      <c r="K107" t="str">
        <f t="shared" si="7"/>
        <v>intergenic_variant</v>
      </c>
      <c r="M107" s="10">
        <v>14</v>
      </c>
      <c r="N107" s="10">
        <v>32522229</v>
      </c>
      <c r="O107" t="s">
        <v>791</v>
      </c>
      <c r="P107">
        <v>1</v>
      </c>
      <c r="Q107">
        <v>1</v>
      </c>
      <c r="R107">
        <v>1</v>
      </c>
      <c r="S107" t="s">
        <v>791</v>
      </c>
    </row>
    <row r="108" spans="1:19" x14ac:dyDescent="0.35">
      <c r="A108" t="str">
        <f>LEFT(VEP!B108,FIND(":",VEP!B108)-1)</f>
        <v>18</v>
      </c>
      <c r="B108" t="str">
        <f>RIGHT(VEP!B108,LEN(VEP!B108)-FIND("-",VEP!B108))</f>
        <v>29324878</v>
      </c>
      <c r="C108" t="str">
        <f>VEP!D108</f>
        <v>intergenic_variant</v>
      </c>
      <c r="E108" s="10">
        <v>12</v>
      </c>
      <c r="F108" s="10">
        <v>47562731</v>
      </c>
      <c r="G108" t="s">
        <v>867</v>
      </c>
      <c r="H108">
        <f t="shared" si="4"/>
        <v>1</v>
      </c>
      <c r="I108">
        <f t="shared" si="5"/>
        <v>1</v>
      </c>
      <c r="J108">
        <f t="shared" si="6"/>
        <v>1</v>
      </c>
      <c r="K108" t="str">
        <f t="shared" si="7"/>
        <v>upstream_gene_variant</v>
      </c>
      <c r="M108" s="10">
        <v>14</v>
      </c>
      <c r="N108" s="10">
        <v>32529441</v>
      </c>
      <c r="O108" t="s">
        <v>791</v>
      </c>
      <c r="P108">
        <v>1</v>
      </c>
      <c r="Q108">
        <v>1</v>
      </c>
      <c r="R108">
        <v>1</v>
      </c>
      <c r="S108" t="s">
        <v>791</v>
      </c>
    </row>
    <row r="109" spans="1:19" x14ac:dyDescent="0.35">
      <c r="A109" t="str">
        <f>LEFT(VEP!B109,FIND(":",VEP!B109)-1)</f>
        <v>18</v>
      </c>
      <c r="B109" t="str">
        <f>RIGHT(VEP!B109,LEN(VEP!B109)-FIND("-",VEP!B109))</f>
        <v>29376574</v>
      </c>
      <c r="C109" t="str">
        <f>VEP!D109</f>
        <v>intergenic_variant</v>
      </c>
      <c r="E109" s="10">
        <v>13</v>
      </c>
      <c r="F109" s="10">
        <v>11012218</v>
      </c>
      <c r="G109" t="s">
        <v>791</v>
      </c>
      <c r="H109">
        <f t="shared" si="4"/>
        <v>1</v>
      </c>
      <c r="I109">
        <f t="shared" si="5"/>
        <v>1</v>
      </c>
      <c r="J109">
        <f t="shared" si="6"/>
        <v>1</v>
      </c>
      <c r="K109" t="str">
        <f t="shared" si="7"/>
        <v>intergenic_variant</v>
      </c>
      <c r="M109" s="10">
        <v>14</v>
      </c>
      <c r="N109" s="10">
        <v>32540148</v>
      </c>
      <c r="O109" t="s">
        <v>791</v>
      </c>
      <c r="P109">
        <v>1</v>
      </c>
      <c r="Q109">
        <v>1</v>
      </c>
      <c r="R109">
        <v>1</v>
      </c>
      <c r="S109" t="s">
        <v>791</v>
      </c>
    </row>
    <row r="110" spans="1:19" x14ac:dyDescent="0.35">
      <c r="A110" t="str">
        <f>LEFT(VEP!B110,FIND(":",VEP!B110)-1)</f>
        <v>18</v>
      </c>
      <c r="B110" t="str">
        <f>RIGHT(VEP!B110,LEN(VEP!B110)-FIND("-",VEP!B110))</f>
        <v>29595073</v>
      </c>
      <c r="C110" t="str">
        <f>VEP!D110</f>
        <v>upstream_gene_variant</v>
      </c>
      <c r="E110" s="10">
        <v>13</v>
      </c>
      <c r="F110" s="10">
        <v>14702870</v>
      </c>
      <c r="G110" t="s">
        <v>791</v>
      </c>
      <c r="H110">
        <f t="shared" si="4"/>
        <v>1</v>
      </c>
      <c r="I110">
        <f t="shared" si="5"/>
        <v>1</v>
      </c>
      <c r="J110">
        <f t="shared" si="6"/>
        <v>1</v>
      </c>
      <c r="K110" t="str">
        <f t="shared" si="7"/>
        <v>intergenic_variant</v>
      </c>
      <c r="M110" s="10">
        <v>14</v>
      </c>
      <c r="N110" s="10">
        <v>32568553</v>
      </c>
      <c r="O110" t="s">
        <v>791</v>
      </c>
      <c r="P110">
        <v>1</v>
      </c>
      <c r="Q110">
        <v>1</v>
      </c>
      <c r="R110">
        <v>1</v>
      </c>
      <c r="S110" t="s">
        <v>791</v>
      </c>
    </row>
    <row r="111" spans="1:19" x14ac:dyDescent="0.35">
      <c r="A111" t="str">
        <f>LEFT(VEP!B111,FIND(":",VEP!B111)-1)</f>
        <v>18</v>
      </c>
      <c r="B111" t="str">
        <f>RIGHT(VEP!B111,LEN(VEP!B111)-FIND("-",VEP!B111))</f>
        <v>41422687</v>
      </c>
      <c r="C111" t="str">
        <f>VEP!D111</f>
        <v>upstream_gene_variant</v>
      </c>
      <c r="E111" s="10">
        <v>14</v>
      </c>
      <c r="F111" s="10">
        <v>8117811</v>
      </c>
      <c r="G111" t="s">
        <v>916</v>
      </c>
      <c r="H111">
        <f t="shared" si="4"/>
        <v>1</v>
      </c>
      <c r="I111">
        <f t="shared" si="5"/>
        <v>1</v>
      </c>
      <c r="J111">
        <f t="shared" si="6"/>
        <v>1</v>
      </c>
      <c r="K111" t="str">
        <f t="shared" si="7"/>
        <v>3_prime_UTR_variant</v>
      </c>
      <c r="M111" s="10">
        <v>15</v>
      </c>
      <c r="N111" s="10">
        <v>20317533</v>
      </c>
      <c r="O111" t="s">
        <v>791</v>
      </c>
      <c r="P111">
        <v>1</v>
      </c>
      <c r="Q111">
        <v>1</v>
      </c>
      <c r="R111">
        <v>1</v>
      </c>
      <c r="S111" t="s">
        <v>791</v>
      </c>
    </row>
    <row r="112" spans="1:19" x14ac:dyDescent="0.35">
      <c r="A112" t="str">
        <f>LEFT(VEP!B112,FIND(":",VEP!B112)-1)</f>
        <v>18</v>
      </c>
      <c r="B112" t="str">
        <f>RIGHT(VEP!B112,LEN(VEP!B112)-FIND("-",VEP!B112))</f>
        <v>41445354</v>
      </c>
      <c r="C112" t="str">
        <f>VEP!D112</f>
        <v>missense_variant</v>
      </c>
      <c r="E112" s="10">
        <v>14</v>
      </c>
      <c r="F112" s="10">
        <v>17850921</v>
      </c>
      <c r="G112" t="s">
        <v>784</v>
      </c>
      <c r="H112">
        <f t="shared" si="4"/>
        <v>1</v>
      </c>
      <c r="I112">
        <f t="shared" si="5"/>
        <v>1</v>
      </c>
      <c r="J112">
        <f t="shared" si="6"/>
        <v>1</v>
      </c>
      <c r="K112" t="str">
        <f t="shared" si="7"/>
        <v>intron_variant</v>
      </c>
      <c r="M112" s="10">
        <v>15</v>
      </c>
      <c r="N112" s="10">
        <v>26751372</v>
      </c>
      <c r="O112" t="s">
        <v>784</v>
      </c>
      <c r="P112">
        <v>1</v>
      </c>
      <c r="Q112">
        <v>1</v>
      </c>
      <c r="R112">
        <v>1</v>
      </c>
      <c r="S112" t="s">
        <v>784</v>
      </c>
    </row>
    <row r="113" spans="1:19" x14ac:dyDescent="0.35">
      <c r="A113" t="str">
        <f>LEFT(VEP!B113,FIND(":",VEP!B113)-1)</f>
        <v>19</v>
      </c>
      <c r="B113" t="str">
        <f>RIGHT(VEP!B113,LEN(VEP!B113)-FIND("-",VEP!B113))</f>
        <v>4767099</v>
      </c>
      <c r="C113" t="str">
        <f>VEP!D113</f>
        <v>intergenic_variant</v>
      </c>
      <c r="E113" s="10">
        <v>14</v>
      </c>
      <c r="F113" s="10">
        <v>32503168</v>
      </c>
      <c r="G113" t="s">
        <v>791</v>
      </c>
      <c r="H113">
        <f t="shared" si="4"/>
        <v>1</v>
      </c>
      <c r="I113">
        <f t="shared" si="5"/>
        <v>1</v>
      </c>
      <c r="J113">
        <f t="shared" si="6"/>
        <v>1</v>
      </c>
      <c r="K113" t="str">
        <f t="shared" si="7"/>
        <v>intergenic_variant</v>
      </c>
      <c r="M113" s="10">
        <v>15</v>
      </c>
      <c r="N113" s="10">
        <v>26965818</v>
      </c>
      <c r="O113" t="s">
        <v>867</v>
      </c>
      <c r="P113">
        <v>1</v>
      </c>
      <c r="Q113">
        <v>1</v>
      </c>
      <c r="R113">
        <v>1</v>
      </c>
      <c r="S113" t="s">
        <v>867</v>
      </c>
    </row>
    <row r="114" spans="1:19" x14ac:dyDescent="0.35">
      <c r="A114" t="str">
        <f>LEFT(VEP!B114,FIND(":",VEP!B114)-1)</f>
        <v>19</v>
      </c>
      <c r="B114" t="str">
        <f>RIGHT(VEP!B114,LEN(VEP!B114)-FIND("-",VEP!B114))</f>
        <v>4771876</v>
      </c>
      <c r="C114" t="str">
        <f>VEP!D114</f>
        <v>intergenic_variant</v>
      </c>
      <c r="E114" s="10">
        <v>14</v>
      </c>
      <c r="F114" s="10">
        <v>32522229</v>
      </c>
      <c r="G114" t="s">
        <v>791</v>
      </c>
      <c r="H114">
        <f t="shared" si="4"/>
        <v>1</v>
      </c>
      <c r="I114">
        <f t="shared" si="5"/>
        <v>1</v>
      </c>
      <c r="J114">
        <f t="shared" si="6"/>
        <v>1</v>
      </c>
      <c r="K114" t="str">
        <f t="shared" si="7"/>
        <v>intergenic_variant</v>
      </c>
      <c r="M114" s="10">
        <v>16</v>
      </c>
      <c r="N114" s="10">
        <v>7462818</v>
      </c>
      <c r="O114" t="s">
        <v>867</v>
      </c>
      <c r="P114">
        <v>2</v>
      </c>
      <c r="Q114">
        <v>2</v>
      </c>
      <c r="R114">
        <v>1</v>
      </c>
      <c r="S114" t="s">
        <v>1549</v>
      </c>
    </row>
    <row r="115" spans="1:19" x14ac:dyDescent="0.35">
      <c r="A115" t="str">
        <f>LEFT(VEP!B115,FIND(":",VEP!B115)-1)</f>
        <v>19</v>
      </c>
      <c r="B115" t="str">
        <f>RIGHT(VEP!B115,LEN(VEP!B115)-FIND("-",VEP!B115))</f>
        <v>4798748</v>
      </c>
      <c r="C115" t="str">
        <f>VEP!D115</f>
        <v>intergenic_variant</v>
      </c>
      <c r="E115" s="10">
        <v>14</v>
      </c>
      <c r="F115" s="10">
        <v>32529441</v>
      </c>
      <c r="G115" t="s">
        <v>791</v>
      </c>
      <c r="H115">
        <f t="shared" si="4"/>
        <v>1</v>
      </c>
      <c r="I115">
        <f t="shared" si="5"/>
        <v>1</v>
      </c>
      <c r="J115">
        <f t="shared" si="6"/>
        <v>1</v>
      </c>
      <c r="K115" t="str">
        <f t="shared" si="7"/>
        <v>intergenic_variant</v>
      </c>
      <c r="M115" s="10">
        <v>16</v>
      </c>
      <c r="N115" s="10">
        <v>13634700</v>
      </c>
      <c r="O115" t="s">
        <v>916</v>
      </c>
      <c r="P115">
        <v>1</v>
      </c>
      <c r="Q115">
        <v>1</v>
      </c>
      <c r="R115">
        <v>1</v>
      </c>
      <c r="S115" t="s">
        <v>916</v>
      </c>
    </row>
    <row r="116" spans="1:19" x14ac:dyDescent="0.35">
      <c r="A116" t="str">
        <f>LEFT(VEP!B116,FIND(":",VEP!B116)-1)</f>
        <v>19</v>
      </c>
      <c r="B116" t="str">
        <f>RIGHT(VEP!B116,LEN(VEP!B116)-FIND("-",VEP!B116))</f>
        <v>4813917</v>
      </c>
      <c r="C116" t="str">
        <f>VEP!D116</f>
        <v>intergenic_variant</v>
      </c>
      <c r="E116" s="10">
        <v>14</v>
      </c>
      <c r="F116" s="10">
        <v>32540148</v>
      </c>
      <c r="G116" t="s">
        <v>791</v>
      </c>
      <c r="H116">
        <f t="shared" si="4"/>
        <v>1</v>
      </c>
      <c r="I116">
        <f t="shared" si="5"/>
        <v>1</v>
      </c>
      <c r="J116">
        <f t="shared" si="6"/>
        <v>1</v>
      </c>
      <c r="K116" t="str">
        <f t="shared" si="7"/>
        <v>intergenic_variant</v>
      </c>
      <c r="M116" s="10">
        <v>16</v>
      </c>
      <c r="N116" s="10">
        <v>13634890</v>
      </c>
      <c r="O116" t="s">
        <v>829</v>
      </c>
      <c r="P116">
        <v>1</v>
      </c>
      <c r="Q116">
        <v>1</v>
      </c>
      <c r="R116">
        <v>1</v>
      </c>
      <c r="S116" t="s">
        <v>829</v>
      </c>
    </row>
    <row r="117" spans="1:19" x14ac:dyDescent="0.35">
      <c r="A117" t="str">
        <f>LEFT(VEP!B117,FIND(":",VEP!B117)-1)</f>
        <v>19</v>
      </c>
      <c r="B117" t="str">
        <f>RIGHT(VEP!B117,LEN(VEP!B117)-FIND("-",VEP!B117))</f>
        <v>6162402</v>
      </c>
      <c r="C117" t="str">
        <f>VEP!D117</f>
        <v>intergenic_variant</v>
      </c>
      <c r="E117" s="10">
        <v>14</v>
      </c>
      <c r="F117" s="10">
        <v>32568553</v>
      </c>
      <c r="G117" t="s">
        <v>791</v>
      </c>
      <c r="H117">
        <f t="shared" si="4"/>
        <v>1</v>
      </c>
      <c r="I117">
        <f t="shared" si="5"/>
        <v>1</v>
      </c>
      <c r="J117">
        <f t="shared" si="6"/>
        <v>1</v>
      </c>
      <c r="K117" t="str">
        <f t="shared" si="7"/>
        <v>intergenic_variant</v>
      </c>
      <c r="M117" s="10">
        <v>16</v>
      </c>
      <c r="N117" s="10">
        <v>13670264</v>
      </c>
      <c r="O117" t="s">
        <v>791</v>
      </c>
      <c r="P117">
        <v>1</v>
      </c>
      <c r="Q117">
        <v>1</v>
      </c>
      <c r="R117">
        <v>1</v>
      </c>
      <c r="S117" t="s">
        <v>791</v>
      </c>
    </row>
    <row r="118" spans="1:19" x14ac:dyDescent="0.35">
      <c r="A118" t="str">
        <f>LEFT(VEP!B118,FIND(":",VEP!B118)-1)</f>
        <v>19</v>
      </c>
      <c r="B118" t="str">
        <f>RIGHT(VEP!B118,LEN(VEP!B118)-FIND("-",VEP!B118))</f>
        <v>6178251</v>
      </c>
      <c r="C118" t="str">
        <f>VEP!D118</f>
        <v>intergenic_variant</v>
      </c>
      <c r="E118" s="10">
        <v>15</v>
      </c>
      <c r="F118" s="10">
        <v>20317533</v>
      </c>
      <c r="G118" t="s">
        <v>791</v>
      </c>
      <c r="H118">
        <f t="shared" si="4"/>
        <v>1</v>
      </c>
      <c r="I118">
        <f t="shared" si="5"/>
        <v>1</v>
      </c>
      <c r="J118">
        <f t="shared" si="6"/>
        <v>1</v>
      </c>
      <c r="K118" t="str">
        <f t="shared" si="7"/>
        <v>intergenic_variant</v>
      </c>
      <c r="M118" s="10">
        <v>17</v>
      </c>
      <c r="N118" s="10">
        <v>3753156</v>
      </c>
      <c r="O118" t="s">
        <v>791</v>
      </c>
      <c r="P118">
        <v>1</v>
      </c>
      <c r="Q118">
        <v>1</v>
      </c>
      <c r="R118">
        <v>1</v>
      </c>
      <c r="S118" t="s">
        <v>791</v>
      </c>
    </row>
    <row r="119" spans="1:19" x14ac:dyDescent="0.35">
      <c r="A119" t="str">
        <f>LEFT(VEP!B119,FIND(":",VEP!B119)-1)</f>
        <v>19</v>
      </c>
      <c r="B119" t="str">
        <f>RIGHT(VEP!B119,LEN(VEP!B119)-FIND("-",VEP!B119))</f>
        <v>6201219</v>
      </c>
      <c r="C119" t="str">
        <f>VEP!D119</f>
        <v>intergenic_variant</v>
      </c>
      <c r="E119" s="10">
        <v>15</v>
      </c>
      <c r="F119" s="10">
        <v>26751372</v>
      </c>
      <c r="G119" t="s">
        <v>784</v>
      </c>
      <c r="H119">
        <f t="shared" si="4"/>
        <v>1</v>
      </c>
      <c r="I119">
        <f t="shared" si="5"/>
        <v>1</v>
      </c>
      <c r="J119">
        <f t="shared" si="6"/>
        <v>1</v>
      </c>
      <c r="K119" t="str">
        <f t="shared" si="7"/>
        <v>intron_variant</v>
      </c>
      <c r="M119" s="10">
        <v>18</v>
      </c>
      <c r="N119" s="10">
        <v>9493237</v>
      </c>
      <c r="O119" t="s">
        <v>784</v>
      </c>
      <c r="P119">
        <v>1</v>
      </c>
      <c r="Q119">
        <v>1</v>
      </c>
      <c r="R119">
        <v>1</v>
      </c>
      <c r="S119" t="s">
        <v>784</v>
      </c>
    </row>
    <row r="120" spans="1:19" x14ac:dyDescent="0.35">
      <c r="A120" t="str">
        <f>LEFT(VEP!B120,FIND(":",VEP!B120)-1)</f>
        <v>19</v>
      </c>
      <c r="B120" t="str">
        <f>RIGHT(VEP!B120,LEN(VEP!B120)-FIND("-",VEP!B120))</f>
        <v>6216997</v>
      </c>
      <c r="C120" t="str">
        <f>VEP!D120</f>
        <v>intergenic_variant</v>
      </c>
      <c r="E120" s="10">
        <v>15</v>
      </c>
      <c r="F120" s="10">
        <v>26965818</v>
      </c>
      <c r="G120" t="s">
        <v>867</v>
      </c>
      <c r="H120">
        <f t="shared" si="4"/>
        <v>1</v>
      </c>
      <c r="I120">
        <f t="shared" si="5"/>
        <v>1</v>
      </c>
      <c r="J120">
        <f t="shared" si="6"/>
        <v>1</v>
      </c>
      <c r="K120" t="str">
        <f t="shared" si="7"/>
        <v>upstream_gene_variant</v>
      </c>
      <c r="M120" s="10">
        <v>18</v>
      </c>
      <c r="N120" s="10">
        <v>9655138</v>
      </c>
      <c r="O120" t="s">
        <v>784</v>
      </c>
      <c r="P120">
        <v>1</v>
      </c>
      <c r="Q120">
        <v>1</v>
      </c>
      <c r="R120">
        <v>1</v>
      </c>
      <c r="S120" t="s">
        <v>784</v>
      </c>
    </row>
    <row r="121" spans="1:19" x14ac:dyDescent="0.35">
      <c r="A121" t="str">
        <f>LEFT(VEP!B121,FIND(":",VEP!B121)-1)</f>
        <v>19</v>
      </c>
      <c r="B121" t="str">
        <f>RIGHT(VEP!B121,LEN(VEP!B121)-FIND("-",VEP!B121))</f>
        <v>6553427</v>
      </c>
      <c r="C121" t="str">
        <f>VEP!D121</f>
        <v>intergenic_variant</v>
      </c>
      <c r="E121" s="10">
        <v>16</v>
      </c>
      <c r="F121" s="10">
        <v>7462818</v>
      </c>
      <c r="G121" t="s">
        <v>772</v>
      </c>
      <c r="H121">
        <f t="shared" si="4"/>
        <v>1</v>
      </c>
      <c r="I121">
        <f t="shared" si="5"/>
        <v>2</v>
      </c>
      <c r="J121">
        <f t="shared" si="6"/>
        <v>0</v>
      </c>
      <c r="K121" t="str">
        <f t="shared" si="7"/>
        <v>downstream_gene_variant</v>
      </c>
      <c r="M121" s="10">
        <v>18</v>
      </c>
      <c r="N121" s="10">
        <v>19746195</v>
      </c>
      <c r="O121" t="s">
        <v>791</v>
      </c>
      <c r="P121">
        <v>1</v>
      </c>
      <c r="Q121">
        <v>1</v>
      </c>
      <c r="R121">
        <v>1</v>
      </c>
      <c r="S121" t="s">
        <v>791</v>
      </c>
    </row>
    <row r="122" spans="1:19" x14ac:dyDescent="0.35">
      <c r="A122" t="str">
        <f>LEFT(VEP!B122,FIND(":",VEP!B122)-1)</f>
        <v>19</v>
      </c>
      <c r="B122" t="str">
        <f>RIGHT(VEP!B122,LEN(VEP!B122)-FIND("-",VEP!B122))</f>
        <v>6560183</v>
      </c>
      <c r="C122" t="str">
        <f>VEP!D122</f>
        <v>intergenic_variant</v>
      </c>
      <c r="E122" s="10">
        <v>16</v>
      </c>
      <c r="F122" s="10">
        <v>7462818</v>
      </c>
      <c r="G122" t="s">
        <v>867</v>
      </c>
      <c r="H122">
        <f t="shared" si="4"/>
        <v>2</v>
      </c>
      <c r="I122">
        <f t="shared" si="5"/>
        <v>2</v>
      </c>
      <c r="J122">
        <f t="shared" si="6"/>
        <v>1</v>
      </c>
      <c r="K122" t="str">
        <f t="shared" si="7"/>
        <v>downstream_gene_variant,upstream_gene_variant</v>
      </c>
      <c r="M122" s="10">
        <v>18</v>
      </c>
      <c r="N122" s="10">
        <v>24164381</v>
      </c>
      <c r="O122" t="s">
        <v>772</v>
      </c>
      <c r="P122">
        <v>1</v>
      </c>
      <c r="Q122">
        <v>1</v>
      </c>
      <c r="R122">
        <v>1</v>
      </c>
      <c r="S122" t="s">
        <v>772</v>
      </c>
    </row>
    <row r="123" spans="1:19" x14ac:dyDescent="0.35">
      <c r="A123" t="str">
        <f>LEFT(VEP!B123,FIND(":",VEP!B123)-1)</f>
        <v>19</v>
      </c>
      <c r="B123" t="str">
        <f>RIGHT(VEP!B123,LEN(VEP!B123)-FIND("-",VEP!B123))</f>
        <v>6590666</v>
      </c>
      <c r="C123" t="str">
        <f>VEP!D123</f>
        <v>intergenic_variant</v>
      </c>
      <c r="E123" s="10">
        <v>16</v>
      </c>
      <c r="F123" s="10">
        <v>13634700</v>
      </c>
      <c r="G123" t="s">
        <v>916</v>
      </c>
      <c r="H123">
        <f t="shared" si="4"/>
        <v>1</v>
      </c>
      <c r="I123">
        <f t="shared" si="5"/>
        <v>1</v>
      </c>
      <c r="J123">
        <f t="shared" si="6"/>
        <v>1</v>
      </c>
      <c r="K123" t="str">
        <f t="shared" si="7"/>
        <v>3_prime_UTR_variant</v>
      </c>
      <c r="M123" s="10">
        <v>18</v>
      </c>
      <c r="N123" s="10">
        <v>24196399</v>
      </c>
      <c r="O123" t="s">
        <v>791</v>
      </c>
      <c r="P123">
        <v>1</v>
      </c>
      <c r="Q123">
        <v>1</v>
      </c>
      <c r="R123">
        <v>1</v>
      </c>
      <c r="S123" t="s">
        <v>791</v>
      </c>
    </row>
    <row r="124" spans="1:19" x14ac:dyDescent="0.35">
      <c r="A124" t="str">
        <f>LEFT(VEP!B124,FIND(":",VEP!B124)-1)</f>
        <v>19</v>
      </c>
      <c r="B124" t="str">
        <f>RIGHT(VEP!B124,LEN(VEP!B124)-FIND("-",VEP!B124))</f>
        <v>6629569</v>
      </c>
      <c r="C124" t="str">
        <f>VEP!D124</f>
        <v>intergenic_variant</v>
      </c>
      <c r="E124" s="10">
        <v>16</v>
      </c>
      <c r="F124" s="10">
        <v>13634890</v>
      </c>
      <c r="G124" t="s">
        <v>829</v>
      </c>
      <c r="H124">
        <f t="shared" si="4"/>
        <v>1</v>
      </c>
      <c r="I124">
        <f t="shared" si="5"/>
        <v>1</v>
      </c>
      <c r="J124">
        <f t="shared" si="6"/>
        <v>1</v>
      </c>
      <c r="K124" t="str">
        <f t="shared" si="7"/>
        <v>missense_variant</v>
      </c>
      <c r="M124" s="10">
        <v>18</v>
      </c>
      <c r="N124" s="10">
        <v>24209031</v>
      </c>
      <c r="O124" t="s">
        <v>791</v>
      </c>
      <c r="P124">
        <v>1</v>
      </c>
      <c r="Q124">
        <v>1</v>
      </c>
      <c r="R124">
        <v>1</v>
      </c>
      <c r="S124" t="s">
        <v>791</v>
      </c>
    </row>
    <row r="125" spans="1:19" x14ac:dyDescent="0.35">
      <c r="A125" t="str">
        <f>LEFT(VEP!B125,FIND(":",VEP!B125)-1)</f>
        <v>19</v>
      </c>
      <c r="B125" t="str">
        <f>RIGHT(VEP!B125,LEN(VEP!B125)-FIND("-",VEP!B125))</f>
        <v>6648984</v>
      </c>
      <c r="C125" t="str">
        <f>VEP!D125</f>
        <v>intergenic_variant</v>
      </c>
      <c r="E125" s="10">
        <v>16</v>
      </c>
      <c r="F125" s="10">
        <v>13670264</v>
      </c>
      <c r="G125" t="s">
        <v>791</v>
      </c>
      <c r="H125">
        <f t="shared" si="4"/>
        <v>1</v>
      </c>
      <c r="I125">
        <f t="shared" si="5"/>
        <v>1</v>
      </c>
      <c r="J125">
        <f t="shared" si="6"/>
        <v>1</v>
      </c>
      <c r="K125" t="str">
        <f t="shared" si="7"/>
        <v>intergenic_variant</v>
      </c>
      <c r="M125" s="10">
        <v>18</v>
      </c>
      <c r="N125" s="10">
        <v>24261759</v>
      </c>
      <c r="O125" t="s">
        <v>772</v>
      </c>
      <c r="P125">
        <v>1</v>
      </c>
      <c r="Q125">
        <v>1</v>
      </c>
      <c r="R125">
        <v>1</v>
      </c>
      <c r="S125" t="s">
        <v>772</v>
      </c>
    </row>
    <row r="126" spans="1:19" x14ac:dyDescent="0.35">
      <c r="A126" t="str">
        <f>LEFT(VEP!B126,FIND(":",VEP!B126)-1)</f>
        <v>19</v>
      </c>
      <c r="B126" t="str">
        <f>RIGHT(VEP!B126,LEN(VEP!B126)-FIND("-",VEP!B126))</f>
        <v>6663845</v>
      </c>
      <c r="C126" t="str">
        <f>VEP!D126</f>
        <v>intergenic_variant</v>
      </c>
      <c r="E126" s="10">
        <v>17</v>
      </c>
      <c r="F126" s="10">
        <v>3753156</v>
      </c>
      <c r="G126" t="s">
        <v>791</v>
      </c>
      <c r="H126">
        <f t="shared" si="4"/>
        <v>1</v>
      </c>
      <c r="I126">
        <f t="shared" si="5"/>
        <v>1</v>
      </c>
      <c r="J126">
        <f t="shared" si="6"/>
        <v>1</v>
      </c>
      <c r="K126" t="str">
        <f t="shared" si="7"/>
        <v>intergenic_variant</v>
      </c>
      <c r="M126" s="10">
        <v>18</v>
      </c>
      <c r="N126" s="10">
        <v>24286833</v>
      </c>
      <c r="O126" t="s">
        <v>784</v>
      </c>
      <c r="P126">
        <v>1</v>
      </c>
      <c r="Q126">
        <v>1</v>
      </c>
      <c r="R126">
        <v>1</v>
      </c>
      <c r="S126" t="s">
        <v>784</v>
      </c>
    </row>
    <row r="127" spans="1:19" x14ac:dyDescent="0.35">
      <c r="A127" t="str">
        <f>LEFT(VEP!B127,FIND(":",VEP!B127)-1)</f>
        <v>19</v>
      </c>
      <c r="B127" t="str">
        <f>RIGHT(VEP!B127,LEN(VEP!B127)-FIND("-",VEP!B127))</f>
        <v>6672903</v>
      </c>
      <c r="C127" t="str">
        <f>VEP!D127</f>
        <v>intergenic_variant</v>
      </c>
      <c r="E127" s="10">
        <v>18</v>
      </c>
      <c r="F127" s="10">
        <v>9493237</v>
      </c>
      <c r="G127" t="s">
        <v>784</v>
      </c>
      <c r="H127">
        <f t="shared" si="4"/>
        <v>1</v>
      </c>
      <c r="I127">
        <f t="shared" si="5"/>
        <v>1</v>
      </c>
      <c r="J127">
        <f t="shared" si="6"/>
        <v>1</v>
      </c>
      <c r="K127" t="str">
        <f t="shared" si="7"/>
        <v>intron_variant</v>
      </c>
      <c r="M127" s="10">
        <v>18</v>
      </c>
      <c r="N127" s="10">
        <v>24292509</v>
      </c>
      <c r="O127" t="s">
        <v>784</v>
      </c>
      <c r="P127">
        <v>1</v>
      </c>
      <c r="Q127">
        <v>1</v>
      </c>
      <c r="R127">
        <v>1</v>
      </c>
      <c r="S127" t="s">
        <v>784</v>
      </c>
    </row>
    <row r="128" spans="1:19" x14ac:dyDescent="0.35">
      <c r="A128" t="str">
        <f>LEFT(VEP!B128,FIND(":",VEP!B128)-1)</f>
        <v>19</v>
      </c>
      <c r="B128" t="str">
        <f>RIGHT(VEP!B128,LEN(VEP!B128)-FIND("-",VEP!B128))</f>
        <v>6689197</v>
      </c>
      <c r="C128" t="str">
        <f>VEP!D128</f>
        <v>intergenic_variant</v>
      </c>
      <c r="E128" s="10">
        <v>18</v>
      </c>
      <c r="F128" s="10">
        <v>9655138</v>
      </c>
      <c r="G128" t="s">
        <v>784</v>
      </c>
      <c r="H128">
        <f t="shared" si="4"/>
        <v>1</v>
      </c>
      <c r="I128">
        <f t="shared" si="5"/>
        <v>1</v>
      </c>
      <c r="J128">
        <f t="shared" si="6"/>
        <v>1</v>
      </c>
      <c r="K128" t="str">
        <f t="shared" si="7"/>
        <v>intron_variant</v>
      </c>
      <c r="M128" s="10">
        <v>18</v>
      </c>
      <c r="N128" s="10">
        <v>24303383</v>
      </c>
      <c r="O128" t="s">
        <v>784</v>
      </c>
      <c r="P128">
        <v>1</v>
      </c>
      <c r="Q128">
        <v>1</v>
      </c>
      <c r="R128">
        <v>1</v>
      </c>
      <c r="S128" t="s">
        <v>784</v>
      </c>
    </row>
    <row r="129" spans="1:19" x14ac:dyDescent="0.35">
      <c r="A129" t="str">
        <f>LEFT(VEP!B129,FIND(":",VEP!B129)-1)</f>
        <v>19</v>
      </c>
      <c r="B129" t="str">
        <f>RIGHT(VEP!B129,LEN(VEP!B129)-FIND("-",VEP!B129))</f>
        <v>6728854</v>
      </c>
      <c r="C129" t="str">
        <f>VEP!D129</f>
        <v>intergenic_variant</v>
      </c>
      <c r="E129" s="10">
        <v>18</v>
      </c>
      <c r="F129" s="10">
        <v>19746195</v>
      </c>
      <c r="G129" t="s">
        <v>791</v>
      </c>
      <c r="H129">
        <f t="shared" si="4"/>
        <v>1</v>
      </c>
      <c r="I129">
        <f t="shared" si="5"/>
        <v>1</v>
      </c>
      <c r="J129">
        <f t="shared" si="6"/>
        <v>1</v>
      </c>
      <c r="K129" t="str">
        <f t="shared" si="7"/>
        <v>intergenic_variant</v>
      </c>
      <c r="M129" s="10">
        <v>18</v>
      </c>
      <c r="N129" s="10">
        <v>24312302</v>
      </c>
      <c r="O129" t="s">
        <v>784</v>
      </c>
      <c r="P129">
        <v>1</v>
      </c>
      <c r="Q129">
        <v>1</v>
      </c>
      <c r="R129">
        <v>1</v>
      </c>
      <c r="S129" t="s">
        <v>784</v>
      </c>
    </row>
    <row r="130" spans="1:19" x14ac:dyDescent="0.35">
      <c r="A130" t="str">
        <f>LEFT(VEP!B130,FIND(":",VEP!B130)-1)</f>
        <v>19</v>
      </c>
      <c r="B130" t="str">
        <f>RIGHT(VEP!B130,LEN(VEP!B130)-FIND("-",VEP!B130))</f>
        <v>6741733</v>
      </c>
      <c r="C130" t="str">
        <f>VEP!D130</f>
        <v>intergenic_variant</v>
      </c>
      <c r="E130" s="10">
        <v>18</v>
      </c>
      <c r="F130" s="10">
        <v>24164381</v>
      </c>
      <c r="G130" t="s">
        <v>772</v>
      </c>
      <c r="H130">
        <f t="shared" si="4"/>
        <v>1</v>
      </c>
      <c r="I130">
        <f t="shared" si="5"/>
        <v>1</v>
      </c>
      <c r="J130">
        <f t="shared" si="6"/>
        <v>1</v>
      </c>
      <c r="K130" t="str">
        <f t="shared" si="7"/>
        <v>downstream_gene_variant</v>
      </c>
      <c r="M130" s="10">
        <v>18</v>
      </c>
      <c r="N130" s="10">
        <v>29130730</v>
      </c>
      <c r="O130" t="s">
        <v>791</v>
      </c>
      <c r="P130">
        <v>1</v>
      </c>
      <c r="Q130">
        <v>1</v>
      </c>
      <c r="R130">
        <v>1</v>
      </c>
      <c r="S130" t="s">
        <v>791</v>
      </c>
    </row>
    <row r="131" spans="1:19" x14ac:dyDescent="0.35">
      <c r="A131" t="str">
        <f>LEFT(VEP!B131,FIND(":",VEP!B131)-1)</f>
        <v>19</v>
      </c>
      <c r="B131" t="str">
        <f>RIGHT(VEP!B131,LEN(VEP!B131)-FIND("-",VEP!B131))</f>
        <v>6926648</v>
      </c>
      <c r="C131" t="str">
        <f>VEP!D131</f>
        <v>intergenic_variant</v>
      </c>
      <c r="E131" s="10">
        <v>18</v>
      </c>
      <c r="F131" s="10">
        <v>24196399</v>
      </c>
      <c r="G131" t="s">
        <v>791</v>
      </c>
      <c r="H131">
        <f t="shared" ref="H131:H194" si="8">IF(AND(E131=E130,F131=F130),H130+1,1)</f>
        <v>1</v>
      </c>
      <c r="I131">
        <f t="shared" ref="I131:I194" si="9">_xlfn.MAXIFS(H:H,F:F,F131,E:E,E131)</f>
        <v>1</v>
      </c>
      <c r="J131">
        <f t="shared" ref="J131:J194" si="10">IF(I131=H131,1,0)</f>
        <v>1</v>
      </c>
      <c r="K131" t="str">
        <f t="shared" ref="K131:K194" si="11">IF(AND(E131=E130,F131=F130),K130&amp;","&amp;G131,G131)</f>
        <v>intergenic_variant</v>
      </c>
      <c r="M131" s="10">
        <v>18</v>
      </c>
      <c r="N131" s="10">
        <v>29299675</v>
      </c>
      <c r="O131" t="s">
        <v>791</v>
      </c>
      <c r="P131">
        <v>1</v>
      </c>
      <c r="Q131">
        <v>1</v>
      </c>
      <c r="R131">
        <v>1</v>
      </c>
      <c r="S131" t="s">
        <v>791</v>
      </c>
    </row>
    <row r="132" spans="1:19" x14ac:dyDescent="0.35">
      <c r="A132" t="str">
        <f>LEFT(VEP!B132,FIND(":",VEP!B132)-1)</f>
        <v>19</v>
      </c>
      <c r="B132" t="str">
        <f>RIGHT(VEP!B132,LEN(VEP!B132)-FIND("-",VEP!B132))</f>
        <v>6970430</v>
      </c>
      <c r="C132" t="str">
        <f>VEP!D132</f>
        <v>intergenic_variant</v>
      </c>
      <c r="E132" s="10">
        <v>18</v>
      </c>
      <c r="F132" s="10">
        <v>24209031</v>
      </c>
      <c r="G132" t="s">
        <v>791</v>
      </c>
      <c r="H132">
        <f t="shared" si="8"/>
        <v>1</v>
      </c>
      <c r="I132">
        <f t="shared" si="9"/>
        <v>1</v>
      </c>
      <c r="J132">
        <f t="shared" si="10"/>
        <v>1</v>
      </c>
      <c r="K132" t="str">
        <f t="shared" si="11"/>
        <v>intergenic_variant</v>
      </c>
      <c r="M132" s="10">
        <v>18</v>
      </c>
      <c r="N132" s="10">
        <v>29324878</v>
      </c>
      <c r="O132" t="s">
        <v>791</v>
      </c>
      <c r="P132">
        <v>1</v>
      </c>
      <c r="Q132">
        <v>1</v>
      </c>
      <c r="R132">
        <v>1</v>
      </c>
      <c r="S132" t="s">
        <v>791</v>
      </c>
    </row>
    <row r="133" spans="1:19" x14ac:dyDescent="0.35">
      <c r="A133" t="str">
        <f>LEFT(VEP!B133,FIND(":",VEP!B133)-1)</f>
        <v>19</v>
      </c>
      <c r="B133" t="str">
        <f>RIGHT(VEP!B133,LEN(VEP!B133)-FIND("-",VEP!B133))</f>
        <v>7095253</v>
      </c>
      <c r="C133" t="str">
        <f>VEP!D133</f>
        <v>intergenic_variant</v>
      </c>
      <c r="E133" s="10">
        <v>18</v>
      </c>
      <c r="F133" s="10">
        <v>24261759</v>
      </c>
      <c r="G133" t="s">
        <v>772</v>
      </c>
      <c r="H133">
        <f t="shared" si="8"/>
        <v>1</v>
      </c>
      <c r="I133">
        <f t="shared" si="9"/>
        <v>1</v>
      </c>
      <c r="J133">
        <f t="shared" si="10"/>
        <v>1</v>
      </c>
      <c r="K133" t="str">
        <f t="shared" si="11"/>
        <v>downstream_gene_variant</v>
      </c>
      <c r="M133" s="10">
        <v>18</v>
      </c>
      <c r="N133" s="10">
        <v>29376574</v>
      </c>
      <c r="O133" t="s">
        <v>791</v>
      </c>
      <c r="P133">
        <v>1</v>
      </c>
      <c r="Q133">
        <v>1</v>
      </c>
      <c r="R133">
        <v>1</v>
      </c>
      <c r="S133" t="s">
        <v>791</v>
      </c>
    </row>
    <row r="134" spans="1:19" x14ac:dyDescent="0.35">
      <c r="A134" t="str">
        <f>LEFT(VEP!B134,FIND(":",VEP!B134)-1)</f>
        <v>19</v>
      </c>
      <c r="B134" t="str">
        <f>RIGHT(VEP!B134,LEN(VEP!B134)-FIND("-",VEP!B134))</f>
        <v>7097389</v>
      </c>
      <c r="C134" t="str">
        <f>VEP!D134</f>
        <v>intergenic_variant</v>
      </c>
      <c r="E134" s="10">
        <v>18</v>
      </c>
      <c r="F134" s="10">
        <v>24286833</v>
      </c>
      <c r="G134" t="s">
        <v>784</v>
      </c>
      <c r="H134">
        <f t="shared" si="8"/>
        <v>1</v>
      </c>
      <c r="I134">
        <f t="shared" si="9"/>
        <v>1</v>
      </c>
      <c r="J134">
        <f t="shared" si="10"/>
        <v>1</v>
      </c>
      <c r="K134" t="str">
        <f t="shared" si="11"/>
        <v>intron_variant</v>
      </c>
      <c r="M134" s="10">
        <v>18</v>
      </c>
      <c r="N134" s="10">
        <v>29595073</v>
      </c>
      <c r="O134" t="s">
        <v>867</v>
      </c>
      <c r="P134">
        <v>1</v>
      </c>
      <c r="Q134">
        <v>1</v>
      </c>
      <c r="R134">
        <v>1</v>
      </c>
      <c r="S134" t="s">
        <v>867</v>
      </c>
    </row>
    <row r="135" spans="1:19" x14ac:dyDescent="0.35">
      <c r="A135" t="str">
        <f>LEFT(VEP!B135,FIND(":",VEP!B135)-1)</f>
        <v>19</v>
      </c>
      <c r="B135" t="str">
        <f>RIGHT(VEP!B135,LEN(VEP!B135)-FIND("-",VEP!B135))</f>
        <v>7117822</v>
      </c>
      <c r="C135" t="str">
        <f>VEP!D135</f>
        <v>intergenic_variant</v>
      </c>
      <c r="E135" s="10">
        <v>18</v>
      </c>
      <c r="F135" s="10">
        <v>24292509</v>
      </c>
      <c r="G135" t="s">
        <v>784</v>
      </c>
      <c r="H135">
        <f t="shared" si="8"/>
        <v>1</v>
      </c>
      <c r="I135">
        <f t="shared" si="9"/>
        <v>1</v>
      </c>
      <c r="J135">
        <f t="shared" si="10"/>
        <v>1</v>
      </c>
      <c r="K135" t="str">
        <f t="shared" si="11"/>
        <v>intron_variant</v>
      </c>
      <c r="M135" s="10">
        <v>18</v>
      </c>
      <c r="N135" s="10">
        <v>41422687</v>
      </c>
      <c r="O135" t="s">
        <v>867</v>
      </c>
      <c r="P135">
        <v>1</v>
      </c>
      <c r="Q135">
        <v>1</v>
      </c>
      <c r="R135">
        <v>1</v>
      </c>
      <c r="S135" t="s">
        <v>867</v>
      </c>
    </row>
    <row r="136" spans="1:19" x14ac:dyDescent="0.35">
      <c r="A136" t="str">
        <f>LEFT(VEP!B136,FIND(":",VEP!B136)-1)</f>
        <v>19</v>
      </c>
      <c r="B136" t="str">
        <f>RIGHT(VEP!B136,LEN(VEP!B136)-FIND("-",VEP!B136))</f>
        <v>7122489</v>
      </c>
      <c r="C136" t="str">
        <f>VEP!D136</f>
        <v>intergenic_variant</v>
      </c>
      <c r="E136" s="10">
        <v>18</v>
      </c>
      <c r="F136" s="10">
        <v>24303383</v>
      </c>
      <c r="G136" t="s">
        <v>784</v>
      </c>
      <c r="H136">
        <f t="shared" si="8"/>
        <v>1</v>
      </c>
      <c r="I136">
        <f t="shared" si="9"/>
        <v>1</v>
      </c>
      <c r="J136">
        <f t="shared" si="10"/>
        <v>1</v>
      </c>
      <c r="K136" t="str">
        <f t="shared" si="11"/>
        <v>intron_variant</v>
      </c>
      <c r="M136" s="10">
        <v>18</v>
      </c>
      <c r="N136" s="10">
        <v>41445354</v>
      </c>
      <c r="O136" t="s">
        <v>829</v>
      </c>
      <c r="P136">
        <v>1</v>
      </c>
      <c r="Q136">
        <v>1</v>
      </c>
      <c r="R136">
        <v>1</v>
      </c>
      <c r="S136" t="s">
        <v>829</v>
      </c>
    </row>
    <row r="137" spans="1:19" x14ac:dyDescent="0.35">
      <c r="A137" t="str">
        <f>LEFT(VEP!B137,FIND(":",VEP!B137)-1)</f>
        <v>19</v>
      </c>
      <c r="B137" t="str">
        <f>RIGHT(VEP!B137,LEN(VEP!B137)-FIND("-",VEP!B137))</f>
        <v>12407112</v>
      </c>
      <c r="C137" t="str">
        <f>VEP!D137</f>
        <v>intron_variant,non_coding_transcript_variant</v>
      </c>
      <c r="E137" s="10">
        <v>18</v>
      </c>
      <c r="F137" s="10">
        <v>24312302</v>
      </c>
      <c r="G137" t="s">
        <v>784</v>
      </c>
      <c r="H137">
        <f t="shared" si="8"/>
        <v>1</v>
      </c>
      <c r="I137">
        <f t="shared" si="9"/>
        <v>1</v>
      </c>
      <c r="J137">
        <f t="shared" si="10"/>
        <v>1</v>
      </c>
      <c r="K137" t="str">
        <f t="shared" si="11"/>
        <v>intron_variant</v>
      </c>
      <c r="M137" s="10">
        <v>19</v>
      </c>
      <c r="N137" s="10">
        <v>4767099</v>
      </c>
      <c r="O137" t="s">
        <v>791</v>
      </c>
      <c r="P137">
        <v>1</v>
      </c>
      <c r="Q137">
        <v>1</v>
      </c>
      <c r="R137">
        <v>1</v>
      </c>
      <c r="S137" t="s">
        <v>791</v>
      </c>
    </row>
    <row r="138" spans="1:19" x14ac:dyDescent="0.35">
      <c r="A138" t="str">
        <f>LEFT(VEP!B138,FIND(":",VEP!B138)-1)</f>
        <v>2</v>
      </c>
      <c r="B138" t="str">
        <f>RIGHT(VEP!B138,LEN(VEP!B138)-FIND("-",VEP!B138))</f>
        <v>36841014</v>
      </c>
      <c r="C138" t="str">
        <f>VEP!D138</f>
        <v>upstream_gene_variant</v>
      </c>
      <c r="E138" s="10">
        <v>18</v>
      </c>
      <c r="F138" s="10">
        <v>29130730</v>
      </c>
      <c r="G138" t="s">
        <v>791</v>
      </c>
      <c r="H138">
        <f t="shared" si="8"/>
        <v>1</v>
      </c>
      <c r="I138">
        <f t="shared" si="9"/>
        <v>1</v>
      </c>
      <c r="J138">
        <f t="shared" si="10"/>
        <v>1</v>
      </c>
      <c r="K138" t="str">
        <f t="shared" si="11"/>
        <v>intergenic_variant</v>
      </c>
      <c r="M138" s="10">
        <v>19</v>
      </c>
      <c r="N138" s="10">
        <v>4771876</v>
      </c>
      <c r="O138" t="s">
        <v>791</v>
      </c>
      <c r="P138">
        <v>1</v>
      </c>
      <c r="Q138">
        <v>1</v>
      </c>
      <c r="R138">
        <v>1</v>
      </c>
      <c r="S138" t="s">
        <v>791</v>
      </c>
    </row>
    <row r="139" spans="1:19" x14ac:dyDescent="0.35">
      <c r="A139" t="str">
        <f>LEFT(VEP!B139,FIND(":",VEP!B139)-1)</f>
        <v>2</v>
      </c>
      <c r="B139" t="str">
        <f>RIGHT(VEP!B139,LEN(VEP!B139)-FIND("-",VEP!B139))</f>
        <v>36841014</v>
      </c>
      <c r="C139" t="str">
        <f>VEP!D139</f>
        <v>upstream_gene_variant</v>
      </c>
      <c r="E139" s="10">
        <v>18</v>
      </c>
      <c r="F139" s="10">
        <v>29299675</v>
      </c>
      <c r="G139" t="s">
        <v>791</v>
      </c>
      <c r="H139">
        <f t="shared" si="8"/>
        <v>1</v>
      </c>
      <c r="I139">
        <f t="shared" si="9"/>
        <v>1</v>
      </c>
      <c r="J139">
        <f t="shared" si="10"/>
        <v>1</v>
      </c>
      <c r="K139" t="str">
        <f t="shared" si="11"/>
        <v>intergenic_variant</v>
      </c>
      <c r="M139" s="10">
        <v>19</v>
      </c>
      <c r="N139" s="10">
        <v>4798748</v>
      </c>
      <c r="O139" t="s">
        <v>791</v>
      </c>
      <c r="P139">
        <v>1</v>
      </c>
      <c r="Q139">
        <v>1</v>
      </c>
      <c r="R139">
        <v>1</v>
      </c>
      <c r="S139" t="s">
        <v>791</v>
      </c>
    </row>
    <row r="140" spans="1:19" x14ac:dyDescent="0.35">
      <c r="A140" t="str">
        <f>LEFT(VEP!B140,FIND(":",VEP!B140)-1)</f>
        <v>2</v>
      </c>
      <c r="B140" t="str">
        <f>RIGHT(VEP!B140,LEN(VEP!B140)-FIND("-",VEP!B140))</f>
        <v>36841014</v>
      </c>
      <c r="C140" t="str">
        <f>VEP!D140</f>
        <v>upstream_gene_variant</v>
      </c>
      <c r="E140" s="10">
        <v>18</v>
      </c>
      <c r="F140" s="10">
        <v>29324878</v>
      </c>
      <c r="G140" t="s">
        <v>791</v>
      </c>
      <c r="H140">
        <f t="shared" si="8"/>
        <v>1</v>
      </c>
      <c r="I140">
        <f t="shared" si="9"/>
        <v>1</v>
      </c>
      <c r="J140">
        <f t="shared" si="10"/>
        <v>1</v>
      </c>
      <c r="K140" t="str">
        <f t="shared" si="11"/>
        <v>intergenic_variant</v>
      </c>
      <c r="M140" s="10">
        <v>19</v>
      </c>
      <c r="N140" s="10">
        <v>4813917</v>
      </c>
      <c r="O140" t="s">
        <v>791</v>
      </c>
      <c r="P140">
        <v>1</v>
      </c>
      <c r="Q140">
        <v>1</v>
      </c>
      <c r="R140">
        <v>1</v>
      </c>
      <c r="S140" t="s">
        <v>791</v>
      </c>
    </row>
    <row r="141" spans="1:19" x14ac:dyDescent="0.35">
      <c r="A141" t="str">
        <f>LEFT(VEP!B141,FIND(":",VEP!B141)-1)</f>
        <v>2</v>
      </c>
      <c r="B141" t="str">
        <f>RIGHT(VEP!B141,LEN(VEP!B141)-FIND("-",VEP!B141))</f>
        <v>36852293</v>
      </c>
      <c r="C141" t="str">
        <f>VEP!D141</f>
        <v>intergenic_variant</v>
      </c>
      <c r="E141" s="10">
        <v>18</v>
      </c>
      <c r="F141" s="10">
        <v>29376574</v>
      </c>
      <c r="G141" t="s">
        <v>791</v>
      </c>
      <c r="H141">
        <f t="shared" si="8"/>
        <v>1</v>
      </c>
      <c r="I141">
        <f t="shared" si="9"/>
        <v>1</v>
      </c>
      <c r="J141">
        <f t="shared" si="10"/>
        <v>1</v>
      </c>
      <c r="K141" t="str">
        <f t="shared" si="11"/>
        <v>intergenic_variant</v>
      </c>
      <c r="M141" s="10">
        <v>19</v>
      </c>
      <c r="N141" s="10">
        <v>6162402</v>
      </c>
      <c r="O141" t="s">
        <v>791</v>
      </c>
      <c r="P141">
        <v>1</v>
      </c>
      <c r="Q141">
        <v>1</v>
      </c>
      <c r="R141">
        <v>1</v>
      </c>
      <c r="S141" t="s">
        <v>791</v>
      </c>
    </row>
    <row r="142" spans="1:19" x14ac:dyDescent="0.35">
      <c r="A142" t="str">
        <f>LEFT(VEP!B142,FIND(":",VEP!B142)-1)</f>
        <v>2</v>
      </c>
      <c r="B142" t="str">
        <f>RIGHT(VEP!B142,LEN(VEP!B142)-FIND("-",VEP!B142))</f>
        <v>44796266</v>
      </c>
      <c r="C142" t="str">
        <f>VEP!D142</f>
        <v>intron_variant,non_coding_transcript_variant</v>
      </c>
      <c r="E142" s="10">
        <v>18</v>
      </c>
      <c r="F142" s="10">
        <v>29595073</v>
      </c>
      <c r="G142" t="s">
        <v>867</v>
      </c>
      <c r="H142">
        <f t="shared" si="8"/>
        <v>1</v>
      </c>
      <c r="I142">
        <f t="shared" si="9"/>
        <v>1</v>
      </c>
      <c r="J142">
        <f t="shared" si="10"/>
        <v>1</v>
      </c>
      <c r="K142" t="str">
        <f t="shared" si="11"/>
        <v>upstream_gene_variant</v>
      </c>
      <c r="M142" s="10">
        <v>19</v>
      </c>
      <c r="N142" s="10">
        <v>6178251</v>
      </c>
      <c r="O142" t="s">
        <v>791</v>
      </c>
      <c r="P142">
        <v>1</v>
      </c>
      <c r="Q142">
        <v>1</v>
      </c>
      <c r="R142">
        <v>1</v>
      </c>
      <c r="S142" t="s">
        <v>791</v>
      </c>
    </row>
    <row r="143" spans="1:19" x14ac:dyDescent="0.35">
      <c r="A143" t="str">
        <f>LEFT(VEP!B143,FIND(":",VEP!B143)-1)</f>
        <v>2</v>
      </c>
      <c r="B143" t="str">
        <f>RIGHT(VEP!B143,LEN(VEP!B143)-FIND("-",VEP!B143))</f>
        <v>44796266</v>
      </c>
      <c r="C143" t="str">
        <f>VEP!D143</f>
        <v>intron_variant,non_coding_transcript_variant</v>
      </c>
      <c r="E143" s="10">
        <v>18</v>
      </c>
      <c r="F143" s="10">
        <v>41422687</v>
      </c>
      <c r="G143" t="s">
        <v>867</v>
      </c>
      <c r="H143">
        <f t="shared" si="8"/>
        <v>1</v>
      </c>
      <c r="I143">
        <f t="shared" si="9"/>
        <v>1</v>
      </c>
      <c r="J143">
        <f t="shared" si="10"/>
        <v>1</v>
      </c>
      <c r="K143" t="str">
        <f t="shared" si="11"/>
        <v>upstream_gene_variant</v>
      </c>
      <c r="M143" s="10">
        <v>19</v>
      </c>
      <c r="N143" s="10">
        <v>6201219</v>
      </c>
      <c r="O143" t="s">
        <v>791</v>
      </c>
      <c r="P143">
        <v>1</v>
      </c>
      <c r="Q143">
        <v>1</v>
      </c>
      <c r="R143">
        <v>1</v>
      </c>
      <c r="S143" t="s">
        <v>791</v>
      </c>
    </row>
    <row r="144" spans="1:19" x14ac:dyDescent="0.35">
      <c r="A144" t="str">
        <f>LEFT(VEP!B144,FIND(":",VEP!B144)-1)</f>
        <v>2</v>
      </c>
      <c r="B144" t="str">
        <f>RIGHT(VEP!B144,LEN(VEP!B144)-FIND("-",VEP!B144))</f>
        <v>44806665</v>
      </c>
      <c r="C144" t="str">
        <f>VEP!D144</f>
        <v>intron_variant,non_coding_transcript_variant</v>
      </c>
      <c r="E144" s="10">
        <v>18</v>
      </c>
      <c r="F144" s="10">
        <v>41445354</v>
      </c>
      <c r="G144" t="s">
        <v>829</v>
      </c>
      <c r="H144">
        <f t="shared" si="8"/>
        <v>1</v>
      </c>
      <c r="I144">
        <f t="shared" si="9"/>
        <v>1</v>
      </c>
      <c r="J144">
        <f t="shared" si="10"/>
        <v>1</v>
      </c>
      <c r="K144" t="str">
        <f t="shared" si="11"/>
        <v>missense_variant</v>
      </c>
      <c r="M144" s="10">
        <v>19</v>
      </c>
      <c r="N144" s="10">
        <v>6216997</v>
      </c>
      <c r="O144" t="s">
        <v>791</v>
      </c>
      <c r="P144">
        <v>1</v>
      </c>
      <c r="Q144">
        <v>1</v>
      </c>
      <c r="R144">
        <v>1</v>
      </c>
      <c r="S144" t="s">
        <v>791</v>
      </c>
    </row>
    <row r="145" spans="1:19" x14ac:dyDescent="0.35">
      <c r="A145" t="str">
        <f>LEFT(VEP!B145,FIND(":",VEP!B145)-1)</f>
        <v>2</v>
      </c>
      <c r="B145" t="str">
        <f>RIGHT(VEP!B145,LEN(VEP!B145)-FIND("-",VEP!B145))</f>
        <v>44806665</v>
      </c>
      <c r="C145" t="str">
        <f>VEP!D145</f>
        <v>intron_variant,non_coding_transcript_variant</v>
      </c>
      <c r="E145" s="10">
        <v>19</v>
      </c>
      <c r="F145" s="10">
        <v>4767099</v>
      </c>
      <c r="G145" t="s">
        <v>791</v>
      </c>
      <c r="H145">
        <f t="shared" si="8"/>
        <v>1</v>
      </c>
      <c r="I145">
        <f t="shared" si="9"/>
        <v>1</v>
      </c>
      <c r="J145">
        <f t="shared" si="10"/>
        <v>1</v>
      </c>
      <c r="K145" t="str">
        <f t="shared" si="11"/>
        <v>intergenic_variant</v>
      </c>
      <c r="M145" s="10">
        <v>19</v>
      </c>
      <c r="N145" s="10">
        <v>6553427</v>
      </c>
      <c r="O145" t="s">
        <v>791</v>
      </c>
      <c r="P145">
        <v>1</v>
      </c>
      <c r="Q145">
        <v>1</v>
      </c>
      <c r="R145">
        <v>1</v>
      </c>
      <c r="S145" t="s">
        <v>791</v>
      </c>
    </row>
    <row r="146" spans="1:19" x14ac:dyDescent="0.35">
      <c r="A146" t="str">
        <f>LEFT(VEP!B146,FIND(":",VEP!B146)-1)</f>
        <v>2</v>
      </c>
      <c r="B146" t="str">
        <f>RIGHT(VEP!B146,LEN(VEP!B146)-FIND("-",VEP!B146))</f>
        <v>61876498</v>
      </c>
      <c r="C146" t="str">
        <f>VEP!D146</f>
        <v>intron_variant</v>
      </c>
      <c r="E146" s="10">
        <v>19</v>
      </c>
      <c r="F146" s="10">
        <v>4771876</v>
      </c>
      <c r="G146" t="s">
        <v>791</v>
      </c>
      <c r="H146">
        <f t="shared" si="8"/>
        <v>1</v>
      </c>
      <c r="I146">
        <f t="shared" si="9"/>
        <v>1</v>
      </c>
      <c r="J146">
        <f t="shared" si="10"/>
        <v>1</v>
      </c>
      <c r="K146" t="str">
        <f t="shared" si="11"/>
        <v>intergenic_variant</v>
      </c>
      <c r="M146" s="10">
        <v>19</v>
      </c>
      <c r="N146" s="10">
        <v>6560183</v>
      </c>
      <c r="O146" t="s">
        <v>791</v>
      </c>
      <c r="P146">
        <v>1</v>
      </c>
      <c r="Q146">
        <v>1</v>
      </c>
      <c r="R146">
        <v>1</v>
      </c>
      <c r="S146" t="s">
        <v>791</v>
      </c>
    </row>
    <row r="147" spans="1:19" x14ac:dyDescent="0.35">
      <c r="A147" t="str">
        <f>LEFT(VEP!B147,FIND(":",VEP!B147)-1)</f>
        <v>2</v>
      </c>
      <c r="B147" t="str">
        <f>RIGHT(VEP!B147,LEN(VEP!B147)-FIND("-",VEP!B147))</f>
        <v>61876498</v>
      </c>
      <c r="C147" t="str">
        <f>VEP!D147</f>
        <v>intron_variant</v>
      </c>
      <c r="E147" s="10">
        <v>19</v>
      </c>
      <c r="F147" s="10">
        <v>4798748</v>
      </c>
      <c r="G147" t="s">
        <v>791</v>
      </c>
      <c r="H147">
        <f t="shared" si="8"/>
        <v>1</v>
      </c>
      <c r="I147">
        <f t="shared" si="9"/>
        <v>1</v>
      </c>
      <c r="J147">
        <f t="shared" si="10"/>
        <v>1</v>
      </c>
      <c r="K147" t="str">
        <f t="shared" si="11"/>
        <v>intergenic_variant</v>
      </c>
      <c r="M147" s="10">
        <v>19</v>
      </c>
      <c r="N147" s="10">
        <v>6590666</v>
      </c>
      <c r="O147" t="s">
        <v>791</v>
      </c>
      <c r="P147">
        <v>1</v>
      </c>
      <c r="Q147">
        <v>1</v>
      </c>
      <c r="R147">
        <v>1</v>
      </c>
      <c r="S147" t="s">
        <v>791</v>
      </c>
    </row>
    <row r="148" spans="1:19" x14ac:dyDescent="0.35">
      <c r="A148" t="str">
        <f>LEFT(VEP!B148,FIND(":",VEP!B148)-1)</f>
        <v>2</v>
      </c>
      <c r="B148" t="str">
        <f>RIGHT(VEP!B148,LEN(VEP!B148)-FIND("-",VEP!B148))</f>
        <v>61876498</v>
      </c>
      <c r="C148" t="str">
        <f>VEP!D148</f>
        <v>intron_variant</v>
      </c>
      <c r="E148" s="10">
        <v>19</v>
      </c>
      <c r="F148" s="10">
        <v>4813917</v>
      </c>
      <c r="G148" t="s">
        <v>791</v>
      </c>
      <c r="H148">
        <f t="shared" si="8"/>
        <v>1</v>
      </c>
      <c r="I148">
        <f t="shared" si="9"/>
        <v>1</v>
      </c>
      <c r="J148">
        <f t="shared" si="10"/>
        <v>1</v>
      </c>
      <c r="K148" t="str">
        <f t="shared" si="11"/>
        <v>intergenic_variant</v>
      </c>
      <c r="M148" s="10">
        <v>19</v>
      </c>
      <c r="N148" s="10">
        <v>6629569</v>
      </c>
      <c r="O148" t="s">
        <v>791</v>
      </c>
      <c r="P148">
        <v>1</v>
      </c>
      <c r="Q148">
        <v>1</v>
      </c>
      <c r="R148">
        <v>1</v>
      </c>
      <c r="S148" t="s">
        <v>791</v>
      </c>
    </row>
    <row r="149" spans="1:19" x14ac:dyDescent="0.35">
      <c r="A149" t="str">
        <f>LEFT(VEP!B149,FIND(":",VEP!B149)-1)</f>
        <v>2</v>
      </c>
      <c r="B149" t="str">
        <f>RIGHT(VEP!B149,LEN(VEP!B149)-FIND("-",VEP!B149))</f>
        <v>61876498</v>
      </c>
      <c r="C149" t="str">
        <f>VEP!D149</f>
        <v>intron_variant</v>
      </c>
      <c r="E149" s="10">
        <v>19</v>
      </c>
      <c r="F149" s="10">
        <v>6162402</v>
      </c>
      <c r="G149" t="s">
        <v>791</v>
      </c>
      <c r="H149">
        <f t="shared" si="8"/>
        <v>1</v>
      </c>
      <c r="I149">
        <f t="shared" si="9"/>
        <v>1</v>
      </c>
      <c r="J149">
        <f t="shared" si="10"/>
        <v>1</v>
      </c>
      <c r="K149" t="str">
        <f t="shared" si="11"/>
        <v>intergenic_variant</v>
      </c>
      <c r="M149" s="10">
        <v>19</v>
      </c>
      <c r="N149" s="10">
        <v>6648984</v>
      </c>
      <c r="O149" t="s">
        <v>791</v>
      </c>
      <c r="P149">
        <v>1</v>
      </c>
      <c r="Q149">
        <v>1</v>
      </c>
      <c r="R149">
        <v>1</v>
      </c>
      <c r="S149" t="s">
        <v>791</v>
      </c>
    </row>
    <row r="150" spans="1:19" x14ac:dyDescent="0.35">
      <c r="A150" t="str">
        <f>LEFT(VEP!B150,FIND(":",VEP!B150)-1)</f>
        <v>2</v>
      </c>
      <c r="B150" t="str">
        <f>RIGHT(VEP!B150,LEN(VEP!B150)-FIND("-",VEP!B150))</f>
        <v>61876498</v>
      </c>
      <c r="C150" t="str">
        <f>VEP!D150</f>
        <v>intron_variant</v>
      </c>
      <c r="E150" s="10">
        <v>19</v>
      </c>
      <c r="F150" s="10">
        <v>6178251</v>
      </c>
      <c r="G150" t="s">
        <v>791</v>
      </c>
      <c r="H150">
        <f t="shared" si="8"/>
        <v>1</v>
      </c>
      <c r="I150">
        <f t="shared" si="9"/>
        <v>1</v>
      </c>
      <c r="J150">
        <f t="shared" si="10"/>
        <v>1</v>
      </c>
      <c r="K150" t="str">
        <f t="shared" si="11"/>
        <v>intergenic_variant</v>
      </c>
      <c r="M150" s="10">
        <v>19</v>
      </c>
      <c r="N150" s="10">
        <v>6663845</v>
      </c>
      <c r="O150" t="s">
        <v>791</v>
      </c>
      <c r="P150">
        <v>1</v>
      </c>
      <c r="Q150">
        <v>1</v>
      </c>
      <c r="R150">
        <v>1</v>
      </c>
      <c r="S150" t="s">
        <v>791</v>
      </c>
    </row>
    <row r="151" spans="1:19" x14ac:dyDescent="0.35">
      <c r="A151" t="str">
        <f>LEFT(VEP!B151,FIND(":",VEP!B151)-1)</f>
        <v>2</v>
      </c>
      <c r="B151" t="str">
        <f>RIGHT(VEP!B151,LEN(VEP!B151)-FIND("-",VEP!B151))</f>
        <v>61876498</v>
      </c>
      <c r="C151" t="str">
        <f>VEP!D151</f>
        <v>intron_variant</v>
      </c>
      <c r="E151" s="10">
        <v>19</v>
      </c>
      <c r="F151" s="10">
        <v>6201219</v>
      </c>
      <c r="G151" t="s">
        <v>791</v>
      </c>
      <c r="H151">
        <f t="shared" si="8"/>
        <v>1</v>
      </c>
      <c r="I151">
        <f t="shared" si="9"/>
        <v>1</v>
      </c>
      <c r="J151">
        <f t="shared" si="10"/>
        <v>1</v>
      </c>
      <c r="K151" t="str">
        <f t="shared" si="11"/>
        <v>intergenic_variant</v>
      </c>
      <c r="M151" s="10">
        <v>19</v>
      </c>
      <c r="N151" s="10">
        <v>6672903</v>
      </c>
      <c r="O151" t="s">
        <v>791</v>
      </c>
      <c r="P151">
        <v>1</v>
      </c>
      <c r="Q151">
        <v>1</v>
      </c>
      <c r="R151">
        <v>1</v>
      </c>
      <c r="S151" t="s">
        <v>791</v>
      </c>
    </row>
    <row r="152" spans="1:19" x14ac:dyDescent="0.35">
      <c r="A152" t="str">
        <f>LEFT(VEP!B152,FIND(":",VEP!B152)-1)</f>
        <v>2</v>
      </c>
      <c r="B152" t="str">
        <f>RIGHT(VEP!B152,LEN(VEP!B152)-FIND("-",VEP!B152))</f>
        <v>61876498</v>
      </c>
      <c r="C152" t="str">
        <f>VEP!D152</f>
        <v>intron_variant</v>
      </c>
      <c r="E152" s="10">
        <v>19</v>
      </c>
      <c r="F152" s="10">
        <v>6216997</v>
      </c>
      <c r="G152" t="s">
        <v>791</v>
      </c>
      <c r="H152">
        <f t="shared" si="8"/>
        <v>1</v>
      </c>
      <c r="I152">
        <f t="shared" si="9"/>
        <v>1</v>
      </c>
      <c r="J152">
        <f t="shared" si="10"/>
        <v>1</v>
      </c>
      <c r="K152" t="str">
        <f t="shared" si="11"/>
        <v>intergenic_variant</v>
      </c>
      <c r="M152" s="10">
        <v>19</v>
      </c>
      <c r="N152" s="10">
        <v>6689197</v>
      </c>
      <c r="O152" t="s">
        <v>791</v>
      </c>
      <c r="P152">
        <v>1</v>
      </c>
      <c r="Q152">
        <v>1</v>
      </c>
      <c r="R152">
        <v>1</v>
      </c>
      <c r="S152" t="s">
        <v>791</v>
      </c>
    </row>
    <row r="153" spans="1:19" x14ac:dyDescent="0.35">
      <c r="A153" t="str">
        <f>LEFT(VEP!B153,FIND(":",VEP!B153)-1)</f>
        <v>2</v>
      </c>
      <c r="B153" t="str">
        <f>RIGHT(VEP!B153,LEN(VEP!B153)-FIND("-",VEP!B153))</f>
        <v>61876498</v>
      </c>
      <c r="C153" t="str">
        <f>VEP!D153</f>
        <v>intron_variant</v>
      </c>
      <c r="E153" s="10">
        <v>19</v>
      </c>
      <c r="F153" s="10">
        <v>6553427</v>
      </c>
      <c r="G153" t="s">
        <v>791</v>
      </c>
      <c r="H153">
        <f t="shared" si="8"/>
        <v>1</v>
      </c>
      <c r="I153">
        <f t="shared" si="9"/>
        <v>1</v>
      </c>
      <c r="J153">
        <f t="shared" si="10"/>
        <v>1</v>
      </c>
      <c r="K153" t="str">
        <f t="shared" si="11"/>
        <v>intergenic_variant</v>
      </c>
      <c r="M153" s="10">
        <v>19</v>
      </c>
      <c r="N153" s="10">
        <v>6728854</v>
      </c>
      <c r="O153" t="s">
        <v>791</v>
      </c>
      <c r="P153">
        <v>1</v>
      </c>
      <c r="Q153">
        <v>1</v>
      </c>
      <c r="R153">
        <v>1</v>
      </c>
      <c r="S153" t="s">
        <v>791</v>
      </c>
    </row>
    <row r="154" spans="1:19" x14ac:dyDescent="0.35">
      <c r="A154" t="str">
        <f>LEFT(VEP!B154,FIND(":",VEP!B154)-1)</f>
        <v>2</v>
      </c>
      <c r="B154" t="str">
        <f>RIGHT(VEP!B154,LEN(VEP!B154)-FIND("-",VEP!B154))</f>
        <v>61876498</v>
      </c>
      <c r="C154" t="str">
        <f>VEP!D154</f>
        <v>intron_variant</v>
      </c>
      <c r="E154" s="10">
        <v>19</v>
      </c>
      <c r="F154" s="10">
        <v>6560183</v>
      </c>
      <c r="G154" t="s">
        <v>791</v>
      </c>
      <c r="H154">
        <f t="shared" si="8"/>
        <v>1</v>
      </c>
      <c r="I154">
        <f t="shared" si="9"/>
        <v>1</v>
      </c>
      <c r="J154">
        <f t="shared" si="10"/>
        <v>1</v>
      </c>
      <c r="K154" t="str">
        <f t="shared" si="11"/>
        <v>intergenic_variant</v>
      </c>
      <c r="M154" s="10">
        <v>19</v>
      </c>
      <c r="N154" s="10">
        <v>6741733</v>
      </c>
      <c r="O154" t="s">
        <v>791</v>
      </c>
      <c r="P154">
        <v>1</v>
      </c>
      <c r="Q154">
        <v>1</v>
      </c>
      <c r="R154">
        <v>1</v>
      </c>
      <c r="S154" t="s">
        <v>791</v>
      </c>
    </row>
    <row r="155" spans="1:19" x14ac:dyDescent="0.35">
      <c r="A155" t="str">
        <f>LEFT(VEP!B155,FIND(":",VEP!B155)-1)</f>
        <v>2</v>
      </c>
      <c r="B155" t="str">
        <f>RIGHT(VEP!B155,LEN(VEP!B155)-FIND("-",VEP!B155))</f>
        <v>61876498</v>
      </c>
      <c r="C155" t="str">
        <f>VEP!D155</f>
        <v>intron_variant</v>
      </c>
      <c r="E155" s="10">
        <v>19</v>
      </c>
      <c r="F155" s="10">
        <v>6590666</v>
      </c>
      <c r="G155" t="s">
        <v>791</v>
      </c>
      <c r="H155">
        <f t="shared" si="8"/>
        <v>1</v>
      </c>
      <c r="I155">
        <f t="shared" si="9"/>
        <v>1</v>
      </c>
      <c r="J155">
        <f t="shared" si="10"/>
        <v>1</v>
      </c>
      <c r="K155" t="str">
        <f t="shared" si="11"/>
        <v>intergenic_variant</v>
      </c>
      <c r="M155" s="10">
        <v>19</v>
      </c>
      <c r="N155" s="10">
        <v>6926648</v>
      </c>
      <c r="O155" t="s">
        <v>791</v>
      </c>
      <c r="P155">
        <v>1</v>
      </c>
      <c r="Q155">
        <v>1</v>
      </c>
      <c r="R155">
        <v>1</v>
      </c>
      <c r="S155" t="s">
        <v>791</v>
      </c>
    </row>
    <row r="156" spans="1:19" x14ac:dyDescent="0.35">
      <c r="A156" t="str">
        <f>LEFT(VEP!B156,FIND(":",VEP!B156)-1)</f>
        <v>2</v>
      </c>
      <c r="B156" t="str">
        <f>RIGHT(VEP!B156,LEN(VEP!B156)-FIND("-",VEP!B156))</f>
        <v>61880556</v>
      </c>
      <c r="C156" t="str">
        <f>VEP!D156</f>
        <v>intron_variant</v>
      </c>
      <c r="E156" s="10">
        <v>19</v>
      </c>
      <c r="F156" s="10">
        <v>6629569</v>
      </c>
      <c r="G156" t="s">
        <v>791</v>
      </c>
      <c r="H156">
        <f t="shared" si="8"/>
        <v>1</v>
      </c>
      <c r="I156">
        <f t="shared" si="9"/>
        <v>1</v>
      </c>
      <c r="J156">
        <f t="shared" si="10"/>
        <v>1</v>
      </c>
      <c r="K156" t="str">
        <f t="shared" si="11"/>
        <v>intergenic_variant</v>
      </c>
      <c r="M156" s="10">
        <v>19</v>
      </c>
      <c r="N156" s="10">
        <v>6970430</v>
      </c>
      <c r="O156" t="s">
        <v>791</v>
      </c>
      <c r="P156">
        <v>1</v>
      </c>
      <c r="Q156">
        <v>1</v>
      </c>
      <c r="R156">
        <v>1</v>
      </c>
      <c r="S156" t="s">
        <v>791</v>
      </c>
    </row>
    <row r="157" spans="1:19" x14ac:dyDescent="0.35">
      <c r="A157" t="str">
        <f>LEFT(VEP!B157,FIND(":",VEP!B157)-1)</f>
        <v>2</v>
      </c>
      <c r="B157" t="str">
        <f>RIGHT(VEP!B157,LEN(VEP!B157)-FIND("-",VEP!B157))</f>
        <v>61880556</v>
      </c>
      <c r="C157" t="str">
        <f>VEP!D157</f>
        <v>intron_variant</v>
      </c>
      <c r="E157" s="10">
        <v>19</v>
      </c>
      <c r="F157" s="10">
        <v>6648984</v>
      </c>
      <c r="G157" t="s">
        <v>791</v>
      </c>
      <c r="H157">
        <f t="shared" si="8"/>
        <v>1</v>
      </c>
      <c r="I157">
        <f t="shared" si="9"/>
        <v>1</v>
      </c>
      <c r="J157">
        <f t="shared" si="10"/>
        <v>1</v>
      </c>
      <c r="K157" t="str">
        <f t="shared" si="11"/>
        <v>intergenic_variant</v>
      </c>
      <c r="M157" s="10">
        <v>19</v>
      </c>
      <c r="N157" s="10">
        <v>7095253</v>
      </c>
      <c r="O157" t="s">
        <v>791</v>
      </c>
      <c r="P157">
        <v>1</v>
      </c>
      <c r="Q157">
        <v>1</v>
      </c>
      <c r="R157">
        <v>1</v>
      </c>
      <c r="S157" t="s">
        <v>791</v>
      </c>
    </row>
    <row r="158" spans="1:19" x14ac:dyDescent="0.35">
      <c r="A158" t="str">
        <f>LEFT(VEP!B158,FIND(":",VEP!B158)-1)</f>
        <v>2</v>
      </c>
      <c r="B158" t="str">
        <f>RIGHT(VEP!B158,LEN(VEP!B158)-FIND("-",VEP!B158))</f>
        <v>61880556</v>
      </c>
      <c r="C158" t="str">
        <f>VEP!D158</f>
        <v>intron_variant</v>
      </c>
      <c r="E158" s="10">
        <v>19</v>
      </c>
      <c r="F158" s="10">
        <v>6663845</v>
      </c>
      <c r="G158" t="s">
        <v>791</v>
      </c>
      <c r="H158">
        <f t="shared" si="8"/>
        <v>1</v>
      </c>
      <c r="I158">
        <f t="shared" si="9"/>
        <v>1</v>
      </c>
      <c r="J158">
        <f t="shared" si="10"/>
        <v>1</v>
      </c>
      <c r="K158" t="str">
        <f t="shared" si="11"/>
        <v>intergenic_variant</v>
      </c>
      <c r="M158" s="10">
        <v>19</v>
      </c>
      <c r="N158" s="10">
        <v>7097389</v>
      </c>
      <c r="O158" t="s">
        <v>791</v>
      </c>
      <c r="P158">
        <v>1</v>
      </c>
      <c r="Q158">
        <v>1</v>
      </c>
      <c r="R158">
        <v>1</v>
      </c>
      <c r="S158" t="s">
        <v>791</v>
      </c>
    </row>
    <row r="159" spans="1:19" x14ac:dyDescent="0.35">
      <c r="A159" t="str">
        <f>LEFT(VEP!B159,FIND(":",VEP!B159)-1)</f>
        <v>2</v>
      </c>
      <c r="B159" t="str">
        <f>RIGHT(VEP!B159,LEN(VEP!B159)-FIND("-",VEP!B159))</f>
        <v>61880556</v>
      </c>
      <c r="C159" t="str">
        <f>VEP!D159</f>
        <v>intron_variant</v>
      </c>
      <c r="E159" s="10">
        <v>19</v>
      </c>
      <c r="F159" s="10">
        <v>6672903</v>
      </c>
      <c r="G159" t="s">
        <v>791</v>
      </c>
      <c r="H159">
        <f t="shared" si="8"/>
        <v>1</v>
      </c>
      <c r="I159">
        <f t="shared" si="9"/>
        <v>1</v>
      </c>
      <c r="J159">
        <f t="shared" si="10"/>
        <v>1</v>
      </c>
      <c r="K159" t="str">
        <f t="shared" si="11"/>
        <v>intergenic_variant</v>
      </c>
      <c r="M159" s="10">
        <v>19</v>
      </c>
      <c r="N159" s="10">
        <v>7117822</v>
      </c>
      <c r="O159" t="s">
        <v>791</v>
      </c>
      <c r="P159">
        <v>1</v>
      </c>
      <c r="Q159">
        <v>1</v>
      </c>
      <c r="R159">
        <v>1</v>
      </c>
      <c r="S159" t="s">
        <v>791</v>
      </c>
    </row>
    <row r="160" spans="1:19" x14ac:dyDescent="0.35">
      <c r="A160" t="str">
        <f>LEFT(VEP!B160,FIND(":",VEP!B160)-1)</f>
        <v>2</v>
      </c>
      <c r="B160" t="str">
        <f>RIGHT(VEP!B160,LEN(VEP!B160)-FIND("-",VEP!B160))</f>
        <v>61880556</v>
      </c>
      <c r="C160" t="str">
        <f>VEP!D160</f>
        <v>intron_variant</v>
      </c>
      <c r="E160" s="10">
        <v>19</v>
      </c>
      <c r="F160" s="10">
        <v>6689197</v>
      </c>
      <c r="G160" t="s">
        <v>791</v>
      </c>
      <c r="H160">
        <f t="shared" si="8"/>
        <v>1</v>
      </c>
      <c r="I160">
        <f t="shared" si="9"/>
        <v>1</v>
      </c>
      <c r="J160">
        <f t="shared" si="10"/>
        <v>1</v>
      </c>
      <c r="K160" t="str">
        <f t="shared" si="11"/>
        <v>intergenic_variant</v>
      </c>
      <c r="M160" s="10">
        <v>19</v>
      </c>
      <c r="N160" s="10">
        <v>7122489</v>
      </c>
      <c r="O160" t="s">
        <v>791</v>
      </c>
      <c r="P160">
        <v>1</v>
      </c>
      <c r="Q160">
        <v>1</v>
      </c>
      <c r="R160">
        <v>1</v>
      </c>
      <c r="S160" t="s">
        <v>791</v>
      </c>
    </row>
    <row r="161" spans="1:19" x14ac:dyDescent="0.35">
      <c r="A161" t="str">
        <f>LEFT(VEP!B161,FIND(":",VEP!B161)-1)</f>
        <v>2</v>
      </c>
      <c r="B161" t="str">
        <f>RIGHT(VEP!B161,LEN(VEP!B161)-FIND("-",VEP!B161))</f>
        <v>61880556</v>
      </c>
      <c r="C161" t="str">
        <f>VEP!D161</f>
        <v>intron_variant</v>
      </c>
      <c r="E161" s="10">
        <v>19</v>
      </c>
      <c r="F161" s="10">
        <v>6728854</v>
      </c>
      <c r="G161" t="s">
        <v>791</v>
      </c>
      <c r="H161">
        <f t="shared" si="8"/>
        <v>1</v>
      </c>
      <c r="I161">
        <f t="shared" si="9"/>
        <v>1</v>
      </c>
      <c r="J161">
        <f t="shared" si="10"/>
        <v>1</v>
      </c>
      <c r="K161" t="str">
        <f t="shared" si="11"/>
        <v>intergenic_variant</v>
      </c>
      <c r="M161" s="10">
        <v>19</v>
      </c>
      <c r="N161" s="10">
        <v>12407112</v>
      </c>
      <c r="O161" t="s">
        <v>779</v>
      </c>
      <c r="P161">
        <v>1</v>
      </c>
      <c r="Q161">
        <v>1</v>
      </c>
      <c r="R161">
        <v>1</v>
      </c>
      <c r="S161" t="s">
        <v>779</v>
      </c>
    </row>
    <row r="162" spans="1:19" x14ac:dyDescent="0.35">
      <c r="A162" t="str">
        <f>LEFT(VEP!B162,FIND(":",VEP!B162)-1)</f>
        <v>2</v>
      </c>
      <c r="B162" t="str">
        <f>RIGHT(VEP!B162,LEN(VEP!B162)-FIND("-",VEP!B162))</f>
        <v>61880556</v>
      </c>
      <c r="C162" t="str">
        <f>VEP!D162</f>
        <v>intron_variant</v>
      </c>
      <c r="E162" s="10">
        <v>19</v>
      </c>
      <c r="F162" s="10">
        <v>6741733</v>
      </c>
      <c r="G162" t="s">
        <v>791</v>
      </c>
      <c r="H162">
        <f t="shared" si="8"/>
        <v>1</v>
      </c>
      <c r="I162">
        <f t="shared" si="9"/>
        <v>1</v>
      </c>
      <c r="J162">
        <f t="shared" si="10"/>
        <v>1</v>
      </c>
      <c r="K162" t="str">
        <f t="shared" si="11"/>
        <v>intergenic_variant</v>
      </c>
      <c r="M162" s="10">
        <v>20</v>
      </c>
      <c r="N162" s="10">
        <v>2971861</v>
      </c>
      <c r="O162" t="s">
        <v>916</v>
      </c>
      <c r="P162">
        <v>1</v>
      </c>
      <c r="Q162">
        <v>1</v>
      </c>
      <c r="R162">
        <v>1</v>
      </c>
      <c r="S162" t="s">
        <v>916</v>
      </c>
    </row>
    <row r="163" spans="1:19" x14ac:dyDescent="0.35">
      <c r="A163" t="str">
        <f>LEFT(VEP!B163,FIND(":",VEP!B163)-1)</f>
        <v>2</v>
      </c>
      <c r="B163" t="str">
        <f>RIGHT(VEP!B163,LEN(VEP!B163)-FIND("-",VEP!B163))</f>
        <v>61880556</v>
      </c>
      <c r="C163" t="str">
        <f>VEP!D163</f>
        <v>intron_variant</v>
      </c>
      <c r="E163" s="10">
        <v>19</v>
      </c>
      <c r="F163" s="10">
        <v>6926648</v>
      </c>
      <c r="G163" t="s">
        <v>791</v>
      </c>
      <c r="H163">
        <f t="shared" si="8"/>
        <v>1</v>
      </c>
      <c r="I163">
        <f t="shared" si="9"/>
        <v>1</v>
      </c>
      <c r="J163">
        <f t="shared" si="10"/>
        <v>1</v>
      </c>
      <c r="K163" t="str">
        <f t="shared" si="11"/>
        <v>intergenic_variant</v>
      </c>
      <c r="M163" s="10">
        <v>20</v>
      </c>
      <c r="N163" s="10">
        <v>8744328</v>
      </c>
      <c r="O163" t="s">
        <v>791</v>
      </c>
      <c r="P163">
        <v>1</v>
      </c>
      <c r="Q163">
        <v>1</v>
      </c>
      <c r="R163">
        <v>1</v>
      </c>
      <c r="S163" t="s">
        <v>791</v>
      </c>
    </row>
    <row r="164" spans="1:19" x14ac:dyDescent="0.35">
      <c r="A164" t="str">
        <f>LEFT(VEP!B164,FIND(":",VEP!B164)-1)</f>
        <v>2</v>
      </c>
      <c r="B164" t="str">
        <f>RIGHT(VEP!B164,LEN(VEP!B164)-FIND("-",VEP!B164))</f>
        <v>61880556</v>
      </c>
      <c r="C164" t="str">
        <f>VEP!D164</f>
        <v>intron_variant</v>
      </c>
      <c r="E164" s="10">
        <v>19</v>
      </c>
      <c r="F164" s="10">
        <v>6970430</v>
      </c>
      <c r="G164" t="s">
        <v>791</v>
      </c>
      <c r="H164">
        <f t="shared" si="8"/>
        <v>1</v>
      </c>
      <c r="I164">
        <f t="shared" si="9"/>
        <v>1</v>
      </c>
      <c r="J164">
        <f t="shared" si="10"/>
        <v>1</v>
      </c>
      <c r="K164" t="str">
        <f t="shared" si="11"/>
        <v>intergenic_variant</v>
      </c>
      <c r="M164" s="10">
        <v>20</v>
      </c>
      <c r="N164" s="10">
        <v>8894743</v>
      </c>
      <c r="O164" t="s">
        <v>1168</v>
      </c>
      <c r="P164">
        <v>1</v>
      </c>
      <c r="Q164">
        <v>1</v>
      </c>
      <c r="R164">
        <v>1</v>
      </c>
      <c r="S164" t="s">
        <v>1168</v>
      </c>
    </row>
    <row r="165" spans="1:19" x14ac:dyDescent="0.35">
      <c r="A165" t="str">
        <f>LEFT(VEP!B165,FIND(":",VEP!B165)-1)</f>
        <v>2</v>
      </c>
      <c r="B165" t="str">
        <f>RIGHT(VEP!B165,LEN(VEP!B165)-FIND("-",VEP!B165))</f>
        <v>61880556</v>
      </c>
      <c r="C165" t="str">
        <f>VEP!D165</f>
        <v>intron_variant</v>
      </c>
      <c r="E165" s="10">
        <v>19</v>
      </c>
      <c r="F165" s="10">
        <v>7095253</v>
      </c>
      <c r="G165" t="s">
        <v>791</v>
      </c>
      <c r="H165">
        <f t="shared" si="8"/>
        <v>1</v>
      </c>
      <c r="I165">
        <f t="shared" si="9"/>
        <v>1</v>
      </c>
      <c r="J165">
        <f t="shared" si="10"/>
        <v>1</v>
      </c>
      <c r="K165" t="str">
        <f t="shared" si="11"/>
        <v>intergenic_variant</v>
      </c>
      <c r="M165" s="10">
        <v>20</v>
      </c>
      <c r="N165" s="10">
        <v>12119654</v>
      </c>
      <c r="O165" t="s">
        <v>791</v>
      </c>
      <c r="P165">
        <v>1</v>
      </c>
      <c r="Q165">
        <v>1</v>
      </c>
      <c r="R165">
        <v>1</v>
      </c>
      <c r="S165" t="s">
        <v>791</v>
      </c>
    </row>
    <row r="166" spans="1:19" x14ac:dyDescent="0.35">
      <c r="A166" t="str">
        <f>LEFT(VEP!B166,FIND(":",VEP!B166)-1)</f>
        <v>2</v>
      </c>
      <c r="B166" t="str">
        <f>RIGHT(VEP!B166,LEN(VEP!B166)-FIND("-",VEP!B166))</f>
        <v>61897779</v>
      </c>
      <c r="C166" t="str">
        <f>VEP!D166</f>
        <v>intron_variant</v>
      </c>
      <c r="E166" s="10">
        <v>19</v>
      </c>
      <c r="F166" s="10">
        <v>7097389</v>
      </c>
      <c r="G166" t="s">
        <v>791</v>
      </c>
      <c r="H166">
        <f t="shared" si="8"/>
        <v>1</v>
      </c>
      <c r="I166">
        <f t="shared" si="9"/>
        <v>1</v>
      </c>
      <c r="J166">
        <f t="shared" si="10"/>
        <v>1</v>
      </c>
      <c r="K166" t="str">
        <f t="shared" si="11"/>
        <v>intergenic_variant</v>
      </c>
      <c r="M166" s="10">
        <v>20</v>
      </c>
      <c r="N166" s="10">
        <v>13387022</v>
      </c>
      <c r="O166" t="s">
        <v>791</v>
      </c>
      <c r="P166">
        <v>1</v>
      </c>
      <c r="Q166">
        <v>1</v>
      </c>
      <c r="R166">
        <v>1</v>
      </c>
      <c r="S166" t="s">
        <v>791</v>
      </c>
    </row>
    <row r="167" spans="1:19" x14ac:dyDescent="0.35">
      <c r="A167" t="str">
        <f>LEFT(VEP!B167,FIND(":",VEP!B167)-1)</f>
        <v>2</v>
      </c>
      <c r="B167" t="str">
        <f>RIGHT(VEP!B167,LEN(VEP!B167)-FIND("-",VEP!B167))</f>
        <v>61897779</v>
      </c>
      <c r="C167" t="str">
        <f>VEP!D167</f>
        <v>intron_variant</v>
      </c>
      <c r="E167" s="10">
        <v>19</v>
      </c>
      <c r="F167" s="10">
        <v>7117822</v>
      </c>
      <c r="G167" t="s">
        <v>791</v>
      </c>
      <c r="H167">
        <f t="shared" si="8"/>
        <v>1</v>
      </c>
      <c r="I167">
        <f t="shared" si="9"/>
        <v>1</v>
      </c>
      <c r="J167">
        <f t="shared" si="10"/>
        <v>1</v>
      </c>
      <c r="K167" t="str">
        <f t="shared" si="11"/>
        <v>intergenic_variant</v>
      </c>
      <c r="M167" s="10">
        <v>20</v>
      </c>
      <c r="N167" s="10">
        <v>18037927</v>
      </c>
      <c r="O167" t="s">
        <v>791</v>
      </c>
      <c r="P167">
        <v>1</v>
      </c>
      <c r="Q167">
        <v>1</v>
      </c>
      <c r="R167">
        <v>1</v>
      </c>
      <c r="S167" t="s">
        <v>791</v>
      </c>
    </row>
    <row r="168" spans="1:19" x14ac:dyDescent="0.35">
      <c r="A168" t="str">
        <f>LEFT(VEP!B168,FIND(":",VEP!B168)-1)</f>
        <v>2</v>
      </c>
      <c r="B168" t="str">
        <f>RIGHT(VEP!B168,LEN(VEP!B168)-FIND("-",VEP!B168))</f>
        <v>61897779</v>
      </c>
      <c r="C168" t="str">
        <f>VEP!D168</f>
        <v>intron_variant</v>
      </c>
      <c r="E168" s="10">
        <v>19</v>
      </c>
      <c r="F168" s="10">
        <v>7122489</v>
      </c>
      <c r="G168" t="s">
        <v>791</v>
      </c>
      <c r="H168">
        <f t="shared" si="8"/>
        <v>1</v>
      </c>
      <c r="I168">
        <f t="shared" si="9"/>
        <v>1</v>
      </c>
      <c r="J168">
        <f t="shared" si="10"/>
        <v>1</v>
      </c>
      <c r="K168" t="str">
        <f t="shared" si="11"/>
        <v>intergenic_variant</v>
      </c>
      <c r="M168" s="10">
        <v>20</v>
      </c>
      <c r="N168" s="10">
        <v>18060817</v>
      </c>
      <c r="O168" t="s">
        <v>791</v>
      </c>
      <c r="P168">
        <v>1</v>
      </c>
      <c r="Q168">
        <v>1</v>
      </c>
      <c r="R168">
        <v>1</v>
      </c>
      <c r="S168" t="s">
        <v>791</v>
      </c>
    </row>
    <row r="169" spans="1:19" x14ac:dyDescent="0.35">
      <c r="A169" t="str">
        <f>LEFT(VEP!B169,FIND(":",VEP!B169)-1)</f>
        <v>2</v>
      </c>
      <c r="B169" t="str">
        <f>RIGHT(VEP!B169,LEN(VEP!B169)-FIND("-",VEP!B169))</f>
        <v>61897779</v>
      </c>
      <c r="C169" t="str">
        <f>VEP!D169</f>
        <v>intron_variant</v>
      </c>
      <c r="E169" s="10">
        <v>19</v>
      </c>
      <c r="F169" s="10">
        <v>12407112</v>
      </c>
      <c r="G169" t="s">
        <v>779</v>
      </c>
      <c r="H169">
        <f t="shared" si="8"/>
        <v>1</v>
      </c>
      <c r="I169">
        <f t="shared" si="9"/>
        <v>1</v>
      </c>
      <c r="J169">
        <f t="shared" si="10"/>
        <v>1</v>
      </c>
      <c r="K169" t="str">
        <f t="shared" si="11"/>
        <v>intron_variant,non_coding_transcript_variant</v>
      </c>
      <c r="M169" s="10">
        <v>20</v>
      </c>
      <c r="N169" s="10">
        <v>18066749</v>
      </c>
      <c r="O169" t="s">
        <v>791</v>
      </c>
      <c r="P169">
        <v>1</v>
      </c>
      <c r="Q169">
        <v>1</v>
      </c>
      <c r="R169">
        <v>1</v>
      </c>
      <c r="S169" t="s">
        <v>791</v>
      </c>
    </row>
    <row r="170" spans="1:19" x14ac:dyDescent="0.35">
      <c r="A170" t="str">
        <f>LEFT(VEP!B170,FIND(":",VEP!B170)-1)</f>
        <v>2</v>
      </c>
      <c r="B170" t="str">
        <f>RIGHT(VEP!B170,LEN(VEP!B170)-FIND("-",VEP!B170))</f>
        <v>61897779</v>
      </c>
      <c r="C170" t="str">
        <f>VEP!D170</f>
        <v>intron_variant</v>
      </c>
      <c r="E170" s="10">
        <v>20</v>
      </c>
      <c r="F170" s="10">
        <v>2971861</v>
      </c>
      <c r="G170" t="s">
        <v>916</v>
      </c>
      <c r="H170">
        <f t="shared" si="8"/>
        <v>1</v>
      </c>
      <c r="I170">
        <f t="shared" si="9"/>
        <v>1</v>
      </c>
      <c r="J170">
        <f t="shared" si="10"/>
        <v>1</v>
      </c>
      <c r="K170" t="str">
        <f t="shared" si="11"/>
        <v>3_prime_UTR_variant</v>
      </c>
      <c r="M170" s="10">
        <v>20</v>
      </c>
      <c r="N170" s="10">
        <v>18076728</v>
      </c>
      <c r="O170" t="s">
        <v>791</v>
      </c>
      <c r="P170">
        <v>1</v>
      </c>
      <c r="Q170">
        <v>1</v>
      </c>
      <c r="R170">
        <v>1</v>
      </c>
      <c r="S170" t="s">
        <v>791</v>
      </c>
    </row>
    <row r="171" spans="1:19" x14ac:dyDescent="0.35">
      <c r="A171" t="str">
        <f>LEFT(VEP!B171,FIND(":",VEP!B171)-1)</f>
        <v>2</v>
      </c>
      <c r="B171" t="str">
        <f>RIGHT(VEP!B171,LEN(VEP!B171)-FIND("-",VEP!B171))</f>
        <v>61897779</v>
      </c>
      <c r="C171" t="str">
        <f>VEP!D171</f>
        <v>intron_variant</v>
      </c>
      <c r="E171" s="10">
        <v>20</v>
      </c>
      <c r="F171" s="10">
        <v>8744328</v>
      </c>
      <c r="G171" t="s">
        <v>791</v>
      </c>
      <c r="H171">
        <f t="shared" si="8"/>
        <v>1</v>
      </c>
      <c r="I171">
        <f t="shared" si="9"/>
        <v>1</v>
      </c>
      <c r="J171">
        <f t="shared" si="10"/>
        <v>1</v>
      </c>
      <c r="K171" t="str">
        <f t="shared" si="11"/>
        <v>intergenic_variant</v>
      </c>
      <c r="M171" s="10">
        <v>20</v>
      </c>
      <c r="N171" s="10">
        <v>18090687</v>
      </c>
      <c r="O171" t="s">
        <v>791</v>
      </c>
      <c r="P171">
        <v>1</v>
      </c>
      <c r="Q171">
        <v>1</v>
      </c>
      <c r="R171">
        <v>1</v>
      </c>
      <c r="S171" t="s">
        <v>791</v>
      </c>
    </row>
    <row r="172" spans="1:19" x14ac:dyDescent="0.35">
      <c r="A172" t="str">
        <f>LEFT(VEP!B172,FIND(":",VEP!B172)-1)</f>
        <v>2</v>
      </c>
      <c r="B172" t="str">
        <f>RIGHT(VEP!B172,LEN(VEP!B172)-FIND("-",VEP!B172))</f>
        <v>61897779</v>
      </c>
      <c r="C172" t="str">
        <f>VEP!D172</f>
        <v>intron_variant</v>
      </c>
      <c r="E172" s="10">
        <v>20</v>
      </c>
      <c r="F172" s="10">
        <v>8894743</v>
      </c>
      <c r="G172" t="s">
        <v>1168</v>
      </c>
      <c r="H172">
        <f t="shared" si="8"/>
        <v>1</v>
      </c>
      <c r="I172">
        <f t="shared" si="9"/>
        <v>1</v>
      </c>
      <c r="J172">
        <f t="shared" si="10"/>
        <v>1</v>
      </c>
      <c r="K172" t="str">
        <f t="shared" si="11"/>
        <v>5_prime_UTR_variant</v>
      </c>
      <c r="M172" s="10">
        <v>20</v>
      </c>
      <c r="N172" s="10">
        <v>18099570</v>
      </c>
      <c r="O172" t="s">
        <v>791</v>
      </c>
      <c r="P172">
        <v>1</v>
      </c>
      <c r="Q172">
        <v>1</v>
      </c>
      <c r="R172">
        <v>1</v>
      </c>
      <c r="S172" t="s">
        <v>791</v>
      </c>
    </row>
    <row r="173" spans="1:19" x14ac:dyDescent="0.35">
      <c r="A173" t="str">
        <f>LEFT(VEP!B173,FIND(":",VEP!B173)-1)</f>
        <v>2</v>
      </c>
      <c r="B173" t="str">
        <f>RIGHT(VEP!B173,LEN(VEP!B173)-FIND("-",VEP!B173))</f>
        <v>61897779</v>
      </c>
      <c r="C173" t="str">
        <f>VEP!D173</f>
        <v>intron_variant</v>
      </c>
      <c r="E173" s="10">
        <v>20</v>
      </c>
      <c r="F173" s="10">
        <v>12119654</v>
      </c>
      <c r="G173" t="s">
        <v>791</v>
      </c>
      <c r="H173">
        <f t="shared" si="8"/>
        <v>1</v>
      </c>
      <c r="I173">
        <f t="shared" si="9"/>
        <v>1</v>
      </c>
      <c r="J173">
        <f t="shared" si="10"/>
        <v>1</v>
      </c>
      <c r="K173" t="str">
        <f t="shared" si="11"/>
        <v>intergenic_variant</v>
      </c>
      <c r="M173" s="10">
        <v>20</v>
      </c>
      <c r="N173" s="10">
        <v>23922281</v>
      </c>
      <c r="O173" t="s">
        <v>784</v>
      </c>
      <c r="P173">
        <v>1</v>
      </c>
      <c r="Q173">
        <v>1</v>
      </c>
      <c r="R173">
        <v>1</v>
      </c>
      <c r="S173" t="s">
        <v>784</v>
      </c>
    </row>
    <row r="174" spans="1:19" x14ac:dyDescent="0.35">
      <c r="A174" t="str">
        <f>LEFT(VEP!B174,FIND(":",VEP!B174)-1)</f>
        <v>2</v>
      </c>
      <c r="B174" t="str">
        <f>RIGHT(VEP!B174,LEN(VEP!B174)-FIND("-",VEP!B174))</f>
        <v>61897779</v>
      </c>
      <c r="C174" t="str">
        <f>VEP!D174</f>
        <v>intron_variant</v>
      </c>
      <c r="E174" s="10">
        <v>20</v>
      </c>
      <c r="F174" s="10">
        <v>13387022</v>
      </c>
      <c r="G174" t="s">
        <v>791</v>
      </c>
      <c r="H174">
        <f t="shared" si="8"/>
        <v>1</v>
      </c>
      <c r="I174">
        <f t="shared" si="9"/>
        <v>1</v>
      </c>
      <c r="J174">
        <f t="shared" si="10"/>
        <v>1</v>
      </c>
      <c r="K174" t="str">
        <f t="shared" si="11"/>
        <v>intergenic_variant</v>
      </c>
      <c r="M174" s="10">
        <v>20</v>
      </c>
      <c r="N174" s="10">
        <v>35581314</v>
      </c>
      <c r="O174" t="s">
        <v>784</v>
      </c>
      <c r="P174">
        <v>1</v>
      </c>
      <c r="Q174">
        <v>1</v>
      </c>
      <c r="R174">
        <v>1</v>
      </c>
      <c r="S174" t="s">
        <v>784</v>
      </c>
    </row>
    <row r="175" spans="1:19" x14ac:dyDescent="0.35">
      <c r="A175" t="str">
        <f>LEFT(VEP!B175,FIND(":",VEP!B175)-1)</f>
        <v>2</v>
      </c>
      <c r="B175" t="str">
        <f>RIGHT(VEP!B175,LEN(VEP!B175)-FIND("-",VEP!B175))</f>
        <v>61897779</v>
      </c>
      <c r="C175" t="str">
        <f>VEP!D175</f>
        <v>intron_variant</v>
      </c>
      <c r="E175" s="10">
        <v>20</v>
      </c>
      <c r="F175" s="10">
        <v>18037927</v>
      </c>
      <c r="G175" t="s">
        <v>791</v>
      </c>
      <c r="H175">
        <f t="shared" si="8"/>
        <v>1</v>
      </c>
      <c r="I175">
        <f t="shared" si="9"/>
        <v>1</v>
      </c>
      <c r="J175">
        <f t="shared" si="10"/>
        <v>1</v>
      </c>
      <c r="K175" t="str">
        <f t="shared" si="11"/>
        <v>intergenic_variant</v>
      </c>
      <c r="M175" s="10">
        <v>20</v>
      </c>
      <c r="N175" s="10">
        <v>35587808</v>
      </c>
      <c r="O175" t="s">
        <v>784</v>
      </c>
      <c r="P175">
        <v>1</v>
      </c>
      <c r="Q175">
        <v>1</v>
      </c>
      <c r="R175">
        <v>1</v>
      </c>
      <c r="S175" t="s">
        <v>784</v>
      </c>
    </row>
    <row r="176" spans="1:19" x14ac:dyDescent="0.35">
      <c r="A176" t="str">
        <f>LEFT(VEP!B176,FIND(":",VEP!B176)-1)</f>
        <v>2</v>
      </c>
      <c r="B176" t="str">
        <f>RIGHT(VEP!B176,LEN(VEP!B176)-FIND("-",VEP!B176))</f>
        <v>61901702</v>
      </c>
      <c r="C176" t="str">
        <f>VEP!D176</f>
        <v>intron_variant</v>
      </c>
      <c r="E176" s="10">
        <v>20</v>
      </c>
      <c r="F176" s="10">
        <v>18060817</v>
      </c>
      <c r="G176" t="s">
        <v>791</v>
      </c>
      <c r="H176">
        <f t="shared" si="8"/>
        <v>1</v>
      </c>
      <c r="I176">
        <f t="shared" si="9"/>
        <v>1</v>
      </c>
      <c r="J176">
        <f t="shared" si="10"/>
        <v>1</v>
      </c>
      <c r="K176" t="str">
        <f t="shared" si="11"/>
        <v>intergenic_variant</v>
      </c>
      <c r="M176" s="10">
        <v>20</v>
      </c>
      <c r="N176" s="10">
        <v>35732329</v>
      </c>
      <c r="O176" t="s">
        <v>784</v>
      </c>
      <c r="P176">
        <v>1</v>
      </c>
      <c r="Q176">
        <v>1</v>
      </c>
      <c r="R176">
        <v>1</v>
      </c>
      <c r="S176" t="s">
        <v>784</v>
      </c>
    </row>
    <row r="177" spans="1:19" x14ac:dyDescent="0.35">
      <c r="A177" t="str">
        <f>LEFT(VEP!B177,FIND(":",VEP!B177)-1)</f>
        <v>2</v>
      </c>
      <c r="B177" t="str">
        <f>RIGHT(VEP!B177,LEN(VEP!B177)-FIND("-",VEP!B177))</f>
        <v>61901702</v>
      </c>
      <c r="C177" t="str">
        <f>VEP!D177</f>
        <v>intron_variant</v>
      </c>
      <c r="E177" s="10">
        <v>20</v>
      </c>
      <c r="F177" s="10">
        <v>18066749</v>
      </c>
      <c r="G177" t="s">
        <v>791</v>
      </c>
      <c r="H177">
        <f t="shared" si="8"/>
        <v>1</v>
      </c>
      <c r="I177">
        <f t="shared" si="9"/>
        <v>1</v>
      </c>
      <c r="J177">
        <f t="shared" si="10"/>
        <v>1</v>
      </c>
      <c r="K177" t="str">
        <f t="shared" si="11"/>
        <v>intergenic_variant</v>
      </c>
      <c r="M177" s="10">
        <v>20</v>
      </c>
      <c r="N177" s="10">
        <v>35738272</v>
      </c>
      <c r="O177" t="s">
        <v>784</v>
      </c>
      <c r="P177">
        <v>1</v>
      </c>
      <c r="Q177">
        <v>1</v>
      </c>
      <c r="R177">
        <v>1</v>
      </c>
      <c r="S177" t="s">
        <v>784</v>
      </c>
    </row>
    <row r="178" spans="1:19" x14ac:dyDescent="0.35">
      <c r="A178" t="str">
        <f>LEFT(VEP!B178,FIND(":",VEP!B178)-1)</f>
        <v>2</v>
      </c>
      <c r="B178" t="str">
        <f>RIGHT(VEP!B178,LEN(VEP!B178)-FIND("-",VEP!B178))</f>
        <v>61901702</v>
      </c>
      <c r="C178" t="str">
        <f>VEP!D178</f>
        <v>intron_variant</v>
      </c>
      <c r="E178" s="10">
        <v>20</v>
      </c>
      <c r="F178" s="10">
        <v>18076728</v>
      </c>
      <c r="G178" t="s">
        <v>791</v>
      </c>
      <c r="H178">
        <f t="shared" si="8"/>
        <v>1</v>
      </c>
      <c r="I178">
        <f t="shared" si="9"/>
        <v>1</v>
      </c>
      <c r="J178">
        <f t="shared" si="10"/>
        <v>1</v>
      </c>
      <c r="K178" t="str">
        <f t="shared" si="11"/>
        <v>intergenic_variant</v>
      </c>
      <c r="M178" s="10">
        <v>20</v>
      </c>
      <c r="N178" s="10">
        <v>36834508</v>
      </c>
      <c r="O178" t="s">
        <v>791</v>
      </c>
      <c r="P178">
        <v>1</v>
      </c>
      <c r="Q178">
        <v>1</v>
      </c>
      <c r="R178">
        <v>1</v>
      </c>
      <c r="S178" t="s">
        <v>791</v>
      </c>
    </row>
    <row r="179" spans="1:19" x14ac:dyDescent="0.35">
      <c r="A179" t="str">
        <f>LEFT(VEP!B179,FIND(":",VEP!B179)-1)</f>
        <v>2</v>
      </c>
      <c r="B179" t="str">
        <f>RIGHT(VEP!B179,LEN(VEP!B179)-FIND("-",VEP!B179))</f>
        <v>61901702</v>
      </c>
      <c r="C179" t="str">
        <f>VEP!D179</f>
        <v>intron_variant</v>
      </c>
      <c r="E179" s="10">
        <v>20</v>
      </c>
      <c r="F179" s="10">
        <v>18090687</v>
      </c>
      <c r="G179" t="s">
        <v>791</v>
      </c>
      <c r="H179">
        <f t="shared" si="8"/>
        <v>1</v>
      </c>
      <c r="I179">
        <f t="shared" si="9"/>
        <v>1</v>
      </c>
      <c r="J179">
        <f t="shared" si="10"/>
        <v>1</v>
      </c>
      <c r="K179" t="str">
        <f t="shared" si="11"/>
        <v>intergenic_variant</v>
      </c>
      <c r="M179" s="10">
        <v>22</v>
      </c>
      <c r="N179" s="10">
        <v>11073667</v>
      </c>
      <c r="O179" t="s">
        <v>791</v>
      </c>
      <c r="P179">
        <v>1</v>
      </c>
      <c r="Q179">
        <v>1</v>
      </c>
      <c r="R179">
        <v>1</v>
      </c>
      <c r="S179" t="s">
        <v>791</v>
      </c>
    </row>
    <row r="180" spans="1:19" x14ac:dyDescent="0.35">
      <c r="A180" t="str">
        <f>LEFT(VEP!B180,FIND(":",VEP!B180)-1)</f>
        <v>2</v>
      </c>
      <c r="B180" t="str">
        <f>RIGHT(VEP!B180,LEN(VEP!B180)-FIND("-",VEP!B180))</f>
        <v>61901702</v>
      </c>
      <c r="C180" t="str">
        <f>VEP!D180</f>
        <v>intron_variant</v>
      </c>
      <c r="E180" s="10">
        <v>20</v>
      </c>
      <c r="F180" s="10">
        <v>18099570</v>
      </c>
      <c r="G180" t="s">
        <v>791</v>
      </c>
      <c r="H180">
        <f t="shared" si="8"/>
        <v>1</v>
      </c>
      <c r="I180">
        <f t="shared" si="9"/>
        <v>1</v>
      </c>
      <c r="J180">
        <f t="shared" si="10"/>
        <v>1</v>
      </c>
      <c r="K180" t="str">
        <f t="shared" si="11"/>
        <v>intergenic_variant</v>
      </c>
      <c r="M180" s="10">
        <v>22</v>
      </c>
      <c r="N180" s="10">
        <v>12027888</v>
      </c>
      <c r="O180" t="s">
        <v>779</v>
      </c>
      <c r="P180">
        <v>1</v>
      </c>
      <c r="Q180">
        <v>1</v>
      </c>
      <c r="R180">
        <v>1</v>
      </c>
      <c r="S180" t="s">
        <v>779</v>
      </c>
    </row>
    <row r="181" spans="1:19" x14ac:dyDescent="0.35">
      <c r="A181" t="str">
        <f>LEFT(VEP!B181,FIND(":",VEP!B181)-1)</f>
        <v>2</v>
      </c>
      <c r="B181" t="str">
        <f>RIGHT(VEP!B181,LEN(VEP!B181)-FIND("-",VEP!B181))</f>
        <v>61901702</v>
      </c>
      <c r="C181" t="str">
        <f>VEP!D181</f>
        <v>intron_variant</v>
      </c>
      <c r="E181" s="10">
        <v>20</v>
      </c>
      <c r="F181" s="10">
        <v>23922281</v>
      </c>
      <c r="G181" t="s">
        <v>784</v>
      </c>
      <c r="H181">
        <f t="shared" si="8"/>
        <v>1</v>
      </c>
      <c r="I181">
        <f t="shared" si="9"/>
        <v>1</v>
      </c>
      <c r="J181">
        <f t="shared" si="10"/>
        <v>1</v>
      </c>
      <c r="K181" t="str">
        <f t="shared" si="11"/>
        <v>intron_variant</v>
      </c>
      <c r="M181" s="10">
        <v>22</v>
      </c>
      <c r="N181" s="10">
        <v>12039716</v>
      </c>
      <c r="O181" t="s">
        <v>779</v>
      </c>
      <c r="P181">
        <v>1</v>
      </c>
      <c r="Q181">
        <v>1</v>
      </c>
      <c r="R181">
        <v>1</v>
      </c>
      <c r="S181" t="s">
        <v>779</v>
      </c>
    </row>
    <row r="182" spans="1:19" x14ac:dyDescent="0.35">
      <c r="A182" t="str">
        <f>LEFT(VEP!B182,FIND(":",VEP!B182)-1)</f>
        <v>2</v>
      </c>
      <c r="B182" t="str">
        <f>RIGHT(VEP!B182,LEN(VEP!B182)-FIND("-",VEP!B182))</f>
        <v>61901702</v>
      </c>
      <c r="C182" t="str">
        <f>VEP!D182</f>
        <v>intron_variant</v>
      </c>
      <c r="E182" s="10">
        <v>20</v>
      </c>
      <c r="F182" s="10">
        <v>35581314</v>
      </c>
      <c r="G182" t="s">
        <v>784</v>
      </c>
      <c r="H182">
        <f t="shared" si="8"/>
        <v>1</v>
      </c>
      <c r="I182">
        <f t="shared" si="9"/>
        <v>1</v>
      </c>
      <c r="J182">
        <f t="shared" si="10"/>
        <v>1</v>
      </c>
      <c r="K182" t="str">
        <f t="shared" si="11"/>
        <v>intron_variant</v>
      </c>
      <c r="M182" s="10">
        <v>22</v>
      </c>
      <c r="N182" s="10">
        <v>12064068</v>
      </c>
      <c r="O182" t="s">
        <v>779</v>
      </c>
      <c r="P182">
        <v>1</v>
      </c>
      <c r="Q182">
        <v>1</v>
      </c>
      <c r="R182">
        <v>1</v>
      </c>
      <c r="S182" t="s">
        <v>779</v>
      </c>
    </row>
    <row r="183" spans="1:19" x14ac:dyDescent="0.35">
      <c r="A183" t="str">
        <f>LEFT(VEP!B183,FIND(":",VEP!B183)-1)</f>
        <v>2</v>
      </c>
      <c r="B183" t="str">
        <f>RIGHT(VEP!B183,LEN(VEP!B183)-FIND("-",VEP!B183))</f>
        <v>61901702</v>
      </c>
      <c r="C183" t="str">
        <f>VEP!D183</f>
        <v>intron_variant</v>
      </c>
      <c r="E183" s="10">
        <v>20</v>
      </c>
      <c r="F183" s="10">
        <v>35587808</v>
      </c>
      <c r="G183" t="s">
        <v>784</v>
      </c>
      <c r="H183">
        <f t="shared" si="8"/>
        <v>1</v>
      </c>
      <c r="I183">
        <f t="shared" si="9"/>
        <v>1</v>
      </c>
      <c r="J183">
        <f t="shared" si="10"/>
        <v>1</v>
      </c>
      <c r="K183" t="str">
        <f t="shared" si="11"/>
        <v>intron_variant</v>
      </c>
      <c r="M183" s="10">
        <v>22</v>
      </c>
      <c r="N183" s="10">
        <v>17089718</v>
      </c>
      <c r="O183" t="s">
        <v>791</v>
      </c>
      <c r="P183">
        <v>1</v>
      </c>
      <c r="Q183">
        <v>1</v>
      </c>
      <c r="R183">
        <v>1</v>
      </c>
      <c r="S183" t="s">
        <v>791</v>
      </c>
    </row>
    <row r="184" spans="1:19" x14ac:dyDescent="0.35">
      <c r="A184" t="str">
        <f>LEFT(VEP!B184,FIND(":",VEP!B184)-1)</f>
        <v>2</v>
      </c>
      <c r="B184" t="str">
        <f>RIGHT(VEP!B184,LEN(VEP!B184)-FIND("-",VEP!B184))</f>
        <v>61901702</v>
      </c>
      <c r="C184" t="str">
        <f>VEP!D184</f>
        <v>intron_variant</v>
      </c>
      <c r="E184" s="10">
        <v>20</v>
      </c>
      <c r="F184" s="10">
        <v>35732329</v>
      </c>
      <c r="G184" t="s">
        <v>784</v>
      </c>
      <c r="H184">
        <f t="shared" si="8"/>
        <v>1</v>
      </c>
      <c r="I184">
        <f t="shared" si="9"/>
        <v>1</v>
      </c>
      <c r="J184">
        <f t="shared" si="10"/>
        <v>1</v>
      </c>
      <c r="K184" t="str">
        <f t="shared" si="11"/>
        <v>intron_variant</v>
      </c>
      <c r="M184" s="10">
        <v>22</v>
      </c>
      <c r="N184" s="10">
        <v>17102316</v>
      </c>
      <c r="O184" t="s">
        <v>791</v>
      </c>
      <c r="P184">
        <v>1</v>
      </c>
      <c r="Q184">
        <v>1</v>
      </c>
      <c r="R184">
        <v>1</v>
      </c>
      <c r="S184" t="s">
        <v>791</v>
      </c>
    </row>
    <row r="185" spans="1:19" x14ac:dyDescent="0.35">
      <c r="A185" t="str">
        <f>LEFT(VEP!B185,FIND(":",VEP!B185)-1)</f>
        <v>2</v>
      </c>
      <c r="B185" t="str">
        <f>RIGHT(VEP!B185,LEN(VEP!B185)-FIND("-",VEP!B185))</f>
        <v>61901702</v>
      </c>
      <c r="C185" t="str">
        <f>VEP!D185</f>
        <v>intron_variant</v>
      </c>
      <c r="E185" s="10">
        <v>20</v>
      </c>
      <c r="F185" s="10">
        <v>35738272</v>
      </c>
      <c r="G185" t="s">
        <v>784</v>
      </c>
      <c r="H185">
        <f t="shared" si="8"/>
        <v>1</v>
      </c>
      <c r="I185">
        <f t="shared" si="9"/>
        <v>1</v>
      </c>
      <c r="J185">
        <f t="shared" si="10"/>
        <v>1</v>
      </c>
      <c r="K185" t="str">
        <f t="shared" si="11"/>
        <v>intron_variant</v>
      </c>
      <c r="M185" s="10">
        <v>22</v>
      </c>
      <c r="N185" s="10">
        <v>17113959</v>
      </c>
      <c r="O185" t="s">
        <v>791</v>
      </c>
      <c r="P185">
        <v>1</v>
      </c>
      <c r="Q185">
        <v>1</v>
      </c>
      <c r="R185">
        <v>1</v>
      </c>
      <c r="S185" t="s">
        <v>791</v>
      </c>
    </row>
    <row r="186" spans="1:19" x14ac:dyDescent="0.35">
      <c r="A186" t="str">
        <f>LEFT(VEP!B186,FIND(":",VEP!B186)-1)</f>
        <v>2</v>
      </c>
      <c r="B186" t="str">
        <f>RIGHT(VEP!B186,LEN(VEP!B186)-FIND("-",VEP!B186))</f>
        <v>71434345</v>
      </c>
      <c r="C186" t="str">
        <f>VEP!D186</f>
        <v>downstream_gene_variant</v>
      </c>
      <c r="E186" s="10">
        <v>20</v>
      </c>
      <c r="F186" s="10">
        <v>36834508</v>
      </c>
      <c r="G186" t="s">
        <v>791</v>
      </c>
      <c r="H186">
        <f t="shared" si="8"/>
        <v>1</v>
      </c>
      <c r="I186">
        <f t="shared" si="9"/>
        <v>1</v>
      </c>
      <c r="J186">
        <f t="shared" si="10"/>
        <v>1</v>
      </c>
      <c r="K186" t="str">
        <f t="shared" si="11"/>
        <v>intergenic_variant</v>
      </c>
      <c r="M186" s="10">
        <v>22</v>
      </c>
      <c r="N186" s="10">
        <v>17129084</v>
      </c>
      <c r="O186" t="s">
        <v>791</v>
      </c>
      <c r="P186">
        <v>1</v>
      </c>
      <c r="Q186">
        <v>1</v>
      </c>
      <c r="R186">
        <v>1</v>
      </c>
      <c r="S186" t="s">
        <v>791</v>
      </c>
    </row>
    <row r="187" spans="1:19" x14ac:dyDescent="0.35">
      <c r="A187" t="str">
        <f>LEFT(VEP!B187,FIND(":",VEP!B187)-1)</f>
        <v>2</v>
      </c>
      <c r="B187" t="str">
        <f>RIGHT(VEP!B187,LEN(VEP!B187)-FIND("-",VEP!B187))</f>
        <v>71434345</v>
      </c>
      <c r="C187" t="str">
        <f>VEP!D187</f>
        <v>intron_variant</v>
      </c>
      <c r="E187" s="10">
        <v>22</v>
      </c>
      <c r="F187" s="10">
        <v>11073667</v>
      </c>
      <c r="G187" t="s">
        <v>791</v>
      </c>
      <c r="H187">
        <f t="shared" si="8"/>
        <v>1</v>
      </c>
      <c r="I187">
        <f t="shared" si="9"/>
        <v>1</v>
      </c>
      <c r="J187">
        <f t="shared" si="10"/>
        <v>1</v>
      </c>
      <c r="K187" t="str">
        <f t="shared" si="11"/>
        <v>intergenic_variant</v>
      </c>
      <c r="M187" s="10">
        <v>22</v>
      </c>
      <c r="N187" s="10">
        <v>17133195</v>
      </c>
      <c r="O187" t="s">
        <v>791</v>
      </c>
      <c r="P187">
        <v>1</v>
      </c>
      <c r="Q187">
        <v>1</v>
      </c>
      <c r="R187">
        <v>1</v>
      </c>
      <c r="S187" t="s">
        <v>791</v>
      </c>
    </row>
    <row r="188" spans="1:19" x14ac:dyDescent="0.35">
      <c r="A188" t="str">
        <f>LEFT(VEP!B188,FIND(":",VEP!B188)-1)</f>
        <v>2</v>
      </c>
      <c r="B188" t="str">
        <f>RIGHT(VEP!B188,LEN(VEP!B188)-FIND("-",VEP!B188))</f>
        <v>71457825</v>
      </c>
      <c r="C188" t="str">
        <f>VEP!D188</f>
        <v>intron_variant</v>
      </c>
      <c r="E188" s="10">
        <v>22</v>
      </c>
      <c r="F188" s="10">
        <v>12027888</v>
      </c>
      <c r="G188" t="s">
        <v>779</v>
      </c>
      <c r="H188">
        <f t="shared" si="8"/>
        <v>1</v>
      </c>
      <c r="I188">
        <f t="shared" si="9"/>
        <v>1</v>
      </c>
      <c r="J188">
        <f t="shared" si="10"/>
        <v>1</v>
      </c>
      <c r="K188" t="str">
        <f t="shared" si="11"/>
        <v>intron_variant,non_coding_transcript_variant</v>
      </c>
      <c r="M188" s="10">
        <v>22</v>
      </c>
      <c r="N188" s="10">
        <v>17153150</v>
      </c>
      <c r="O188" t="s">
        <v>867</v>
      </c>
      <c r="P188">
        <v>2</v>
      </c>
      <c r="Q188">
        <v>2</v>
      </c>
      <c r="R188">
        <v>1</v>
      </c>
      <c r="S188" t="s">
        <v>1550</v>
      </c>
    </row>
    <row r="189" spans="1:19" x14ac:dyDescent="0.35">
      <c r="A189" t="str">
        <f>LEFT(VEP!B189,FIND(":",VEP!B189)-1)</f>
        <v>2</v>
      </c>
      <c r="B189" t="str">
        <f>RIGHT(VEP!B189,LEN(VEP!B189)-FIND("-",VEP!B189))</f>
        <v>71471740</v>
      </c>
      <c r="C189" t="str">
        <f>VEP!D189</f>
        <v>downstream_gene_variant</v>
      </c>
      <c r="E189" s="10">
        <v>22</v>
      </c>
      <c r="F189" s="10">
        <v>12039716</v>
      </c>
      <c r="G189" t="s">
        <v>779</v>
      </c>
      <c r="H189">
        <f t="shared" si="8"/>
        <v>1</v>
      </c>
      <c r="I189">
        <f t="shared" si="9"/>
        <v>1</v>
      </c>
      <c r="J189">
        <f t="shared" si="10"/>
        <v>1</v>
      </c>
      <c r="K189" t="str">
        <f t="shared" si="11"/>
        <v>intron_variant,non_coding_transcript_variant</v>
      </c>
      <c r="M189" s="10">
        <v>22</v>
      </c>
      <c r="N189" s="10">
        <v>17154006</v>
      </c>
      <c r="O189" t="s">
        <v>867</v>
      </c>
      <c r="P189">
        <v>2</v>
      </c>
      <c r="Q189">
        <v>2</v>
      </c>
      <c r="R189">
        <v>1</v>
      </c>
      <c r="S189" t="s">
        <v>1551</v>
      </c>
    </row>
    <row r="190" spans="1:19" x14ac:dyDescent="0.35">
      <c r="A190" t="str">
        <f>LEFT(VEP!B190,FIND(":",VEP!B190)-1)</f>
        <v>2</v>
      </c>
      <c r="B190" t="str">
        <f>RIGHT(VEP!B190,LEN(VEP!B190)-FIND("-",VEP!B190))</f>
        <v>71471740</v>
      </c>
      <c r="C190" t="str">
        <f>VEP!D190</f>
        <v>missense_variant</v>
      </c>
      <c r="E190" s="10">
        <v>22</v>
      </c>
      <c r="F190" s="10">
        <v>12064068</v>
      </c>
      <c r="G190" t="s">
        <v>779</v>
      </c>
      <c r="H190">
        <f t="shared" si="8"/>
        <v>1</v>
      </c>
      <c r="I190">
        <f t="shared" si="9"/>
        <v>1</v>
      </c>
      <c r="J190">
        <f t="shared" si="10"/>
        <v>1</v>
      </c>
      <c r="K190" t="str">
        <f t="shared" si="11"/>
        <v>intron_variant,non_coding_transcript_variant</v>
      </c>
      <c r="M190" s="10">
        <v>22</v>
      </c>
      <c r="N190" s="10">
        <v>17166191</v>
      </c>
      <c r="O190" t="s">
        <v>779</v>
      </c>
      <c r="P190">
        <v>1</v>
      </c>
      <c r="Q190">
        <v>1</v>
      </c>
      <c r="R190">
        <v>1</v>
      </c>
      <c r="S190" t="s">
        <v>779</v>
      </c>
    </row>
    <row r="191" spans="1:19" x14ac:dyDescent="0.35">
      <c r="A191" t="str">
        <f>LEFT(VEP!B191,FIND(":",VEP!B191)-1)</f>
        <v>2</v>
      </c>
      <c r="B191" t="str">
        <f>RIGHT(VEP!B191,LEN(VEP!B191)-FIND("-",VEP!B191))</f>
        <v>71471740</v>
      </c>
      <c r="C191" t="str">
        <f>VEP!D191</f>
        <v>downstream_gene_variant</v>
      </c>
      <c r="E191" s="10">
        <v>22</v>
      </c>
      <c r="F191" s="10">
        <v>17089718</v>
      </c>
      <c r="G191" t="s">
        <v>791</v>
      </c>
      <c r="H191">
        <f t="shared" si="8"/>
        <v>1</v>
      </c>
      <c r="I191">
        <f t="shared" si="9"/>
        <v>1</v>
      </c>
      <c r="J191">
        <f t="shared" si="10"/>
        <v>1</v>
      </c>
      <c r="K191" t="str">
        <f t="shared" si="11"/>
        <v>intergenic_variant</v>
      </c>
      <c r="M191" s="10">
        <v>22</v>
      </c>
      <c r="N191" s="10">
        <v>18774821</v>
      </c>
      <c r="O191" t="s">
        <v>779</v>
      </c>
      <c r="P191">
        <v>1</v>
      </c>
      <c r="Q191">
        <v>1</v>
      </c>
      <c r="R191">
        <v>1</v>
      </c>
      <c r="S191" t="s">
        <v>779</v>
      </c>
    </row>
    <row r="192" spans="1:19" x14ac:dyDescent="0.35">
      <c r="A192" t="str">
        <f>LEFT(VEP!B192,FIND(":",VEP!B192)-1)</f>
        <v>2</v>
      </c>
      <c r="B192" t="str">
        <f>RIGHT(VEP!B192,LEN(VEP!B192)-FIND("-",VEP!B192))</f>
        <v>71471740</v>
      </c>
      <c r="C192" t="str">
        <f>VEP!D192</f>
        <v>downstream_gene_variant</v>
      </c>
      <c r="E192" s="10">
        <v>22</v>
      </c>
      <c r="F192" s="10">
        <v>17102316</v>
      </c>
      <c r="G192" t="s">
        <v>791</v>
      </c>
      <c r="H192">
        <f t="shared" si="8"/>
        <v>1</v>
      </c>
      <c r="I192">
        <f t="shared" si="9"/>
        <v>1</v>
      </c>
      <c r="J192">
        <f t="shared" si="10"/>
        <v>1</v>
      </c>
      <c r="K192" t="str">
        <f t="shared" si="11"/>
        <v>intergenic_variant</v>
      </c>
      <c r="M192" s="10">
        <v>22</v>
      </c>
      <c r="N192" s="10">
        <v>18960901</v>
      </c>
      <c r="O192" t="s">
        <v>791</v>
      </c>
      <c r="P192">
        <v>1</v>
      </c>
      <c r="Q192">
        <v>1</v>
      </c>
      <c r="R192">
        <v>1</v>
      </c>
      <c r="S192" t="s">
        <v>791</v>
      </c>
    </row>
    <row r="193" spans="1:19" x14ac:dyDescent="0.35">
      <c r="A193" t="str">
        <f>LEFT(VEP!B193,FIND(":",VEP!B193)-1)</f>
        <v>2</v>
      </c>
      <c r="B193" t="str">
        <f>RIGHT(VEP!B193,LEN(VEP!B193)-FIND("-",VEP!B193))</f>
        <v>71471740</v>
      </c>
      <c r="C193" t="str">
        <f>VEP!D193</f>
        <v>downstream_gene_variant</v>
      </c>
      <c r="E193" s="10">
        <v>22</v>
      </c>
      <c r="F193" s="10">
        <v>17113959</v>
      </c>
      <c r="G193" t="s">
        <v>791</v>
      </c>
      <c r="H193">
        <f t="shared" si="8"/>
        <v>1</v>
      </c>
      <c r="I193">
        <f t="shared" si="9"/>
        <v>1</v>
      </c>
      <c r="J193">
        <f t="shared" si="10"/>
        <v>1</v>
      </c>
      <c r="K193" t="str">
        <f t="shared" si="11"/>
        <v>intergenic_variant</v>
      </c>
      <c r="M193" s="10">
        <v>22</v>
      </c>
      <c r="N193" s="10">
        <v>18962347</v>
      </c>
      <c r="O193" t="s">
        <v>791</v>
      </c>
      <c r="P193">
        <v>1</v>
      </c>
      <c r="Q193">
        <v>1</v>
      </c>
      <c r="R193">
        <v>1</v>
      </c>
      <c r="S193" t="s">
        <v>791</v>
      </c>
    </row>
    <row r="194" spans="1:19" x14ac:dyDescent="0.35">
      <c r="A194" t="str">
        <f>LEFT(VEP!B194,FIND(":",VEP!B194)-1)</f>
        <v>2</v>
      </c>
      <c r="B194" t="str">
        <f>RIGHT(VEP!B194,LEN(VEP!B194)-FIND("-",VEP!B194))</f>
        <v>71471740</v>
      </c>
      <c r="C194" t="str">
        <f>VEP!D194</f>
        <v>downstream_gene_variant</v>
      </c>
      <c r="E194" s="10">
        <v>22</v>
      </c>
      <c r="F194" s="10">
        <v>17129084</v>
      </c>
      <c r="G194" t="s">
        <v>791</v>
      </c>
      <c r="H194">
        <f t="shared" si="8"/>
        <v>1</v>
      </c>
      <c r="I194">
        <f t="shared" si="9"/>
        <v>1</v>
      </c>
      <c r="J194">
        <f t="shared" si="10"/>
        <v>1</v>
      </c>
      <c r="K194" t="str">
        <f t="shared" si="11"/>
        <v>intergenic_variant</v>
      </c>
      <c r="M194" s="10">
        <v>22</v>
      </c>
      <c r="N194" s="10">
        <v>19870809</v>
      </c>
      <c r="O194" t="s">
        <v>791</v>
      </c>
      <c r="P194">
        <v>1</v>
      </c>
      <c r="Q194">
        <v>1</v>
      </c>
      <c r="R194">
        <v>1</v>
      </c>
      <c r="S194" t="s">
        <v>791</v>
      </c>
    </row>
    <row r="195" spans="1:19" x14ac:dyDescent="0.35">
      <c r="A195" t="str">
        <f>LEFT(VEP!B195,FIND(":",VEP!B195)-1)</f>
        <v>2</v>
      </c>
      <c r="B195" t="str">
        <f>RIGHT(VEP!B195,LEN(VEP!B195)-FIND("-",VEP!B195))</f>
        <v>71471740</v>
      </c>
      <c r="C195" t="str">
        <f>VEP!D195</f>
        <v>downstream_gene_variant</v>
      </c>
      <c r="E195" s="10">
        <v>22</v>
      </c>
      <c r="F195" s="10">
        <v>17133195</v>
      </c>
      <c r="G195" t="s">
        <v>791</v>
      </c>
      <c r="H195">
        <f t="shared" ref="H195:H244" si="12">IF(AND(E195=E194,F195=F194),H194+1,1)</f>
        <v>1</v>
      </c>
      <c r="I195">
        <f t="shared" ref="I195:I244" si="13">_xlfn.MAXIFS(H:H,F:F,F195,E:E,E195)</f>
        <v>1</v>
      </c>
      <c r="J195">
        <f t="shared" ref="J195:J244" si="14">IF(I195=H195,1,0)</f>
        <v>1</v>
      </c>
      <c r="K195" t="str">
        <f t="shared" ref="K195:K244" si="15">IF(AND(E195=E194,F195=F194),K194&amp;","&amp;G195,G195)</f>
        <v>intergenic_variant</v>
      </c>
      <c r="M195" s="10">
        <v>22</v>
      </c>
      <c r="N195" s="10">
        <v>19925395</v>
      </c>
      <c r="O195" t="s">
        <v>791</v>
      </c>
      <c r="P195">
        <v>1</v>
      </c>
      <c r="Q195">
        <v>1</v>
      </c>
      <c r="R195">
        <v>1</v>
      </c>
      <c r="S195" t="s">
        <v>791</v>
      </c>
    </row>
    <row r="196" spans="1:19" x14ac:dyDescent="0.35">
      <c r="A196" t="str">
        <f>LEFT(VEP!B196,FIND(":",VEP!B196)-1)</f>
        <v>2</v>
      </c>
      <c r="B196" t="str">
        <f>RIGHT(VEP!B196,LEN(VEP!B196)-FIND("-",VEP!B196))</f>
        <v>71471740</v>
      </c>
      <c r="C196" t="str">
        <f>VEP!D196</f>
        <v>downstream_gene_variant</v>
      </c>
      <c r="E196" s="10">
        <v>22</v>
      </c>
      <c r="F196" s="10">
        <v>17153150</v>
      </c>
      <c r="G196" t="s">
        <v>829</v>
      </c>
      <c r="H196">
        <f t="shared" si="12"/>
        <v>1</v>
      </c>
      <c r="I196">
        <f t="shared" si="13"/>
        <v>2</v>
      </c>
      <c r="J196">
        <f t="shared" si="14"/>
        <v>0</v>
      </c>
      <c r="K196" t="str">
        <f t="shared" si="15"/>
        <v>missense_variant</v>
      </c>
      <c r="M196" s="10">
        <v>22</v>
      </c>
      <c r="N196" s="10">
        <v>19975468</v>
      </c>
      <c r="O196" t="s">
        <v>791</v>
      </c>
      <c r="P196">
        <v>1</v>
      </c>
      <c r="Q196">
        <v>1</v>
      </c>
      <c r="R196">
        <v>1</v>
      </c>
      <c r="S196" t="s">
        <v>791</v>
      </c>
    </row>
    <row r="197" spans="1:19" x14ac:dyDescent="0.35">
      <c r="A197" t="str">
        <f>LEFT(VEP!B197,FIND(":",VEP!B197)-1)</f>
        <v>2</v>
      </c>
      <c r="B197" t="str">
        <f>RIGHT(VEP!B197,LEN(VEP!B197)-FIND("-",VEP!B197))</f>
        <v>71471740</v>
      </c>
      <c r="C197" t="str">
        <f>VEP!D197</f>
        <v>downstream_gene_variant</v>
      </c>
      <c r="E197" s="10">
        <v>22</v>
      </c>
      <c r="F197" s="10">
        <v>17153150</v>
      </c>
      <c r="G197" t="s">
        <v>867</v>
      </c>
      <c r="H197">
        <f t="shared" si="12"/>
        <v>2</v>
      </c>
      <c r="I197">
        <f t="shared" si="13"/>
        <v>2</v>
      </c>
      <c r="J197">
        <f t="shared" si="14"/>
        <v>1</v>
      </c>
      <c r="K197" t="str">
        <f t="shared" si="15"/>
        <v>missense_variant,upstream_gene_variant</v>
      </c>
      <c r="M197" s="10">
        <v>22</v>
      </c>
      <c r="N197" s="10">
        <v>23003825</v>
      </c>
      <c r="O197" t="s">
        <v>791</v>
      </c>
      <c r="P197">
        <v>1</v>
      </c>
      <c r="Q197">
        <v>1</v>
      </c>
      <c r="R197">
        <v>1</v>
      </c>
      <c r="S197" t="s">
        <v>791</v>
      </c>
    </row>
    <row r="198" spans="1:19" x14ac:dyDescent="0.35">
      <c r="A198" t="str">
        <f>LEFT(VEP!B198,FIND(":",VEP!B198)-1)</f>
        <v>2</v>
      </c>
      <c r="B198" t="str">
        <f>RIGHT(VEP!B198,LEN(VEP!B198)-FIND("-",VEP!B198))</f>
        <v>71471740</v>
      </c>
      <c r="C198" t="str">
        <f>VEP!D198</f>
        <v>downstream_gene_variant</v>
      </c>
      <c r="E198" s="10">
        <v>22</v>
      </c>
      <c r="F198" s="10">
        <v>17154006</v>
      </c>
      <c r="G198" t="s">
        <v>1245</v>
      </c>
      <c r="H198">
        <f t="shared" si="12"/>
        <v>1</v>
      </c>
      <c r="I198">
        <f t="shared" si="13"/>
        <v>2</v>
      </c>
      <c r="J198">
        <f t="shared" si="14"/>
        <v>0</v>
      </c>
      <c r="K198" t="str">
        <f t="shared" si="15"/>
        <v>synonymous_variant</v>
      </c>
      <c r="M198" s="10">
        <v>22</v>
      </c>
      <c r="N198" s="10">
        <v>29093614</v>
      </c>
      <c r="O198" t="s">
        <v>867</v>
      </c>
      <c r="P198">
        <v>1</v>
      </c>
      <c r="Q198">
        <v>1</v>
      </c>
      <c r="R198">
        <v>1</v>
      </c>
      <c r="S198" t="s">
        <v>867</v>
      </c>
    </row>
    <row r="199" spans="1:19" x14ac:dyDescent="0.35">
      <c r="A199" t="str">
        <f>LEFT(VEP!B199,FIND(":",VEP!B199)-1)</f>
        <v>2</v>
      </c>
      <c r="B199" t="str">
        <f>RIGHT(VEP!B199,LEN(VEP!B199)-FIND("-",VEP!B199))</f>
        <v>71471740</v>
      </c>
      <c r="C199" t="str">
        <f>VEP!D199</f>
        <v>downstream_gene_variant</v>
      </c>
      <c r="E199" s="10">
        <v>22</v>
      </c>
      <c r="F199" s="10">
        <v>17154006</v>
      </c>
      <c r="G199" t="s">
        <v>867</v>
      </c>
      <c r="H199">
        <f t="shared" si="12"/>
        <v>2</v>
      </c>
      <c r="I199">
        <f t="shared" si="13"/>
        <v>2</v>
      </c>
      <c r="J199">
        <f t="shared" si="14"/>
        <v>1</v>
      </c>
      <c r="K199" t="str">
        <f t="shared" si="15"/>
        <v>synonymous_variant,upstream_gene_variant</v>
      </c>
      <c r="M199" s="10">
        <v>22</v>
      </c>
      <c r="N199" s="10">
        <v>31194138</v>
      </c>
      <c r="O199" t="s">
        <v>791</v>
      </c>
      <c r="P199">
        <v>1</v>
      </c>
      <c r="Q199">
        <v>1</v>
      </c>
      <c r="R199">
        <v>1</v>
      </c>
      <c r="S199" t="s">
        <v>791</v>
      </c>
    </row>
    <row r="200" spans="1:19" x14ac:dyDescent="0.35">
      <c r="A200" t="str">
        <f>LEFT(VEP!B200,FIND(":",VEP!B200)-1)</f>
        <v>2</v>
      </c>
      <c r="B200" t="str">
        <f>RIGHT(VEP!B200,LEN(VEP!B200)-FIND("-",VEP!B200))</f>
        <v>71476526</v>
      </c>
      <c r="C200" t="str">
        <f>VEP!D200</f>
        <v>intron_variant</v>
      </c>
      <c r="E200" s="10">
        <v>22</v>
      </c>
      <c r="F200" s="10">
        <v>17166191</v>
      </c>
      <c r="G200" t="s">
        <v>779</v>
      </c>
      <c r="H200">
        <f t="shared" si="12"/>
        <v>1</v>
      </c>
      <c r="I200">
        <f t="shared" si="13"/>
        <v>1</v>
      </c>
      <c r="J200">
        <f t="shared" si="14"/>
        <v>1</v>
      </c>
      <c r="K200" t="str">
        <f t="shared" si="15"/>
        <v>intron_variant,non_coding_transcript_variant</v>
      </c>
      <c r="M200" s="10">
        <v>22</v>
      </c>
      <c r="N200" s="10">
        <v>31334345</v>
      </c>
      <c r="O200" t="s">
        <v>791</v>
      </c>
      <c r="P200">
        <v>1</v>
      </c>
      <c r="Q200">
        <v>1</v>
      </c>
      <c r="R200">
        <v>1</v>
      </c>
      <c r="S200" t="s">
        <v>791</v>
      </c>
    </row>
    <row r="201" spans="1:19" x14ac:dyDescent="0.35">
      <c r="A201" t="str">
        <f>LEFT(VEP!B201,FIND(":",VEP!B201)-1)</f>
        <v>2</v>
      </c>
      <c r="B201" t="str">
        <f>RIGHT(VEP!B201,LEN(VEP!B201)-FIND("-",VEP!B201))</f>
        <v>71476526</v>
      </c>
      <c r="C201" t="str">
        <f>VEP!D201</f>
        <v>downstream_gene_variant</v>
      </c>
      <c r="E201" s="10">
        <v>22</v>
      </c>
      <c r="F201" s="10">
        <v>18774821</v>
      </c>
      <c r="G201" t="s">
        <v>779</v>
      </c>
      <c r="H201">
        <f t="shared" si="12"/>
        <v>1</v>
      </c>
      <c r="I201">
        <f t="shared" si="13"/>
        <v>1</v>
      </c>
      <c r="J201">
        <f t="shared" si="14"/>
        <v>1</v>
      </c>
      <c r="K201" t="str">
        <f t="shared" si="15"/>
        <v>intron_variant,non_coding_transcript_variant</v>
      </c>
      <c r="M201" s="10">
        <v>22</v>
      </c>
      <c r="N201" s="10">
        <v>31347124</v>
      </c>
      <c r="O201" t="s">
        <v>791</v>
      </c>
      <c r="P201">
        <v>1</v>
      </c>
      <c r="Q201">
        <v>1</v>
      </c>
      <c r="R201">
        <v>1</v>
      </c>
      <c r="S201" t="s">
        <v>791</v>
      </c>
    </row>
    <row r="202" spans="1:19" x14ac:dyDescent="0.35">
      <c r="A202" t="str">
        <f>LEFT(VEP!B202,FIND(":",VEP!B202)-1)</f>
        <v>2</v>
      </c>
      <c r="B202" t="str">
        <f>RIGHT(VEP!B202,LEN(VEP!B202)-FIND("-",VEP!B202))</f>
        <v>71476526</v>
      </c>
      <c r="C202" t="str">
        <f>VEP!D202</f>
        <v>intron_variant</v>
      </c>
      <c r="E202" s="10">
        <v>22</v>
      </c>
      <c r="F202" s="10">
        <v>18960901</v>
      </c>
      <c r="G202" t="s">
        <v>791</v>
      </c>
      <c r="H202">
        <f t="shared" si="12"/>
        <v>1</v>
      </c>
      <c r="I202">
        <f t="shared" si="13"/>
        <v>1</v>
      </c>
      <c r="J202">
        <f t="shared" si="14"/>
        <v>1</v>
      </c>
      <c r="K202" t="str">
        <f t="shared" si="15"/>
        <v>intergenic_variant</v>
      </c>
      <c r="M202" s="10">
        <v>22</v>
      </c>
      <c r="N202" s="10">
        <v>35859272</v>
      </c>
      <c r="O202" t="s">
        <v>791</v>
      </c>
      <c r="P202">
        <v>1</v>
      </c>
      <c r="Q202">
        <v>1</v>
      </c>
      <c r="R202">
        <v>1</v>
      </c>
      <c r="S202" t="s">
        <v>791</v>
      </c>
    </row>
    <row r="203" spans="1:19" x14ac:dyDescent="0.35">
      <c r="A203" t="str">
        <f>LEFT(VEP!B203,FIND(":",VEP!B203)-1)</f>
        <v>2</v>
      </c>
      <c r="B203" t="str">
        <f>RIGHT(VEP!B203,LEN(VEP!B203)-FIND("-",VEP!B203))</f>
        <v>71476526</v>
      </c>
      <c r="C203" t="str">
        <f>VEP!D203</f>
        <v>intron_variant</v>
      </c>
      <c r="E203" s="10">
        <v>22</v>
      </c>
      <c r="F203" s="10">
        <v>18962347</v>
      </c>
      <c r="G203" t="s">
        <v>791</v>
      </c>
      <c r="H203">
        <f t="shared" si="12"/>
        <v>1</v>
      </c>
      <c r="I203">
        <f t="shared" si="13"/>
        <v>1</v>
      </c>
      <c r="J203">
        <f t="shared" si="14"/>
        <v>1</v>
      </c>
      <c r="K203" t="str">
        <f t="shared" si="15"/>
        <v>intergenic_variant</v>
      </c>
      <c r="M203" s="10">
        <v>22</v>
      </c>
      <c r="N203" s="10">
        <v>35875929</v>
      </c>
      <c r="O203" t="s">
        <v>791</v>
      </c>
      <c r="P203">
        <v>1</v>
      </c>
      <c r="Q203">
        <v>1</v>
      </c>
      <c r="R203">
        <v>1</v>
      </c>
      <c r="S203" t="s">
        <v>791</v>
      </c>
    </row>
    <row r="204" spans="1:19" x14ac:dyDescent="0.35">
      <c r="A204" t="str">
        <f>LEFT(VEP!B204,FIND(":",VEP!B204)-1)</f>
        <v>2</v>
      </c>
      <c r="B204" t="str">
        <f>RIGHT(VEP!B204,LEN(VEP!B204)-FIND("-",VEP!B204))</f>
        <v>71476526</v>
      </c>
      <c r="C204" t="str">
        <f>VEP!D204</f>
        <v>intron_variant</v>
      </c>
      <c r="E204" s="10">
        <v>22</v>
      </c>
      <c r="F204" s="10">
        <v>19870809</v>
      </c>
      <c r="G204" t="s">
        <v>791</v>
      </c>
      <c r="H204">
        <f t="shared" si="12"/>
        <v>1</v>
      </c>
      <c r="I204">
        <f t="shared" si="13"/>
        <v>1</v>
      </c>
      <c r="J204">
        <f t="shared" si="14"/>
        <v>1</v>
      </c>
      <c r="K204" t="str">
        <f t="shared" si="15"/>
        <v>intergenic_variant</v>
      </c>
      <c r="M204" s="10">
        <v>22</v>
      </c>
      <c r="N204" s="10">
        <v>36027691</v>
      </c>
      <c r="O204" t="s">
        <v>791</v>
      </c>
      <c r="P204">
        <v>1</v>
      </c>
      <c r="Q204">
        <v>1</v>
      </c>
      <c r="R204">
        <v>1</v>
      </c>
      <c r="S204" t="s">
        <v>791</v>
      </c>
    </row>
    <row r="205" spans="1:19" x14ac:dyDescent="0.35">
      <c r="A205" t="str">
        <f>LEFT(VEP!B205,FIND(":",VEP!B205)-1)</f>
        <v>2</v>
      </c>
      <c r="B205" t="str">
        <f>RIGHT(VEP!B205,LEN(VEP!B205)-FIND("-",VEP!B205))</f>
        <v>71476526</v>
      </c>
      <c r="C205" t="str">
        <f>VEP!D205</f>
        <v>intron_variant</v>
      </c>
      <c r="E205" s="10">
        <v>22</v>
      </c>
      <c r="F205" s="10">
        <v>19925395</v>
      </c>
      <c r="G205" t="s">
        <v>791</v>
      </c>
      <c r="H205">
        <f t="shared" si="12"/>
        <v>1</v>
      </c>
      <c r="I205">
        <f t="shared" si="13"/>
        <v>1</v>
      </c>
      <c r="J205">
        <f t="shared" si="14"/>
        <v>1</v>
      </c>
      <c r="K205" t="str">
        <f t="shared" si="15"/>
        <v>intergenic_variant</v>
      </c>
      <c r="M205" s="10">
        <v>22</v>
      </c>
      <c r="N205" s="10">
        <v>36040150</v>
      </c>
      <c r="O205" t="s">
        <v>791</v>
      </c>
      <c r="P205">
        <v>1</v>
      </c>
      <c r="Q205">
        <v>1</v>
      </c>
      <c r="R205">
        <v>1</v>
      </c>
      <c r="S205" t="s">
        <v>791</v>
      </c>
    </row>
    <row r="206" spans="1:19" x14ac:dyDescent="0.35">
      <c r="A206" t="str">
        <f>LEFT(VEP!B206,FIND(":",VEP!B206)-1)</f>
        <v>2</v>
      </c>
      <c r="B206" t="str">
        <f>RIGHT(VEP!B206,LEN(VEP!B206)-FIND("-",VEP!B206))</f>
        <v>71476526</v>
      </c>
      <c r="C206" t="str">
        <f>VEP!D206</f>
        <v>intron_variant</v>
      </c>
      <c r="E206" s="10">
        <v>22</v>
      </c>
      <c r="F206" s="10">
        <v>19975468</v>
      </c>
      <c r="G206" t="s">
        <v>791</v>
      </c>
      <c r="H206">
        <f t="shared" si="12"/>
        <v>1</v>
      </c>
      <c r="I206">
        <f t="shared" si="13"/>
        <v>1</v>
      </c>
      <c r="J206">
        <f t="shared" si="14"/>
        <v>1</v>
      </c>
      <c r="K206" t="str">
        <f t="shared" si="15"/>
        <v>intergenic_variant</v>
      </c>
      <c r="M206" s="10">
        <v>22</v>
      </c>
      <c r="N206" s="10">
        <v>42724459</v>
      </c>
      <c r="O206" t="s">
        <v>784</v>
      </c>
      <c r="P206">
        <v>1</v>
      </c>
      <c r="Q206">
        <v>1</v>
      </c>
      <c r="R206">
        <v>1</v>
      </c>
      <c r="S206" t="s">
        <v>784</v>
      </c>
    </row>
    <row r="207" spans="1:19" x14ac:dyDescent="0.35">
      <c r="A207" t="str">
        <f>LEFT(VEP!B207,FIND(":",VEP!B207)-1)</f>
        <v>2</v>
      </c>
      <c r="B207" t="str">
        <f>RIGHT(VEP!B207,LEN(VEP!B207)-FIND("-",VEP!B207))</f>
        <v>71476526</v>
      </c>
      <c r="C207" t="str">
        <f>VEP!D207</f>
        <v>intron_variant</v>
      </c>
      <c r="E207" s="10">
        <v>22</v>
      </c>
      <c r="F207" s="10">
        <v>23003825</v>
      </c>
      <c r="G207" t="s">
        <v>791</v>
      </c>
      <c r="H207">
        <f t="shared" si="12"/>
        <v>1</v>
      </c>
      <c r="I207">
        <f t="shared" si="13"/>
        <v>1</v>
      </c>
      <c r="J207">
        <f t="shared" si="14"/>
        <v>1</v>
      </c>
      <c r="K207" t="str">
        <f t="shared" si="15"/>
        <v>intergenic_variant</v>
      </c>
      <c r="M207" s="10">
        <v>22</v>
      </c>
      <c r="N207" s="10">
        <v>44550605</v>
      </c>
      <c r="O207" t="s">
        <v>784</v>
      </c>
      <c r="P207">
        <v>1</v>
      </c>
      <c r="Q207">
        <v>1</v>
      </c>
      <c r="R207">
        <v>1</v>
      </c>
      <c r="S207" t="s">
        <v>784</v>
      </c>
    </row>
    <row r="208" spans="1:19" x14ac:dyDescent="0.35">
      <c r="A208" t="str">
        <f>LEFT(VEP!B208,FIND(":",VEP!B208)-1)</f>
        <v>2</v>
      </c>
      <c r="B208" t="str">
        <f>RIGHT(VEP!B208,LEN(VEP!B208)-FIND("-",VEP!B208))</f>
        <v>71476526</v>
      </c>
      <c r="C208" t="str">
        <f>VEP!D208</f>
        <v>intron_variant</v>
      </c>
      <c r="E208" s="10">
        <v>22</v>
      </c>
      <c r="F208" s="10">
        <v>29093614</v>
      </c>
      <c r="G208" t="s">
        <v>867</v>
      </c>
      <c r="H208">
        <f t="shared" si="12"/>
        <v>1</v>
      </c>
      <c r="I208">
        <f t="shared" si="13"/>
        <v>1</v>
      </c>
      <c r="J208">
        <f t="shared" si="14"/>
        <v>1</v>
      </c>
      <c r="K208" t="str">
        <f t="shared" si="15"/>
        <v>upstream_gene_variant</v>
      </c>
      <c r="M208" s="10">
        <v>24</v>
      </c>
      <c r="N208" s="10">
        <v>291964</v>
      </c>
      <c r="O208" t="s">
        <v>784</v>
      </c>
      <c r="P208">
        <v>2</v>
      </c>
      <c r="Q208">
        <v>2</v>
      </c>
      <c r="R208">
        <v>1</v>
      </c>
      <c r="S208" t="s">
        <v>1545</v>
      </c>
    </row>
    <row r="209" spans="1:19" x14ac:dyDescent="0.35">
      <c r="A209" t="str">
        <f>LEFT(VEP!B209,FIND(":",VEP!B209)-1)</f>
        <v>2</v>
      </c>
      <c r="B209" t="str">
        <f>RIGHT(VEP!B209,LEN(VEP!B209)-FIND("-",VEP!B209))</f>
        <v>71476526</v>
      </c>
      <c r="C209" t="str">
        <f>VEP!D209</f>
        <v>intron_variant</v>
      </c>
      <c r="E209" s="10">
        <v>22</v>
      </c>
      <c r="F209" s="10">
        <v>31194138</v>
      </c>
      <c r="G209" t="s">
        <v>791</v>
      </c>
      <c r="H209">
        <f t="shared" si="12"/>
        <v>1</v>
      </c>
      <c r="I209">
        <f t="shared" si="13"/>
        <v>1</v>
      </c>
      <c r="J209">
        <f t="shared" si="14"/>
        <v>1</v>
      </c>
      <c r="K209" t="str">
        <f t="shared" si="15"/>
        <v>intergenic_variant</v>
      </c>
      <c r="M209" s="10">
        <v>24</v>
      </c>
      <c r="N209" s="10">
        <v>454092</v>
      </c>
      <c r="O209" t="s">
        <v>791</v>
      </c>
      <c r="P209">
        <v>1</v>
      </c>
      <c r="Q209">
        <v>1</v>
      </c>
      <c r="R209">
        <v>1</v>
      </c>
      <c r="S209" t="s">
        <v>791</v>
      </c>
    </row>
    <row r="210" spans="1:19" x14ac:dyDescent="0.35">
      <c r="A210" t="str">
        <f>LEFT(VEP!B210,FIND(":",VEP!B210)-1)</f>
        <v>2</v>
      </c>
      <c r="B210" t="str">
        <f>RIGHT(VEP!B210,LEN(VEP!B210)-FIND("-",VEP!B210))</f>
        <v>71476526</v>
      </c>
      <c r="C210" t="str">
        <f>VEP!D210</f>
        <v>intron_variant</v>
      </c>
      <c r="E210" s="10">
        <v>22</v>
      </c>
      <c r="F210" s="10">
        <v>31334345</v>
      </c>
      <c r="G210" t="s">
        <v>791</v>
      </c>
      <c r="H210">
        <f t="shared" si="12"/>
        <v>1</v>
      </c>
      <c r="I210">
        <f t="shared" si="13"/>
        <v>1</v>
      </c>
      <c r="J210">
        <f t="shared" si="14"/>
        <v>1</v>
      </c>
      <c r="K210" t="str">
        <f t="shared" si="15"/>
        <v>intergenic_variant</v>
      </c>
      <c r="M210" s="10">
        <v>26</v>
      </c>
      <c r="N210" s="10">
        <v>21573616</v>
      </c>
      <c r="O210" t="s">
        <v>784</v>
      </c>
      <c r="P210">
        <v>1</v>
      </c>
      <c r="Q210">
        <v>1</v>
      </c>
      <c r="R210">
        <v>1</v>
      </c>
      <c r="S210" t="s">
        <v>784</v>
      </c>
    </row>
    <row r="211" spans="1:19" x14ac:dyDescent="0.35">
      <c r="A211" t="str">
        <f>LEFT(VEP!B211,FIND(":",VEP!B211)-1)</f>
        <v>2</v>
      </c>
      <c r="B211" t="str">
        <f>RIGHT(VEP!B211,LEN(VEP!B211)-FIND("-",VEP!B211))</f>
        <v>71490861</v>
      </c>
      <c r="C211" t="str">
        <f>VEP!D211</f>
        <v>intron_variant</v>
      </c>
      <c r="E211" s="10">
        <v>22</v>
      </c>
      <c r="F211" s="10">
        <v>31347124</v>
      </c>
      <c r="G211" t="s">
        <v>791</v>
      </c>
      <c r="H211">
        <f t="shared" si="12"/>
        <v>1</v>
      </c>
      <c r="I211">
        <f t="shared" si="13"/>
        <v>1</v>
      </c>
      <c r="J211">
        <f t="shared" si="14"/>
        <v>1</v>
      </c>
      <c r="K211" t="str">
        <f t="shared" si="15"/>
        <v>intergenic_variant</v>
      </c>
      <c r="M211" s="10">
        <v>26</v>
      </c>
      <c r="N211" s="10">
        <v>22151015</v>
      </c>
      <c r="O211" t="s">
        <v>784</v>
      </c>
      <c r="P211">
        <v>2</v>
      </c>
      <c r="Q211">
        <v>2</v>
      </c>
      <c r="R211">
        <v>1</v>
      </c>
      <c r="S211" t="s">
        <v>1545</v>
      </c>
    </row>
    <row r="212" spans="1:19" x14ac:dyDescent="0.35">
      <c r="A212" t="str">
        <f>LEFT(VEP!B212,FIND(":",VEP!B212)-1)</f>
        <v>2</v>
      </c>
      <c r="B212" t="str">
        <f>RIGHT(VEP!B212,LEN(VEP!B212)-FIND("-",VEP!B212))</f>
        <v>71490861</v>
      </c>
      <c r="C212" t="str">
        <f>VEP!D212</f>
        <v>intron_variant</v>
      </c>
      <c r="E212" s="10">
        <v>22</v>
      </c>
      <c r="F212" s="10">
        <v>35859272</v>
      </c>
      <c r="G212" t="s">
        <v>791</v>
      </c>
      <c r="H212">
        <f t="shared" si="12"/>
        <v>1</v>
      </c>
      <c r="I212">
        <f t="shared" si="13"/>
        <v>1</v>
      </c>
      <c r="J212">
        <f t="shared" si="14"/>
        <v>1</v>
      </c>
      <c r="K212" t="str">
        <f t="shared" si="15"/>
        <v>intergenic_variant</v>
      </c>
      <c r="M212" s="10">
        <v>26</v>
      </c>
      <c r="N212" s="10">
        <v>22156289</v>
      </c>
      <c r="O212" t="s">
        <v>784</v>
      </c>
      <c r="P212">
        <v>2</v>
      </c>
      <c r="Q212">
        <v>2</v>
      </c>
      <c r="R212">
        <v>1</v>
      </c>
      <c r="S212" t="s">
        <v>1552</v>
      </c>
    </row>
    <row r="213" spans="1:19" x14ac:dyDescent="0.35">
      <c r="A213" t="str">
        <f>LEFT(VEP!B213,FIND(":",VEP!B213)-1)</f>
        <v>2</v>
      </c>
      <c r="B213" t="str">
        <f>RIGHT(VEP!B213,LEN(VEP!B213)-FIND("-",VEP!B213))</f>
        <v>71490861</v>
      </c>
      <c r="C213" t="str">
        <f>VEP!D213</f>
        <v>missense_variant</v>
      </c>
      <c r="E213" s="10">
        <v>22</v>
      </c>
      <c r="F213" s="10">
        <v>35875929</v>
      </c>
      <c r="G213" t="s">
        <v>791</v>
      </c>
      <c r="H213">
        <f t="shared" si="12"/>
        <v>1</v>
      </c>
      <c r="I213">
        <f t="shared" si="13"/>
        <v>1</v>
      </c>
      <c r="J213">
        <f t="shared" si="14"/>
        <v>1</v>
      </c>
      <c r="K213" t="str">
        <f t="shared" si="15"/>
        <v>intergenic_variant</v>
      </c>
      <c r="M213" s="10">
        <v>27</v>
      </c>
      <c r="N213" s="10">
        <v>44328723</v>
      </c>
      <c r="O213" t="s">
        <v>784</v>
      </c>
      <c r="P213">
        <v>1</v>
      </c>
      <c r="Q213">
        <v>1</v>
      </c>
      <c r="R213">
        <v>1</v>
      </c>
      <c r="S213" t="s">
        <v>784</v>
      </c>
    </row>
    <row r="214" spans="1:19" x14ac:dyDescent="0.35">
      <c r="A214" t="str">
        <f>LEFT(VEP!B214,FIND(":",VEP!B214)-1)</f>
        <v>2</v>
      </c>
      <c r="B214" t="str">
        <f>RIGHT(VEP!B214,LEN(VEP!B214)-FIND("-",VEP!B214))</f>
        <v>71490861</v>
      </c>
      <c r="C214" t="str">
        <f>VEP!D214</f>
        <v>intron_variant</v>
      </c>
      <c r="E214" s="10">
        <v>22</v>
      </c>
      <c r="F214" s="10">
        <v>36027691</v>
      </c>
      <c r="G214" t="s">
        <v>791</v>
      </c>
      <c r="H214">
        <f t="shared" si="12"/>
        <v>1</v>
      </c>
      <c r="I214">
        <f t="shared" si="13"/>
        <v>1</v>
      </c>
      <c r="J214">
        <f t="shared" si="14"/>
        <v>1</v>
      </c>
      <c r="K214" t="str">
        <f t="shared" si="15"/>
        <v>intergenic_variant</v>
      </c>
      <c r="M214" s="10">
        <v>28</v>
      </c>
      <c r="N214" s="10">
        <v>8210333</v>
      </c>
      <c r="O214" t="s">
        <v>829</v>
      </c>
      <c r="P214">
        <v>1</v>
      </c>
      <c r="Q214">
        <v>1</v>
      </c>
      <c r="R214">
        <v>1</v>
      </c>
      <c r="S214" t="s">
        <v>829</v>
      </c>
    </row>
    <row r="215" spans="1:19" x14ac:dyDescent="0.35">
      <c r="A215" t="str">
        <f>LEFT(VEP!B215,FIND(":",VEP!B215)-1)</f>
        <v>2</v>
      </c>
      <c r="B215" t="str">
        <f>RIGHT(VEP!B215,LEN(VEP!B215)-FIND("-",VEP!B215))</f>
        <v>71490861</v>
      </c>
      <c r="C215" t="str">
        <f>VEP!D215</f>
        <v>missense_variant</v>
      </c>
      <c r="E215" s="10">
        <v>22</v>
      </c>
      <c r="F215" s="10">
        <v>36040150</v>
      </c>
      <c r="G215" t="s">
        <v>791</v>
      </c>
      <c r="H215">
        <f t="shared" si="12"/>
        <v>1</v>
      </c>
      <c r="I215">
        <f t="shared" si="13"/>
        <v>1</v>
      </c>
      <c r="J215">
        <f t="shared" si="14"/>
        <v>1</v>
      </c>
      <c r="K215" t="str">
        <f t="shared" si="15"/>
        <v>intergenic_variant</v>
      </c>
      <c r="M215" s="10">
        <v>28</v>
      </c>
      <c r="N215" s="10">
        <v>8210550</v>
      </c>
      <c r="O215" t="s">
        <v>829</v>
      </c>
      <c r="P215">
        <v>1</v>
      </c>
      <c r="Q215">
        <v>1</v>
      </c>
      <c r="R215">
        <v>1</v>
      </c>
      <c r="S215" t="s">
        <v>829</v>
      </c>
    </row>
    <row r="216" spans="1:19" x14ac:dyDescent="0.35">
      <c r="A216" t="str">
        <f>LEFT(VEP!B216,FIND(":",VEP!B216)-1)</f>
        <v>2</v>
      </c>
      <c r="B216" t="str">
        <f>RIGHT(VEP!B216,LEN(VEP!B216)-FIND("-",VEP!B216))</f>
        <v>71490861</v>
      </c>
      <c r="C216" t="str">
        <f>VEP!D216</f>
        <v>missense_variant</v>
      </c>
      <c r="E216" s="10">
        <v>22</v>
      </c>
      <c r="F216" s="10">
        <v>42724459</v>
      </c>
      <c r="G216" t="s">
        <v>784</v>
      </c>
      <c r="H216">
        <f t="shared" si="12"/>
        <v>1</v>
      </c>
      <c r="I216">
        <f t="shared" si="13"/>
        <v>1</v>
      </c>
      <c r="J216">
        <f t="shared" si="14"/>
        <v>1</v>
      </c>
      <c r="K216" t="str">
        <f t="shared" si="15"/>
        <v>intron_variant</v>
      </c>
      <c r="M216" s="10">
        <v>28</v>
      </c>
      <c r="N216" s="10">
        <v>8216688</v>
      </c>
      <c r="O216" t="s">
        <v>784</v>
      </c>
      <c r="P216">
        <v>1</v>
      </c>
      <c r="Q216">
        <v>1</v>
      </c>
      <c r="R216">
        <v>1</v>
      </c>
      <c r="S216" t="s">
        <v>784</v>
      </c>
    </row>
    <row r="217" spans="1:19" x14ac:dyDescent="0.35">
      <c r="A217" t="str">
        <f>LEFT(VEP!B217,FIND(":",VEP!B217)-1)</f>
        <v>2</v>
      </c>
      <c r="B217" t="str">
        <f>RIGHT(VEP!B217,LEN(VEP!B217)-FIND("-",VEP!B217))</f>
        <v>71490861</v>
      </c>
      <c r="C217" t="str">
        <f>VEP!D217</f>
        <v>missense_variant</v>
      </c>
      <c r="E217" s="10">
        <v>22</v>
      </c>
      <c r="F217" s="10">
        <v>44550605</v>
      </c>
      <c r="G217" t="s">
        <v>784</v>
      </c>
      <c r="H217">
        <f t="shared" si="12"/>
        <v>1</v>
      </c>
      <c r="I217">
        <f t="shared" si="13"/>
        <v>1</v>
      </c>
      <c r="J217">
        <f t="shared" si="14"/>
        <v>1</v>
      </c>
      <c r="K217" t="str">
        <f t="shared" si="15"/>
        <v>intron_variant</v>
      </c>
      <c r="M217" s="10">
        <v>28</v>
      </c>
      <c r="N217" s="10">
        <v>8230318</v>
      </c>
      <c r="O217" t="s">
        <v>784</v>
      </c>
      <c r="P217">
        <v>1</v>
      </c>
      <c r="Q217">
        <v>1</v>
      </c>
      <c r="R217">
        <v>1</v>
      </c>
      <c r="S217" t="s">
        <v>784</v>
      </c>
    </row>
    <row r="218" spans="1:19" x14ac:dyDescent="0.35">
      <c r="A218" t="str">
        <f>LEFT(VEP!B218,FIND(":",VEP!B218)-1)</f>
        <v>2</v>
      </c>
      <c r="B218" t="str">
        <f>RIGHT(VEP!B218,LEN(VEP!B218)-FIND("-",VEP!B218))</f>
        <v>71490861</v>
      </c>
      <c r="C218" t="str">
        <f>VEP!D218</f>
        <v>missense_variant</v>
      </c>
      <c r="E218" s="10">
        <v>24</v>
      </c>
      <c r="F218" s="10">
        <v>291964</v>
      </c>
      <c r="G218" t="s">
        <v>772</v>
      </c>
      <c r="H218">
        <f t="shared" si="12"/>
        <v>1</v>
      </c>
      <c r="I218">
        <f t="shared" si="13"/>
        <v>2</v>
      </c>
      <c r="J218">
        <f t="shared" si="14"/>
        <v>0</v>
      </c>
      <c r="K218" t="str">
        <f t="shared" si="15"/>
        <v>downstream_gene_variant</v>
      </c>
      <c r="M218" s="10">
        <v>28</v>
      </c>
      <c r="N218" s="10">
        <v>10677902</v>
      </c>
      <c r="O218" t="s">
        <v>784</v>
      </c>
      <c r="P218">
        <v>1</v>
      </c>
      <c r="Q218">
        <v>1</v>
      </c>
      <c r="R218">
        <v>1</v>
      </c>
      <c r="S218" t="s">
        <v>784</v>
      </c>
    </row>
    <row r="219" spans="1:19" x14ac:dyDescent="0.35">
      <c r="A219" t="str">
        <f>LEFT(VEP!B219,FIND(":",VEP!B219)-1)</f>
        <v>2</v>
      </c>
      <c r="B219" t="str">
        <f>RIGHT(VEP!B219,LEN(VEP!B219)-FIND("-",VEP!B219))</f>
        <v>71490861</v>
      </c>
      <c r="C219" t="str">
        <f>VEP!D219</f>
        <v>missense_variant</v>
      </c>
      <c r="E219" s="10">
        <v>24</v>
      </c>
      <c r="F219" s="10">
        <v>291964</v>
      </c>
      <c r="G219" t="s">
        <v>784</v>
      </c>
      <c r="H219">
        <f t="shared" si="12"/>
        <v>2</v>
      </c>
      <c r="I219">
        <f t="shared" si="13"/>
        <v>2</v>
      </c>
      <c r="J219">
        <f t="shared" si="14"/>
        <v>1</v>
      </c>
      <c r="K219" t="str">
        <f t="shared" si="15"/>
        <v>downstream_gene_variant,intron_variant</v>
      </c>
      <c r="M219" s="10">
        <v>30</v>
      </c>
      <c r="N219" s="10">
        <v>1552291</v>
      </c>
      <c r="O219" t="s">
        <v>791</v>
      </c>
      <c r="P219">
        <v>1</v>
      </c>
      <c r="Q219">
        <v>1</v>
      </c>
      <c r="R219">
        <v>1</v>
      </c>
      <c r="S219" t="s">
        <v>791</v>
      </c>
    </row>
    <row r="220" spans="1:19" x14ac:dyDescent="0.35">
      <c r="A220" t="str">
        <f>LEFT(VEP!B220,FIND(":",VEP!B220)-1)</f>
        <v>2</v>
      </c>
      <c r="B220" t="str">
        <f>RIGHT(VEP!B220,LEN(VEP!B220)-FIND("-",VEP!B220))</f>
        <v>71490861</v>
      </c>
      <c r="C220" t="str">
        <f>VEP!D220</f>
        <v>missense_variant</v>
      </c>
      <c r="E220" s="10">
        <v>24</v>
      </c>
      <c r="F220" s="10">
        <v>454092</v>
      </c>
      <c r="G220" t="s">
        <v>791</v>
      </c>
      <c r="H220">
        <f t="shared" si="12"/>
        <v>1</v>
      </c>
      <c r="I220">
        <f t="shared" si="13"/>
        <v>1</v>
      </c>
      <c r="J220">
        <f t="shared" si="14"/>
        <v>1</v>
      </c>
      <c r="K220" t="str">
        <f t="shared" si="15"/>
        <v>intergenic_variant</v>
      </c>
      <c r="M220" s="10">
        <v>30</v>
      </c>
      <c r="N220" s="10">
        <v>1558195</v>
      </c>
      <c r="O220" t="s">
        <v>791</v>
      </c>
      <c r="P220">
        <v>1</v>
      </c>
      <c r="Q220">
        <v>1</v>
      </c>
      <c r="R220">
        <v>1</v>
      </c>
      <c r="S220" t="s">
        <v>791</v>
      </c>
    </row>
    <row r="221" spans="1:19" x14ac:dyDescent="0.35">
      <c r="A221" t="str">
        <f>LEFT(VEP!B221,FIND(":",VEP!B221)-1)</f>
        <v>2</v>
      </c>
      <c r="B221" t="str">
        <f>RIGHT(VEP!B221,LEN(VEP!B221)-FIND("-",VEP!B221))</f>
        <v>71528478</v>
      </c>
      <c r="C221" t="str">
        <f>VEP!D221</f>
        <v>intron_variant</v>
      </c>
      <c r="E221" s="10">
        <v>26</v>
      </c>
      <c r="F221" s="10">
        <v>21573616</v>
      </c>
      <c r="G221" t="s">
        <v>784</v>
      </c>
      <c r="H221">
        <f t="shared" si="12"/>
        <v>1</v>
      </c>
      <c r="I221">
        <f t="shared" si="13"/>
        <v>1</v>
      </c>
      <c r="J221">
        <f t="shared" si="14"/>
        <v>1</v>
      </c>
      <c r="K221" t="str">
        <f t="shared" si="15"/>
        <v>intron_variant</v>
      </c>
      <c r="M221" s="10">
        <v>30</v>
      </c>
      <c r="N221" s="10">
        <v>1732646</v>
      </c>
      <c r="O221" t="s">
        <v>791</v>
      </c>
      <c r="P221">
        <v>1</v>
      </c>
      <c r="Q221">
        <v>1</v>
      </c>
      <c r="R221">
        <v>1</v>
      </c>
      <c r="S221" t="s">
        <v>791</v>
      </c>
    </row>
    <row r="222" spans="1:19" x14ac:dyDescent="0.35">
      <c r="A222" t="str">
        <f>LEFT(VEP!B222,FIND(":",VEP!B222)-1)</f>
        <v>2</v>
      </c>
      <c r="B222" t="str">
        <f>RIGHT(VEP!B222,LEN(VEP!B222)-FIND("-",VEP!B222))</f>
        <v>71528478</v>
      </c>
      <c r="C222" t="str">
        <f>VEP!D222</f>
        <v>intron_variant</v>
      </c>
      <c r="E222" s="10">
        <v>26</v>
      </c>
      <c r="F222" s="10">
        <v>22151015</v>
      </c>
      <c r="G222" t="s">
        <v>772</v>
      </c>
      <c r="H222">
        <f t="shared" si="12"/>
        <v>1</v>
      </c>
      <c r="I222">
        <f t="shared" si="13"/>
        <v>2</v>
      </c>
      <c r="J222">
        <f t="shared" si="14"/>
        <v>0</v>
      </c>
      <c r="K222" t="str">
        <f t="shared" si="15"/>
        <v>downstream_gene_variant</v>
      </c>
      <c r="M222" s="10">
        <v>30</v>
      </c>
      <c r="N222" s="10">
        <v>1744087</v>
      </c>
      <c r="O222" t="s">
        <v>784</v>
      </c>
      <c r="P222">
        <v>1</v>
      </c>
      <c r="Q222">
        <v>1</v>
      </c>
      <c r="R222">
        <v>1</v>
      </c>
      <c r="S222" t="s">
        <v>784</v>
      </c>
    </row>
    <row r="223" spans="1:19" x14ac:dyDescent="0.35">
      <c r="A223" t="str">
        <f>LEFT(VEP!B223,FIND(":",VEP!B223)-1)</f>
        <v>2</v>
      </c>
      <c r="B223" t="str">
        <f>RIGHT(VEP!B223,LEN(VEP!B223)-FIND("-",VEP!B223))</f>
        <v>71528478</v>
      </c>
      <c r="C223" t="str">
        <f>VEP!D223</f>
        <v>intron_variant</v>
      </c>
      <c r="E223" s="10">
        <v>26</v>
      </c>
      <c r="F223" s="10">
        <v>22151015</v>
      </c>
      <c r="G223" t="s">
        <v>784</v>
      </c>
      <c r="H223">
        <f t="shared" si="12"/>
        <v>2</v>
      </c>
      <c r="I223">
        <f t="shared" si="13"/>
        <v>2</v>
      </c>
      <c r="J223">
        <f t="shared" si="14"/>
        <v>1</v>
      </c>
      <c r="K223" t="str">
        <f t="shared" si="15"/>
        <v>downstream_gene_variant,intron_variant</v>
      </c>
      <c r="M223" s="10">
        <v>30</v>
      </c>
      <c r="N223" s="10">
        <v>4822803</v>
      </c>
      <c r="O223" t="s">
        <v>791</v>
      </c>
      <c r="P223">
        <v>1</v>
      </c>
      <c r="Q223">
        <v>1</v>
      </c>
      <c r="R223">
        <v>1</v>
      </c>
      <c r="S223" t="s">
        <v>791</v>
      </c>
    </row>
    <row r="224" spans="1:19" x14ac:dyDescent="0.35">
      <c r="A224" t="str">
        <f>LEFT(VEP!B224,FIND(":",VEP!B224)-1)</f>
        <v>2</v>
      </c>
      <c r="B224" t="str">
        <f>RIGHT(VEP!B224,LEN(VEP!B224)-FIND("-",VEP!B224))</f>
        <v>71528478</v>
      </c>
      <c r="C224" t="str">
        <f>VEP!D224</f>
        <v>intron_variant</v>
      </c>
      <c r="E224" s="10">
        <v>26</v>
      </c>
      <c r="F224" s="10">
        <v>22156289</v>
      </c>
      <c r="G224" t="s">
        <v>916</v>
      </c>
      <c r="H224">
        <f t="shared" si="12"/>
        <v>1</v>
      </c>
      <c r="I224">
        <f t="shared" si="13"/>
        <v>2</v>
      </c>
      <c r="J224">
        <f t="shared" si="14"/>
        <v>0</v>
      </c>
      <c r="K224" t="str">
        <f t="shared" si="15"/>
        <v>3_prime_UTR_variant</v>
      </c>
      <c r="M224" s="10">
        <v>30</v>
      </c>
      <c r="N224" s="10">
        <v>4880566</v>
      </c>
      <c r="O224" t="s">
        <v>791</v>
      </c>
      <c r="P224">
        <v>1</v>
      </c>
      <c r="Q224">
        <v>1</v>
      </c>
      <c r="R224">
        <v>1</v>
      </c>
      <c r="S224" t="s">
        <v>791</v>
      </c>
    </row>
    <row r="225" spans="1:19" x14ac:dyDescent="0.35">
      <c r="A225" t="str">
        <f>LEFT(VEP!B225,FIND(":",VEP!B225)-1)</f>
        <v>2</v>
      </c>
      <c r="B225" t="str">
        <f>RIGHT(VEP!B225,LEN(VEP!B225)-FIND("-",VEP!B225))</f>
        <v>71528478</v>
      </c>
      <c r="C225" t="str">
        <f>VEP!D225</f>
        <v>intron_variant</v>
      </c>
      <c r="E225" s="10">
        <v>26</v>
      </c>
      <c r="F225" s="10">
        <v>22156289</v>
      </c>
      <c r="G225" t="s">
        <v>784</v>
      </c>
      <c r="H225">
        <f t="shared" si="12"/>
        <v>2</v>
      </c>
      <c r="I225">
        <f t="shared" si="13"/>
        <v>2</v>
      </c>
      <c r="J225">
        <f t="shared" si="14"/>
        <v>1</v>
      </c>
      <c r="K225" t="str">
        <f t="shared" si="15"/>
        <v>3_prime_UTR_variant,intron_variant</v>
      </c>
      <c r="M225" s="10">
        <v>31</v>
      </c>
      <c r="N225" s="10">
        <v>15063496</v>
      </c>
      <c r="O225" t="s">
        <v>791</v>
      </c>
      <c r="P225">
        <v>1</v>
      </c>
      <c r="Q225">
        <v>1</v>
      </c>
      <c r="R225">
        <v>1</v>
      </c>
      <c r="S225" t="s">
        <v>791</v>
      </c>
    </row>
    <row r="226" spans="1:19" x14ac:dyDescent="0.35">
      <c r="A226" t="str">
        <f>LEFT(VEP!B226,FIND(":",VEP!B226)-1)</f>
        <v>2</v>
      </c>
      <c r="B226" t="str">
        <f>RIGHT(VEP!B226,LEN(VEP!B226)-FIND("-",VEP!B226))</f>
        <v>71528478</v>
      </c>
      <c r="C226" t="str">
        <f>VEP!D226</f>
        <v>intron_variant</v>
      </c>
      <c r="E226" s="10">
        <v>27</v>
      </c>
      <c r="F226" s="10">
        <v>44328723</v>
      </c>
      <c r="G226" t="s">
        <v>784</v>
      </c>
      <c r="H226">
        <f t="shared" si="12"/>
        <v>1</v>
      </c>
      <c r="I226">
        <f t="shared" si="13"/>
        <v>1</v>
      </c>
      <c r="J226">
        <f t="shared" si="14"/>
        <v>1</v>
      </c>
      <c r="K226" t="str">
        <f t="shared" si="15"/>
        <v>intron_variant</v>
      </c>
      <c r="M226" s="10">
        <v>31</v>
      </c>
      <c r="N226" s="10">
        <v>15074189</v>
      </c>
      <c r="O226" t="s">
        <v>791</v>
      </c>
      <c r="P226">
        <v>1</v>
      </c>
      <c r="Q226">
        <v>1</v>
      </c>
      <c r="R226">
        <v>1</v>
      </c>
      <c r="S226" t="s">
        <v>791</v>
      </c>
    </row>
    <row r="227" spans="1:19" x14ac:dyDescent="0.35">
      <c r="A227" t="str">
        <f>LEFT(VEP!B227,FIND(":",VEP!B227)-1)</f>
        <v>2</v>
      </c>
      <c r="B227" t="str">
        <f>RIGHT(VEP!B227,LEN(VEP!B227)-FIND("-",VEP!B227))</f>
        <v>71528478</v>
      </c>
      <c r="C227" t="str">
        <f>VEP!D227</f>
        <v>intron_variant</v>
      </c>
      <c r="E227" s="10">
        <v>28</v>
      </c>
      <c r="F227" s="10">
        <v>8210333</v>
      </c>
      <c r="G227" t="s">
        <v>829</v>
      </c>
      <c r="H227">
        <f t="shared" si="12"/>
        <v>1</v>
      </c>
      <c r="I227">
        <f t="shared" si="13"/>
        <v>1</v>
      </c>
      <c r="J227">
        <f t="shared" si="14"/>
        <v>1</v>
      </c>
      <c r="K227" t="str">
        <f t="shared" si="15"/>
        <v>missense_variant</v>
      </c>
      <c r="M227" s="10">
        <v>32</v>
      </c>
      <c r="N227" s="10">
        <v>24657487</v>
      </c>
      <c r="O227" t="s">
        <v>791</v>
      </c>
      <c r="P227">
        <v>1</v>
      </c>
      <c r="Q227">
        <v>1</v>
      </c>
      <c r="R227">
        <v>1</v>
      </c>
      <c r="S227" t="s">
        <v>791</v>
      </c>
    </row>
    <row r="228" spans="1:19" x14ac:dyDescent="0.35">
      <c r="A228" t="str">
        <f>LEFT(VEP!B228,FIND(":",VEP!B228)-1)</f>
        <v>2</v>
      </c>
      <c r="B228" t="str">
        <f>RIGHT(VEP!B228,LEN(VEP!B228)-FIND("-",VEP!B228))</f>
        <v>71528478</v>
      </c>
      <c r="C228" t="str">
        <f>VEP!D228</f>
        <v>intron_variant</v>
      </c>
      <c r="E228" s="10">
        <v>28</v>
      </c>
      <c r="F228" s="10">
        <v>8210550</v>
      </c>
      <c r="G228" t="s">
        <v>829</v>
      </c>
      <c r="H228">
        <f t="shared" si="12"/>
        <v>1</v>
      </c>
      <c r="I228">
        <f t="shared" si="13"/>
        <v>1</v>
      </c>
      <c r="J228">
        <f t="shared" si="14"/>
        <v>1</v>
      </c>
      <c r="K228" t="str">
        <f t="shared" si="15"/>
        <v>missense_variant</v>
      </c>
      <c r="M228" s="10">
        <v>32</v>
      </c>
      <c r="N228" s="10">
        <v>25070561</v>
      </c>
      <c r="O228" t="s">
        <v>772</v>
      </c>
      <c r="P228">
        <v>1</v>
      </c>
      <c r="Q228">
        <v>1</v>
      </c>
      <c r="R228">
        <v>1</v>
      </c>
      <c r="S228" t="s">
        <v>772</v>
      </c>
    </row>
    <row r="229" spans="1:19" x14ac:dyDescent="0.35">
      <c r="A229" t="str">
        <f>LEFT(VEP!B229,FIND(":",VEP!B229)-1)</f>
        <v>2</v>
      </c>
      <c r="B229" t="str">
        <f>RIGHT(VEP!B229,LEN(VEP!B229)-FIND("-",VEP!B229))</f>
        <v>71528478</v>
      </c>
      <c r="C229" t="str">
        <f>VEP!D229</f>
        <v>intron_variant</v>
      </c>
      <c r="E229" s="10">
        <v>28</v>
      </c>
      <c r="F229" s="10">
        <v>8216688</v>
      </c>
      <c r="G229" t="s">
        <v>784</v>
      </c>
      <c r="H229">
        <f t="shared" si="12"/>
        <v>1</v>
      </c>
      <c r="I229">
        <f t="shared" si="13"/>
        <v>1</v>
      </c>
      <c r="J229">
        <f t="shared" si="14"/>
        <v>1</v>
      </c>
      <c r="K229" t="str">
        <f t="shared" si="15"/>
        <v>intron_variant</v>
      </c>
      <c r="M229" s="10">
        <v>34</v>
      </c>
      <c r="N229" s="10">
        <v>1427518</v>
      </c>
      <c r="O229" t="s">
        <v>867</v>
      </c>
      <c r="P229">
        <v>1</v>
      </c>
      <c r="Q229">
        <v>1</v>
      </c>
      <c r="R229">
        <v>1</v>
      </c>
      <c r="S229" t="s">
        <v>867</v>
      </c>
    </row>
    <row r="230" spans="1:19" x14ac:dyDescent="0.35">
      <c r="A230" t="str">
        <f>LEFT(VEP!B230,FIND(":",VEP!B230)-1)</f>
        <v>2</v>
      </c>
      <c r="B230" t="str">
        <f>RIGHT(VEP!B230,LEN(VEP!B230)-FIND("-",VEP!B230))</f>
        <v>71528478</v>
      </c>
      <c r="C230" t="str">
        <f>VEP!D230</f>
        <v>intron_variant</v>
      </c>
      <c r="E230" s="10">
        <v>28</v>
      </c>
      <c r="F230" s="10">
        <v>8230318</v>
      </c>
      <c r="G230" t="s">
        <v>784</v>
      </c>
      <c r="H230">
        <f t="shared" si="12"/>
        <v>1</v>
      </c>
      <c r="I230">
        <f t="shared" si="13"/>
        <v>1</v>
      </c>
      <c r="J230">
        <f t="shared" si="14"/>
        <v>1</v>
      </c>
      <c r="K230" t="str">
        <f t="shared" si="15"/>
        <v>intron_variant</v>
      </c>
      <c r="M230" s="10">
        <v>37</v>
      </c>
      <c r="N230" s="10">
        <v>4766480</v>
      </c>
      <c r="O230" t="s">
        <v>779</v>
      </c>
      <c r="P230">
        <v>2</v>
      </c>
      <c r="Q230">
        <v>2</v>
      </c>
      <c r="R230">
        <v>1</v>
      </c>
      <c r="S230" t="s">
        <v>1553</v>
      </c>
    </row>
    <row r="231" spans="1:19" x14ac:dyDescent="0.35">
      <c r="A231" t="str">
        <f>LEFT(VEP!B231,FIND(":",VEP!B231)-1)</f>
        <v>20</v>
      </c>
      <c r="B231" t="str">
        <f>RIGHT(VEP!B231,LEN(VEP!B231)-FIND("-",VEP!B231))</f>
        <v>2971861</v>
      </c>
      <c r="C231" t="str">
        <f>VEP!D231</f>
        <v>3_prime_UTR_variant</v>
      </c>
      <c r="E231" s="10">
        <v>28</v>
      </c>
      <c r="F231" s="10">
        <v>10677902</v>
      </c>
      <c r="G231" t="s">
        <v>784</v>
      </c>
      <c r="H231">
        <f t="shared" si="12"/>
        <v>1</v>
      </c>
      <c r="I231">
        <f t="shared" si="13"/>
        <v>1</v>
      </c>
      <c r="J231">
        <f t="shared" si="14"/>
        <v>1</v>
      </c>
      <c r="K231" t="str">
        <f t="shared" si="15"/>
        <v>intron_variant</v>
      </c>
      <c r="M231" s="10">
        <v>37</v>
      </c>
      <c r="N231" s="10">
        <v>14949623</v>
      </c>
      <c r="O231" t="s">
        <v>779</v>
      </c>
      <c r="P231">
        <v>1</v>
      </c>
      <c r="Q231">
        <v>1</v>
      </c>
      <c r="R231">
        <v>1</v>
      </c>
      <c r="S231" t="s">
        <v>779</v>
      </c>
    </row>
    <row r="232" spans="1:19" x14ac:dyDescent="0.35">
      <c r="A232" t="str">
        <f>LEFT(VEP!B232,FIND(":",VEP!B232)-1)</f>
        <v>20</v>
      </c>
      <c r="B232" t="str">
        <f>RIGHT(VEP!B232,LEN(VEP!B232)-FIND("-",VEP!B232))</f>
        <v>2971861</v>
      </c>
      <c r="C232" t="str">
        <f>VEP!D232</f>
        <v>3_prime_UTR_variant</v>
      </c>
      <c r="E232" s="10">
        <v>30</v>
      </c>
      <c r="F232" s="10">
        <v>1552291</v>
      </c>
      <c r="G232" t="s">
        <v>791</v>
      </c>
      <c r="H232">
        <f t="shared" si="12"/>
        <v>1</v>
      </c>
      <c r="I232">
        <f t="shared" si="13"/>
        <v>1</v>
      </c>
      <c r="J232">
        <f t="shared" si="14"/>
        <v>1</v>
      </c>
      <c r="K232" t="str">
        <f t="shared" si="15"/>
        <v>intergenic_variant</v>
      </c>
    </row>
    <row r="233" spans="1:19" x14ac:dyDescent="0.35">
      <c r="A233" t="str">
        <f>LEFT(VEP!B233,FIND(":",VEP!B233)-1)</f>
        <v>20</v>
      </c>
      <c r="B233" t="str">
        <f>RIGHT(VEP!B233,LEN(VEP!B233)-FIND("-",VEP!B233))</f>
        <v>2971861</v>
      </c>
      <c r="C233" t="str">
        <f>VEP!D233</f>
        <v>3_prime_UTR_variant</v>
      </c>
      <c r="E233" s="10">
        <v>30</v>
      </c>
      <c r="F233" s="10">
        <v>1558195</v>
      </c>
      <c r="G233" t="s">
        <v>791</v>
      </c>
      <c r="H233">
        <f t="shared" si="12"/>
        <v>1</v>
      </c>
      <c r="I233">
        <f t="shared" si="13"/>
        <v>1</v>
      </c>
      <c r="J233">
        <f t="shared" si="14"/>
        <v>1</v>
      </c>
      <c r="K233" t="str">
        <f t="shared" si="15"/>
        <v>intergenic_variant</v>
      </c>
    </row>
    <row r="234" spans="1:19" x14ac:dyDescent="0.35">
      <c r="A234" t="str">
        <f>LEFT(VEP!B234,FIND(":",VEP!B234)-1)</f>
        <v>20</v>
      </c>
      <c r="B234" t="str">
        <f>RIGHT(VEP!B234,LEN(VEP!B234)-FIND("-",VEP!B234))</f>
        <v>8744328</v>
      </c>
      <c r="C234" t="str">
        <f>VEP!D234</f>
        <v>intergenic_variant</v>
      </c>
      <c r="E234" s="10">
        <v>30</v>
      </c>
      <c r="F234" s="10">
        <v>1732646</v>
      </c>
      <c r="G234" t="s">
        <v>791</v>
      </c>
      <c r="H234">
        <f t="shared" si="12"/>
        <v>1</v>
      </c>
      <c r="I234">
        <f t="shared" si="13"/>
        <v>1</v>
      </c>
      <c r="J234">
        <f t="shared" si="14"/>
        <v>1</v>
      </c>
      <c r="K234" t="str">
        <f t="shared" si="15"/>
        <v>intergenic_variant</v>
      </c>
    </row>
    <row r="235" spans="1:19" x14ac:dyDescent="0.35">
      <c r="A235" t="str">
        <f>LEFT(VEP!B235,FIND(":",VEP!B235)-1)</f>
        <v>20</v>
      </c>
      <c r="B235" t="str">
        <f>RIGHT(VEP!B235,LEN(VEP!B235)-FIND("-",VEP!B235))</f>
        <v>8894743</v>
      </c>
      <c r="C235" t="str">
        <f>VEP!D235</f>
        <v>5_prime_UTR_variant</v>
      </c>
      <c r="E235" s="10">
        <v>30</v>
      </c>
      <c r="F235" s="10">
        <v>1744087</v>
      </c>
      <c r="G235" t="s">
        <v>784</v>
      </c>
      <c r="H235">
        <f t="shared" si="12"/>
        <v>1</v>
      </c>
      <c r="I235">
        <f t="shared" si="13"/>
        <v>1</v>
      </c>
      <c r="J235">
        <f t="shared" si="14"/>
        <v>1</v>
      </c>
      <c r="K235" t="str">
        <f t="shared" si="15"/>
        <v>intron_variant</v>
      </c>
    </row>
    <row r="236" spans="1:19" x14ac:dyDescent="0.35">
      <c r="A236" t="str">
        <f>LEFT(VEP!B236,FIND(":",VEP!B236)-1)</f>
        <v>20</v>
      </c>
      <c r="B236" t="str">
        <f>RIGHT(VEP!B236,LEN(VEP!B236)-FIND("-",VEP!B236))</f>
        <v>8894743</v>
      </c>
      <c r="C236" t="str">
        <f>VEP!D236</f>
        <v>5_prime_UTR_variant</v>
      </c>
      <c r="E236" s="10">
        <v>30</v>
      </c>
      <c r="F236" s="10">
        <v>4822803</v>
      </c>
      <c r="G236" t="s">
        <v>791</v>
      </c>
      <c r="H236">
        <f t="shared" si="12"/>
        <v>1</v>
      </c>
      <c r="I236">
        <f t="shared" si="13"/>
        <v>1</v>
      </c>
      <c r="J236">
        <f t="shared" si="14"/>
        <v>1</v>
      </c>
      <c r="K236" t="str">
        <f t="shared" si="15"/>
        <v>intergenic_variant</v>
      </c>
    </row>
    <row r="237" spans="1:19" x14ac:dyDescent="0.35">
      <c r="A237" t="str">
        <f>LEFT(VEP!B237,FIND(":",VEP!B237)-1)</f>
        <v>20</v>
      </c>
      <c r="B237" t="str">
        <f>RIGHT(VEP!B237,LEN(VEP!B237)-FIND("-",VEP!B237))</f>
        <v>12119654</v>
      </c>
      <c r="C237" t="str">
        <f>VEP!D237</f>
        <v>intergenic_variant</v>
      </c>
      <c r="E237" s="10">
        <v>30</v>
      </c>
      <c r="F237" s="10">
        <v>4880566</v>
      </c>
      <c r="G237" t="s">
        <v>791</v>
      </c>
      <c r="H237">
        <f t="shared" si="12"/>
        <v>1</v>
      </c>
      <c r="I237">
        <f t="shared" si="13"/>
        <v>1</v>
      </c>
      <c r="J237">
        <f t="shared" si="14"/>
        <v>1</v>
      </c>
      <c r="K237" t="str">
        <f t="shared" si="15"/>
        <v>intergenic_variant</v>
      </c>
    </row>
    <row r="238" spans="1:19" x14ac:dyDescent="0.35">
      <c r="A238" t="str">
        <f>LEFT(VEP!B238,FIND(":",VEP!B238)-1)</f>
        <v>20</v>
      </c>
      <c r="B238" t="str">
        <f>RIGHT(VEP!B238,LEN(VEP!B238)-FIND("-",VEP!B238))</f>
        <v>13387022</v>
      </c>
      <c r="C238" t="str">
        <f>VEP!D238</f>
        <v>intergenic_variant</v>
      </c>
      <c r="E238" s="10">
        <v>31</v>
      </c>
      <c r="F238" s="10">
        <v>15063496</v>
      </c>
      <c r="G238" t="s">
        <v>791</v>
      </c>
      <c r="H238">
        <f t="shared" si="12"/>
        <v>1</v>
      </c>
      <c r="I238">
        <f t="shared" si="13"/>
        <v>1</v>
      </c>
      <c r="J238">
        <f t="shared" si="14"/>
        <v>1</v>
      </c>
      <c r="K238" t="str">
        <f t="shared" si="15"/>
        <v>intergenic_variant</v>
      </c>
    </row>
    <row r="239" spans="1:19" x14ac:dyDescent="0.35">
      <c r="A239" t="str">
        <f>LEFT(VEP!B239,FIND(":",VEP!B239)-1)</f>
        <v>20</v>
      </c>
      <c r="B239" t="str">
        <f>RIGHT(VEP!B239,LEN(VEP!B239)-FIND("-",VEP!B239))</f>
        <v>18037927</v>
      </c>
      <c r="C239" t="str">
        <f>VEP!D239</f>
        <v>intergenic_variant</v>
      </c>
      <c r="E239" s="10">
        <v>31</v>
      </c>
      <c r="F239" s="10">
        <v>15074189</v>
      </c>
      <c r="G239" t="s">
        <v>791</v>
      </c>
      <c r="H239">
        <f t="shared" si="12"/>
        <v>1</v>
      </c>
      <c r="I239">
        <f t="shared" si="13"/>
        <v>1</v>
      </c>
      <c r="J239">
        <f t="shared" si="14"/>
        <v>1</v>
      </c>
      <c r="K239" t="str">
        <f t="shared" si="15"/>
        <v>intergenic_variant</v>
      </c>
    </row>
    <row r="240" spans="1:19" x14ac:dyDescent="0.35">
      <c r="A240" t="str">
        <f>LEFT(VEP!B240,FIND(":",VEP!B240)-1)</f>
        <v>20</v>
      </c>
      <c r="B240" t="str">
        <f>RIGHT(VEP!B240,LEN(VEP!B240)-FIND("-",VEP!B240))</f>
        <v>18060817</v>
      </c>
      <c r="C240" t="str">
        <f>VEP!D240</f>
        <v>intergenic_variant</v>
      </c>
      <c r="E240" s="10">
        <v>32</v>
      </c>
      <c r="F240" s="10">
        <v>24657487</v>
      </c>
      <c r="G240" t="s">
        <v>791</v>
      </c>
      <c r="H240">
        <f t="shared" si="12"/>
        <v>1</v>
      </c>
      <c r="I240">
        <f t="shared" si="13"/>
        <v>1</v>
      </c>
      <c r="J240">
        <f t="shared" si="14"/>
        <v>1</v>
      </c>
      <c r="K240" t="str">
        <f t="shared" si="15"/>
        <v>intergenic_variant</v>
      </c>
    </row>
    <row r="241" spans="1:11" x14ac:dyDescent="0.35">
      <c r="A241" t="str">
        <f>LEFT(VEP!B241,FIND(":",VEP!B241)-1)</f>
        <v>20</v>
      </c>
      <c r="B241" t="str">
        <f>RIGHT(VEP!B241,LEN(VEP!B241)-FIND("-",VEP!B241))</f>
        <v>18066749</v>
      </c>
      <c r="C241" t="str">
        <f>VEP!D241</f>
        <v>intergenic_variant</v>
      </c>
      <c r="E241" s="10">
        <v>32</v>
      </c>
      <c r="F241" s="10">
        <v>25070561</v>
      </c>
      <c r="G241" t="s">
        <v>772</v>
      </c>
      <c r="H241">
        <f t="shared" si="12"/>
        <v>1</v>
      </c>
      <c r="I241">
        <f t="shared" si="13"/>
        <v>1</v>
      </c>
      <c r="J241">
        <f t="shared" si="14"/>
        <v>1</v>
      </c>
      <c r="K241" t="str">
        <f t="shared" si="15"/>
        <v>downstream_gene_variant</v>
      </c>
    </row>
    <row r="242" spans="1:11" x14ac:dyDescent="0.35">
      <c r="A242" t="str">
        <f>LEFT(VEP!B242,FIND(":",VEP!B242)-1)</f>
        <v>20</v>
      </c>
      <c r="B242" t="str">
        <f>RIGHT(VEP!B242,LEN(VEP!B242)-FIND("-",VEP!B242))</f>
        <v>18076728</v>
      </c>
      <c r="C242" t="str">
        <f>VEP!D242</f>
        <v>intergenic_variant</v>
      </c>
      <c r="E242" s="10">
        <v>34</v>
      </c>
      <c r="F242" s="10">
        <v>1427518</v>
      </c>
      <c r="G242" t="s">
        <v>867</v>
      </c>
      <c r="H242">
        <f t="shared" si="12"/>
        <v>1</v>
      </c>
      <c r="I242">
        <f t="shared" si="13"/>
        <v>1</v>
      </c>
      <c r="J242">
        <f t="shared" si="14"/>
        <v>1</v>
      </c>
      <c r="K242" t="str">
        <f t="shared" si="15"/>
        <v>upstream_gene_variant</v>
      </c>
    </row>
    <row r="243" spans="1:11" x14ac:dyDescent="0.35">
      <c r="A243" t="str">
        <f>LEFT(VEP!B243,FIND(":",VEP!B243)-1)</f>
        <v>20</v>
      </c>
      <c r="B243" t="str">
        <f>RIGHT(VEP!B243,LEN(VEP!B243)-FIND("-",VEP!B243))</f>
        <v>18090687</v>
      </c>
      <c r="C243" t="str">
        <f>VEP!D243</f>
        <v>intergenic_variant</v>
      </c>
      <c r="E243" s="10">
        <v>37</v>
      </c>
      <c r="F243" s="10">
        <v>4766480</v>
      </c>
      <c r="G243" t="s">
        <v>772</v>
      </c>
      <c r="H243">
        <f t="shared" si="12"/>
        <v>1</v>
      </c>
      <c r="I243">
        <f t="shared" si="13"/>
        <v>2</v>
      </c>
      <c r="J243">
        <f t="shared" si="14"/>
        <v>0</v>
      </c>
      <c r="K243" t="str">
        <f t="shared" si="15"/>
        <v>downstream_gene_variant</v>
      </c>
    </row>
    <row r="244" spans="1:11" x14ac:dyDescent="0.35">
      <c r="A244" t="str">
        <f>LEFT(VEP!B244,FIND(":",VEP!B244)-1)</f>
        <v>20</v>
      </c>
      <c r="B244" t="str">
        <f>RIGHT(VEP!B244,LEN(VEP!B244)-FIND("-",VEP!B244))</f>
        <v>18099570</v>
      </c>
      <c r="C244" t="str">
        <f>VEP!D244</f>
        <v>intergenic_variant</v>
      </c>
      <c r="E244" s="10">
        <v>37</v>
      </c>
      <c r="F244" s="10">
        <v>4766480</v>
      </c>
      <c r="G244" t="s">
        <v>779</v>
      </c>
      <c r="H244">
        <f t="shared" si="12"/>
        <v>2</v>
      </c>
      <c r="I244">
        <f t="shared" si="13"/>
        <v>2</v>
      </c>
      <c r="J244">
        <f t="shared" si="14"/>
        <v>1</v>
      </c>
      <c r="K244" t="str">
        <f t="shared" si="15"/>
        <v>downstream_gene_variant,intron_variant,non_coding_transcript_variant</v>
      </c>
    </row>
    <row r="245" spans="1:11" x14ac:dyDescent="0.35">
      <c r="A245" t="str">
        <f>LEFT(VEP!B245,FIND(":",VEP!B245)-1)</f>
        <v>20</v>
      </c>
      <c r="B245" t="str">
        <f>RIGHT(VEP!B245,LEN(VEP!B245)-FIND("-",VEP!B245))</f>
        <v>23922281</v>
      </c>
      <c r="C245" t="str">
        <f>VEP!D245</f>
        <v>intron_variant</v>
      </c>
      <c r="E245" s="10">
        <v>37</v>
      </c>
      <c r="F245" s="10">
        <v>14949623</v>
      </c>
      <c r="G245" t="s">
        <v>779</v>
      </c>
      <c r="H245">
        <f>IF(AND(E245=E244,F245=F244),H244+1,1)</f>
        <v>1</v>
      </c>
      <c r="I245">
        <f>_xlfn.MAXIFS(H:H,F:F,F245,E:E,E245)</f>
        <v>1</v>
      </c>
      <c r="J245">
        <f>IF(I245=H245,1,0)</f>
        <v>1</v>
      </c>
      <c r="K245" t="str">
        <f>IF(AND(E245=E244,F245=F244),K244&amp;","&amp;G245,G245)</f>
        <v>intron_variant,non_coding_transcript_variant</v>
      </c>
    </row>
    <row r="246" spans="1:11" x14ac:dyDescent="0.35">
      <c r="A246" t="str">
        <f>LEFT(VEP!B246,FIND(":",VEP!B246)-1)</f>
        <v>20</v>
      </c>
      <c r="B246" t="str">
        <f>RIGHT(VEP!B246,LEN(VEP!B246)-FIND("-",VEP!B246))</f>
        <v>23922281</v>
      </c>
      <c r="C246" t="str">
        <f>VEP!D246</f>
        <v>intron_variant</v>
      </c>
    </row>
    <row r="247" spans="1:11" x14ac:dyDescent="0.35">
      <c r="A247" t="str">
        <f>LEFT(VEP!B247,FIND(":",VEP!B247)-1)</f>
        <v>20</v>
      </c>
      <c r="B247" t="str">
        <f>RIGHT(VEP!B247,LEN(VEP!B247)-FIND("-",VEP!B247))</f>
        <v>23922281</v>
      </c>
      <c r="C247" t="str">
        <f>VEP!D247</f>
        <v>intron_variant</v>
      </c>
    </row>
    <row r="248" spans="1:11" x14ac:dyDescent="0.35">
      <c r="A248" t="str">
        <f>LEFT(VEP!B248,FIND(":",VEP!B248)-1)</f>
        <v>20</v>
      </c>
      <c r="B248" t="str">
        <f>RIGHT(VEP!B248,LEN(VEP!B248)-FIND("-",VEP!B248))</f>
        <v>23922281</v>
      </c>
      <c r="C248" t="str">
        <f>VEP!D248</f>
        <v>intron_variant</v>
      </c>
    </row>
    <row r="249" spans="1:11" x14ac:dyDescent="0.35">
      <c r="A249" t="str">
        <f>LEFT(VEP!B249,FIND(":",VEP!B249)-1)</f>
        <v>20</v>
      </c>
      <c r="B249" t="str">
        <f>RIGHT(VEP!B249,LEN(VEP!B249)-FIND("-",VEP!B249))</f>
        <v>35581314</v>
      </c>
      <c r="C249" t="str">
        <f>VEP!D249</f>
        <v>intron_variant</v>
      </c>
    </row>
    <row r="250" spans="1:11" x14ac:dyDescent="0.35">
      <c r="A250" t="str">
        <f>LEFT(VEP!B250,FIND(":",VEP!B250)-1)</f>
        <v>20</v>
      </c>
      <c r="B250" t="str">
        <f>RIGHT(VEP!B250,LEN(VEP!B250)-FIND("-",VEP!B250))</f>
        <v>35581314</v>
      </c>
      <c r="C250" t="str">
        <f>VEP!D250</f>
        <v>intron_variant</v>
      </c>
    </row>
    <row r="251" spans="1:11" x14ac:dyDescent="0.35">
      <c r="A251" t="str">
        <f>LEFT(VEP!B251,FIND(":",VEP!B251)-1)</f>
        <v>20</v>
      </c>
      <c r="B251" t="str">
        <f>RIGHT(VEP!B251,LEN(VEP!B251)-FIND("-",VEP!B251))</f>
        <v>35581314</v>
      </c>
      <c r="C251" t="str">
        <f>VEP!D251</f>
        <v>intron_variant</v>
      </c>
    </row>
    <row r="252" spans="1:11" x14ac:dyDescent="0.35">
      <c r="A252" t="str">
        <f>LEFT(VEP!B252,FIND(":",VEP!B252)-1)</f>
        <v>20</v>
      </c>
      <c r="B252" t="str">
        <f>RIGHT(VEP!B252,LEN(VEP!B252)-FIND("-",VEP!B252))</f>
        <v>35581314</v>
      </c>
      <c r="C252" t="str">
        <f>VEP!D252</f>
        <v>intron_variant</v>
      </c>
    </row>
    <row r="253" spans="1:11" x14ac:dyDescent="0.35">
      <c r="A253" t="str">
        <f>LEFT(VEP!B253,FIND(":",VEP!B253)-1)</f>
        <v>20</v>
      </c>
      <c r="B253" t="str">
        <f>RIGHT(VEP!B253,LEN(VEP!B253)-FIND("-",VEP!B253))</f>
        <v>35587808</v>
      </c>
      <c r="C253" t="str">
        <f>VEP!D253</f>
        <v>intron_variant</v>
      </c>
    </row>
    <row r="254" spans="1:11" x14ac:dyDescent="0.35">
      <c r="A254" t="str">
        <f>LEFT(VEP!B254,FIND(":",VEP!B254)-1)</f>
        <v>20</v>
      </c>
      <c r="B254" t="str">
        <f>RIGHT(VEP!B254,LEN(VEP!B254)-FIND("-",VEP!B254))</f>
        <v>35587808</v>
      </c>
      <c r="C254" t="str">
        <f>VEP!D254</f>
        <v>intron_variant</v>
      </c>
    </row>
    <row r="255" spans="1:11" x14ac:dyDescent="0.35">
      <c r="A255" t="str">
        <f>LEFT(VEP!B255,FIND(":",VEP!B255)-1)</f>
        <v>20</v>
      </c>
      <c r="B255" t="str">
        <f>RIGHT(VEP!B255,LEN(VEP!B255)-FIND("-",VEP!B255))</f>
        <v>35587808</v>
      </c>
      <c r="C255" t="str">
        <f>VEP!D255</f>
        <v>intron_variant</v>
      </c>
    </row>
    <row r="256" spans="1:11" x14ac:dyDescent="0.35">
      <c r="A256" t="str">
        <f>LEFT(VEP!B256,FIND(":",VEP!B256)-1)</f>
        <v>20</v>
      </c>
      <c r="B256" t="str">
        <f>RIGHT(VEP!B256,LEN(VEP!B256)-FIND("-",VEP!B256))</f>
        <v>35587808</v>
      </c>
      <c r="C256" t="str">
        <f>VEP!D256</f>
        <v>intron_variant</v>
      </c>
    </row>
    <row r="257" spans="1:3" x14ac:dyDescent="0.35">
      <c r="A257" t="str">
        <f>LEFT(VEP!B257,FIND(":",VEP!B257)-1)</f>
        <v>20</v>
      </c>
      <c r="B257" t="str">
        <f>RIGHT(VEP!B257,LEN(VEP!B257)-FIND("-",VEP!B257))</f>
        <v>35732329</v>
      </c>
      <c r="C257" t="str">
        <f>VEP!D257</f>
        <v>intron_variant</v>
      </c>
    </row>
    <row r="258" spans="1:3" x14ac:dyDescent="0.35">
      <c r="A258" t="str">
        <f>LEFT(VEP!B258,FIND(":",VEP!B258)-1)</f>
        <v>20</v>
      </c>
      <c r="B258" t="str">
        <f>RIGHT(VEP!B258,LEN(VEP!B258)-FIND("-",VEP!B258))</f>
        <v>35732329</v>
      </c>
      <c r="C258" t="str">
        <f>VEP!D258</f>
        <v>intron_variant</v>
      </c>
    </row>
    <row r="259" spans="1:3" x14ac:dyDescent="0.35">
      <c r="A259" t="str">
        <f>LEFT(VEP!B259,FIND(":",VEP!B259)-1)</f>
        <v>20</v>
      </c>
      <c r="B259" t="str">
        <f>RIGHT(VEP!B259,LEN(VEP!B259)-FIND("-",VEP!B259))</f>
        <v>35732329</v>
      </c>
      <c r="C259" t="str">
        <f>VEP!D259</f>
        <v>intron_variant</v>
      </c>
    </row>
    <row r="260" spans="1:3" x14ac:dyDescent="0.35">
      <c r="A260" t="str">
        <f>LEFT(VEP!B260,FIND(":",VEP!B260)-1)</f>
        <v>20</v>
      </c>
      <c r="B260" t="str">
        <f>RIGHT(VEP!B260,LEN(VEP!B260)-FIND("-",VEP!B260))</f>
        <v>35732329</v>
      </c>
      <c r="C260" t="str">
        <f>VEP!D260</f>
        <v>intron_variant</v>
      </c>
    </row>
    <row r="261" spans="1:3" x14ac:dyDescent="0.35">
      <c r="A261" t="str">
        <f>LEFT(VEP!B261,FIND(":",VEP!B261)-1)</f>
        <v>20</v>
      </c>
      <c r="B261" t="str">
        <f>RIGHT(VEP!B261,LEN(VEP!B261)-FIND("-",VEP!B261))</f>
        <v>35738272</v>
      </c>
      <c r="C261" t="str">
        <f>VEP!D261</f>
        <v>intron_variant</v>
      </c>
    </row>
    <row r="262" spans="1:3" x14ac:dyDescent="0.35">
      <c r="A262" t="str">
        <f>LEFT(VEP!B262,FIND(":",VEP!B262)-1)</f>
        <v>20</v>
      </c>
      <c r="B262" t="str">
        <f>RIGHT(VEP!B262,LEN(VEP!B262)-FIND("-",VEP!B262))</f>
        <v>35738272</v>
      </c>
      <c r="C262" t="str">
        <f>VEP!D262</f>
        <v>intron_variant</v>
      </c>
    </row>
    <row r="263" spans="1:3" x14ac:dyDescent="0.35">
      <c r="A263" t="str">
        <f>LEFT(VEP!B263,FIND(":",VEP!B263)-1)</f>
        <v>20</v>
      </c>
      <c r="B263" t="str">
        <f>RIGHT(VEP!B263,LEN(VEP!B263)-FIND("-",VEP!B263))</f>
        <v>35738272</v>
      </c>
      <c r="C263" t="str">
        <f>VEP!D263</f>
        <v>intron_variant</v>
      </c>
    </row>
    <row r="264" spans="1:3" x14ac:dyDescent="0.35">
      <c r="A264" t="str">
        <f>LEFT(VEP!B264,FIND(":",VEP!B264)-1)</f>
        <v>20</v>
      </c>
      <c r="B264" t="str">
        <f>RIGHT(VEP!B264,LEN(VEP!B264)-FIND("-",VEP!B264))</f>
        <v>35738272</v>
      </c>
      <c r="C264" t="str">
        <f>VEP!D264</f>
        <v>intron_variant</v>
      </c>
    </row>
    <row r="265" spans="1:3" x14ac:dyDescent="0.35">
      <c r="A265" t="str">
        <f>LEFT(VEP!B265,FIND(":",VEP!B265)-1)</f>
        <v>20</v>
      </c>
      <c r="B265" t="str">
        <f>RIGHT(VEP!B265,LEN(VEP!B265)-FIND("-",VEP!B265))</f>
        <v>36834508</v>
      </c>
      <c r="C265" t="str">
        <f>VEP!D265</f>
        <v>intergenic_variant</v>
      </c>
    </row>
    <row r="266" spans="1:3" x14ac:dyDescent="0.35">
      <c r="A266" t="str">
        <f>LEFT(VEP!B266,FIND(":",VEP!B266)-1)</f>
        <v>22</v>
      </c>
      <c r="B266" t="str">
        <f>RIGHT(VEP!B266,LEN(VEP!B266)-FIND("-",VEP!B266))</f>
        <v>11073667</v>
      </c>
      <c r="C266" t="str">
        <f>VEP!D266</f>
        <v>intergenic_variant</v>
      </c>
    </row>
    <row r="267" spans="1:3" x14ac:dyDescent="0.35">
      <c r="A267" t="str">
        <f>LEFT(VEP!B267,FIND(":",VEP!B267)-1)</f>
        <v>22</v>
      </c>
      <c r="B267" t="str">
        <f>RIGHT(VEP!B267,LEN(VEP!B267)-FIND("-",VEP!B267))</f>
        <v>12027888</v>
      </c>
      <c r="C267" t="str">
        <f>VEP!D267</f>
        <v>intron_variant,non_coding_transcript_variant</v>
      </c>
    </row>
    <row r="268" spans="1:3" x14ac:dyDescent="0.35">
      <c r="A268" t="str">
        <f>LEFT(VEP!B268,FIND(":",VEP!B268)-1)</f>
        <v>22</v>
      </c>
      <c r="B268" t="str">
        <f>RIGHT(VEP!B268,LEN(VEP!B268)-FIND("-",VEP!B268))</f>
        <v>12027888</v>
      </c>
      <c r="C268" t="str">
        <f>VEP!D268</f>
        <v>intron_variant,non_coding_transcript_variant</v>
      </c>
    </row>
    <row r="269" spans="1:3" x14ac:dyDescent="0.35">
      <c r="A269" t="str">
        <f>LEFT(VEP!B269,FIND(":",VEP!B269)-1)</f>
        <v>22</v>
      </c>
      <c r="B269" t="str">
        <f>RIGHT(VEP!B269,LEN(VEP!B269)-FIND("-",VEP!B269))</f>
        <v>12039716</v>
      </c>
      <c r="C269" t="str">
        <f>VEP!D269</f>
        <v>intron_variant,non_coding_transcript_variant</v>
      </c>
    </row>
    <row r="270" spans="1:3" x14ac:dyDescent="0.35">
      <c r="A270" t="str">
        <f>LEFT(VEP!B270,FIND(":",VEP!B270)-1)</f>
        <v>22</v>
      </c>
      <c r="B270" t="str">
        <f>RIGHT(VEP!B270,LEN(VEP!B270)-FIND("-",VEP!B270))</f>
        <v>12064068</v>
      </c>
      <c r="C270" t="str">
        <f>VEP!D270</f>
        <v>intron_variant,non_coding_transcript_variant</v>
      </c>
    </row>
    <row r="271" spans="1:3" x14ac:dyDescent="0.35">
      <c r="A271" t="str">
        <f>LEFT(VEP!B271,FIND(":",VEP!B271)-1)</f>
        <v>22</v>
      </c>
      <c r="B271" t="str">
        <f>RIGHT(VEP!B271,LEN(VEP!B271)-FIND("-",VEP!B271))</f>
        <v>17089718</v>
      </c>
      <c r="C271" t="str">
        <f>VEP!D271</f>
        <v>intergenic_variant</v>
      </c>
    </row>
    <row r="272" spans="1:3" x14ac:dyDescent="0.35">
      <c r="A272" t="str">
        <f>LEFT(VEP!B272,FIND(":",VEP!B272)-1)</f>
        <v>22</v>
      </c>
      <c r="B272" t="str">
        <f>RIGHT(VEP!B272,LEN(VEP!B272)-FIND("-",VEP!B272))</f>
        <v>17102316</v>
      </c>
      <c r="C272" t="str">
        <f>VEP!D272</f>
        <v>intergenic_variant</v>
      </c>
    </row>
    <row r="273" spans="1:3" x14ac:dyDescent="0.35">
      <c r="A273" t="str">
        <f>LEFT(VEP!B273,FIND(":",VEP!B273)-1)</f>
        <v>22</v>
      </c>
      <c r="B273" t="str">
        <f>RIGHT(VEP!B273,LEN(VEP!B273)-FIND("-",VEP!B273))</f>
        <v>17113959</v>
      </c>
      <c r="C273" t="str">
        <f>VEP!D273</f>
        <v>intergenic_variant</v>
      </c>
    </row>
    <row r="274" spans="1:3" x14ac:dyDescent="0.35">
      <c r="A274" t="str">
        <f>LEFT(VEP!B274,FIND(":",VEP!B274)-1)</f>
        <v>22</v>
      </c>
      <c r="B274" t="str">
        <f>RIGHT(VEP!B274,LEN(VEP!B274)-FIND("-",VEP!B274))</f>
        <v>17129084</v>
      </c>
      <c r="C274" t="str">
        <f>VEP!D274</f>
        <v>intergenic_variant</v>
      </c>
    </row>
    <row r="275" spans="1:3" x14ac:dyDescent="0.35">
      <c r="A275" t="str">
        <f>LEFT(VEP!B275,FIND(":",VEP!B275)-1)</f>
        <v>22</v>
      </c>
      <c r="B275" t="str">
        <f>RIGHT(VEP!B275,LEN(VEP!B275)-FIND("-",VEP!B275))</f>
        <v>17133195</v>
      </c>
      <c r="C275" t="str">
        <f>VEP!D275</f>
        <v>intergenic_variant</v>
      </c>
    </row>
    <row r="276" spans="1:3" x14ac:dyDescent="0.35">
      <c r="A276" t="str">
        <f>LEFT(VEP!B276,FIND(":",VEP!B276)-1)</f>
        <v>22</v>
      </c>
      <c r="B276" t="str">
        <f>RIGHT(VEP!B276,LEN(VEP!B276)-FIND("-",VEP!B276))</f>
        <v>17153150</v>
      </c>
      <c r="C276" t="str">
        <f>VEP!D276</f>
        <v>missense_variant</v>
      </c>
    </row>
    <row r="277" spans="1:3" x14ac:dyDescent="0.35">
      <c r="A277" t="str">
        <f>LEFT(VEP!B277,FIND(":",VEP!B277)-1)</f>
        <v>22</v>
      </c>
      <c r="B277" t="str">
        <f>RIGHT(VEP!B277,LEN(VEP!B277)-FIND("-",VEP!B277))</f>
        <v>17153150</v>
      </c>
      <c r="C277" t="str">
        <f>VEP!D277</f>
        <v>upstream_gene_variant</v>
      </c>
    </row>
    <row r="278" spans="1:3" x14ac:dyDescent="0.35">
      <c r="A278" t="str">
        <f>LEFT(VEP!B278,FIND(":",VEP!B278)-1)</f>
        <v>22</v>
      </c>
      <c r="B278" t="str">
        <f>RIGHT(VEP!B278,LEN(VEP!B278)-FIND("-",VEP!B278))</f>
        <v>17154006</v>
      </c>
      <c r="C278" t="str">
        <f>VEP!D278</f>
        <v>synonymous_variant</v>
      </c>
    </row>
    <row r="279" spans="1:3" x14ac:dyDescent="0.35">
      <c r="A279" t="str">
        <f>LEFT(VEP!B279,FIND(":",VEP!B279)-1)</f>
        <v>22</v>
      </c>
      <c r="B279" t="str">
        <f>RIGHT(VEP!B279,LEN(VEP!B279)-FIND("-",VEP!B279))</f>
        <v>17154006</v>
      </c>
      <c r="C279" t="str">
        <f>VEP!D279</f>
        <v>upstream_gene_variant</v>
      </c>
    </row>
    <row r="280" spans="1:3" x14ac:dyDescent="0.35">
      <c r="A280" t="str">
        <f>LEFT(VEP!B280,FIND(":",VEP!B280)-1)</f>
        <v>22</v>
      </c>
      <c r="B280" t="str">
        <f>RIGHT(VEP!B280,LEN(VEP!B280)-FIND("-",VEP!B280))</f>
        <v>17166191</v>
      </c>
      <c r="C280" t="str">
        <f>VEP!D280</f>
        <v>intron_variant,non_coding_transcript_variant</v>
      </c>
    </row>
    <row r="281" spans="1:3" x14ac:dyDescent="0.35">
      <c r="A281" t="str">
        <f>LEFT(VEP!B281,FIND(":",VEP!B281)-1)</f>
        <v>22</v>
      </c>
      <c r="B281" t="str">
        <f>RIGHT(VEP!B281,LEN(VEP!B281)-FIND("-",VEP!B281))</f>
        <v>17166191</v>
      </c>
      <c r="C281" t="str">
        <f>VEP!D281</f>
        <v>intron_variant,non_coding_transcript_variant</v>
      </c>
    </row>
    <row r="282" spans="1:3" x14ac:dyDescent="0.35">
      <c r="A282" t="str">
        <f>LEFT(VEP!B282,FIND(":",VEP!B282)-1)</f>
        <v>22</v>
      </c>
      <c r="B282" t="str">
        <f>RIGHT(VEP!B282,LEN(VEP!B282)-FIND("-",VEP!B282))</f>
        <v>18774821</v>
      </c>
      <c r="C282" t="str">
        <f>VEP!D282</f>
        <v>intron_variant,non_coding_transcript_variant</v>
      </c>
    </row>
    <row r="283" spans="1:3" x14ac:dyDescent="0.35">
      <c r="A283" t="str">
        <f>LEFT(VEP!B283,FIND(":",VEP!B283)-1)</f>
        <v>22</v>
      </c>
      <c r="B283" t="str">
        <f>RIGHT(VEP!B283,LEN(VEP!B283)-FIND("-",VEP!B283))</f>
        <v>18774821</v>
      </c>
      <c r="C283" t="str">
        <f>VEP!D283</f>
        <v>intron_variant,non_coding_transcript_variant</v>
      </c>
    </row>
    <row r="284" spans="1:3" x14ac:dyDescent="0.35">
      <c r="A284" t="str">
        <f>LEFT(VEP!B284,FIND(":",VEP!B284)-1)</f>
        <v>22</v>
      </c>
      <c r="B284" t="str">
        <f>RIGHT(VEP!B284,LEN(VEP!B284)-FIND("-",VEP!B284))</f>
        <v>18960901</v>
      </c>
      <c r="C284" t="str">
        <f>VEP!D284</f>
        <v>intergenic_variant</v>
      </c>
    </row>
    <row r="285" spans="1:3" x14ac:dyDescent="0.35">
      <c r="A285" t="str">
        <f>LEFT(VEP!B285,FIND(":",VEP!B285)-1)</f>
        <v>22</v>
      </c>
      <c r="B285" t="str">
        <f>RIGHT(VEP!B285,LEN(VEP!B285)-FIND("-",VEP!B285))</f>
        <v>18962347</v>
      </c>
      <c r="C285" t="str">
        <f>VEP!D285</f>
        <v>intergenic_variant</v>
      </c>
    </row>
    <row r="286" spans="1:3" x14ac:dyDescent="0.35">
      <c r="A286" t="str">
        <f>LEFT(VEP!B286,FIND(":",VEP!B286)-1)</f>
        <v>22</v>
      </c>
      <c r="B286" t="str">
        <f>RIGHT(VEP!B286,LEN(VEP!B286)-FIND("-",VEP!B286))</f>
        <v>19870809</v>
      </c>
      <c r="C286" t="str">
        <f>VEP!D286</f>
        <v>intergenic_variant</v>
      </c>
    </row>
    <row r="287" spans="1:3" x14ac:dyDescent="0.35">
      <c r="A287" t="str">
        <f>LEFT(VEP!B287,FIND(":",VEP!B287)-1)</f>
        <v>22</v>
      </c>
      <c r="B287" t="str">
        <f>RIGHT(VEP!B287,LEN(VEP!B287)-FIND("-",VEP!B287))</f>
        <v>19925395</v>
      </c>
      <c r="C287" t="str">
        <f>VEP!D287</f>
        <v>intergenic_variant</v>
      </c>
    </row>
    <row r="288" spans="1:3" x14ac:dyDescent="0.35">
      <c r="A288" t="str">
        <f>LEFT(VEP!B288,FIND(":",VEP!B288)-1)</f>
        <v>22</v>
      </c>
      <c r="B288" t="str">
        <f>RIGHT(VEP!B288,LEN(VEP!B288)-FIND("-",VEP!B288))</f>
        <v>19975468</v>
      </c>
      <c r="C288" t="str">
        <f>VEP!D288</f>
        <v>intergenic_variant</v>
      </c>
    </row>
    <row r="289" spans="1:3" x14ac:dyDescent="0.35">
      <c r="A289" t="str">
        <f>LEFT(VEP!B289,FIND(":",VEP!B289)-1)</f>
        <v>22</v>
      </c>
      <c r="B289" t="str">
        <f>RIGHT(VEP!B289,LEN(VEP!B289)-FIND("-",VEP!B289))</f>
        <v>23003825</v>
      </c>
      <c r="C289" t="str">
        <f>VEP!D289</f>
        <v>intergenic_variant</v>
      </c>
    </row>
    <row r="290" spans="1:3" x14ac:dyDescent="0.35">
      <c r="A290" t="str">
        <f>LEFT(VEP!B290,FIND(":",VEP!B290)-1)</f>
        <v>22</v>
      </c>
      <c r="B290" t="str">
        <f>RIGHT(VEP!B290,LEN(VEP!B290)-FIND("-",VEP!B290))</f>
        <v>29093614</v>
      </c>
      <c r="C290" t="str">
        <f>VEP!D290</f>
        <v>upstream_gene_variant</v>
      </c>
    </row>
    <row r="291" spans="1:3" x14ac:dyDescent="0.35">
      <c r="A291" t="str">
        <f>LEFT(VEP!B291,FIND(":",VEP!B291)-1)</f>
        <v>22</v>
      </c>
      <c r="B291" t="str">
        <f>RIGHT(VEP!B291,LEN(VEP!B291)-FIND("-",VEP!B291))</f>
        <v>31194138</v>
      </c>
      <c r="C291" t="str">
        <f>VEP!D291</f>
        <v>intergenic_variant</v>
      </c>
    </row>
    <row r="292" spans="1:3" x14ac:dyDescent="0.35">
      <c r="A292" t="str">
        <f>LEFT(VEP!B292,FIND(":",VEP!B292)-1)</f>
        <v>22</v>
      </c>
      <c r="B292" t="str">
        <f>RIGHT(VEP!B292,LEN(VEP!B292)-FIND("-",VEP!B292))</f>
        <v>31334345</v>
      </c>
      <c r="C292" t="str">
        <f>VEP!D292</f>
        <v>intergenic_variant</v>
      </c>
    </row>
    <row r="293" spans="1:3" x14ac:dyDescent="0.35">
      <c r="A293" t="str">
        <f>LEFT(VEP!B293,FIND(":",VEP!B293)-1)</f>
        <v>22</v>
      </c>
      <c r="B293" t="str">
        <f>RIGHT(VEP!B293,LEN(VEP!B293)-FIND("-",VEP!B293))</f>
        <v>31347124</v>
      </c>
      <c r="C293" t="str">
        <f>VEP!D293</f>
        <v>intergenic_variant</v>
      </c>
    </row>
    <row r="294" spans="1:3" x14ac:dyDescent="0.35">
      <c r="A294" t="str">
        <f>LEFT(VEP!B294,FIND(":",VEP!B294)-1)</f>
        <v>22</v>
      </c>
      <c r="B294" t="str">
        <f>RIGHT(VEP!B294,LEN(VEP!B294)-FIND("-",VEP!B294))</f>
        <v>35859272</v>
      </c>
      <c r="C294" t="str">
        <f>VEP!D294</f>
        <v>intergenic_variant</v>
      </c>
    </row>
    <row r="295" spans="1:3" x14ac:dyDescent="0.35">
      <c r="A295" t="str">
        <f>LEFT(VEP!B295,FIND(":",VEP!B295)-1)</f>
        <v>22</v>
      </c>
      <c r="B295" t="str">
        <f>RIGHT(VEP!B295,LEN(VEP!B295)-FIND("-",VEP!B295))</f>
        <v>35875929</v>
      </c>
      <c r="C295" t="str">
        <f>VEP!D295</f>
        <v>intergenic_variant</v>
      </c>
    </row>
    <row r="296" spans="1:3" x14ac:dyDescent="0.35">
      <c r="A296" t="str">
        <f>LEFT(VEP!B296,FIND(":",VEP!B296)-1)</f>
        <v>22</v>
      </c>
      <c r="B296" t="str">
        <f>RIGHT(VEP!B296,LEN(VEP!B296)-FIND("-",VEP!B296))</f>
        <v>36027691</v>
      </c>
      <c r="C296" t="str">
        <f>VEP!D296</f>
        <v>intergenic_variant</v>
      </c>
    </row>
    <row r="297" spans="1:3" x14ac:dyDescent="0.35">
      <c r="A297" t="str">
        <f>LEFT(VEP!B297,FIND(":",VEP!B297)-1)</f>
        <v>22</v>
      </c>
      <c r="B297" t="str">
        <f>RIGHT(VEP!B297,LEN(VEP!B297)-FIND("-",VEP!B297))</f>
        <v>36040150</v>
      </c>
      <c r="C297" t="str">
        <f>VEP!D297</f>
        <v>intergenic_variant</v>
      </c>
    </row>
    <row r="298" spans="1:3" x14ac:dyDescent="0.35">
      <c r="A298" t="str">
        <f>LEFT(VEP!B298,FIND(":",VEP!B298)-1)</f>
        <v>22</v>
      </c>
      <c r="B298" t="str">
        <f>RIGHT(VEP!B298,LEN(VEP!B298)-FIND("-",VEP!B298))</f>
        <v>42724459</v>
      </c>
      <c r="C298" t="str">
        <f>VEP!D298</f>
        <v>intron_variant</v>
      </c>
    </row>
    <row r="299" spans="1:3" x14ac:dyDescent="0.35">
      <c r="A299" t="str">
        <f>LEFT(VEP!B299,FIND(":",VEP!B299)-1)</f>
        <v>22</v>
      </c>
      <c r="B299" t="str">
        <f>RIGHT(VEP!B299,LEN(VEP!B299)-FIND("-",VEP!B299))</f>
        <v>44550605</v>
      </c>
      <c r="C299" t="str">
        <f>VEP!D299</f>
        <v>intron_variant</v>
      </c>
    </row>
    <row r="300" spans="1:3" x14ac:dyDescent="0.35">
      <c r="A300" t="str">
        <f>LEFT(VEP!B300,FIND(":",VEP!B300)-1)</f>
        <v>24</v>
      </c>
      <c r="B300" t="str">
        <f>RIGHT(VEP!B300,LEN(VEP!B300)-FIND("-",VEP!B300))</f>
        <v>291964</v>
      </c>
      <c r="C300" t="str">
        <f>VEP!D300</f>
        <v>intron_variant</v>
      </c>
    </row>
    <row r="301" spans="1:3" x14ac:dyDescent="0.35">
      <c r="A301" t="str">
        <f>LEFT(VEP!B301,FIND(":",VEP!B301)-1)</f>
        <v>24</v>
      </c>
      <c r="B301" t="str">
        <f>RIGHT(VEP!B301,LEN(VEP!B301)-FIND("-",VEP!B301))</f>
        <v>291964</v>
      </c>
      <c r="C301" t="str">
        <f>VEP!D301</f>
        <v>downstream_gene_variant</v>
      </c>
    </row>
    <row r="302" spans="1:3" x14ac:dyDescent="0.35">
      <c r="A302" t="str">
        <f>LEFT(VEP!B302,FIND(":",VEP!B302)-1)</f>
        <v>24</v>
      </c>
      <c r="B302" t="str">
        <f>RIGHT(VEP!B302,LEN(VEP!B302)-FIND("-",VEP!B302))</f>
        <v>454092</v>
      </c>
      <c r="C302" t="str">
        <f>VEP!D302</f>
        <v>intergenic_variant</v>
      </c>
    </row>
    <row r="303" spans="1:3" x14ac:dyDescent="0.35">
      <c r="A303" t="str">
        <f>LEFT(VEP!B303,FIND(":",VEP!B303)-1)</f>
        <v>26</v>
      </c>
      <c r="B303" t="str">
        <f>RIGHT(VEP!B303,LEN(VEP!B303)-FIND("-",VEP!B303))</f>
        <v>21573616</v>
      </c>
      <c r="C303" t="str">
        <f>VEP!D303</f>
        <v>intron_variant</v>
      </c>
    </row>
    <row r="304" spans="1:3" x14ac:dyDescent="0.35">
      <c r="A304" t="str">
        <f>LEFT(VEP!B304,FIND(":",VEP!B304)-1)</f>
        <v>26</v>
      </c>
      <c r="B304" t="str">
        <f>RIGHT(VEP!B304,LEN(VEP!B304)-FIND("-",VEP!B304))</f>
        <v>22151015</v>
      </c>
      <c r="C304" t="str">
        <f>VEP!D304</f>
        <v>downstream_gene_variant</v>
      </c>
    </row>
    <row r="305" spans="1:3" x14ac:dyDescent="0.35">
      <c r="A305" t="str">
        <f>LEFT(VEP!B305,FIND(":",VEP!B305)-1)</f>
        <v>26</v>
      </c>
      <c r="B305" t="str">
        <f>RIGHT(VEP!B305,LEN(VEP!B305)-FIND("-",VEP!B305))</f>
        <v>22151015</v>
      </c>
      <c r="C305" t="str">
        <f>VEP!D305</f>
        <v>intron_variant</v>
      </c>
    </row>
    <row r="306" spans="1:3" x14ac:dyDescent="0.35">
      <c r="A306" t="str">
        <f>LEFT(VEP!B306,FIND(":",VEP!B306)-1)</f>
        <v>26</v>
      </c>
      <c r="B306" t="str">
        <f>RIGHT(VEP!B306,LEN(VEP!B306)-FIND("-",VEP!B306))</f>
        <v>22151015</v>
      </c>
      <c r="C306" t="str">
        <f>VEP!D306</f>
        <v>intron_variant</v>
      </c>
    </row>
    <row r="307" spans="1:3" x14ac:dyDescent="0.35">
      <c r="A307" t="str">
        <f>LEFT(VEP!B307,FIND(":",VEP!B307)-1)</f>
        <v>26</v>
      </c>
      <c r="B307" t="str">
        <f>RIGHT(VEP!B307,LEN(VEP!B307)-FIND("-",VEP!B307))</f>
        <v>22151015</v>
      </c>
      <c r="C307" t="str">
        <f>VEP!D307</f>
        <v>intron_variant</v>
      </c>
    </row>
    <row r="308" spans="1:3" x14ac:dyDescent="0.35">
      <c r="A308" t="str">
        <f>LEFT(VEP!B308,FIND(":",VEP!B308)-1)</f>
        <v>26</v>
      </c>
      <c r="B308" t="str">
        <f>RIGHT(VEP!B308,LEN(VEP!B308)-FIND("-",VEP!B308))</f>
        <v>22151015</v>
      </c>
      <c r="C308" t="str">
        <f>VEP!D308</f>
        <v>intron_variant</v>
      </c>
    </row>
    <row r="309" spans="1:3" x14ac:dyDescent="0.35">
      <c r="A309" t="str">
        <f>LEFT(VEP!B309,FIND(":",VEP!B309)-1)</f>
        <v>26</v>
      </c>
      <c r="B309" t="str">
        <f>RIGHT(VEP!B309,LEN(VEP!B309)-FIND("-",VEP!B309))</f>
        <v>22151015</v>
      </c>
      <c r="C309" t="str">
        <f>VEP!D309</f>
        <v>intron_variant</v>
      </c>
    </row>
    <row r="310" spans="1:3" x14ac:dyDescent="0.35">
      <c r="A310" t="str">
        <f>LEFT(VEP!B310,FIND(":",VEP!B310)-1)</f>
        <v>26</v>
      </c>
      <c r="B310" t="str">
        <f>RIGHT(VEP!B310,LEN(VEP!B310)-FIND("-",VEP!B310))</f>
        <v>22156289</v>
      </c>
      <c r="C310" t="str">
        <f>VEP!D310</f>
        <v>3_prime_UTR_variant</v>
      </c>
    </row>
    <row r="311" spans="1:3" x14ac:dyDescent="0.35">
      <c r="A311" t="str">
        <f>LEFT(VEP!B311,FIND(":",VEP!B311)-1)</f>
        <v>26</v>
      </c>
      <c r="B311" t="str">
        <f>RIGHT(VEP!B311,LEN(VEP!B311)-FIND("-",VEP!B311))</f>
        <v>22156289</v>
      </c>
      <c r="C311" t="str">
        <f>VEP!D311</f>
        <v>3_prime_UTR_variant</v>
      </c>
    </row>
    <row r="312" spans="1:3" x14ac:dyDescent="0.35">
      <c r="A312" t="str">
        <f>LEFT(VEP!B312,FIND(":",VEP!B312)-1)</f>
        <v>26</v>
      </c>
      <c r="B312" t="str">
        <f>RIGHT(VEP!B312,LEN(VEP!B312)-FIND("-",VEP!B312))</f>
        <v>22156289</v>
      </c>
      <c r="C312" t="str">
        <f>VEP!D312</f>
        <v>intron_variant</v>
      </c>
    </row>
    <row r="313" spans="1:3" x14ac:dyDescent="0.35">
      <c r="A313" t="str">
        <f>LEFT(VEP!B313,FIND(":",VEP!B313)-1)</f>
        <v>26</v>
      </c>
      <c r="B313" t="str">
        <f>RIGHT(VEP!B313,LEN(VEP!B313)-FIND("-",VEP!B313))</f>
        <v>22156289</v>
      </c>
      <c r="C313" t="str">
        <f>VEP!D313</f>
        <v>intron_variant</v>
      </c>
    </row>
    <row r="314" spans="1:3" x14ac:dyDescent="0.35">
      <c r="A314" t="str">
        <f>LEFT(VEP!B314,FIND(":",VEP!B314)-1)</f>
        <v>26</v>
      </c>
      <c r="B314" t="str">
        <f>RIGHT(VEP!B314,LEN(VEP!B314)-FIND("-",VEP!B314))</f>
        <v>22156289</v>
      </c>
      <c r="C314" t="str">
        <f>VEP!D314</f>
        <v>3_prime_UTR_variant</v>
      </c>
    </row>
    <row r="315" spans="1:3" x14ac:dyDescent="0.35">
      <c r="A315" t="str">
        <f>LEFT(VEP!B315,FIND(":",VEP!B315)-1)</f>
        <v>27</v>
      </c>
      <c r="B315" t="str">
        <f>RIGHT(VEP!B315,LEN(VEP!B315)-FIND("-",VEP!B315))</f>
        <v>44328723</v>
      </c>
      <c r="C315" t="str">
        <f>VEP!D315</f>
        <v>intron_variant</v>
      </c>
    </row>
    <row r="316" spans="1:3" x14ac:dyDescent="0.35">
      <c r="A316" t="str">
        <f>LEFT(VEP!B316,FIND(":",VEP!B316)-1)</f>
        <v>27</v>
      </c>
      <c r="B316" t="str">
        <f>RIGHT(VEP!B316,LEN(VEP!B316)-FIND("-",VEP!B316))</f>
        <v>44328723</v>
      </c>
      <c r="C316" t="str">
        <f>VEP!D316</f>
        <v>intron_variant</v>
      </c>
    </row>
    <row r="317" spans="1:3" x14ac:dyDescent="0.35">
      <c r="A317" t="str">
        <f>LEFT(VEP!B317,FIND(":",VEP!B317)-1)</f>
        <v>27</v>
      </c>
      <c r="B317" t="str">
        <f>RIGHT(VEP!B317,LEN(VEP!B317)-FIND("-",VEP!B317))</f>
        <v>44328723</v>
      </c>
      <c r="C317" t="str">
        <f>VEP!D317</f>
        <v>intron_variant</v>
      </c>
    </row>
    <row r="318" spans="1:3" x14ac:dyDescent="0.35">
      <c r="A318" t="str">
        <f>LEFT(VEP!B318,FIND(":",VEP!B318)-1)</f>
        <v>27</v>
      </c>
      <c r="B318" t="str">
        <f>RIGHT(VEP!B318,LEN(VEP!B318)-FIND("-",VEP!B318))</f>
        <v>44328723</v>
      </c>
      <c r="C318" t="str">
        <f>VEP!D318</f>
        <v>intron_variant</v>
      </c>
    </row>
    <row r="319" spans="1:3" x14ac:dyDescent="0.35">
      <c r="A319" t="str">
        <f>LEFT(VEP!B319,FIND(":",VEP!B319)-1)</f>
        <v>27</v>
      </c>
      <c r="B319" t="str">
        <f>RIGHT(VEP!B319,LEN(VEP!B319)-FIND("-",VEP!B319))</f>
        <v>44328723</v>
      </c>
      <c r="C319" t="str">
        <f>VEP!D319</f>
        <v>intron_variant</v>
      </c>
    </row>
    <row r="320" spans="1:3" x14ac:dyDescent="0.35">
      <c r="A320" t="str">
        <f>LEFT(VEP!B320,FIND(":",VEP!B320)-1)</f>
        <v>27</v>
      </c>
      <c r="B320" t="str">
        <f>RIGHT(VEP!B320,LEN(VEP!B320)-FIND("-",VEP!B320))</f>
        <v>44328723</v>
      </c>
      <c r="C320" t="str">
        <f>VEP!D320</f>
        <v>intron_variant</v>
      </c>
    </row>
    <row r="321" spans="1:3" x14ac:dyDescent="0.35">
      <c r="A321" t="str">
        <f>LEFT(VEP!B321,FIND(":",VEP!B321)-1)</f>
        <v>27</v>
      </c>
      <c r="B321" t="str">
        <f>RIGHT(VEP!B321,LEN(VEP!B321)-FIND("-",VEP!B321))</f>
        <v>44328723</v>
      </c>
      <c r="C321" t="str">
        <f>VEP!D321</f>
        <v>intron_variant</v>
      </c>
    </row>
    <row r="322" spans="1:3" x14ac:dyDescent="0.35">
      <c r="A322" t="str">
        <f>LEFT(VEP!B322,FIND(":",VEP!B322)-1)</f>
        <v>27</v>
      </c>
      <c r="B322" t="str">
        <f>RIGHT(VEP!B322,LEN(VEP!B322)-FIND("-",VEP!B322))</f>
        <v>44328723</v>
      </c>
      <c r="C322" t="str">
        <f>VEP!D322</f>
        <v>intron_variant</v>
      </c>
    </row>
    <row r="323" spans="1:3" x14ac:dyDescent="0.35">
      <c r="A323" t="str">
        <f>LEFT(VEP!B323,FIND(":",VEP!B323)-1)</f>
        <v>28</v>
      </c>
      <c r="B323" t="str">
        <f>RIGHT(VEP!B323,LEN(VEP!B323)-FIND("-",VEP!B323))</f>
        <v>8210333</v>
      </c>
      <c r="C323" t="str">
        <f>VEP!D323</f>
        <v>missense_variant</v>
      </c>
    </row>
    <row r="324" spans="1:3" x14ac:dyDescent="0.35">
      <c r="A324" t="str">
        <f>LEFT(VEP!B324,FIND(":",VEP!B324)-1)</f>
        <v>28</v>
      </c>
      <c r="B324" t="str">
        <f>RIGHT(VEP!B324,LEN(VEP!B324)-FIND("-",VEP!B324))</f>
        <v>8210333</v>
      </c>
      <c r="C324" t="str">
        <f>VEP!D324</f>
        <v>missense_variant</v>
      </c>
    </row>
    <row r="325" spans="1:3" x14ac:dyDescent="0.35">
      <c r="A325" t="str">
        <f>LEFT(VEP!B325,FIND(":",VEP!B325)-1)</f>
        <v>28</v>
      </c>
      <c r="B325" t="str">
        <f>RIGHT(VEP!B325,LEN(VEP!B325)-FIND("-",VEP!B325))</f>
        <v>8210550</v>
      </c>
      <c r="C325" t="str">
        <f>VEP!D325</f>
        <v>missense_variant</v>
      </c>
    </row>
    <row r="326" spans="1:3" x14ac:dyDescent="0.35">
      <c r="A326" t="str">
        <f>LEFT(VEP!B326,FIND(":",VEP!B326)-1)</f>
        <v>28</v>
      </c>
      <c r="B326" t="str">
        <f>RIGHT(VEP!B326,LEN(VEP!B326)-FIND("-",VEP!B326))</f>
        <v>8210550</v>
      </c>
      <c r="C326" t="str">
        <f>VEP!D326</f>
        <v>missense_variant</v>
      </c>
    </row>
    <row r="327" spans="1:3" x14ac:dyDescent="0.35">
      <c r="A327" t="str">
        <f>LEFT(VEP!B327,FIND(":",VEP!B327)-1)</f>
        <v>28</v>
      </c>
      <c r="B327" t="str">
        <f>RIGHT(VEP!B327,LEN(VEP!B327)-FIND("-",VEP!B327))</f>
        <v>8216688</v>
      </c>
      <c r="C327" t="str">
        <f>VEP!D327</f>
        <v>intron_variant</v>
      </c>
    </row>
    <row r="328" spans="1:3" x14ac:dyDescent="0.35">
      <c r="A328" t="str">
        <f>LEFT(VEP!B328,FIND(":",VEP!B328)-1)</f>
        <v>28</v>
      </c>
      <c r="B328" t="str">
        <f>RIGHT(VEP!B328,LEN(VEP!B328)-FIND("-",VEP!B328))</f>
        <v>8216688</v>
      </c>
      <c r="C328" t="str">
        <f>VEP!D328</f>
        <v>intron_variant</v>
      </c>
    </row>
    <row r="329" spans="1:3" x14ac:dyDescent="0.35">
      <c r="A329" t="str">
        <f>LEFT(VEP!B329,FIND(":",VEP!B329)-1)</f>
        <v>28</v>
      </c>
      <c r="B329" t="str">
        <f>RIGHT(VEP!B329,LEN(VEP!B329)-FIND("-",VEP!B329))</f>
        <v>8230318</v>
      </c>
      <c r="C329" t="str">
        <f>VEP!D329</f>
        <v>intron_variant</v>
      </c>
    </row>
    <row r="330" spans="1:3" x14ac:dyDescent="0.35">
      <c r="A330" t="str">
        <f>LEFT(VEP!B330,FIND(":",VEP!B330)-1)</f>
        <v>28</v>
      </c>
      <c r="B330" t="str">
        <f>RIGHT(VEP!B330,LEN(VEP!B330)-FIND("-",VEP!B330))</f>
        <v>8230318</v>
      </c>
      <c r="C330" t="str">
        <f>VEP!D330</f>
        <v>intron_variant</v>
      </c>
    </row>
    <row r="331" spans="1:3" x14ac:dyDescent="0.35">
      <c r="A331" t="str">
        <f>LEFT(VEP!B331,FIND(":",VEP!B331)-1)</f>
        <v>28</v>
      </c>
      <c r="B331" t="str">
        <f>RIGHT(VEP!B331,LEN(VEP!B331)-FIND("-",VEP!B331))</f>
        <v>10677902</v>
      </c>
      <c r="C331" t="str">
        <f>VEP!D331</f>
        <v>intron_variant</v>
      </c>
    </row>
    <row r="332" spans="1:3" x14ac:dyDescent="0.35">
      <c r="A332" t="str">
        <f>LEFT(VEP!B332,FIND(":",VEP!B332)-1)</f>
        <v>28</v>
      </c>
      <c r="B332" t="str">
        <f>RIGHT(VEP!B332,LEN(VEP!B332)-FIND("-",VEP!B332))</f>
        <v>10677902</v>
      </c>
      <c r="C332" t="str">
        <f>VEP!D332</f>
        <v>intron_variant</v>
      </c>
    </row>
    <row r="333" spans="1:3" x14ac:dyDescent="0.35">
      <c r="A333" t="str">
        <f>LEFT(VEP!B333,FIND(":",VEP!B333)-1)</f>
        <v>28</v>
      </c>
      <c r="B333" t="str">
        <f>RIGHT(VEP!B333,LEN(VEP!B333)-FIND("-",VEP!B333))</f>
        <v>10677902</v>
      </c>
      <c r="C333" t="str">
        <f>VEP!D333</f>
        <v>intron_variant</v>
      </c>
    </row>
    <row r="334" spans="1:3" x14ac:dyDescent="0.35">
      <c r="A334" t="str">
        <f>LEFT(VEP!B334,FIND(":",VEP!B334)-1)</f>
        <v>28</v>
      </c>
      <c r="B334" t="str">
        <f>RIGHT(VEP!B334,LEN(VEP!B334)-FIND("-",VEP!B334))</f>
        <v>10677902</v>
      </c>
      <c r="C334" t="str">
        <f>VEP!D334</f>
        <v>intron_variant</v>
      </c>
    </row>
    <row r="335" spans="1:3" x14ac:dyDescent="0.35">
      <c r="A335" t="str">
        <f>LEFT(VEP!B335,FIND(":",VEP!B335)-1)</f>
        <v>3</v>
      </c>
      <c r="B335" t="str">
        <f>RIGHT(VEP!B335,LEN(VEP!B335)-FIND("-",VEP!B335))</f>
        <v>13415724</v>
      </c>
      <c r="C335" t="str">
        <f>VEP!D335</f>
        <v>intergenic_variant</v>
      </c>
    </row>
    <row r="336" spans="1:3" x14ac:dyDescent="0.35">
      <c r="A336" t="str">
        <f>LEFT(VEP!B336,FIND(":",VEP!B336)-1)</f>
        <v>3</v>
      </c>
      <c r="B336" t="str">
        <f>RIGHT(VEP!B336,LEN(VEP!B336)-FIND("-",VEP!B336))</f>
        <v>17490492</v>
      </c>
      <c r="C336" t="str">
        <f>VEP!D336</f>
        <v>intergenic_variant</v>
      </c>
    </row>
    <row r="337" spans="1:3" x14ac:dyDescent="0.35">
      <c r="A337" t="str">
        <f>LEFT(VEP!B337,FIND(":",VEP!B337)-1)</f>
        <v>3</v>
      </c>
      <c r="B337" t="str">
        <f>RIGHT(VEP!B337,LEN(VEP!B337)-FIND("-",VEP!B337))</f>
        <v>17501276</v>
      </c>
      <c r="C337" t="str">
        <f>VEP!D337</f>
        <v>downstream_gene_variant</v>
      </c>
    </row>
    <row r="338" spans="1:3" x14ac:dyDescent="0.35">
      <c r="A338" t="str">
        <f>LEFT(VEP!B338,FIND(":",VEP!B338)-1)</f>
        <v>3</v>
      </c>
      <c r="B338" t="str">
        <f>RIGHT(VEP!B338,LEN(VEP!B338)-FIND("-",VEP!B338))</f>
        <v>17516194</v>
      </c>
      <c r="C338" t="str">
        <f>VEP!D338</f>
        <v>intergenic_variant</v>
      </c>
    </row>
    <row r="339" spans="1:3" x14ac:dyDescent="0.35">
      <c r="A339" t="str">
        <f>LEFT(VEP!B339,FIND(":",VEP!B339)-1)</f>
        <v>3</v>
      </c>
      <c r="B339" t="str">
        <f>RIGHT(VEP!B339,LEN(VEP!B339)-FIND("-",VEP!B339))</f>
        <v>72708942</v>
      </c>
      <c r="C339" t="str">
        <f>VEP!D339</f>
        <v>intergenic_variant</v>
      </c>
    </row>
    <row r="340" spans="1:3" x14ac:dyDescent="0.35">
      <c r="A340" t="str">
        <f>LEFT(VEP!B340,FIND(":",VEP!B340)-1)</f>
        <v>30</v>
      </c>
      <c r="B340" t="str">
        <f>RIGHT(VEP!B340,LEN(VEP!B340)-FIND("-",VEP!B340))</f>
        <v>1552291</v>
      </c>
      <c r="C340" t="str">
        <f>VEP!D340</f>
        <v>intergenic_variant</v>
      </c>
    </row>
    <row r="341" spans="1:3" x14ac:dyDescent="0.35">
      <c r="A341" t="str">
        <f>LEFT(VEP!B341,FIND(":",VEP!B341)-1)</f>
        <v>30</v>
      </c>
      <c r="B341" t="str">
        <f>RIGHT(VEP!B341,LEN(VEP!B341)-FIND("-",VEP!B341))</f>
        <v>1558195</v>
      </c>
      <c r="C341" t="str">
        <f>VEP!D341</f>
        <v>intergenic_variant</v>
      </c>
    </row>
    <row r="342" spans="1:3" x14ac:dyDescent="0.35">
      <c r="A342" t="str">
        <f>LEFT(VEP!B342,FIND(":",VEP!B342)-1)</f>
        <v>30</v>
      </c>
      <c r="B342" t="str">
        <f>RIGHT(VEP!B342,LEN(VEP!B342)-FIND("-",VEP!B342))</f>
        <v>1732646</v>
      </c>
      <c r="C342" t="str">
        <f>VEP!D342</f>
        <v>intergenic_variant</v>
      </c>
    </row>
    <row r="343" spans="1:3" x14ac:dyDescent="0.35">
      <c r="A343" t="str">
        <f>LEFT(VEP!B343,FIND(":",VEP!B343)-1)</f>
        <v>30</v>
      </c>
      <c r="B343" t="str">
        <f>RIGHT(VEP!B343,LEN(VEP!B343)-FIND("-",VEP!B343))</f>
        <v>1744087</v>
      </c>
      <c r="C343" t="str">
        <f>VEP!D343</f>
        <v>intron_variant</v>
      </c>
    </row>
    <row r="344" spans="1:3" x14ac:dyDescent="0.35">
      <c r="A344" t="str">
        <f>LEFT(VEP!B344,FIND(":",VEP!B344)-1)</f>
        <v>30</v>
      </c>
      <c r="B344" t="str">
        <f>RIGHT(VEP!B344,LEN(VEP!B344)-FIND("-",VEP!B344))</f>
        <v>4822803</v>
      </c>
      <c r="C344" t="str">
        <f>VEP!D344</f>
        <v>intergenic_variant</v>
      </c>
    </row>
    <row r="345" spans="1:3" x14ac:dyDescent="0.35">
      <c r="A345" t="str">
        <f>LEFT(VEP!B345,FIND(":",VEP!B345)-1)</f>
        <v>30</v>
      </c>
      <c r="B345" t="str">
        <f>RIGHT(VEP!B345,LEN(VEP!B345)-FIND("-",VEP!B345))</f>
        <v>4880566</v>
      </c>
      <c r="C345" t="str">
        <f>VEP!D345</f>
        <v>intergenic_variant</v>
      </c>
    </row>
    <row r="346" spans="1:3" x14ac:dyDescent="0.35">
      <c r="A346" t="str">
        <f>LEFT(VEP!B346,FIND(":",VEP!B346)-1)</f>
        <v>31</v>
      </c>
      <c r="B346" t="str">
        <f>RIGHT(VEP!B346,LEN(VEP!B346)-FIND("-",VEP!B346))</f>
        <v>15063496</v>
      </c>
      <c r="C346" t="str">
        <f>VEP!D346</f>
        <v>intergenic_variant</v>
      </c>
    </row>
    <row r="347" spans="1:3" x14ac:dyDescent="0.35">
      <c r="A347" t="str">
        <f>LEFT(VEP!B347,FIND(":",VEP!B347)-1)</f>
        <v>31</v>
      </c>
      <c r="B347" t="str">
        <f>RIGHT(VEP!B347,LEN(VEP!B347)-FIND("-",VEP!B347))</f>
        <v>15074189</v>
      </c>
      <c r="C347" t="str">
        <f>VEP!D347</f>
        <v>intergenic_variant</v>
      </c>
    </row>
    <row r="348" spans="1:3" x14ac:dyDescent="0.35">
      <c r="A348" t="str">
        <f>LEFT(VEP!B348,FIND(":",VEP!B348)-1)</f>
        <v>32</v>
      </c>
      <c r="B348" t="str">
        <f>RIGHT(VEP!B348,LEN(VEP!B348)-FIND("-",VEP!B348))</f>
        <v>24657487</v>
      </c>
      <c r="C348" t="str">
        <f>VEP!D348</f>
        <v>intergenic_variant</v>
      </c>
    </row>
    <row r="349" spans="1:3" x14ac:dyDescent="0.35">
      <c r="A349" t="str">
        <f>LEFT(VEP!B349,FIND(":",VEP!B349)-1)</f>
        <v>32</v>
      </c>
      <c r="B349" t="str">
        <f>RIGHT(VEP!B349,LEN(VEP!B349)-FIND("-",VEP!B349))</f>
        <v>25070561</v>
      </c>
      <c r="C349" t="str">
        <f>VEP!D349</f>
        <v>downstream_gene_variant</v>
      </c>
    </row>
    <row r="350" spans="1:3" x14ac:dyDescent="0.35">
      <c r="A350" t="str">
        <f>LEFT(VEP!B350,FIND(":",VEP!B350)-1)</f>
        <v>34</v>
      </c>
      <c r="B350" t="str">
        <f>RIGHT(VEP!B350,LEN(VEP!B350)-FIND("-",VEP!B350))</f>
        <v>1427518</v>
      </c>
      <c r="C350" t="str">
        <f>VEP!D350</f>
        <v>upstream_gene_variant</v>
      </c>
    </row>
    <row r="351" spans="1:3" x14ac:dyDescent="0.35">
      <c r="A351" t="str">
        <f>LEFT(VEP!B351,FIND(":",VEP!B351)-1)</f>
        <v>37</v>
      </c>
      <c r="B351" t="str">
        <f>RIGHT(VEP!B351,LEN(VEP!B351)-FIND("-",VEP!B351))</f>
        <v>4766480</v>
      </c>
      <c r="C351" t="str">
        <f>VEP!D351</f>
        <v>downstream_gene_variant</v>
      </c>
    </row>
    <row r="352" spans="1:3" x14ac:dyDescent="0.35">
      <c r="A352" t="str">
        <f>LEFT(VEP!B352,FIND(":",VEP!B352)-1)</f>
        <v>37</v>
      </c>
      <c r="B352" t="str">
        <f>RIGHT(VEP!B352,LEN(VEP!B352)-FIND("-",VEP!B352))</f>
        <v>4766480</v>
      </c>
      <c r="C352" t="str">
        <f>VEP!D352</f>
        <v>intron_variant,non_coding_transcript_variant</v>
      </c>
    </row>
    <row r="353" spans="1:3" x14ac:dyDescent="0.35">
      <c r="A353" t="str">
        <f>LEFT(VEP!B353,FIND(":",VEP!B353)-1)</f>
        <v>37</v>
      </c>
      <c r="B353" t="str">
        <f>RIGHT(VEP!B353,LEN(VEP!B353)-FIND("-",VEP!B353))</f>
        <v>14949623</v>
      </c>
      <c r="C353" t="str">
        <f>VEP!D353</f>
        <v>intron_variant,non_coding_transcript_variant</v>
      </c>
    </row>
    <row r="354" spans="1:3" x14ac:dyDescent="0.35">
      <c r="A354" t="str">
        <f>LEFT(VEP!B354,FIND(":",VEP!B354)-1)</f>
        <v>4</v>
      </c>
      <c r="B354" t="str">
        <f>RIGHT(VEP!B354,LEN(VEP!B354)-FIND("-",VEP!B354))</f>
        <v>14421521</v>
      </c>
      <c r="C354" t="str">
        <f>VEP!D354</f>
        <v>intergenic_variant</v>
      </c>
    </row>
    <row r="355" spans="1:3" x14ac:dyDescent="0.35">
      <c r="A355" t="str">
        <f>LEFT(VEP!B355,FIND(":",VEP!B355)-1)</f>
        <v>4</v>
      </c>
      <c r="B355" t="str">
        <f>RIGHT(VEP!B355,LEN(VEP!B355)-FIND("-",VEP!B355))</f>
        <v>17518453</v>
      </c>
      <c r="C355" t="str">
        <f>VEP!D355</f>
        <v>intron_variant</v>
      </c>
    </row>
    <row r="356" spans="1:3" x14ac:dyDescent="0.35">
      <c r="A356" t="str">
        <f>LEFT(VEP!B356,FIND(":",VEP!B356)-1)</f>
        <v>4</v>
      </c>
      <c r="B356" t="str">
        <f>RIGHT(VEP!B356,LEN(VEP!B356)-FIND("-",VEP!B356))</f>
        <v>48548524</v>
      </c>
      <c r="C356" t="str">
        <f>VEP!D356</f>
        <v>intergenic_variant</v>
      </c>
    </row>
    <row r="357" spans="1:3" x14ac:dyDescent="0.35">
      <c r="A357" t="str">
        <f>LEFT(VEP!B357,FIND(":",VEP!B357)-1)</f>
        <v>4</v>
      </c>
      <c r="B357" t="str">
        <f>RIGHT(VEP!B357,LEN(VEP!B357)-FIND("-",VEP!B357))</f>
        <v>48567088</v>
      </c>
      <c r="C357" t="str">
        <f>VEP!D357</f>
        <v>intergenic_variant</v>
      </c>
    </row>
    <row r="358" spans="1:3" x14ac:dyDescent="0.35">
      <c r="A358" t="str">
        <f>LEFT(VEP!B358,FIND(":",VEP!B358)-1)</f>
        <v>4</v>
      </c>
      <c r="B358" t="str">
        <f>RIGHT(VEP!B358,LEN(VEP!B358)-FIND("-",VEP!B358))</f>
        <v>48573221</v>
      </c>
      <c r="C358" t="str">
        <f>VEP!D358</f>
        <v>intergenic_variant</v>
      </c>
    </row>
    <row r="359" spans="1:3" x14ac:dyDescent="0.35">
      <c r="A359" t="str">
        <f>LEFT(VEP!B359,FIND(":",VEP!B359)-1)</f>
        <v>4</v>
      </c>
      <c r="B359" t="str">
        <f>RIGHT(VEP!B359,LEN(VEP!B359)-FIND("-",VEP!B359))</f>
        <v>57345395</v>
      </c>
      <c r="C359" t="str">
        <f>VEP!D359</f>
        <v>intergenic_variant</v>
      </c>
    </row>
    <row r="360" spans="1:3" x14ac:dyDescent="0.35">
      <c r="A360" t="str">
        <f>LEFT(VEP!B360,FIND(":",VEP!B360)-1)</f>
        <v>4</v>
      </c>
      <c r="B360" t="str">
        <f>RIGHT(VEP!B360,LEN(VEP!B360)-FIND("-",VEP!B360))</f>
        <v>57366377</v>
      </c>
      <c r="C360" t="str">
        <f>VEP!D360</f>
        <v>intergenic_variant</v>
      </c>
    </row>
    <row r="361" spans="1:3" x14ac:dyDescent="0.35">
      <c r="A361" t="str">
        <f>LEFT(VEP!B361,FIND(":",VEP!B361)-1)</f>
        <v>5</v>
      </c>
      <c r="B361" t="str">
        <f>RIGHT(VEP!B361,LEN(VEP!B361)-FIND("-",VEP!B361))</f>
        <v>2932294</v>
      </c>
      <c r="C361" t="str">
        <f>VEP!D361</f>
        <v>intron_variant</v>
      </c>
    </row>
    <row r="362" spans="1:3" x14ac:dyDescent="0.35">
      <c r="A362" t="str">
        <f>LEFT(VEP!B362,FIND(":",VEP!B362)-1)</f>
        <v>5</v>
      </c>
      <c r="B362" t="str">
        <f>RIGHT(VEP!B362,LEN(VEP!B362)-FIND("-",VEP!B362))</f>
        <v>2932294</v>
      </c>
      <c r="C362" t="str">
        <f>VEP!D362</f>
        <v>intron_variant</v>
      </c>
    </row>
    <row r="363" spans="1:3" x14ac:dyDescent="0.35">
      <c r="A363" t="str">
        <f>LEFT(VEP!B363,FIND(":",VEP!B363)-1)</f>
        <v>5</v>
      </c>
      <c r="B363" t="str">
        <f>RIGHT(VEP!B363,LEN(VEP!B363)-FIND("-",VEP!B363))</f>
        <v>2932294</v>
      </c>
      <c r="C363" t="str">
        <f>VEP!D363</f>
        <v>intron_variant</v>
      </c>
    </row>
    <row r="364" spans="1:3" x14ac:dyDescent="0.35">
      <c r="A364" t="str">
        <f>LEFT(VEP!B364,FIND(":",VEP!B364)-1)</f>
        <v>5</v>
      </c>
      <c r="B364" t="str">
        <f>RIGHT(VEP!B364,LEN(VEP!B364)-FIND("-",VEP!B364))</f>
        <v>2932294</v>
      </c>
      <c r="C364" t="str">
        <f>VEP!D364</f>
        <v>intron_variant</v>
      </c>
    </row>
    <row r="365" spans="1:3" x14ac:dyDescent="0.35">
      <c r="A365" t="str">
        <f>LEFT(VEP!B365,FIND(":",VEP!B365)-1)</f>
        <v>5</v>
      </c>
      <c r="B365" t="str">
        <f>RIGHT(VEP!B365,LEN(VEP!B365)-FIND("-",VEP!B365))</f>
        <v>2932294</v>
      </c>
      <c r="C365" t="str">
        <f>VEP!D365</f>
        <v>intron_variant</v>
      </c>
    </row>
    <row r="366" spans="1:3" x14ac:dyDescent="0.35">
      <c r="A366" t="str">
        <f>LEFT(VEP!B366,FIND(":",VEP!B366)-1)</f>
        <v>5</v>
      </c>
      <c r="B366" t="str">
        <f>RIGHT(VEP!B366,LEN(VEP!B366)-FIND("-",VEP!B366))</f>
        <v>2951769</v>
      </c>
      <c r="C366" t="str">
        <f>VEP!D366</f>
        <v>intron_variant</v>
      </c>
    </row>
    <row r="367" spans="1:3" x14ac:dyDescent="0.35">
      <c r="A367" t="str">
        <f>LEFT(VEP!B367,FIND(":",VEP!B367)-1)</f>
        <v>5</v>
      </c>
      <c r="B367" t="str">
        <f>RIGHT(VEP!B367,LEN(VEP!B367)-FIND("-",VEP!B367))</f>
        <v>2951769</v>
      </c>
      <c r="C367" t="str">
        <f>VEP!D367</f>
        <v>intron_variant</v>
      </c>
    </row>
    <row r="368" spans="1:3" x14ac:dyDescent="0.35">
      <c r="A368" t="str">
        <f>LEFT(VEP!B368,FIND(":",VEP!B368)-1)</f>
        <v>5</v>
      </c>
      <c r="B368" t="str">
        <f>RIGHT(VEP!B368,LEN(VEP!B368)-FIND("-",VEP!B368))</f>
        <v>2951769</v>
      </c>
      <c r="C368" t="str">
        <f>VEP!D368</f>
        <v>intron_variant</v>
      </c>
    </row>
    <row r="369" spans="1:3" x14ac:dyDescent="0.35">
      <c r="A369" t="str">
        <f>LEFT(VEP!B369,FIND(":",VEP!B369)-1)</f>
        <v>5</v>
      </c>
      <c r="B369" t="str">
        <f>RIGHT(VEP!B369,LEN(VEP!B369)-FIND("-",VEP!B369))</f>
        <v>2951769</v>
      </c>
      <c r="C369" t="str">
        <f>VEP!D369</f>
        <v>intron_variant</v>
      </c>
    </row>
    <row r="370" spans="1:3" x14ac:dyDescent="0.35">
      <c r="A370" t="str">
        <f>LEFT(VEP!B370,FIND(":",VEP!B370)-1)</f>
        <v>5</v>
      </c>
      <c r="B370" t="str">
        <f>RIGHT(VEP!B370,LEN(VEP!B370)-FIND("-",VEP!B370))</f>
        <v>4064061</v>
      </c>
      <c r="C370" t="str">
        <f>VEP!D370</f>
        <v>intron_variant</v>
      </c>
    </row>
    <row r="371" spans="1:3" x14ac:dyDescent="0.35">
      <c r="A371" t="str">
        <f>LEFT(VEP!B371,FIND(":",VEP!B371)-1)</f>
        <v>5</v>
      </c>
      <c r="B371" t="str">
        <f>RIGHT(VEP!B371,LEN(VEP!B371)-FIND("-",VEP!B371))</f>
        <v>4093514</v>
      </c>
      <c r="C371" t="str">
        <f>VEP!D371</f>
        <v>upstream_gene_variant</v>
      </c>
    </row>
    <row r="372" spans="1:3" x14ac:dyDescent="0.35">
      <c r="A372" t="str">
        <f>LEFT(VEP!B372,FIND(":",VEP!B372)-1)</f>
        <v>5</v>
      </c>
      <c r="B372" t="str">
        <f>RIGHT(VEP!B372,LEN(VEP!B372)-FIND("-",VEP!B372))</f>
        <v>4118722</v>
      </c>
      <c r="C372" t="str">
        <f>VEP!D372</f>
        <v>intergenic_variant</v>
      </c>
    </row>
    <row r="373" spans="1:3" x14ac:dyDescent="0.35">
      <c r="A373" t="str">
        <f>LEFT(VEP!B373,FIND(":",VEP!B373)-1)</f>
        <v>5</v>
      </c>
      <c r="B373" t="str">
        <f>RIGHT(VEP!B373,LEN(VEP!B373)-FIND("-",VEP!B373))</f>
        <v>4132302</v>
      </c>
      <c r="C373" t="str">
        <f>VEP!D373</f>
        <v>intergenic_variant</v>
      </c>
    </row>
    <row r="374" spans="1:3" x14ac:dyDescent="0.35">
      <c r="A374" t="str">
        <f>LEFT(VEP!B374,FIND(":",VEP!B374)-1)</f>
        <v>5</v>
      </c>
      <c r="B374" t="str">
        <f>RIGHT(VEP!B374,LEN(VEP!B374)-FIND("-",VEP!B374))</f>
        <v>6811533</v>
      </c>
      <c r="C374" t="str">
        <f>VEP!D374</f>
        <v>intron_variant,non_coding_transcript_variant</v>
      </c>
    </row>
    <row r="375" spans="1:3" x14ac:dyDescent="0.35">
      <c r="A375" t="str">
        <f>LEFT(VEP!B375,FIND(":",VEP!B375)-1)</f>
        <v>5</v>
      </c>
      <c r="B375" t="str">
        <f>RIGHT(VEP!B375,LEN(VEP!B375)-FIND("-",VEP!B375))</f>
        <v>6838932</v>
      </c>
      <c r="C375" t="str">
        <f>VEP!D375</f>
        <v>intron_variant,non_coding_transcript_variant</v>
      </c>
    </row>
    <row r="376" spans="1:3" x14ac:dyDescent="0.35">
      <c r="A376" t="str">
        <f>LEFT(VEP!B376,FIND(":",VEP!B376)-1)</f>
        <v>5</v>
      </c>
      <c r="B376" t="str">
        <f>RIGHT(VEP!B376,LEN(VEP!B376)-FIND("-",VEP!B376))</f>
        <v>6845530</v>
      </c>
      <c r="C376" t="str">
        <f>VEP!D376</f>
        <v>intron_variant,non_coding_transcript_variant</v>
      </c>
    </row>
    <row r="377" spans="1:3" x14ac:dyDescent="0.35">
      <c r="A377" t="str">
        <f>LEFT(VEP!B377,FIND(":",VEP!B377)-1)</f>
        <v>5</v>
      </c>
      <c r="B377" t="str">
        <f>RIGHT(VEP!B377,LEN(VEP!B377)-FIND("-",VEP!B377))</f>
        <v>6859691</v>
      </c>
      <c r="C377" t="str">
        <f>VEP!D377</f>
        <v>intergenic_variant</v>
      </c>
    </row>
    <row r="378" spans="1:3" x14ac:dyDescent="0.35">
      <c r="A378" t="str">
        <f>LEFT(VEP!B378,FIND(":",VEP!B378)-1)</f>
        <v>5</v>
      </c>
      <c r="B378" t="str">
        <f>RIGHT(VEP!B378,LEN(VEP!B378)-FIND("-",VEP!B378))</f>
        <v>6907781</v>
      </c>
      <c r="C378" t="str">
        <f>VEP!D378</f>
        <v>intergenic_variant</v>
      </c>
    </row>
    <row r="379" spans="1:3" x14ac:dyDescent="0.35">
      <c r="A379" t="str">
        <f>LEFT(VEP!B379,FIND(":",VEP!B379)-1)</f>
        <v>5</v>
      </c>
      <c r="B379" t="str">
        <f>RIGHT(VEP!B379,LEN(VEP!B379)-FIND("-",VEP!B379))</f>
        <v>6919588</v>
      </c>
      <c r="C379" t="str">
        <f>VEP!D379</f>
        <v>intergenic_variant</v>
      </c>
    </row>
    <row r="380" spans="1:3" x14ac:dyDescent="0.35">
      <c r="A380" t="str">
        <f>LEFT(VEP!B380,FIND(":",VEP!B380)-1)</f>
        <v>5</v>
      </c>
      <c r="B380" t="str">
        <f>RIGHT(VEP!B380,LEN(VEP!B380)-FIND("-",VEP!B380))</f>
        <v>6991724</v>
      </c>
      <c r="C380" t="str">
        <f>VEP!D380</f>
        <v>intergenic_variant</v>
      </c>
    </row>
    <row r="381" spans="1:3" x14ac:dyDescent="0.35">
      <c r="A381" t="str">
        <f>LEFT(VEP!B381,FIND(":",VEP!B381)-1)</f>
        <v>5</v>
      </c>
      <c r="B381" t="str">
        <f>RIGHT(VEP!B381,LEN(VEP!B381)-FIND("-",VEP!B381))</f>
        <v>40202215</v>
      </c>
      <c r="C381" t="str">
        <f>VEP!D381</f>
        <v>intergenic_variant</v>
      </c>
    </row>
    <row r="382" spans="1:3" x14ac:dyDescent="0.35">
      <c r="A382" t="str">
        <f>LEFT(VEP!B382,FIND(":",VEP!B382)-1)</f>
        <v>5</v>
      </c>
      <c r="B382" t="str">
        <f>RIGHT(VEP!B382,LEN(VEP!B382)-FIND("-",VEP!B382))</f>
        <v>47359645</v>
      </c>
      <c r="C382" t="str">
        <f>VEP!D382</f>
        <v>upstream_gene_variant</v>
      </c>
    </row>
    <row r="383" spans="1:3" x14ac:dyDescent="0.35">
      <c r="A383" t="str">
        <f>LEFT(VEP!B383,FIND(":",VEP!B383)-1)</f>
        <v>5</v>
      </c>
      <c r="B383" t="str">
        <f>RIGHT(VEP!B383,LEN(VEP!B383)-FIND("-",VEP!B383))</f>
        <v>47359645</v>
      </c>
      <c r="C383" t="str">
        <f>VEP!D383</f>
        <v>upstream_gene_variant</v>
      </c>
    </row>
    <row r="384" spans="1:3" x14ac:dyDescent="0.35">
      <c r="A384" t="str">
        <f>LEFT(VEP!B384,FIND(":",VEP!B384)-1)</f>
        <v>5</v>
      </c>
      <c r="B384" t="str">
        <f>RIGHT(VEP!B384,LEN(VEP!B384)-FIND("-",VEP!B384))</f>
        <v>47359645</v>
      </c>
      <c r="C384" t="str">
        <f>VEP!D384</f>
        <v>upstream_gene_variant</v>
      </c>
    </row>
    <row r="385" spans="1:3" x14ac:dyDescent="0.35">
      <c r="A385" t="str">
        <f>LEFT(VEP!B385,FIND(":",VEP!B385)-1)</f>
        <v>5</v>
      </c>
      <c r="B385" t="str">
        <f>RIGHT(VEP!B385,LEN(VEP!B385)-FIND("-",VEP!B385))</f>
        <v>47359645</v>
      </c>
      <c r="C385" t="str">
        <f>VEP!D385</f>
        <v>upstream_gene_variant</v>
      </c>
    </row>
    <row r="386" spans="1:3" x14ac:dyDescent="0.35">
      <c r="A386" t="str">
        <f>LEFT(VEP!B386,FIND(":",VEP!B386)-1)</f>
        <v>5</v>
      </c>
      <c r="B386" t="str">
        <f>RIGHT(VEP!B386,LEN(VEP!B386)-FIND("-",VEP!B386))</f>
        <v>47359645</v>
      </c>
      <c r="C386" t="str">
        <f>VEP!D386</f>
        <v>upstream_gene_variant</v>
      </c>
    </row>
    <row r="387" spans="1:3" x14ac:dyDescent="0.35">
      <c r="A387" t="str">
        <f>LEFT(VEP!B387,FIND(":",VEP!B387)-1)</f>
        <v>6</v>
      </c>
      <c r="B387" t="str">
        <f>RIGHT(VEP!B387,LEN(VEP!B387)-FIND("-",VEP!B387))</f>
        <v>33510473</v>
      </c>
      <c r="C387" t="str">
        <f>VEP!D387</f>
        <v>intron_variant</v>
      </c>
    </row>
    <row r="388" spans="1:3" x14ac:dyDescent="0.35">
      <c r="A388" t="str">
        <f>LEFT(VEP!B388,FIND(":",VEP!B388)-1)</f>
        <v>7</v>
      </c>
      <c r="B388" t="str">
        <f>RIGHT(VEP!B388,LEN(VEP!B388)-FIND("-",VEP!B388))</f>
        <v>11956306</v>
      </c>
      <c r="C388" t="str">
        <f>VEP!D388</f>
        <v>intergenic_variant</v>
      </c>
    </row>
    <row r="389" spans="1:3" x14ac:dyDescent="0.35">
      <c r="A389" t="str">
        <f>LEFT(VEP!B389,FIND(":",VEP!B389)-1)</f>
        <v>7</v>
      </c>
      <c r="B389" t="str">
        <f>RIGHT(VEP!B389,LEN(VEP!B389)-FIND("-",VEP!B389))</f>
        <v>11957885</v>
      </c>
      <c r="C389" t="str">
        <f>VEP!D389</f>
        <v>intergenic_variant</v>
      </c>
    </row>
    <row r="390" spans="1:3" x14ac:dyDescent="0.35">
      <c r="A390" t="str">
        <f>LEFT(VEP!B390,FIND(":",VEP!B390)-1)</f>
        <v>7</v>
      </c>
      <c r="B390" t="str">
        <f>RIGHT(VEP!B390,LEN(VEP!B390)-FIND("-",VEP!B390))</f>
        <v>13448116</v>
      </c>
      <c r="C390" t="str">
        <f>VEP!D390</f>
        <v>upstream_gene_variant</v>
      </c>
    </row>
    <row r="391" spans="1:3" x14ac:dyDescent="0.35">
      <c r="A391" t="str">
        <f>LEFT(VEP!B391,FIND(":",VEP!B391)-1)</f>
        <v>7</v>
      </c>
      <c r="B391" t="str">
        <f>RIGHT(VEP!B391,LEN(VEP!B391)-FIND("-",VEP!B391))</f>
        <v>13448116</v>
      </c>
      <c r="C391" t="str">
        <f>VEP!D391</f>
        <v>upstream_gene_variant</v>
      </c>
    </row>
    <row r="392" spans="1:3" x14ac:dyDescent="0.35">
      <c r="A392" t="str">
        <f>LEFT(VEP!B392,FIND(":",VEP!B392)-1)</f>
        <v>7</v>
      </c>
      <c r="B392" t="str">
        <f>RIGHT(VEP!B392,LEN(VEP!B392)-FIND("-",VEP!B392))</f>
        <v>24652821</v>
      </c>
      <c r="C392" t="str">
        <f>VEP!D392</f>
        <v>intron_variant</v>
      </c>
    </row>
    <row r="393" spans="1:3" x14ac:dyDescent="0.35">
      <c r="A393" t="str">
        <f>LEFT(VEP!B393,FIND(":",VEP!B393)-1)</f>
        <v>7</v>
      </c>
      <c r="B393" t="str">
        <f>RIGHT(VEP!B393,LEN(VEP!B393)-FIND("-",VEP!B393))</f>
        <v>24652821</v>
      </c>
      <c r="C393" t="str">
        <f>VEP!D393</f>
        <v>intron_variant</v>
      </c>
    </row>
    <row r="394" spans="1:3" x14ac:dyDescent="0.35">
      <c r="A394" t="str">
        <f>LEFT(VEP!B394,FIND(":",VEP!B394)-1)</f>
        <v>7</v>
      </c>
      <c r="B394" t="str">
        <f>RIGHT(VEP!B394,LEN(VEP!B394)-FIND("-",VEP!B394))</f>
        <v>24652821</v>
      </c>
      <c r="C394" t="str">
        <f>VEP!D394</f>
        <v>intron_variant</v>
      </c>
    </row>
    <row r="395" spans="1:3" x14ac:dyDescent="0.35">
      <c r="A395" t="str">
        <f>LEFT(VEP!B395,FIND(":",VEP!B395)-1)</f>
        <v>7</v>
      </c>
      <c r="B395" t="str">
        <f>RIGHT(VEP!B395,LEN(VEP!B395)-FIND("-",VEP!B395))</f>
        <v>24664438</v>
      </c>
      <c r="C395" t="str">
        <f>VEP!D395</f>
        <v>intron_variant</v>
      </c>
    </row>
    <row r="396" spans="1:3" x14ac:dyDescent="0.35">
      <c r="A396" t="str">
        <f>LEFT(VEP!B396,FIND(":",VEP!B396)-1)</f>
        <v>7</v>
      </c>
      <c r="B396" t="str">
        <f>RIGHT(VEP!B396,LEN(VEP!B396)-FIND("-",VEP!B396))</f>
        <v>24664438</v>
      </c>
      <c r="C396" t="str">
        <f>VEP!D396</f>
        <v>intron_variant</v>
      </c>
    </row>
    <row r="397" spans="1:3" x14ac:dyDescent="0.35">
      <c r="A397" t="str">
        <f>LEFT(VEP!B397,FIND(":",VEP!B397)-1)</f>
        <v>7</v>
      </c>
      <c r="B397" t="str">
        <f>RIGHT(VEP!B397,LEN(VEP!B397)-FIND("-",VEP!B397))</f>
        <v>24664438</v>
      </c>
      <c r="C397" t="str">
        <f>VEP!D397</f>
        <v>upstream_gene_variant</v>
      </c>
    </row>
    <row r="398" spans="1:3" x14ac:dyDescent="0.35">
      <c r="A398" t="str">
        <f>LEFT(VEP!B398,FIND(":",VEP!B398)-1)</f>
        <v>8</v>
      </c>
      <c r="B398" t="str">
        <f>RIGHT(VEP!B398,LEN(VEP!B398)-FIND("-",VEP!B398))</f>
        <v>7735497</v>
      </c>
      <c r="C398" t="str">
        <f>VEP!D398</f>
        <v>intergenic_variant</v>
      </c>
    </row>
    <row r="399" spans="1:3" x14ac:dyDescent="0.35">
      <c r="A399" t="str">
        <f>LEFT(VEP!B399,FIND(":",VEP!B399)-1)</f>
        <v>8</v>
      </c>
      <c r="B399" t="str">
        <f>RIGHT(VEP!B399,LEN(VEP!B399)-FIND("-",VEP!B399))</f>
        <v>21330931</v>
      </c>
      <c r="C399" t="str">
        <f>VEP!D399</f>
        <v>intron_variant,non_coding_transcript_variant</v>
      </c>
    </row>
    <row r="400" spans="1:3" x14ac:dyDescent="0.35">
      <c r="A400" t="str">
        <f>LEFT(VEP!B400,FIND(":",VEP!B400)-1)</f>
        <v>8</v>
      </c>
      <c r="B400" t="str">
        <f>RIGHT(VEP!B400,LEN(VEP!B400)-FIND("-",VEP!B400))</f>
        <v>21345264</v>
      </c>
      <c r="C400" t="str">
        <f>VEP!D400</f>
        <v>intron_variant,non_coding_transcript_variant</v>
      </c>
    </row>
    <row r="401" spans="1:3" x14ac:dyDescent="0.35">
      <c r="A401" t="str">
        <f>LEFT(VEP!B401,FIND(":",VEP!B401)-1)</f>
        <v>9</v>
      </c>
      <c r="B401" t="str">
        <f>RIGHT(VEP!B401,LEN(VEP!B401)-FIND("-",VEP!B401))</f>
        <v>29654139</v>
      </c>
      <c r="C401" t="str">
        <f>VEP!D401</f>
        <v>intergenic_variant</v>
      </c>
    </row>
    <row r="402" spans="1:3" x14ac:dyDescent="0.35">
      <c r="A402" t="str">
        <f>LEFT(VEP!B402,FIND(":",VEP!B402)-1)</f>
        <v>9</v>
      </c>
      <c r="B402" t="str">
        <f>RIGHT(VEP!B402,LEN(VEP!B402)-FIND("-",VEP!B402))</f>
        <v>29669984</v>
      </c>
      <c r="C402" t="str">
        <f>VEP!D402</f>
        <v>intergenic_variant</v>
      </c>
    </row>
    <row r="403" spans="1:3" x14ac:dyDescent="0.35">
      <c r="A403" t="str">
        <f>LEFT(VEP!B403,FIND(":",VEP!B403)-1)</f>
        <v>9</v>
      </c>
      <c r="B403" t="str">
        <f>RIGHT(VEP!B403,LEN(VEP!B403)-FIND("-",VEP!B403))</f>
        <v>29671758</v>
      </c>
      <c r="C403" t="str">
        <f>VEP!D403</f>
        <v>intergenic_variant</v>
      </c>
    </row>
    <row r="404" spans="1:3" x14ac:dyDescent="0.35">
      <c r="A404" t="str">
        <f>LEFT(VEP!B404,FIND(":",VEP!B404)-1)</f>
        <v>9</v>
      </c>
      <c r="B404" t="str">
        <f>RIGHT(VEP!B404,LEN(VEP!B404)-FIND("-",VEP!B404))</f>
        <v>29710986</v>
      </c>
      <c r="C404" t="str">
        <f>VEP!D404</f>
        <v>intergenic_variant</v>
      </c>
    </row>
    <row r="405" spans="1:3" x14ac:dyDescent="0.35">
      <c r="A405" t="str">
        <f>LEFT(VEP!B405,FIND(":",VEP!B405)-1)</f>
        <v>9</v>
      </c>
      <c r="B405" t="str">
        <f>RIGHT(VEP!B405,LEN(VEP!B405)-FIND("-",VEP!B405))</f>
        <v>29718219</v>
      </c>
      <c r="C405" t="str">
        <f>VEP!D405</f>
        <v>intergenic_variant</v>
      </c>
    </row>
    <row r="406" spans="1:3" x14ac:dyDescent="0.35">
      <c r="A406" t="str">
        <f>LEFT(VEP!B406,FIND(":",VEP!B406)-1)</f>
        <v>9</v>
      </c>
      <c r="B406" t="str">
        <f>RIGHT(VEP!B406,LEN(VEP!B406)-FIND("-",VEP!B406))</f>
        <v>29731101</v>
      </c>
      <c r="C406" t="str">
        <f>VEP!D406</f>
        <v>intergenic_variant</v>
      </c>
    </row>
    <row r="407" spans="1:3" x14ac:dyDescent="0.35">
      <c r="A407" t="str">
        <f>LEFT(VEP!B407,FIND(":",VEP!B407)-1)</f>
        <v>9</v>
      </c>
      <c r="B407" t="str">
        <f>RIGHT(VEP!B407,LEN(VEP!B407)-FIND("-",VEP!B407))</f>
        <v>29742489</v>
      </c>
      <c r="C407" t="str">
        <f>VEP!D407</f>
        <v>intergenic_variant</v>
      </c>
    </row>
    <row r="408" spans="1:3" x14ac:dyDescent="0.35">
      <c r="A408" t="str">
        <f>LEFT(VEP!B408,FIND(":",VEP!B408)-1)</f>
        <v>9</v>
      </c>
      <c r="B408" t="str">
        <f>RIGHT(VEP!B408,LEN(VEP!B408)-FIND("-",VEP!B408))</f>
        <v>29752455</v>
      </c>
      <c r="C408" t="str">
        <f>VEP!D408</f>
        <v>intergenic_variant</v>
      </c>
    </row>
    <row r="409" spans="1:3" x14ac:dyDescent="0.35">
      <c r="A409" t="str">
        <f>LEFT(VEP!B409,FIND(":",VEP!B409)-1)</f>
        <v>9</v>
      </c>
      <c r="B409" t="str">
        <f>RIGHT(VEP!B409,LEN(VEP!B409)-FIND("-",VEP!B409))</f>
        <v>29779751</v>
      </c>
      <c r="C409" t="str">
        <f>VEP!D409</f>
        <v>intergenic_variant</v>
      </c>
    </row>
    <row r="410" spans="1:3" x14ac:dyDescent="0.35">
      <c r="A410" t="str">
        <f>LEFT(VEP!B410,FIND(":",VEP!B410)-1)</f>
        <v>9</v>
      </c>
      <c r="B410" t="str">
        <f>RIGHT(VEP!B410,LEN(VEP!B410)-FIND("-",VEP!B410))</f>
        <v>29799057</v>
      </c>
      <c r="C410" t="str">
        <f>VEP!D410</f>
        <v>intergenic_variant</v>
      </c>
    </row>
    <row r="411" spans="1:3" x14ac:dyDescent="0.35">
      <c r="A411" t="str">
        <f>LEFT(VEP!B411,FIND(":",VEP!B411)-1)</f>
        <v>9</v>
      </c>
      <c r="B411" t="str">
        <f>RIGHT(VEP!B411,LEN(VEP!B411)-FIND("-",VEP!B411))</f>
        <v>29814161</v>
      </c>
      <c r="C411" t="str">
        <f>VEP!D411</f>
        <v>intron_variant,non_coding_transcript_variant</v>
      </c>
    </row>
    <row r="412" spans="1:3" x14ac:dyDescent="0.35">
      <c r="A412" t="str">
        <f>LEFT(VEP!B412,FIND(":",VEP!B412)-1)</f>
        <v>9</v>
      </c>
      <c r="B412" t="str">
        <f>RIGHT(VEP!B412,LEN(VEP!B412)-FIND("-",VEP!B412))</f>
        <v>34984408</v>
      </c>
      <c r="C412" t="str">
        <f>VEP!D412</f>
        <v>downstream_gene_variant</v>
      </c>
    </row>
    <row r="413" spans="1:3" x14ac:dyDescent="0.35">
      <c r="A413" t="str">
        <f>LEFT(VEP!B413,FIND(":",VEP!B413)-1)</f>
        <v>9</v>
      </c>
      <c r="B413" t="str">
        <f>RIGHT(VEP!B413,LEN(VEP!B413)-FIND("-",VEP!B413))</f>
        <v>57439074</v>
      </c>
      <c r="C413" t="str">
        <f>VEP!D413</f>
        <v>intergenic_variant</v>
      </c>
    </row>
  </sheetData>
  <autoFilter ref="E1:K245" xr:uid="{5CA4A7DE-C0B2-4B41-93CD-86F399AE4FAD}"/>
  <sortState xmlns:xlrd2="http://schemas.microsoft.com/office/spreadsheetml/2017/richdata2" ref="E2:G413">
    <sortCondition ref="E2:E413"/>
    <sortCondition ref="F2:F413"/>
    <sortCondition ref="G2:G41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93F9-41A1-45B1-A9D5-F6BF3FCB3DFA}">
  <sheetPr>
    <tabColor rgb="FFFF0000"/>
  </sheetPr>
  <dimension ref="A1:Y231"/>
  <sheetViews>
    <sheetView workbookViewId="0">
      <selection activeCell="O18" sqref="O18"/>
    </sheetView>
  </sheetViews>
  <sheetFormatPr defaultRowHeight="14.5" x14ac:dyDescent="0.35"/>
  <cols>
    <col min="4" max="7" width="0" hidden="1" customWidth="1"/>
    <col min="8" max="8" width="11.81640625" hidden="1" customWidth="1"/>
    <col min="9" max="9" width="0" hidden="1" customWidth="1"/>
    <col min="10" max="10" width="12.453125" hidden="1" customWidth="1"/>
    <col min="11" max="11" width="0" hidden="1" customWidth="1"/>
    <col min="12" max="12" width="11.81640625" hidden="1" customWidth="1"/>
    <col min="13" max="13" width="16.1796875" bestFit="1" customWidth="1"/>
    <col min="14" max="14" width="21.453125" customWidth="1"/>
    <col min="15" max="15" width="39.1796875" bestFit="1" customWidth="1"/>
    <col min="17" max="17" width="11.81640625" bestFit="1" customWidth="1"/>
    <col min="23" max="23" width="11.81640625" bestFit="1" customWidth="1"/>
  </cols>
  <sheetData>
    <row r="1" spans="1:25" x14ac:dyDescent="0.35">
      <c r="A1" t="s">
        <v>1566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738</v>
      </c>
      <c r="K1" t="s">
        <v>2</v>
      </c>
      <c r="L1" t="s">
        <v>3</v>
      </c>
      <c r="M1" t="s">
        <v>1544</v>
      </c>
      <c r="N1" t="s">
        <v>1543</v>
      </c>
      <c r="O1" t="s">
        <v>737</v>
      </c>
      <c r="P1" s="7" t="s">
        <v>293</v>
      </c>
      <c r="Q1" t="s">
        <v>1567</v>
      </c>
      <c r="S1" t="s">
        <v>1566</v>
      </c>
      <c r="T1" t="s">
        <v>15</v>
      </c>
      <c r="U1" t="s">
        <v>1694</v>
      </c>
      <c r="V1" t="s">
        <v>1695</v>
      </c>
      <c r="W1" t="s">
        <v>1566</v>
      </c>
      <c r="X1" t="s">
        <v>293</v>
      </c>
      <c r="Y1" t="s">
        <v>1693</v>
      </c>
    </row>
    <row r="2" spans="1:25" x14ac:dyDescent="0.35">
      <c r="A2">
        <v>1</v>
      </c>
      <c r="B2">
        <v>1</v>
      </c>
      <c r="C2">
        <v>2164283</v>
      </c>
      <c r="D2">
        <v>0.59585027926233403</v>
      </c>
      <c r="E2">
        <v>0.99991560944049096</v>
      </c>
      <c r="F2">
        <v>2.5592131958311901</v>
      </c>
      <c r="G2">
        <v>0.99801682185152896</v>
      </c>
      <c r="H2">
        <v>0.84964872257145796</v>
      </c>
      <c r="I2">
        <v>0.99973979577484595</v>
      </c>
      <c r="J2" t="s">
        <v>12</v>
      </c>
      <c r="K2" t="s">
        <v>10</v>
      </c>
      <c r="L2">
        <v>7.9200000000000007E-2</v>
      </c>
      <c r="M2" t="str">
        <f>'VEP conseq'!S2</f>
        <v>downstream_gene_variant</v>
      </c>
      <c r="N2" t="str">
        <f>'VEP genes'!S2</f>
        <v>ENSCAFG00000036410</v>
      </c>
      <c r="O2" t="str">
        <f>'ChIP genes'!P2</f>
        <v>ENSCAFG00000036410</v>
      </c>
      <c r="Q2" t="b">
        <v>0</v>
      </c>
      <c r="S2">
        <v>1</v>
      </c>
      <c r="T2">
        <f>B2</f>
        <v>1</v>
      </c>
      <c r="U2">
        <f>_xlfn.MINIFS(C:C,A:A,S2)</f>
        <v>2164283</v>
      </c>
      <c r="V2">
        <f>_xlfn.MAXIFS(C:C,A:A,S2)</f>
        <v>2164283</v>
      </c>
      <c r="W2">
        <f>IF(A2&lt;&gt;A3,1,0)</f>
        <v>1</v>
      </c>
      <c r="X2">
        <f t="shared" ref="X2:X65" si="0">IF(ISBLANK(P2)=FALSE,1,IF(AND(X1=1,A2=A1),1,0))</f>
        <v>0</v>
      </c>
      <c r="Y2">
        <f>IF(Q2=TRUE,1,IF(AND(Y1=1,A2=A1),1,0))</f>
        <v>0</v>
      </c>
    </row>
    <row r="3" spans="1:25" x14ac:dyDescent="0.35">
      <c r="A3">
        <v>2</v>
      </c>
      <c r="B3">
        <v>1</v>
      </c>
      <c r="C3">
        <v>20947142</v>
      </c>
      <c r="D3">
        <v>0.41781402173235499</v>
      </c>
      <c r="E3">
        <v>0.99712368843005394</v>
      </c>
      <c r="F3">
        <v>2.86252807241413</v>
      </c>
      <c r="G3">
        <v>0.99926158260429299</v>
      </c>
      <c r="H3">
        <v>0.83571216115826996</v>
      </c>
      <c r="I3">
        <v>0.99959211229570499</v>
      </c>
      <c r="J3" t="s">
        <v>12</v>
      </c>
      <c r="K3" t="s">
        <v>10</v>
      </c>
      <c r="L3">
        <v>0.16170000000000001</v>
      </c>
      <c r="M3" t="str">
        <f>'VEP conseq'!S3</f>
        <v>intron_variant,non_coding_transcript_variant</v>
      </c>
      <c r="N3" t="str">
        <f>'VEP genes'!S3</f>
        <v>ENSCAFG00000042880</v>
      </c>
      <c r="O3" t="str">
        <f>'ChIP genes'!P3</f>
        <v>ENSCAFG00000042880</v>
      </c>
      <c r="P3" t="s">
        <v>24</v>
      </c>
      <c r="Q3" t="b">
        <v>0</v>
      </c>
      <c r="S3">
        <v>2</v>
      </c>
      <c r="T3">
        <f t="shared" ref="T3:T66" si="1">B3</f>
        <v>1</v>
      </c>
      <c r="U3">
        <f t="shared" ref="U3:U66" si="2">_xlfn.MINIFS(C:C,A:A,S3)</f>
        <v>20947142</v>
      </c>
      <c r="V3">
        <f t="shared" ref="V3:V66" si="3">_xlfn.MAXIFS(C:C,A:A,S3)</f>
        <v>21141240</v>
      </c>
      <c r="W3">
        <f t="shared" ref="W3:W66" si="4">IF(A3&lt;&gt;A4,1,0)</f>
        <v>0</v>
      </c>
      <c r="X3">
        <f t="shared" si="0"/>
        <v>1</v>
      </c>
      <c r="Y3">
        <f t="shared" ref="Y3:Y66" si="5">IF(Q3=TRUE,1,IF(AND(Y2=1,A3=A2),1,0))</f>
        <v>0</v>
      </c>
    </row>
    <row r="4" spans="1:25" x14ac:dyDescent="0.35">
      <c r="A4">
        <v>2</v>
      </c>
      <c r="B4">
        <v>1</v>
      </c>
      <c r="C4">
        <v>21141240</v>
      </c>
      <c r="D4">
        <v>0.279971242188361</v>
      </c>
      <c r="E4">
        <v>0.97963374497172895</v>
      </c>
      <c r="F4">
        <v>2.8879027971496201</v>
      </c>
      <c r="G4">
        <v>0.999360038257054</v>
      </c>
      <c r="H4">
        <v>0.59880230581517002</v>
      </c>
      <c r="I4">
        <v>0.92421024501392401</v>
      </c>
      <c r="J4" t="s">
        <v>12</v>
      </c>
      <c r="K4" t="s">
        <v>10</v>
      </c>
      <c r="L4">
        <v>0.1148</v>
      </c>
      <c r="M4" t="str">
        <f>'VEP conseq'!S4</f>
        <v>intron_variant</v>
      </c>
      <c r="N4" t="str">
        <f>'VEP genes'!S4</f>
        <v>STARD6</v>
      </c>
      <c r="O4" t="str">
        <f>'ChIP genes'!P4</f>
        <v>STARD6</v>
      </c>
      <c r="P4" t="s">
        <v>24</v>
      </c>
      <c r="Q4" t="b">
        <v>0</v>
      </c>
      <c r="S4">
        <v>2</v>
      </c>
      <c r="T4">
        <f t="shared" si="1"/>
        <v>1</v>
      </c>
      <c r="U4">
        <f t="shared" si="2"/>
        <v>20947142</v>
      </c>
      <c r="V4">
        <f t="shared" si="3"/>
        <v>21141240</v>
      </c>
      <c r="W4">
        <f t="shared" si="4"/>
        <v>1</v>
      </c>
      <c r="X4">
        <f t="shared" si="0"/>
        <v>1</v>
      </c>
      <c r="Y4">
        <f t="shared" si="5"/>
        <v>0</v>
      </c>
    </row>
    <row r="5" spans="1:25" x14ac:dyDescent="0.35">
      <c r="A5">
        <v>3</v>
      </c>
      <c r="B5">
        <v>1</v>
      </c>
      <c r="C5">
        <v>28449172</v>
      </c>
      <c r="D5">
        <v>0.445216525161506</v>
      </c>
      <c r="E5">
        <v>0.99812934259754105</v>
      </c>
      <c r="F5">
        <v>2.6972543442602399</v>
      </c>
      <c r="G5">
        <v>0.99875523924723597</v>
      </c>
      <c r="H5">
        <v>0.81214307856125401</v>
      </c>
      <c r="I5">
        <v>0.99914202931165397</v>
      </c>
      <c r="J5" t="s">
        <v>12</v>
      </c>
      <c r="K5" t="s">
        <v>10</v>
      </c>
      <c r="L5">
        <v>6.5769999999999995E-2</v>
      </c>
      <c r="M5" t="str">
        <f>'VEP conseq'!S5</f>
        <v>intergenic_variant</v>
      </c>
      <c r="N5" t="str">
        <f>'VEP genes'!S5</f>
        <v>-</v>
      </c>
      <c r="O5" t="str">
        <f>'ChIP genes'!P5</f>
        <v>PDE7B</v>
      </c>
      <c r="P5" t="s">
        <v>25</v>
      </c>
      <c r="Q5" t="b">
        <v>0</v>
      </c>
      <c r="S5">
        <v>3</v>
      </c>
      <c r="T5">
        <f t="shared" si="1"/>
        <v>1</v>
      </c>
      <c r="U5">
        <f t="shared" si="2"/>
        <v>28449172</v>
      </c>
      <c r="V5">
        <f t="shared" si="3"/>
        <v>28449172</v>
      </c>
      <c r="W5">
        <f t="shared" si="4"/>
        <v>1</v>
      </c>
      <c r="X5">
        <f t="shared" si="0"/>
        <v>1</v>
      </c>
      <c r="Y5">
        <f t="shared" si="5"/>
        <v>0</v>
      </c>
    </row>
    <row r="6" spans="1:25" x14ac:dyDescent="0.35">
      <c r="A6">
        <v>4</v>
      </c>
      <c r="B6">
        <v>1</v>
      </c>
      <c r="C6">
        <v>43001368</v>
      </c>
      <c r="D6">
        <v>0.37974408032928297</v>
      </c>
      <c r="E6">
        <v>0.99508424990857702</v>
      </c>
      <c r="F6">
        <v>2.8509267116310699</v>
      </c>
      <c r="G6">
        <v>0.99923345241778905</v>
      </c>
      <c r="H6">
        <v>0.80690706135685897</v>
      </c>
      <c r="I6">
        <v>0.99894511800613195</v>
      </c>
      <c r="J6" t="s">
        <v>12</v>
      </c>
      <c r="K6" t="s">
        <v>11</v>
      </c>
      <c r="L6">
        <v>0.13880000000000001</v>
      </c>
      <c r="M6" t="str">
        <f>'VEP conseq'!S6</f>
        <v>intergenic_variant</v>
      </c>
      <c r="N6" t="str">
        <f>'VEP genes'!S6</f>
        <v>-</v>
      </c>
      <c r="O6" t="str">
        <f>'ChIP genes'!P6</f>
        <v>ENSCAFG00000000540</v>
      </c>
      <c r="Q6" t="b">
        <v>1</v>
      </c>
      <c r="S6">
        <v>4</v>
      </c>
      <c r="T6">
        <f t="shared" si="1"/>
        <v>1</v>
      </c>
      <c r="U6">
        <f t="shared" si="2"/>
        <v>43001368</v>
      </c>
      <c r="V6">
        <f t="shared" si="3"/>
        <v>43001368</v>
      </c>
      <c r="W6">
        <f t="shared" si="4"/>
        <v>1</v>
      </c>
      <c r="X6">
        <f t="shared" si="0"/>
        <v>0</v>
      </c>
      <c r="Y6">
        <f t="shared" si="5"/>
        <v>1</v>
      </c>
    </row>
    <row r="7" spans="1:25" x14ac:dyDescent="0.35">
      <c r="A7">
        <v>5</v>
      </c>
      <c r="B7">
        <v>1</v>
      </c>
      <c r="C7">
        <v>60262327</v>
      </c>
      <c r="D7">
        <v>0.65914390991448502</v>
      </c>
      <c r="E7">
        <v>0.99999296745337396</v>
      </c>
      <c r="F7">
        <v>2.80754184674496</v>
      </c>
      <c r="G7">
        <v>0.99912093167177696</v>
      </c>
      <c r="H7">
        <v>0.87131813096898403</v>
      </c>
      <c r="I7">
        <v>0.99985934906748397</v>
      </c>
      <c r="J7" t="s">
        <v>10</v>
      </c>
      <c r="K7" t="s">
        <v>12</v>
      </c>
      <c r="L7">
        <v>0.23480000000000001</v>
      </c>
      <c r="M7" t="str">
        <f>'VEP conseq'!S7</f>
        <v>intergenic_variant</v>
      </c>
      <c r="N7" t="str">
        <f>'VEP genes'!S7</f>
        <v>-</v>
      </c>
      <c r="O7" t="str">
        <f>'ChIP genes'!P7</f>
        <v>U4</v>
      </c>
      <c r="Q7" t="b">
        <v>0</v>
      </c>
      <c r="S7">
        <v>5</v>
      </c>
      <c r="T7">
        <f t="shared" si="1"/>
        <v>1</v>
      </c>
      <c r="U7">
        <f t="shared" si="2"/>
        <v>60262327</v>
      </c>
      <c r="V7">
        <f t="shared" si="3"/>
        <v>60262327</v>
      </c>
      <c r="W7">
        <f t="shared" si="4"/>
        <v>1</v>
      </c>
      <c r="X7">
        <f t="shared" si="0"/>
        <v>0</v>
      </c>
      <c r="Y7">
        <f t="shared" si="5"/>
        <v>0</v>
      </c>
    </row>
    <row r="8" spans="1:25" x14ac:dyDescent="0.35">
      <c r="A8">
        <v>6</v>
      </c>
      <c r="B8">
        <v>1</v>
      </c>
      <c r="C8">
        <v>77413224</v>
      </c>
      <c r="D8">
        <v>0.29659244048584499</v>
      </c>
      <c r="E8">
        <v>0.98429632338462403</v>
      </c>
      <c r="F8">
        <v>2.9882110967379298</v>
      </c>
      <c r="G8">
        <v>0.99952881937607196</v>
      </c>
      <c r="H8">
        <v>0.72860925373276797</v>
      </c>
      <c r="I8">
        <v>0.99388871698219405</v>
      </c>
      <c r="J8" t="s">
        <v>12</v>
      </c>
      <c r="K8" t="s">
        <v>10</v>
      </c>
      <c r="L8">
        <v>0.312</v>
      </c>
      <c r="M8" t="str">
        <f>'VEP conseq'!S8</f>
        <v>intron_variant,non_coding_transcript_variant</v>
      </c>
      <c r="N8" t="str">
        <f>'VEP genes'!S8</f>
        <v>ENSCAFG00000046035</v>
      </c>
      <c r="O8" t="str">
        <f>'ChIP genes'!P8</f>
        <v>ENSCAFG00000046035</v>
      </c>
      <c r="Q8" t="b">
        <v>0</v>
      </c>
      <c r="S8">
        <v>6</v>
      </c>
      <c r="T8">
        <f t="shared" si="1"/>
        <v>1</v>
      </c>
      <c r="U8">
        <f t="shared" si="2"/>
        <v>77413224</v>
      </c>
      <c r="V8">
        <f t="shared" si="3"/>
        <v>77569697</v>
      </c>
      <c r="W8">
        <f t="shared" si="4"/>
        <v>0</v>
      </c>
      <c r="X8">
        <f t="shared" si="0"/>
        <v>0</v>
      </c>
      <c r="Y8">
        <f t="shared" si="5"/>
        <v>0</v>
      </c>
    </row>
    <row r="9" spans="1:25" x14ac:dyDescent="0.35">
      <c r="A9">
        <v>6</v>
      </c>
      <c r="B9">
        <v>1</v>
      </c>
      <c r="C9">
        <v>77423529</v>
      </c>
      <c r="D9">
        <v>0.31487142360098602</v>
      </c>
      <c r="E9">
        <v>0.98795324763003201</v>
      </c>
      <c r="F9">
        <v>3.1343919467298802</v>
      </c>
      <c r="G9">
        <v>0.99968353540183996</v>
      </c>
      <c r="H9">
        <v>0.73863762192985905</v>
      </c>
      <c r="I9">
        <v>0.99520380320121504</v>
      </c>
      <c r="J9" t="s">
        <v>12</v>
      </c>
      <c r="K9" t="s">
        <v>10</v>
      </c>
      <c r="L9">
        <v>0.37690000000000001</v>
      </c>
      <c r="M9" t="str">
        <f>'VEP conseq'!S9</f>
        <v>intron_variant,non_coding_transcript_variant</v>
      </c>
      <c r="N9" t="str">
        <f>'VEP genes'!S9</f>
        <v>ENSCAFG00000046035</v>
      </c>
      <c r="O9" t="str">
        <f>'ChIP genes'!P9</f>
        <v>ENSCAFG00000046035</v>
      </c>
      <c r="Q9" t="b">
        <v>0</v>
      </c>
      <c r="S9">
        <v>6</v>
      </c>
      <c r="T9">
        <f t="shared" si="1"/>
        <v>1</v>
      </c>
      <c r="U9">
        <f t="shared" si="2"/>
        <v>77413224</v>
      </c>
      <c r="V9">
        <f t="shared" si="3"/>
        <v>77569697</v>
      </c>
      <c r="W9">
        <f t="shared" si="4"/>
        <v>0</v>
      </c>
      <c r="X9">
        <f t="shared" si="0"/>
        <v>0</v>
      </c>
      <c r="Y9">
        <f t="shared" si="5"/>
        <v>0</v>
      </c>
    </row>
    <row r="10" spans="1:25" x14ac:dyDescent="0.35">
      <c r="A10">
        <v>6</v>
      </c>
      <c r="B10">
        <v>1</v>
      </c>
      <c r="C10">
        <v>77447316</v>
      </c>
      <c r="D10">
        <v>0.39680666226822497</v>
      </c>
      <c r="E10">
        <v>0.99608287152943797</v>
      </c>
      <c r="F10">
        <v>3.8391265143544699</v>
      </c>
      <c r="G10">
        <v>0.99997186981349695</v>
      </c>
      <c r="H10">
        <v>0.76582547657826405</v>
      </c>
      <c r="I10">
        <v>0.99727840445582105</v>
      </c>
      <c r="J10" t="s">
        <v>12</v>
      </c>
      <c r="K10" t="s">
        <v>10</v>
      </c>
      <c r="L10">
        <v>0.19800000000000001</v>
      </c>
      <c r="M10" t="str">
        <f>'VEP conseq'!S10</f>
        <v>intergenic_variant</v>
      </c>
      <c r="N10" t="str">
        <f>'VEP genes'!S10</f>
        <v>-</v>
      </c>
      <c r="O10" t="str">
        <f>'ChIP genes'!P10</f>
        <v>ENSCAFG00000046035</v>
      </c>
      <c r="Q10" t="b">
        <v>0</v>
      </c>
      <c r="S10">
        <v>6</v>
      </c>
      <c r="T10">
        <f t="shared" si="1"/>
        <v>1</v>
      </c>
      <c r="U10">
        <f t="shared" si="2"/>
        <v>77413224</v>
      </c>
      <c r="V10">
        <f t="shared" si="3"/>
        <v>77569697</v>
      </c>
      <c r="W10">
        <f t="shared" si="4"/>
        <v>0</v>
      </c>
      <c r="X10">
        <f t="shared" si="0"/>
        <v>0</v>
      </c>
      <c r="Y10">
        <f t="shared" si="5"/>
        <v>0</v>
      </c>
    </row>
    <row r="11" spans="1:25" x14ac:dyDescent="0.35">
      <c r="A11">
        <v>6</v>
      </c>
      <c r="B11">
        <v>1</v>
      </c>
      <c r="C11">
        <v>77451390</v>
      </c>
      <c r="D11">
        <v>0.35539328903280898</v>
      </c>
      <c r="E11">
        <v>0.99314326703986</v>
      </c>
      <c r="F11">
        <v>2.9377926487193502</v>
      </c>
      <c r="G11">
        <v>0.99943036372331195</v>
      </c>
      <c r="H11">
        <v>0.76933933637096796</v>
      </c>
      <c r="I11">
        <v>0.99749641340122097</v>
      </c>
      <c r="J11" t="s">
        <v>12</v>
      </c>
      <c r="K11" t="s">
        <v>10</v>
      </c>
      <c r="L11">
        <v>0.14910000000000001</v>
      </c>
      <c r="M11" t="str">
        <f>'VEP conseq'!S11</f>
        <v>intergenic_variant</v>
      </c>
      <c r="N11" t="str">
        <f>'VEP genes'!S11</f>
        <v>-</v>
      </c>
      <c r="O11" t="str">
        <f>'ChIP genes'!P11</f>
        <v>ENSCAFG00000046035</v>
      </c>
      <c r="Q11" t="b">
        <v>0</v>
      </c>
      <c r="S11">
        <v>6</v>
      </c>
      <c r="T11">
        <f t="shared" si="1"/>
        <v>1</v>
      </c>
      <c r="U11">
        <f t="shared" si="2"/>
        <v>77413224</v>
      </c>
      <c r="V11">
        <f t="shared" si="3"/>
        <v>77569697</v>
      </c>
      <c r="W11">
        <f t="shared" si="4"/>
        <v>0</v>
      </c>
      <c r="X11">
        <f t="shared" si="0"/>
        <v>0</v>
      </c>
      <c r="Y11">
        <f t="shared" si="5"/>
        <v>0</v>
      </c>
    </row>
    <row r="12" spans="1:25" x14ac:dyDescent="0.35">
      <c r="A12">
        <v>6</v>
      </c>
      <c r="B12">
        <v>1</v>
      </c>
      <c r="C12">
        <v>77569697</v>
      </c>
      <c r="D12">
        <v>0.27047970807597299</v>
      </c>
      <c r="E12">
        <v>0.976504261723255</v>
      </c>
      <c r="F12">
        <v>2.8509419676901402</v>
      </c>
      <c r="G12">
        <v>0.99924048496441498</v>
      </c>
      <c r="H12">
        <v>0.62755549930060095</v>
      </c>
      <c r="I12">
        <v>0.95628569017412601</v>
      </c>
      <c r="J12" t="s">
        <v>11</v>
      </c>
      <c r="K12" t="s">
        <v>10</v>
      </c>
      <c r="L12">
        <v>0.27310000000000001</v>
      </c>
      <c r="M12" t="str">
        <f>'VEP conseq'!S12</f>
        <v>intron_variant</v>
      </c>
      <c r="N12" t="str">
        <f>'VEP genes'!S12</f>
        <v>TLE1</v>
      </c>
      <c r="O12" t="str">
        <f>'ChIP genes'!P12</f>
        <v>TLE1</v>
      </c>
      <c r="Q12" t="b">
        <v>0</v>
      </c>
      <c r="S12">
        <v>6</v>
      </c>
      <c r="T12">
        <f t="shared" si="1"/>
        <v>1</v>
      </c>
      <c r="U12">
        <f t="shared" si="2"/>
        <v>77413224</v>
      </c>
      <c r="V12">
        <f t="shared" si="3"/>
        <v>77569697</v>
      </c>
      <c r="W12">
        <f t="shared" si="4"/>
        <v>1</v>
      </c>
      <c r="X12">
        <f t="shared" si="0"/>
        <v>0</v>
      </c>
      <c r="Y12">
        <f t="shared" si="5"/>
        <v>0</v>
      </c>
    </row>
    <row r="13" spans="1:25" x14ac:dyDescent="0.35">
      <c r="A13">
        <v>7</v>
      </c>
      <c r="B13">
        <v>1</v>
      </c>
      <c r="C13">
        <v>96115461</v>
      </c>
      <c r="D13">
        <v>0.329418339789323</v>
      </c>
      <c r="E13">
        <v>0.99033024838954697</v>
      </c>
      <c r="F13">
        <v>3.40415942522423</v>
      </c>
      <c r="G13">
        <v>0.99990857689386503</v>
      </c>
      <c r="H13">
        <v>0.86514225841535097</v>
      </c>
      <c r="I13">
        <v>0.99983121888098103</v>
      </c>
      <c r="J13" t="s">
        <v>12</v>
      </c>
      <c r="K13" t="s">
        <v>13</v>
      </c>
      <c r="L13">
        <v>9.8900000000000002E-2</v>
      </c>
      <c r="M13" t="str">
        <f>'VEP conseq'!S13</f>
        <v>intergenic_variant</v>
      </c>
      <c r="N13" t="str">
        <f>'VEP genes'!S13</f>
        <v>-</v>
      </c>
      <c r="O13" t="str">
        <f>'ChIP genes'!P13</f>
        <v>ENSCAFG00000047511</v>
      </c>
      <c r="Q13" t="b">
        <v>1</v>
      </c>
      <c r="S13">
        <v>7</v>
      </c>
      <c r="T13">
        <f t="shared" si="1"/>
        <v>1</v>
      </c>
      <c r="U13">
        <f t="shared" si="2"/>
        <v>96115461</v>
      </c>
      <c r="V13">
        <f t="shared" si="3"/>
        <v>96115461</v>
      </c>
      <c r="W13">
        <f t="shared" si="4"/>
        <v>1</v>
      </c>
      <c r="X13">
        <f t="shared" si="0"/>
        <v>0</v>
      </c>
      <c r="Y13">
        <f t="shared" si="5"/>
        <v>1</v>
      </c>
    </row>
    <row r="14" spans="1:25" x14ac:dyDescent="0.35">
      <c r="A14">
        <v>8</v>
      </c>
      <c r="B14">
        <v>2</v>
      </c>
      <c r="C14">
        <v>36841014</v>
      </c>
      <c r="D14">
        <v>0.37369681521001402</v>
      </c>
      <c r="E14">
        <v>0.99469745984415903</v>
      </c>
      <c r="F14">
        <v>3.2527529636146202</v>
      </c>
      <c r="G14">
        <v>0.99978902360122601</v>
      </c>
      <c r="H14">
        <v>0.73439306573803897</v>
      </c>
      <c r="I14">
        <v>0.99466229711103005</v>
      </c>
      <c r="J14" t="s">
        <v>12</v>
      </c>
      <c r="K14" t="s">
        <v>10</v>
      </c>
      <c r="L14">
        <v>0.26269999999999999</v>
      </c>
      <c r="M14" t="str">
        <f>'VEP conseq'!S14</f>
        <v>upstream_gene_variant</v>
      </c>
      <c r="N14" t="str">
        <f>'VEP genes'!S14</f>
        <v>PCDH1</v>
      </c>
      <c r="O14" t="str">
        <f>'ChIP genes'!P14</f>
        <v>PCDH1</v>
      </c>
      <c r="Q14" t="b">
        <v>0</v>
      </c>
      <c r="S14">
        <v>8</v>
      </c>
      <c r="T14">
        <f t="shared" si="1"/>
        <v>2</v>
      </c>
      <c r="U14">
        <f t="shared" si="2"/>
        <v>36841014</v>
      </c>
      <c r="V14">
        <f t="shared" si="3"/>
        <v>36852293</v>
      </c>
      <c r="W14">
        <f t="shared" si="4"/>
        <v>0</v>
      </c>
      <c r="X14">
        <f t="shared" si="0"/>
        <v>0</v>
      </c>
      <c r="Y14">
        <f t="shared" si="5"/>
        <v>0</v>
      </c>
    </row>
    <row r="15" spans="1:25" x14ac:dyDescent="0.35">
      <c r="A15">
        <v>8</v>
      </c>
      <c r="B15">
        <v>2</v>
      </c>
      <c r="C15">
        <v>36852293</v>
      </c>
      <c r="D15">
        <v>0.31568986515203101</v>
      </c>
      <c r="E15">
        <v>0.98812906129567601</v>
      </c>
      <c r="F15">
        <v>2.8080635504666902</v>
      </c>
      <c r="G15">
        <v>0.999127964218403</v>
      </c>
      <c r="H15">
        <v>0.72511989010460998</v>
      </c>
      <c r="I15">
        <v>0.99344566654476896</v>
      </c>
      <c r="J15" t="s">
        <v>10</v>
      </c>
      <c r="K15" t="s">
        <v>12</v>
      </c>
      <c r="L15">
        <v>0.31850000000000001</v>
      </c>
      <c r="M15" t="str">
        <f>'VEP conseq'!S15</f>
        <v>intergenic_variant</v>
      </c>
      <c r="N15" t="str">
        <f>'VEP genes'!S15</f>
        <v>-</v>
      </c>
      <c r="O15" t="str">
        <f>'ChIP genes'!P15</f>
        <v>DELE1</v>
      </c>
      <c r="Q15" t="b">
        <v>0</v>
      </c>
      <c r="S15">
        <v>8</v>
      </c>
      <c r="T15">
        <f t="shared" si="1"/>
        <v>2</v>
      </c>
      <c r="U15">
        <f t="shared" si="2"/>
        <v>36841014</v>
      </c>
      <c r="V15">
        <f t="shared" si="3"/>
        <v>36852293</v>
      </c>
      <c r="W15">
        <f t="shared" si="4"/>
        <v>1</v>
      </c>
      <c r="X15">
        <f t="shared" si="0"/>
        <v>0</v>
      </c>
      <c r="Y15">
        <f t="shared" si="5"/>
        <v>0</v>
      </c>
    </row>
    <row r="16" spans="1:25" x14ac:dyDescent="0.35">
      <c r="A16">
        <v>9</v>
      </c>
      <c r="B16">
        <v>2</v>
      </c>
      <c r="C16">
        <v>44796266</v>
      </c>
      <c r="D16">
        <v>0.36331051563687</v>
      </c>
      <c r="E16">
        <v>0.99385355424906496</v>
      </c>
      <c r="F16">
        <v>2.4220174706972002</v>
      </c>
      <c r="G16">
        <v>0.99686348420490001</v>
      </c>
      <c r="H16">
        <v>0.81560073929127197</v>
      </c>
      <c r="I16">
        <v>0.99921938732453797</v>
      </c>
      <c r="J16" t="s">
        <v>12</v>
      </c>
      <c r="K16" t="s">
        <v>10</v>
      </c>
      <c r="L16">
        <v>9.6420000000000006E-2</v>
      </c>
      <c r="M16" t="str">
        <f>'VEP conseq'!S16</f>
        <v>intron_variant,non_coding_transcript_variant</v>
      </c>
      <c r="N16" t="str">
        <f>'VEP genes'!S16</f>
        <v>ENSCAFG00000046333</v>
      </c>
      <c r="O16" t="str">
        <f>'ChIP genes'!P16</f>
        <v>ENSCAFG00000046333</v>
      </c>
      <c r="Q16" t="b">
        <v>0</v>
      </c>
      <c r="S16">
        <v>9</v>
      </c>
      <c r="T16">
        <f t="shared" si="1"/>
        <v>2</v>
      </c>
      <c r="U16">
        <f t="shared" si="2"/>
        <v>44796266</v>
      </c>
      <c r="V16">
        <f t="shared" si="3"/>
        <v>44806665</v>
      </c>
      <c r="W16">
        <f t="shared" si="4"/>
        <v>0</v>
      </c>
      <c r="X16">
        <f t="shared" si="0"/>
        <v>0</v>
      </c>
      <c r="Y16">
        <f t="shared" si="5"/>
        <v>0</v>
      </c>
    </row>
    <row r="17" spans="1:25" x14ac:dyDescent="0.35">
      <c r="A17">
        <v>9</v>
      </c>
      <c r="B17">
        <v>2</v>
      </c>
      <c r="C17">
        <v>44806665</v>
      </c>
      <c r="D17">
        <v>0.34385823989386699</v>
      </c>
      <c r="E17">
        <v>0.99196883175335404</v>
      </c>
      <c r="F17">
        <v>2.3850549662483602</v>
      </c>
      <c r="G17">
        <v>0.996300880474838</v>
      </c>
      <c r="H17">
        <v>0.81334015672163595</v>
      </c>
      <c r="I17">
        <v>0.99915609440490605</v>
      </c>
      <c r="J17" t="s">
        <v>11</v>
      </c>
      <c r="K17" t="s">
        <v>12</v>
      </c>
      <c r="L17">
        <v>0.24690000000000001</v>
      </c>
      <c r="M17" t="str">
        <f>'VEP conseq'!S17</f>
        <v>intron_variant,non_coding_transcript_variant</v>
      </c>
      <c r="N17" t="str">
        <f>'VEP genes'!S17</f>
        <v>ENSCAFG00000046333</v>
      </c>
      <c r="O17" t="str">
        <f>'ChIP genes'!P17</f>
        <v>ENSCAFG00000046333,ENSCAFG00000049983</v>
      </c>
      <c r="Q17" t="b">
        <v>0</v>
      </c>
      <c r="S17">
        <v>9</v>
      </c>
      <c r="T17">
        <f t="shared" si="1"/>
        <v>2</v>
      </c>
      <c r="U17">
        <f t="shared" si="2"/>
        <v>44796266</v>
      </c>
      <c r="V17">
        <f t="shared" si="3"/>
        <v>44806665</v>
      </c>
      <c r="W17">
        <f t="shared" si="4"/>
        <v>1</v>
      </c>
      <c r="X17">
        <f t="shared" si="0"/>
        <v>0</v>
      </c>
      <c r="Y17">
        <f t="shared" si="5"/>
        <v>0</v>
      </c>
    </row>
    <row r="18" spans="1:25" x14ac:dyDescent="0.35">
      <c r="A18">
        <v>10</v>
      </c>
      <c r="B18">
        <v>2</v>
      </c>
      <c r="C18">
        <v>61876498</v>
      </c>
      <c r="D18">
        <v>0.46945699453595302</v>
      </c>
      <c r="E18">
        <v>0.99886072744662302</v>
      </c>
      <c r="F18">
        <v>2.62155168077821</v>
      </c>
      <c r="G18">
        <v>0.99836844918281797</v>
      </c>
      <c r="H18">
        <v>0.82549055783899405</v>
      </c>
      <c r="I18">
        <v>0.99943036372331195</v>
      </c>
      <c r="J18" t="s">
        <v>11</v>
      </c>
      <c r="K18" t="s">
        <v>12</v>
      </c>
      <c r="L18">
        <v>0.44800000000000001</v>
      </c>
      <c r="M18" t="str">
        <f>'VEP conseq'!S18</f>
        <v>intron_variant</v>
      </c>
      <c r="N18" t="str">
        <f>'VEP genes'!S18</f>
        <v>FTO</v>
      </c>
      <c r="O18" t="str">
        <f>'ChIP genes'!P18</f>
        <v>FTO</v>
      </c>
      <c r="P18" t="s">
        <v>24</v>
      </c>
      <c r="Q18" t="b">
        <v>1</v>
      </c>
      <c r="S18">
        <v>10</v>
      </c>
      <c r="T18">
        <f t="shared" si="1"/>
        <v>2</v>
      </c>
      <c r="U18">
        <f t="shared" si="2"/>
        <v>61876498</v>
      </c>
      <c r="V18">
        <f t="shared" si="3"/>
        <v>61901702</v>
      </c>
      <c r="W18">
        <f t="shared" si="4"/>
        <v>0</v>
      </c>
      <c r="X18">
        <f t="shared" si="0"/>
        <v>1</v>
      </c>
      <c r="Y18">
        <f t="shared" si="5"/>
        <v>1</v>
      </c>
    </row>
    <row r="19" spans="1:25" x14ac:dyDescent="0.35">
      <c r="A19">
        <v>10</v>
      </c>
      <c r="B19">
        <v>2</v>
      </c>
      <c r="C19">
        <v>61880556</v>
      </c>
      <c r="D19">
        <v>0.48852366251062801</v>
      </c>
      <c r="E19">
        <v>0.99928268024417</v>
      </c>
      <c r="F19">
        <v>2.6499467503977598</v>
      </c>
      <c r="G19">
        <v>0.99848800247545599</v>
      </c>
      <c r="H19">
        <v>0.83598084526181704</v>
      </c>
      <c r="I19">
        <v>0.99959914484233003</v>
      </c>
      <c r="J19" t="s">
        <v>12</v>
      </c>
      <c r="K19" t="s">
        <v>10</v>
      </c>
      <c r="L19">
        <v>0.39810000000000001</v>
      </c>
      <c r="M19" t="str">
        <f>'VEP conseq'!S19</f>
        <v>intron_variant</v>
      </c>
      <c r="N19" t="str">
        <f>'VEP genes'!S19</f>
        <v>FTO</v>
      </c>
      <c r="O19" t="str">
        <f>'ChIP genes'!P19</f>
        <v>FTO</v>
      </c>
      <c r="P19" t="s">
        <v>24</v>
      </c>
      <c r="Q19" t="b">
        <v>1</v>
      </c>
      <c r="S19">
        <v>10</v>
      </c>
      <c r="T19">
        <f t="shared" si="1"/>
        <v>2</v>
      </c>
      <c r="U19">
        <f t="shared" si="2"/>
        <v>61876498</v>
      </c>
      <c r="V19">
        <f t="shared" si="3"/>
        <v>61901702</v>
      </c>
      <c r="W19">
        <f t="shared" si="4"/>
        <v>0</v>
      </c>
      <c r="X19">
        <f t="shared" si="0"/>
        <v>1</v>
      </c>
      <c r="Y19">
        <f t="shared" si="5"/>
        <v>1</v>
      </c>
    </row>
    <row r="20" spans="1:25" x14ac:dyDescent="0.35">
      <c r="A20">
        <v>10</v>
      </c>
      <c r="B20">
        <v>2</v>
      </c>
      <c r="C20">
        <v>61897779</v>
      </c>
      <c r="D20">
        <v>0.47850910524102702</v>
      </c>
      <c r="E20">
        <v>0.99906467129877097</v>
      </c>
      <c r="F20">
        <v>2.6936217279788202</v>
      </c>
      <c r="G20">
        <v>0.998741174153985</v>
      </c>
      <c r="H20">
        <v>0.84432442132560703</v>
      </c>
      <c r="I20">
        <v>0.99967650285521403</v>
      </c>
      <c r="J20" t="s">
        <v>10</v>
      </c>
      <c r="K20" t="s">
        <v>12</v>
      </c>
      <c r="L20">
        <v>0.39839999999999998</v>
      </c>
      <c r="M20" t="str">
        <f>'VEP conseq'!S20</f>
        <v>intron_variant</v>
      </c>
      <c r="N20" t="str">
        <f>'VEP genes'!S20</f>
        <v>FTO</v>
      </c>
      <c r="O20" t="str">
        <f>'ChIP genes'!P20</f>
        <v>FTO</v>
      </c>
      <c r="P20" t="s">
        <v>24</v>
      </c>
      <c r="Q20" t="b">
        <v>1</v>
      </c>
      <c r="S20">
        <v>10</v>
      </c>
      <c r="T20">
        <f t="shared" si="1"/>
        <v>2</v>
      </c>
      <c r="U20">
        <f t="shared" si="2"/>
        <v>61876498</v>
      </c>
      <c r="V20">
        <f t="shared" si="3"/>
        <v>61901702</v>
      </c>
      <c r="W20">
        <f t="shared" si="4"/>
        <v>0</v>
      </c>
      <c r="X20">
        <f t="shared" si="0"/>
        <v>1</v>
      </c>
      <c r="Y20">
        <f t="shared" si="5"/>
        <v>1</v>
      </c>
    </row>
    <row r="21" spans="1:25" x14ac:dyDescent="0.35">
      <c r="A21">
        <v>10</v>
      </c>
      <c r="B21">
        <v>2</v>
      </c>
      <c r="C21">
        <v>61901702</v>
      </c>
      <c r="D21">
        <v>0.52453786164028304</v>
      </c>
      <c r="E21">
        <v>0.99968353540183996</v>
      </c>
      <c r="F21">
        <v>2.8855634952109099</v>
      </c>
      <c r="G21">
        <v>0.99935300571042796</v>
      </c>
      <c r="H21">
        <v>0.86355158546911404</v>
      </c>
      <c r="I21">
        <v>0.99981715378772995</v>
      </c>
      <c r="J21" t="s">
        <v>10</v>
      </c>
      <c r="K21" t="s">
        <v>12</v>
      </c>
      <c r="L21">
        <v>0.36670000000000003</v>
      </c>
      <c r="M21" t="str">
        <f>'VEP conseq'!S21</f>
        <v>intron_variant</v>
      </c>
      <c r="N21" t="str">
        <f>'VEP genes'!S21</f>
        <v>FTO</v>
      </c>
      <c r="O21" t="str">
        <f>'ChIP genes'!P21</f>
        <v>FTO</v>
      </c>
      <c r="P21" t="s">
        <v>24</v>
      </c>
      <c r="Q21" t="b">
        <v>1</v>
      </c>
      <c r="S21">
        <v>10</v>
      </c>
      <c r="T21">
        <f t="shared" si="1"/>
        <v>2</v>
      </c>
      <c r="U21">
        <f t="shared" si="2"/>
        <v>61876498</v>
      </c>
      <c r="V21">
        <f t="shared" si="3"/>
        <v>61901702</v>
      </c>
      <c r="W21">
        <f t="shared" si="4"/>
        <v>1</v>
      </c>
      <c r="X21">
        <f t="shared" si="0"/>
        <v>1</v>
      </c>
      <c r="Y21">
        <f t="shared" si="5"/>
        <v>1</v>
      </c>
    </row>
    <row r="22" spans="1:25" x14ac:dyDescent="0.35">
      <c r="A22">
        <v>11</v>
      </c>
      <c r="B22">
        <v>2</v>
      </c>
      <c r="C22">
        <v>71434345</v>
      </c>
      <c r="D22">
        <v>0.32998198753686597</v>
      </c>
      <c r="E22">
        <v>0.99042167149568205</v>
      </c>
      <c r="F22">
        <v>2.56542094705248</v>
      </c>
      <c r="G22">
        <v>0.99807308222453495</v>
      </c>
      <c r="H22">
        <v>0.84705056979750903</v>
      </c>
      <c r="I22">
        <v>0.99970463304171697</v>
      </c>
      <c r="J22" t="s">
        <v>12</v>
      </c>
      <c r="K22" t="s">
        <v>10</v>
      </c>
      <c r="L22">
        <v>0.24440000000000001</v>
      </c>
      <c r="M22" t="str">
        <f>'VEP conseq'!S22</f>
        <v>downstream_gene_variant,intron_variant</v>
      </c>
      <c r="N22" t="str">
        <f>'VEP genes'!S22</f>
        <v>SRSF4</v>
      </c>
      <c r="O22" t="str">
        <f>'ChIP genes'!P22</f>
        <v>SRSF4</v>
      </c>
      <c r="Q22" t="b">
        <v>1</v>
      </c>
      <c r="S22">
        <v>11</v>
      </c>
      <c r="T22">
        <f t="shared" si="1"/>
        <v>2</v>
      </c>
      <c r="U22">
        <f t="shared" si="2"/>
        <v>71434345</v>
      </c>
      <c r="V22">
        <f t="shared" si="3"/>
        <v>71528478</v>
      </c>
      <c r="W22">
        <f t="shared" si="4"/>
        <v>0</v>
      </c>
      <c r="X22">
        <f t="shared" si="0"/>
        <v>0</v>
      </c>
      <c r="Y22">
        <f t="shared" si="5"/>
        <v>1</v>
      </c>
    </row>
    <row r="23" spans="1:25" x14ac:dyDescent="0.35">
      <c r="A23">
        <v>11</v>
      </c>
      <c r="B23">
        <v>2</v>
      </c>
      <c r="C23">
        <v>71457825</v>
      </c>
      <c r="D23">
        <v>0.45969023107315599</v>
      </c>
      <c r="E23">
        <v>0.99857239303496603</v>
      </c>
      <c r="F23">
        <v>3.15164201016534</v>
      </c>
      <c r="G23">
        <v>0.99970463304171697</v>
      </c>
      <c r="H23">
        <v>0.87880146356787103</v>
      </c>
      <c r="I23">
        <v>0.999922641987116</v>
      </c>
      <c r="J23" t="s">
        <v>10</v>
      </c>
      <c r="K23" t="s">
        <v>12</v>
      </c>
      <c r="L23">
        <v>0.16819999999999999</v>
      </c>
      <c r="M23" t="str">
        <f>'VEP conseq'!S23</f>
        <v>intron_variant</v>
      </c>
      <c r="N23" t="str">
        <f>'VEP genes'!S23</f>
        <v>SRSF4</v>
      </c>
      <c r="O23" t="str">
        <f>'ChIP genes'!P23</f>
        <v>SRSF4</v>
      </c>
      <c r="Q23" t="b">
        <v>0</v>
      </c>
      <c r="S23">
        <v>11</v>
      </c>
      <c r="T23">
        <f t="shared" si="1"/>
        <v>2</v>
      </c>
      <c r="U23">
        <f t="shared" si="2"/>
        <v>71434345</v>
      </c>
      <c r="V23">
        <f t="shared" si="3"/>
        <v>71528478</v>
      </c>
      <c r="W23">
        <f t="shared" si="4"/>
        <v>0</v>
      </c>
      <c r="X23">
        <f t="shared" si="0"/>
        <v>0</v>
      </c>
      <c r="Y23">
        <f t="shared" si="5"/>
        <v>1</v>
      </c>
    </row>
    <row r="24" spans="1:25" x14ac:dyDescent="0.35">
      <c r="A24">
        <v>11</v>
      </c>
      <c r="B24">
        <v>2</v>
      </c>
      <c r="C24">
        <v>71471740</v>
      </c>
      <c r="D24">
        <v>0.46081779621647301</v>
      </c>
      <c r="E24">
        <v>0.99860052322146897</v>
      </c>
      <c r="F24">
        <v>3.13501724783527</v>
      </c>
      <c r="G24">
        <v>0.999690567948465</v>
      </c>
      <c r="H24">
        <v>0.87810127572959196</v>
      </c>
      <c r="I24">
        <v>0.99991560944049096</v>
      </c>
      <c r="J24" t="s">
        <v>11</v>
      </c>
      <c r="K24" t="s">
        <v>12</v>
      </c>
      <c r="L24">
        <v>0.26719999999999999</v>
      </c>
      <c r="M24" t="str">
        <f>'VEP conseq'!S24</f>
        <v>downstream_gene_variant,missense_variant</v>
      </c>
      <c r="N24" t="str">
        <f>'VEP genes'!S24</f>
        <v>EPB41,SRSF4</v>
      </c>
      <c r="O24" t="str">
        <f>'ChIP genes'!P24</f>
        <v>SRSF4</v>
      </c>
      <c r="Q24" t="b">
        <v>0</v>
      </c>
      <c r="S24">
        <v>11</v>
      </c>
      <c r="T24">
        <f t="shared" si="1"/>
        <v>2</v>
      </c>
      <c r="U24">
        <f t="shared" si="2"/>
        <v>71434345</v>
      </c>
      <c r="V24">
        <f t="shared" si="3"/>
        <v>71528478</v>
      </c>
      <c r="W24">
        <f t="shared" si="4"/>
        <v>0</v>
      </c>
      <c r="X24">
        <f t="shared" si="0"/>
        <v>0</v>
      </c>
      <c r="Y24">
        <f t="shared" si="5"/>
        <v>1</v>
      </c>
    </row>
    <row r="25" spans="1:25" x14ac:dyDescent="0.35">
      <c r="A25">
        <v>11</v>
      </c>
      <c r="B25">
        <v>2</v>
      </c>
      <c r="C25">
        <v>71476526</v>
      </c>
      <c r="D25">
        <v>0.40505511996919702</v>
      </c>
      <c r="E25">
        <v>0.99651185687361099</v>
      </c>
      <c r="F25">
        <v>2.7751875935325399</v>
      </c>
      <c r="G25">
        <v>0.99900137837913905</v>
      </c>
      <c r="H25">
        <v>0.85176441394476199</v>
      </c>
      <c r="I25">
        <v>0.99975386086809803</v>
      </c>
      <c r="J25" t="s">
        <v>10</v>
      </c>
      <c r="K25" t="s">
        <v>12</v>
      </c>
      <c r="L25">
        <v>0.1822</v>
      </c>
      <c r="M25" t="str">
        <f>'VEP conseq'!S25</f>
        <v>downstream_gene_variant,intron_variant</v>
      </c>
      <c r="N25" t="str">
        <f>'VEP genes'!S25</f>
        <v>EPB41,SRSF4</v>
      </c>
      <c r="O25" t="str">
        <f>'ChIP genes'!P25</f>
        <v>SRSF4,EPB41</v>
      </c>
      <c r="Q25" t="b">
        <v>0</v>
      </c>
      <c r="S25">
        <v>11</v>
      </c>
      <c r="T25">
        <f t="shared" si="1"/>
        <v>2</v>
      </c>
      <c r="U25">
        <f t="shared" si="2"/>
        <v>71434345</v>
      </c>
      <c r="V25">
        <f t="shared" si="3"/>
        <v>71528478</v>
      </c>
      <c r="W25">
        <f t="shared" si="4"/>
        <v>0</v>
      </c>
      <c r="X25">
        <f t="shared" si="0"/>
        <v>0</v>
      </c>
      <c r="Y25">
        <f t="shared" si="5"/>
        <v>1</v>
      </c>
    </row>
    <row r="26" spans="1:25" x14ac:dyDescent="0.35">
      <c r="A26">
        <v>11</v>
      </c>
      <c r="B26">
        <v>2</v>
      </c>
      <c r="C26">
        <v>71490861</v>
      </c>
      <c r="D26">
        <v>0.41463052144745899</v>
      </c>
      <c r="E26">
        <v>0.99699710259079</v>
      </c>
      <c r="F26">
        <v>2.7923899826202301</v>
      </c>
      <c r="G26">
        <v>0.99909280148527402</v>
      </c>
      <c r="H26">
        <v>0.85084095448497998</v>
      </c>
      <c r="I26">
        <v>0.99974682832147199</v>
      </c>
      <c r="J26" t="s">
        <v>10</v>
      </c>
      <c r="K26" t="s">
        <v>12</v>
      </c>
      <c r="L26">
        <v>0.23449999999999999</v>
      </c>
      <c r="M26" t="str">
        <f>'VEP conseq'!S26</f>
        <v>intron_variant,missense_variant</v>
      </c>
      <c r="N26" t="str">
        <f>'VEP genes'!S26</f>
        <v>EPB41</v>
      </c>
      <c r="O26" t="str">
        <f>'ChIP genes'!P26</f>
        <v>EPB41</v>
      </c>
      <c r="Q26" t="b">
        <v>0</v>
      </c>
      <c r="S26">
        <v>11</v>
      </c>
      <c r="T26">
        <f t="shared" si="1"/>
        <v>2</v>
      </c>
      <c r="U26">
        <f t="shared" si="2"/>
        <v>71434345</v>
      </c>
      <c r="V26">
        <f t="shared" si="3"/>
        <v>71528478</v>
      </c>
      <c r="W26">
        <f t="shared" si="4"/>
        <v>0</v>
      </c>
      <c r="X26">
        <f t="shared" si="0"/>
        <v>0</v>
      </c>
      <c r="Y26">
        <f t="shared" si="5"/>
        <v>1</v>
      </c>
    </row>
    <row r="27" spans="1:25" x14ac:dyDescent="0.35">
      <c r="A27">
        <v>11</v>
      </c>
      <c r="B27">
        <v>2</v>
      </c>
      <c r="C27">
        <v>71528478</v>
      </c>
      <c r="D27">
        <v>0.28774875719314003</v>
      </c>
      <c r="E27">
        <v>0.98208810374412803</v>
      </c>
      <c r="F27">
        <v>2.5859394074971802</v>
      </c>
      <c r="G27">
        <v>0.99817153787729596</v>
      </c>
      <c r="H27">
        <v>0.81834150508466896</v>
      </c>
      <c r="I27">
        <v>0.99928268024417</v>
      </c>
      <c r="J27" t="s">
        <v>12</v>
      </c>
      <c r="K27" t="s">
        <v>10</v>
      </c>
      <c r="L27">
        <v>0.15770000000000001</v>
      </c>
      <c r="M27" t="str">
        <f>'VEP conseq'!S27</f>
        <v>intron_variant</v>
      </c>
      <c r="N27" t="str">
        <f>'VEP genes'!S27</f>
        <v>EPB41</v>
      </c>
      <c r="O27" t="str">
        <f>'ChIP genes'!P27</f>
        <v>EPB41</v>
      </c>
      <c r="Q27" t="b">
        <v>0</v>
      </c>
      <c r="S27">
        <v>11</v>
      </c>
      <c r="T27">
        <f t="shared" si="1"/>
        <v>2</v>
      </c>
      <c r="U27">
        <f t="shared" si="2"/>
        <v>71434345</v>
      </c>
      <c r="V27">
        <f t="shared" si="3"/>
        <v>71528478</v>
      </c>
      <c r="W27">
        <f t="shared" si="4"/>
        <v>1</v>
      </c>
      <c r="X27">
        <f t="shared" si="0"/>
        <v>0</v>
      </c>
      <c r="Y27">
        <f t="shared" si="5"/>
        <v>1</v>
      </c>
    </row>
    <row r="28" spans="1:25" x14ac:dyDescent="0.35">
      <c r="A28">
        <v>12</v>
      </c>
      <c r="B28">
        <v>3</v>
      </c>
      <c r="C28">
        <v>13415724</v>
      </c>
      <c r="D28">
        <v>0.31628270213472598</v>
      </c>
      <c r="E28">
        <v>0.98822751694843702</v>
      </c>
      <c r="F28">
        <v>2.81454656117304</v>
      </c>
      <c r="G28">
        <v>0.99914906185828001</v>
      </c>
      <c r="H28">
        <v>0.79083852402786103</v>
      </c>
      <c r="I28">
        <v>0.99850206756870796</v>
      </c>
      <c r="J28" t="s">
        <v>10</v>
      </c>
      <c r="K28" t="s">
        <v>12</v>
      </c>
      <c r="L28">
        <v>0.1646</v>
      </c>
      <c r="M28" t="str">
        <f>'VEP conseq'!S28</f>
        <v>intergenic_variant</v>
      </c>
      <c r="N28" t="str">
        <f>'VEP genes'!S28</f>
        <v>-</v>
      </c>
      <c r="O28" t="str">
        <f>'ChIP genes'!P28</f>
        <v>U6</v>
      </c>
      <c r="Q28" t="b">
        <v>0</v>
      </c>
      <c r="S28">
        <v>12</v>
      </c>
      <c r="T28">
        <f t="shared" si="1"/>
        <v>3</v>
      </c>
      <c r="U28">
        <f t="shared" si="2"/>
        <v>13415724</v>
      </c>
      <c r="V28">
        <f t="shared" si="3"/>
        <v>13415724</v>
      </c>
      <c r="W28">
        <f t="shared" si="4"/>
        <v>1</v>
      </c>
      <c r="X28">
        <f t="shared" si="0"/>
        <v>0</v>
      </c>
      <c r="Y28">
        <f t="shared" si="5"/>
        <v>0</v>
      </c>
    </row>
    <row r="29" spans="1:25" x14ac:dyDescent="0.35">
      <c r="A29">
        <v>13</v>
      </c>
      <c r="B29">
        <v>3</v>
      </c>
      <c r="C29">
        <v>17490492</v>
      </c>
      <c r="D29">
        <v>0.56246805648730203</v>
      </c>
      <c r="E29">
        <v>0.999845283974233</v>
      </c>
      <c r="F29">
        <v>2.4678009158192298</v>
      </c>
      <c r="G29">
        <v>0.99737686010858295</v>
      </c>
      <c r="H29">
        <v>0.84424007761637598</v>
      </c>
      <c r="I29">
        <v>0.99966947030858799</v>
      </c>
      <c r="J29" t="s">
        <v>10</v>
      </c>
      <c r="K29" t="s">
        <v>12</v>
      </c>
      <c r="L29">
        <v>0.23380000000000001</v>
      </c>
      <c r="M29" t="str">
        <f>'VEP conseq'!S29</f>
        <v>intergenic_variant</v>
      </c>
      <c r="N29" t="str">
        <f>'VEP genes'!S29</f>
        <v>-</v>
      </c>
      <c r="O29" t="str">
        <f>'ChIP genes'!P29</f>
        <v>ENSCAFG00000044202</v>
      </c>
      <c r="Q29" t="b">
        <v>1</v>
      </c>
      <c r="S29">
        <v>13</v>
      </c>
      <c r="T29">
        <f t="shared" si="1"/>
        <v>3</v>
      </c>
      <c r="U29">
        <f t="shared" si="2"/>
        <v>17490492</v>
      </c>
      <c r="V29">
        <f t="shared" si="3"/>
        <v>17516194</v>
      </c>
      <c r="W29">
        <f t="shared" si="4"/>
        <v>0</v>
      </c>
      <c r="X29">
        <f t="shared" si="0"/>
        <v>0</v>
      </c>
      <c r="Y29">
        <f t="shared" si="5"/>
        <v>1</v>
      </c>
    </row>
    <row r="30" spans="1:25" x14ac:dyDescent="0.35">
      <c r="A30">
        <v>13</v>
      </c>
      <c r="B30">
        <v>3</v>
      </c>
      <c r="C30">
        <v>17501276</v>
      </c>
      <c r="D30">
        <v>0.55389328510749503</v>
      </c>
      <c r="E30">
        <v>0.99982418633435499</v>
      </c>
      <c r="F30">
        <v>2.46610515878782</v>
      </c>
      <c r="G30">
        <v>0.99736279501533098</v>
      </c>
      <c r="H30">
        <v>0.84505766036445096</v>
      </c>
      <c r="I30">
        <v>0.99968353540183996</v>
      </c>
      <c r="J30" t="s">
        <v>11</v>
      </c>
      <c r="K30" t="s">
        <v>12</v>
      </c>
      <c r="L30">
        <v>0.25090000000000001</v>
      </c>
      <c r="M30" t="str">
        <f>'VEP conseq'!S30</f>
        <v>downstream_gene_variant</v>
      </c>
      <c r="N30" t="str">
        <f>'VEP genes'!S30</f>
        <v>ENSCAFG00000044202</v>
      </c>
      <c r="O30" t="str">
        <f>'ChIP genes'!P30</f>
        <v>ENSCAFG00000044202</v>
      </c>
      <c r="Q30" t="b">
        <v>1</v>
      </c>
      <c r="S30">
        <v>13</v>
      </c>
      <c r="T30">
        <f t="shared" si="1"/>
        <v>3</v>
      </c>
      <c r="U30">
        <f t="shared" si="2"/>
        <v>17490492</v>
      </c>
      <c r="V30">
        <f t="shared" si="3"/>
        <v>17516194</v>
      </c>
      <c r="W30">
        <f t="shared" si="4"/>
        <v>0</v>
      </c>
      <c r="X30">
        <f t="shared" si="0"/>
        <v>0</v>
      </c>
      <c r="Y30">
        <f t="shared" si="5"/>
        <v>1</v>
      </c>
    </row>
    <row r="31" spans="1:25" x14ac:dyDescent="0.35">
      <c r="A31">
        <v>13</v>
      </c>
      <c r="B31">
        <v>3</v>
      </c>
      <c r="C31">
        <v>17516194</v>
      </c>
      <c r="D31">
        <v>0.59834148965543399</v>
      </c>
      <c r="E31">
        <v>0.999922641987116</v>
      </c>
      <c r="F31">
        <v>2.6208216179681698</v>
      </c>
      <c r="G31">
        <v>0.99836141663619205</v>
      </c>
      <c r="H31">
        <v>0.85974731977287</v>
      </c>
      <c r="I31">
        <v>0.99979605614785205</v>
      </c>
      <c r="J31" t="s">
        <v>12</v>
      </c>
      <c r="K31" t="s">
        <v>10</v>
      </c>
      <c r="L31">
        <v>0.16389999999999999</v>
      </c>
      <c r="M31" t="str">
        <f>'VEP conseq'!S31</f>
        <v>intergenic_variant</v>
      </c>
      <c r="N31" t="str">
        <f>'VEP genes'!S31</f>
        <v>-</v>
      </c>
      <c r="O31" t="str">
        <f>'ChIP genes'!P31</f>
        <v>ENSCAFG00000044202</v>
      </c>
      <c r="Q31" t="b">
        <v>1</v>
      </c>
      <c r="S31">
        <v>13</v>
      </c>
      <c r="T31">
        <f t="shared" si="1"/>
        <v>3</v>
      </c>
      <c r="U31">
        <f t="shared" si="2"/>
        <v>17490492</v>
      </c>
      <c r="V31">
        <f t="shared" si="3"/>
        <v>17516194</v>
      </c>
      <c r="W31">
        <f t="shared" si="4"/>
        <v>1</v>
      </c>
      <c r="X31">
        <f t="shared" si="0"/>
        <v>0</v>
      </c>
      <c r="Y31">
        <f t="shared" si="5"/>
        <v>1</v>
      </c>
    </row>
    <row r="32" spans="1:25" x14ac:dyDescent="0.35">
      <c r="A32">
        <v>14</v>
      </c>
      <c r="B32">
        <v>3</v>
      </c>
      <c r="C32">
        <v>72708942</v>
      </c>
      <c r="D32">
        <v>0.59471807643545105</v>
      </c>
      <c r="E32">
        <v>0.99990857689386503</v>
      </c>
      <c r="F32">
        <v>2.9769140765558699</v>
      </c>
      <c r="G32">
        <v>0.99950068918956902</v>
      </c>
      <c r="H32">
        <v>0.87632665794215103</v>
      </c>
      <c r="I32">
        <v>0.99989451180061295</v>
      </c>
      <c r="J32" t="s">
        <v>12</v>
      </c>
      <c r="K32" t="s">
        <v>11</v>
      </c>
      <c r="L32">
        <v>0.49619999999999997</v>
      </c>
      <c r="M32" t="str">
        <f>'VEP conseq'!S32</f>
        <v>intergenic_variant</v>
      </c>
      <c r="N32" t="str">
        <f>'VEP genes'!S32</f>
        <v>-</v>
      </c>
      <c r="O32" t="str">
        <f>'ChIP genes'!P32</f>
        <v>UBE2K</v>
      </c>
      <c r="Q32" t="b">
        <v>1</v>
      </c>
      <c r="S32">
        <v>14</v>
      </c>
      <c r="T32">
        <f t="shared" si="1"/>
        <v>3</v>
      </c>
      <c r="U32">
        <f t="shared" si="2"/>
        <v>72708942</v>
      </c>
      <c r="V32">
        <f t="shared" si="3"/>
        <v>72708942</v>
      </c>
      <c r="W32">
        <f t="shared" si="4"/>
        <v>1</v>
      </c>
      <c r="X32">
        <f t="shared" si="0"/>
        <v>0</v>
      </c>
      <c r="Y32">
        <f t="shared" si="5"/>
        <v>1</v>
      </c>
    </row>
    <row r="33" spans="1:25" x14ac:dyDescent="0.35">
      <c r="A33">
        <v>15</v>
      </c>
      <c r="B33">
        <v>4</v>
      </c>
      <c r="C33">
        <v>14421521</v>
      </c>
      <c r="D33">
        <v>0.33076298001819499</v>
      </c>
      <c r="E33">
        <v>0.990548257334946</v>
      </c>
      <c r="F33">
        <v>3.3582221752299701</v>
      </c>
      <c r="G33">
        <v>0.99989451180061295</v>
      </c>
      <c r="H33">
        <v>0.870461527797049</v>
      </c>
      <c r="I33">
        <v>0.999845283974233</v>
      </c>
      <c r="J33" t="s">
        <v>10</v>
      </c>
      <c r="K33" t="s">
        <v>12</v>
      </c>
      <c r="L33">
        <v>0.13639999999999999</v>
      </c>
      <c r="M33" t="str">
        <f>'VEP conseq'!S33</f>
        <v>intergenic_variant</v>
      </c>
      <c r="N33" t="str">
        <f>'VEP genes'!S33</f>
        <v>-</v>
      </c>
      <c r="O33" t="str">
        <f>'ChIP genes'!P33</f>
        <v>RTKN2</v>
      </c>
      <c r="Q33" t="b">
        <v>0</v>
      </c>
      <c r="S33">
        <v>15</v>
      </c>
      <c r="T33">
        <f t="shared" si="1"/>
        <v>4</v>
      </c>
      <c r="U33">
        <f t="shared" si="2"/>
        <v>14421521</v>
      </c>
      <c r="V33">
        <f t="shared" si="3"/>
        <v>14421521</v>
      </c>
      <c r="W33">
        <f t="shared" si="4"/>
        <v>1</v>
      </c>
      <c r="X33">
        <f t="shared" si="0"/>
        <v>0</v>
      </c>
      <c r="Y33">
        <f t="shared" si="5"/>
        <v>0</v>
      </c>
    </row>
    <row r="34" spans="1:25" x14ac:dyDescent="0.35">
      <c r="A34">
        <v>16</v>
      </c>
      <c r="B34">
        <v>4</v>
      </c>
      <c r="C34">
        <v>17518453</v>
      </c>
      <c r="D34">
        <v>0.37534387884293502</v>
      </c>
      <c r="E34">
        <v>0.99485217586992603</v>
      </c>
      <c r="F34">
        <v>2.3550941172700099</v>
      </c>
      <c r="G34">
        <v>0.995892992770542</v>
      </c>
      <c r="H34">
        <v>0.821286273107524</v>
      </c>
      <c r="I34">
        <v>0.999360038257054</v>
      </c>
      <c r="J34" t="s">
        <v>12</v>
      </c>
      <c r="K34" t="s">
        <v>10</v>
      </c>
      <c r="L34">
        <v>0.1206</v>
      </c>
      <c r="M34" t="str">
        <f>'VEP conseq'!S34</f>
        <v>intron_variant</v>
      </c>
      <c r="N34" t="str">
        <f>'VEP genes'!S34</f>
        <v>CTNNA3</v>
      </c>
      <c r="O34" t="str">
        <f>'ChIP genes'!P34</f>
        <v>ENSCAFG00000045900,CTNNA3</v>
      </c>
      <c r="Q34" t="b">
        <v>1</v>
      </c>
      <c r="S34">
        <v>16</v>
      </c>
      <c r="T34">
        <f t="shared" si="1"/>
        <v>4</v>
      </c>
      <c r="U34">
        <f t="shared" si="2"/>
        <v>17518453</v>
      </c>
      <c r="V34">
        <f t="shared" si="3"/>
        <v>17518453</v>
      </c>
      <c r="W34">
        <f t="shared" si="4"/>
        <v>1</v>
      </c>
      <c r="X34">
        <f t="shared" si="0"/>
        <v>0</v>
      </c>
      <c r="Y34">
        <f t="shared" si="5"/>
        <v>1</v>
      </c>
    </row>
    <row r="35" spans="1:25" x14ac:dyDescent="0.35">
      <c r="A35">
        <v>17</v>
      </c>
      <c r="B35">
        <v>4</v>
      </c>
      <c r="C35">
        <v>48548524</v>
      </c>
      <c r="D35">
        <v>0.35938831015720701</v>
      </c>
      <c r="E35">
        <v>0.99355115474415601</v>
      </c>
      <c r="F35">
        <v>2.29777652560285</v>
      </c>
      <c r="G35">
        <v>0.99512644518833204</v>
      </c>
      <c r="H35">
        <v>0.81078392219968098</v>
      </c>
      <c r="I35">
        <v>0.99908576893864798</v>
      </c>
      <c r="J35" t="s">
        <v>10</v>
      </c>
      <c r="K35" t="s">
        <v>12</v>
      </c>
      <c r="L35">
        <v>0.3795</v>
      </c>
      <c r="M35" t="str">
        <f>'VEP conseq'!S35</f>
        <v>intergenic_variant</v>
      </c>
      <c r="N35" t="str">
        <f>'VEP genes'!S35</f>
        <v>-</v>
      </c>
      <c r="O35" t="str">
        <f>'ChIP genes'!P35</f>
        <v>U2</v>
      </c>
      <c r="Q35" t="b">
        <v>0</v>
      </c>
      <c r="S35">
        <v>17</v>
      </c>
      <c r="T35">
        <f t="shared" si="1"/>
        <v>4</v>
      </c>
      <c r="U35">
        <f t="shared" si="2"/>
        <v>48548524</v>
      </c>
      <c r="V35">
        <f t="shared" si="3"/>
        <v>48573221</v>
      </c>
      <c r="W35">
        <f t="shared" si="4"/>
        <v>0</v>
      </c>
      <c r="X35">
        <f t="shared" si="0"/>
        <v>0</v>
      </c>
      <c r="Y35">
        <f t="shared" si="5"/>
        <v>0</v>
      </c>
    </row>
    <row r="36" spans="1:25" x14ac:dyDescent="0.35">
      <c r="A36">
        <v>17</v>
      </c>
      <c r="B36">
        <v>4</v>
      </c>
      <c r="C36">
        <v>48567088</v>
      </c>
      <c r="D36">
        <v>0.38707733985092302</v>
      </c>
      <c r="E36">
        <v>0.99557652817238196</v>
      </c>
      <c r="F36">
        <v>2.5952127973368802</v>
      </c>
      <c r="G36">
        <v>0.99823483079692799</v>
      </c>
      <c r="H36">
        <v>0.83409224080690303</v>
      </c>
      <c r="I36">
        <v>0.99955694956257601</v>
      </c>
      <c r="J36" t="s">
        <v>11</v>
      </c>
      <c r="K36" t="s">
        <v>10</v>
      </c>
      <c r="L36">
        <v>9.4200000000000006E-2</v>
      </c>
      <c r="M36" t="str">
        <f>'VEP conseq'!S36</f>
        <v>intergenic_variant</v>
      </c>
      <c r="N36" t="str">
        <f>'VEP genes'!S36</f>
        <v>-</v>
      </c>
      <c r="O36" t="str">
        <f>'ChIP genes'!P36</f>
        <v>U2</v>
      </c>
      <c r="Q36" t="b">
        <v>0</v>
      </c>
      <c r="S36">
        <v>17</v>
      </c>
      <c r="T36">
        <f t="shared" si="1"/>
        <v>4</v>
      </c>
      <c r="U36">
        <f t="shared" si="2"/>
        <v>48548524</v>
      </c>
      <c r="V36">
        <f t="shared" si="3"/>
        <v>48573221</v>
      </c>
      <c r="W36">
        <f t="shared" si="4"/>
        <v>0</v>
      </c>
      <c r="X36">
        <f t="shared" si="0"/>
        <v>0</v>
      </c>
      <c r="Y36">
        <f t="shared" si="5"/>
        <v>0</v>
      </c>
    </row>
    <row r="37" spans="1:25" x14ac:dyDescent="0.35">
      <c r="A37">
        <v>17</v>
      </c>
      <c r="B37">
        <v>4</v>
      </c>
      <c r="C37">
        <v>48573221</v>
      </c>
      <c r="D37">
        <v>0.36270205106178199</v>
      </c>
      <c r="E37">
        <v>0.99382542406256202</v>
      </c>
      <c r="F37">
        <v>2.4619323423175898</v>
      </c>
      <c r="G37">
        <v>0.99729246954907302</v>
      </c>
      <c r="H37">
        <v>0.81337587719473203</v>
      </c>
      <c r="I37">
        <v>0.99916312695153198</v>
      </c>
      <c r="J37" t="s">
        <v>10</v>
      </c>
      <c r="K37" t="s">
        <v>12</v>
      </c>
      <c r="L37">
        <v>0.1605</v>
      </c>
      <c r="M37" t="str">
        <f>'VEP conseq'!S37</f>
        <v>intergenic_variant</v>
      </c>
      <c r="N37" t="str">
        <f>'VEP genes'!S37</f>
        <v>-</v>
      </c>
      <c r="O37" t="str">
        <f>'ChIP genes'!P37</f>
        <v>U2</v>
      </c>
      <c r="Q37" t="b">
        <v>0</v>
      </c>
      <c r="S37">
        <v>17</v>
      </c>
      <c r="T37">
        <f t="shared" si="1"/>
        <v>4</v>
      </c>
      <c r="U37">
        <f t="shared" si="2"/>
        <v>48548524</v>
      </c>
      <c r="V37">
        <f t="shared" si="3"/>
        <v>48573221</v>
      </c>
      <c r="W37">
        <f t="shared" si="4"/>
        <v>1</v>
      </c>
      <c r="X37">
        <f t="shared" si="0"/>
        <v>0</v>
      </c>
      <c r="Y37">
        <f t="shared" si="5"/>
        <v>0</v>
      </c>
    </row>
    <row r="38" spans="1:25" x14ac:dyDescent="0.35">
      <c r="A38">
        <v>18</v>
      </c>
      <c r="B38">
        <v>4</v>
      </c>
      <c r="C38">
        <v>57345395</v>
      </c>
      <c r="D38">
        <v>0.320086736198894</v>
      </c>
      <c r="E38">
        <v>0.98883231595825505</v>
      </c>
      <c r="F38">
        <v>2.6546345288948801</v>
      </c>
      <c r="G38">
        <v>0.99851613266196004</v>
      </c>
      <c r="H38">
        <v>0.82403190782394198</v>
      </c>
      <c r="I38">
        <v>0.99940926608343394</v>
      </c>
      <c r="J38" t="s">
        <v>12</v>
      </c>
      <c r="K38" t="s">
        <v>11</v>
      </c>
      <c r="L38">
        <v>0.2293</v>
      </c>
      <c r="M38" t="str">
        <f>'VEP conseq'!S38</f>
        <v>intergenic_variant</v>
      </c>
      <c r="N38" t="str">
        <f>'VEP genes'!S38</f>
        <v>-</v>
      </c>
      <c r="O38" t="str">
        <f>'ChIP genes'!P38</f>
        <v>GLRA1</v>
      </c>
      <c r="Q38" t="b">
        <v>1</v>
      </c>
      <c r="S38">
        <v>18</v>
      </c>
      <c r="T38">
        <f t="shared" si="1"/>
        <v>4</v>
      </c>
      <c r="U38">
        <f t="shared" si="2"/>
        <v>57345395</v>
      </c>
      <c r="V38">
        <f t="shared" si="3"/>
        <v>57366377</v>
      </c>
      <c r="W38">
        <f t="shared" si="4"/>
        <v>0</v>
      </c>
      <c r="X38">
        <f t="shared" si="0"/>
        <v>0</v>
      </c>
      <c r="Y38">
        <f t="shared" si="5"/>
        <v>1</v>
      </c>
    </row>
    <row r="39" spans="1:25" x14ac:dyDescent="0.35">
      <c r="A39">
        <v>18</v>
      </c>
      <c r="B39">
        <v>4</v>
      </c>
      <c r="C39">
        <v>57366377</v>
      </c>
      <c r="D39">
        <v>0.31461043542461098</v>
      </c>
      <c r="E39">
        <v>0.98790401980365095</v>
      </c>
      <c r="F39">
        <v>2.6761004784659299</v>
      </c>
      <c r="G39">
        <v>0.99862162086134598</v>
      </c>
      <c r="H39">
        <v>0.81583595747037196</v>
      </c>
      <c r="I39">
        <v>0.99922641987116401</v>
      </c>
      <c r="J39" t="s">
        <v>12</v>
      </c>
      <c r="K39" t="s">
        <v>10</v>
      </c>
      <c r="L39">
        <v>0.1842</v>
      </c>
      <c r="M39" t="str">
        <f>'VEP conseq'!S39</f>
        <v>intergenic_variant</v>
      </c>
      <c r="N39" t="str">
        <f>'VEP genes'!S39</f>
        <v>-</v>
      </c>
      <c r="O39" t="str">
        <f>'ChIP genes'!P39</f>
        <v>GLRA1</v>
      </c>
      <c r="P39" t="s">
        <v>25</v>
      </c>
      <c r="Q39" t="b">
        <v>1</v>
      </c>
      <c r="S39">
        <v>18</v>
      </c>
      <c r="T39">
        <f t="shared" si="1"/>
        <v>4</v>
      </c>
      <c r="U39">
        <f t="shared" si="2"/>
        <v>57345395</v>
      </c>
      <c r="V39">
        <f t="shared" si="3"/>
        <v>57366377</v>
      </c>
      <c r="W39">
        <f t="shared" si="4"/>
        <v>1</v>
      </c>
      <c r="X39">
        <f t="shared" si="0"/>
        <v>1</v>
      </c>
      <c r="Y39">
        <f t="shared" si="5"/>
        <v>1</v>
      </c>
    </row>
    <row r="40" spans="1:25" x14ac:dyDescent="0.35">
      <c r="A40">
        <v>19</v>
      </c>
      <c r="B40">
        <v>5</v>
      </c>
      <c r="C40">
        <v>2932294</v>
      </c>
      <c r="D40">
        <v>0.54817372416014498</v>
      </c>
      <c r="E40">
        <v>0.99978902360122601</v>
      </c>
      <c r="F40">
        <v>2.4887333437227399</v>
      </c>
      <c r="G40">
        <v>0.99749641340122097</v>
      </c>
      <c r="H40">
        <v>0.832077873885122</v>
      </c>
      <c r="I40">
        <v>0.99954991701594997</v>
      </c>
      <c r="J40" t="s">
        <v>10</v>
      </c>
      <c r="K40" t="s">
        <v>12</v>
      </c>
      <c r="L40">
        <v>0.3523</v>
      </c>
      <c r="M40" t="str">
        <f>'VEP conseq'!S40</f>
        <v>intron_variant</v>
      </c>
      <c r="N40" t="str">
        <f>'VEP genes'!S40</f>
        <v>NTM</v>
      </c>
      <c r="O40" t="str">
        <f>'ChIP genes'!P40</f>
        <v>ENSCAFG00000039069,NTM</v>
      </c>
      <c r="Q40" t="b">
        <v>0</v>
      </c>
      <c r="S40">
        <v>19</v>
      </c>
      <c r="T40">
        <f t="shared" si="1"/>
        <v>5</v>
      </c>
      <c r="U40">
        <f t="shared" si="2"/>
        <v>2932294</v>
      </c>
      <c r="V40">
        <f t="shared" si="3"/>
        <v>2951769</v>
      </c>
      <c r="W40">
        <f t="shared" si="4"/>
        <v>0</v>
      </c>
      <c r="X40">
        <f t="shared" si="0"/>
        <v>0</v>
      </c>
      <c r="Y40">
        <f t="shared" si="5"/>
        <v>0</v>
      </c>
    </row>
    <row r="41" spans="1:25" x14ac:dyDescent="0.35">
      <c r="A41">
        <v>19</v>
      </c>
      <c r="B41">
        <v>5</v>
      </c>
      <c r="C41">
        <v>2951769</v>
      </c>
      <c r="D41">
        <v>0.52671977888685995</v>
      </c>
      <c r="E41">
        <v>0.99969760049509104</v>
      </c>
      <c r="F41">
        <v>2.4209572103596302</v>
      </c>
      <c r="G41">
        <v>0.99683535401839696</v>
      </c>
      <c r="H41">
        <v>0.80950508975582103</v>
      </c>
      <c r="I41">
        <v>0.99904357365889296</v>
      </c>
      <c r="J41" t="s">
        <v>10</v>
      </c>
      <c r="K41" t="s">
        <v>12</v>
      </c>
      <c r="L41">
        <v>0.39219999999999999</v>
      </c>
      <c r="M41" t="str">
        <f>'VEP conseq'!S41</f>
        <v>intron_variant</v>
      </c>
      <c r="N41" t="str">
        <f>'VEP genes'!S41</f>
        <v>NTM</v>
      </c>
      <c r="O41" t="str">
        <f>'ChIP genes'!P41</f>
        <v>ENSCAFG00000039069,NTM</v>
      </c>
      <c r="Q41" t="b">
        <v>0</v>
      </c>
      <c r="S41">
        <v>19</v>
      </c>
      <c r="T41">
        <f t="shared" si="1"/>
        <v>5</v>
      </c>
      <c r="U41">
        <f t="shared" si="2"/>
        <v>2932294</v>
      </c>
      <c r="V41">
        <f t="shared" si="3"/>
        <v>2951769</v>
      </c>
      <c r="W41">
        <f t="shared" si="4"/>
        <v>1</v>
      </c>
      <c r="X41">
        <f t="shared" si="0"/>
        <v>0</v>
      </c>
      <c r="Y41">
        <f t="shared" si="5"/>
        <v>0</v>
      </c>
    </row>
    <row r="42" spans="1:25" x14ac:dyDescent="0.35">
      <c r="A42">
        <v>20</v>
      </c>
      <c r="B42">
        <v>5</v>
      </c>
      <c r="C42">
        <v>4064061</v>
      </c>
      <c r="D42">
        <v>0.67447562471517197</v>
      </c>
      <c r="E42">
        <v>1</v>
      </c>
      <c r="F42">
        <v>3.6156293367322401</v>
      </c>
      <c r="G42">
        <v>0.99994373962699401</v>
      </c>
      <c r="H42">
        <v>0.924279220359706</v>
      </c>
      <c r="I42">
        <v>1</v>
      </c>
      <c r="J42" t="s">
        <v>12</v>
      </c>
      <c r="K42" t="s">
        <v>10</v>
      </c>
      <c r="L42">
        <v>0.2235</v>
      </c>
      <c r="M42" t="str">
        <f>'VEP conseq'!S42</f>
        <v>intron_variant</v>
      </c>
      <c r="N42" t="str">
        <f>'VEP genes'!S42</f>
        <v>SNX19</v>
      </c>
      <c r="O42" t="str">
        <f>'ChIP genes'!P42</f>
        <v>SNX19</v>
      </c>
      <c r="P42" t="s">
        <v>22</v>
      </c>
      <c r="Q42" t="b">
        <v>1</v>
      </c>
      <c r="S42">
        <v>20</v>
      </c>
      <c r="T42">
        <f t="shared" si="1"/>
        <v>5</v>
      </c>
      <c r="U42">
        <f t="shared" si="2"/>
        <v>4064061</v>
      </c>
      <c r="V42">
        <f t="shared" si="3"/>
        <v>4132302</v>
      </c>
      <c r="W42">
        <f t="shared" si="4"/>
        <v>0</v>
      </c>
      <c r="X42">
        <f t="shared" si="0"/>
        <v>1</v>
      </c>
      <c r="Y42">
        <f t="shared" si="5"/>
        <v>1</v>
      </c>
    </row>
    <row r="43" spans="1:25" x14ac:dyDescent="0.35">
      <c r="A43">
        <v>20</v>
      </c>
      <c r="B43">
        <v>5</v>
      </c>
      <c r="C43">
        <v>4093514</v>
      </c>
      <c r="D43">
        <v>0.44607126611138898</v>
      </c>
      <c r="E43">
        <v>0.99815747278404499</v>
      </c>
      <c r="F43">
        <v>2.8790786815514098</v>
      </c>
      <c r="G43">
        <v>0.99932487552392502</v>
      </c>
      <c r="H43">
        <v>0.736684223791777</v>
      </c>
      <c r="I43">
        <v>0.99497876170918997</v>
      </c>
      <c r="J43" t="s">
        <v>10</v>
      </c>
      <c r="K43" t="s">
        <v>12</v>
      </c>
      <c r="L43">
        <v>0.1305</v>
      </c>
      <c r="M43" t="str">
        <f>'VEP conseq'!S43</f>
        <v>upstream_gene_variant</v>
      </c>
      <c r="N43" t="str">
        <f>'VEP genes'!S43</f>
        <v>ENSCAFG00000044958</v>
      </c>
      <c r="O43" t="str">
        <f>'ChIP genes'!P43</f>
        <v>ENSCAFG00000044958</v>
      </c>
      <c r="P43" t="s">
        <v>22</v>
      </c>
      <c r="Q43" t="b">
        <v>1</v>
      </c>
      <c r="S43">
        <v>20</v>
      </c>
      <c r="T43">
        <f t="shared" si="1"/>
        <v>5</v>
      </c>
      <c r="U43">
        <f t="shared" si="2"/>
        <v>4064061</v>
      </c>
      <c r="V43">
        <f t="shared" si="3"/>
        <v>4132302</v>
      </c>
      <c r="W43">
        <f t="shared" si="4"/>
        <v>0</v>
      </c>
      <c r="X43">
        <f t="shared" si="0"/>
        <v>1</v>
      </c>
      <c r="Y43">
        <f t="shared" si="5"/>
        <v>1</v>
      </c>
    </row>
    <row r="44" spans="1:25" x14ac:dyDescent="0.35">
      <c r="A44">
        <v>20</v>
      </c>
      <c r="B44">
        <v>5</v>
      </c>
      <c r="C44">
        <v>4118722</v>
      </c>
      <c r="D44">
        <v>0.44088874495308999</v>
      </c>
      <c r="E44">
        <v>0.998023854398155</v>
      </c>
      <c r="F44">
        <v>2.8344224257875399</v>
      </c>
      <c r="G44">
        <v>0.99919125713803503</v>
      </c>
      <c r="H44">
        <v>0.72541973573785001</v>
      </c>
      <c r="I44">
        <v>0.99347379673127201</v>
      </c>
      <c r="J44" t="s">
        <v>11</v>
      </c>
      <c r="K44" t="s">
        <v>12</v>
      </c>
      <c r="L44">
        <v>0.1071</v>
      </c>
      <c r="M44" t="str">
        <f>'VEP conseq'!S44</f>
        <v>intergenic_variant</v>
      </c>
      <c r="N44" t="str">
        <f>'VEP genes'!S44</f>
        <v>-</v>
      </c>
      <c r="O44" t="str">
        <f>'ChIP genes'!P44</f>
        <v>ENSCAFG00000044958</v>
      </c>
      <c r="P44" t="s">
        <v>22</v>
      </c>
      <c r="Q44" t="b">
        <v>0</v>
      </c>
      <c r="S44">
        <v>20</v>
      </c>
      <c r="T44">
        <f t="shared" si="1"/>
        <v>5</v>
      </c>
      <c r="U44">
        <f t="shared" si="2"/>
        <v>4064061</v>
      </c>
      <c r="V44">
        <f t="shared" si="3"/>
        <v>4132302</v>
      </c>
      <c r="W44">
        <f t="shared" si="4"/>
        <v>0</v>
      </c>
      <c r="X44">
        <f t="shared" si="0"/>
        <v>1</v>
      </c>
      <c r="Y44">
        <f t="shared" si="5"/>
        <v>1</v>
      </c>
    </row>
    <row r="45" spans="1:25" x14ac:dyDescent="0.35">
      <c r="A45">
        <v>20</v>
      </c>
      <c r="B45">
        <v>5</v>
      </c>
      <c r="C45">
        <v>4132302</v>
      </c>
      <c r="D45">
        <v>0.49102326286648801</v>
      </c>
      <c r="E45">
        <v>0.999360038257054</v>
      </c>
      <c r="F45">
        <v>3.0168883163775599</v>
      </c>
      <c r="G45">
        <v>0.99957101465582698</v>
      </c>
      <c r="H45">
        <v>0.75915363019071103</v>
      </c>
      <c r="I45">
        <v>0.99689864693802899</v>
      </c>
      <c r="J45" t="s">
        <v>10</v>
      </c>
      <c r="K45" t="s">
        <v>12</v>
      </c>
      <c r="L45">
        <v>0.15740000000000001</v>
      </c>
      <c r="M45" t="str">
        <f>'VEP conseq'!S45</f>
        <v>intergenic_variant</v>
      </c>
      <c r="N45" t="str">
        <f>'VEP genes'!S45</f>
        <v>-</v>
      </c>
      <c r="O45" t="str">
        <f>'ChIP genes'!P45</f>
        <v>ENSCAFG00000044958</v>
      </c>
      <c r="P45" t="s">
        <v>22</v>
      </c>
      <c r="Q45" t="b">
        <v>0</v>
      </c>
      <c r="S45">
        <v>20</v>
      </c>
      <c r="T45">
        <f t="shared" si="1"/>
        <v>5</v>
      </c>
      <c r="U45">
        <f t="shared" si="2"/>
        <v>4064061</v>
      </c>
      <c r="V45">
        <f t="shared" si="3"/>
        <v>4132302</v>
      </c>
      <c r="W45">
        <f t="shared" si="4"/>
        <v>1</v>
      </c>
      <c r="X45">
        <f t="shared" si="0"/>
        <v>1</v>
      </c>
      <c r="Y45">
        <f t="shared" si="5"/>
        <v>1</v>
      </c>
    </row>
    <row r="46" spans="1:25" x14ac:dyDescent="0.35">
      <c r="A46">
        <v>21</v>
      </c>
      <c r="B46">
        <v>5</v>
      </c>
      <c r="C46">
        <v>6811533</v>
      </c>
      <c r="D46">
        <v>0.40788949713720402</v>
      </c>
      <c r="E46">
        <v>0.99671580072575905</v>
      </c>
      <c r="F46">
        <v>2.8833815746828502</v>
      </c>
      <c r="G46">
        <v>0.99933894061717599</v>
      </c>
      <c r="H46">
        <v>0.80893697106552298</v>
      </c>
      <c r="I46">
        <v>0.99902950856564199</v>
      </c>
      <c r="J46" t="s">
        <v>12</v>
      </c>
      <c r="K46" t="s">
        <v>10</v>
      </c>
      <c r="L46">
        <v>0.2984</v>
      </c>
      <c r="M46" t="str">
        <f>'VEP conseq'!S46</f>
        <v>intron_variant,non_coding_transcript_variant</v>
      </c>
      <c r="N46" t="str">
        <f>'VEP genes'!S46</f>
        <v>ENSCAFG00000045669</v>
      </c>
      <c r="O46" t="str">
        <f>'ChIP genes'!P46</f>
        <v>ENSCAFG00000045669</v>
      </c>
      <c r="Q46" t="b">
        <v>0</v>
      </c>
      <c r="S46">
        <v>21</v>
      </c>
      <c r="T46">
        <f t="shared" si="1"/>
        <v>5</v>
      </c>
      <c r="U46">
        <f t="shared" si="2"/>
        <v>6811533</v>
      </c>
      <c r="V46">
        <f t="shared" si="3"/>
        <v>6811533</v>
      </c>
      <c r="W46">
        <f t="shared" si="4"/>
        <v>1</v>
      </c>
      <c r="X46">
        <f t="shared" si="0"/>
        <v>0</v>
      </c>
      <c r="Y46">
        <f t="shared" si="5"/>
        <v>0</v>
      </c>
    </row>
    <row r="47" spans="1:25" x14ac:dyDescent="0.35">
      <c r="A47">
        <v>22</v>
      </c>
      <c r="B47">
        <v>5</v>
      </c>
      <c r="C47">
        <v>6838932</v>
      </c>
      <c r="D47">
        <v>0.45075348260982001</v>
      </c>
      <c r="E47">
        <v>0.99833328644968899</v>
      </c>
      <c r="F47">
        <v>3.1874254584677599</v>
      </c>
      <c r="G47">
        <v>0.99975386086809803</v>
      </c>
      <c r="H47">
        <v>0.87516321298330801</v>
      </c>
      <c r="I47">
        <v>0.99988044670736198</v>
      </c>
      <c r="J47" t="s">
        <v>12</v>
      </c>
      <c r="K47" t="s">
        <v>10</v>
      </c>
      <c r="L47">
        <v>0.16769999999999999</v>
      </c>
      <c r="M47" t="str">
        <f>'VEP conseq'!S47</f>
        <v>intron_variant,non_coding_transcript_variant</v>
      </c>
      <c r="N47" t="str">
        <f>'VEP genes'!S47</f>
        <v>ENSCAFG00000045669</v>
      </c>
      <c r="O47" t="str">
        <f>'ChIP genes'!P47</f>
        <v>ENSCAFG00000045669</v>
      </c>
      <c r="Q47" t="b">
        <v>1</v>
      </c>
      <c r="S47">
        <v>22</v>
      </c>
      <c r="T47">
        <f t="shared" si="1"/>
        <v>5</v>
      </c>
      <c r="U47">
        <f t="shared" si="2"/>
        <v>6838932</v>
      </c>
      <c r="V47">
        <f t="shared" si="3"/>
        <v>6991724</v>
      </c>
      <c r="W47">
        <f t="shared" si="4"/>
        <v>0</v>
      </c>
      <c r="X47">
        <f t="shared" si="0"/>
        <v>0</v>
      </c>
      <c r="Y47">
        <f t="shared" si="5"/>
        <v>1</v>
      </c>
    </row>
    <row r="48" spans="1:25" x14ac:dyDescent="0.35">
      <c r="A48">
        <v>22</v>
      </c>
      <c r="B48">
        <v>5</v>
      </c>
      <c r="C48">
        <v>6845530</v>
      </c>
      <c r="D48">
        <v>0.43783198001290802</v>
      </c>
      <c r="E48">
        <v>0.99784100818588395</v>
      </c>
      <c r="F48">
        <v>3.2649313719339599</v>
      </c>
      <c r="G48">
        <v>0.99980308869447798</v>
      </c>
      <c r="H48">
        <v>0.87672910523146597</v>
      </c>
      <c r="I48">
        <v>0.99990154434723899</v>
      </c>
      <c r="J48" t="s">
        <v>10</v>
      </c>
      <c r="K48" t="s">
        <v>12</v>
      </c>
      <c r="L48">
        <v>0.26450000000000001</v>
      </c>
      <c r="M48" t="str">
        <f>'VEP conseq'!S48</f>
        <v>intron_variant,non_coding_transcript_variant</v>
      </c>
      <c r="N48" t="str">
        <f>'VEP genes'!S48</f>
        <v>ENSCAFG00000045669</v>
      </c>
      <c r="O48" t="str">
        <f>'ChIP genes'!P48</f>
        <v>ENSCAFG00000045669</v>
      </c>
      <c r="Q48" t="b">
        <v>1</v>
      </c>
      <c r="S48">
        <v>22</v>
      </c>
      <c r="T48">
        <f t="shared" si="1"/>
        <v>5</v>
      </c>
      <c r="U48">
        <f t="shared" si="2"/>
        <v>6838932</v>
      </c>
      <c r="V48">
        <f t="shared" si="3"/>
        <v>6991724</v>
      </c>
      <c r="W48">
        <f t="shared" si="4"/>
        <v>0</v>
      </c>
      <c r="X48">
        <f t="shared" si="0"/>
        <v>0</v>
      </c>
      <c r="Y48">
        <f t="shared" si="5"/>
        <v>1</v>
      </c>
    </row>
    <row r="49" spans="1:25" x14ac:dyDescent="0.35">
      <c r="A49">
        <v>22</v>
      </c>
      <c r="B49">
        <v>5</v>
      </c>
      <c r="C49">
        <v>6859691</v>
      </c>
      <c r="D49">
        <v>0.43356431897176301</v>
      </c>
      <c r="E49">
        <v>0.99772145489324604</v>
      </c>
      <c r="F49">
        <v>3.2029162140357998</v>
      </c>
      <c r="G49">
        <v>0.999767925961349</v>
      </c>
      <c r="H49">
        <v>0.87582767624491198</v>
      </c>
      <c r="I49">
        <v>0.99988747925398702</v>
      </c>
      <c r="J49" t="s">
        <v>10</v>
      </c>
      <c r="K49" t="s">
        <v>12</v>
      </c>
      <c r="L49">
        <v>8.9190000000000005E-2</v>
      </c>
      <c r="M49" t="str">
        <f>'VEP conseq'!S49</f>
        <v>intergenic_variant</v>
      </c>
      <c r="N49" t="str">
        <f>'VEP genes'!S49</f>
        <v>-</v>
      </c>
      <c r="O49" t="str">
        <f>'ChIP genes'!P49</f>
        <v>ENSCAFG00000045669</v>
      </c>
      <c r="Q49" t="b">
        <v>1</v>
      </c>
      <c r="S49">
        <v>22</v>
      </c>
      <c r="T49">
        <f t="shared" si="1"/>
        <v>5</v>
      </c>
      <c r="U49">
        <f t="shared" si="2"/>
        <v>6838932</v>
      </c>
      <c r="V49">
        <f t="shared" si="3"/>
        <v>6991724</v>
      </c>
      <c r="W49">
        <f t="shared" si="4"/>
        <v>0</v>
      </c>
      <c r="X49">
        <f t="shared" si="0"/>
        <v>0</v>
      </c>
      <c r="Y49">
        <f t="shared" si="5"/>
        <v>1</v>
      </c>
    </row>
    <row r="50" spans="1:25" x14ac:dyDescent="0.35">
      <c r="A50">
        <v>22</v>
      </c>
      <c r="B50">
        <v>5</v>
      </c>
      <c r="C50">
        <v>6907781</v>
      </c>
      <c r="D50">
        <v>0.333246103429095</v>
      </c>
      <c r="E50">
        <v>0.990857689386481</v>
      </c>
      <c r="F50">
        <v>2.4179119964424398</v>
      </c>
      <c r="G50">
        <v>0.99677206109876504</v>
      </c>
      <c r="H50">
        <v>0.80816031761304197</v>
      </c>
      <c r="I50">
        <v>0.99900841092576398</v>
      </c>
      <c r="J50" t="s">
        <v>10</v>
      </c>
      <c r="K50" t="s">
        <v>12</v>
      </c>
      <c r="L50">
        <v>0.19769999999999999</v>
      </c>
      <c r="M50" t="str">
        <f>'VEP conseq'!S50</f>
        <v>intergenic_variant</v>
      </c>
      <c r="N50" t="str">
        <f>'VEP genes'!S50</f>
        <v>-</v>
      </c>
      <c r="O50" t="str">
        <f>'ChIP genes'!P50</f>
        <v>ENSCAFG00000045669</v>
      </c>
      <c r="Q50" t="b">
        <v>0</v>
      </c>
      <c r="S50">
        <v>22</v>
      </c>
      <c r="T50">
        <f t="shared" si="1"/>
        <v>5</v>
      </c>
      <c r="U50">
        <f t="shared" si="2"/>
        <v>6838932</v>
      </c>
      <c r="V50">
        <f t="shared" si="3"/>
        <v>6991724</v>
      </c>
      <c r="W50">
        <f t="shared" si="4"/>
        <v>0</v>
      </c>
      <c r="X50">
        <f t="shared" si="0"/>
        <v>0</v>
      </c>
      <c r="Y50">
        <f t="shared" si="5"/>
        <v>1</v>
      </c>
    </row>
    <row r="51" spans="1:25" x14ac:dyDescent="0.35">
      <c r="A51">
        <v>22</v>
      </c>
      <c r="B51">
        <v>5</v>
      </c>
      <c r="C51">
        <v>6919588</v>
      </c>
      <c r="D51">
        <v>0.34836003431023399</v>
      </c>
      <c r="E51">
        <v>0.99246814256378502</v>
      </c>
      <c r="F51">
        <v>2.4946293366856098</v>
      </c>
      <c r="G51">
        <v>0.99758080396073001</v>
      </c>
      <c r="H51">
        <v>0.82141641689540601</v>
      </c>
      <c r="I51">
        <v>0.99937410335030497</v>
      </c>
      <c r="J51" t="s">
        <v>12</v>
      </c>
      <c r="K51" t="s">
        <v>10</v>
      </c>
      <c r="L51">
        <v>0.1186</v>
      </c>
      <c r="M51" t="str">
        <f>'VEP conseq'!S51</f>
        <v>intergenic_variant</v>
      </c>
      <c r="N51" t="str">
        <f>'VEP genes'!S51</f>
        <v>-</v>
      </c>
      <c r="O51" t="str">
        <f>'ChIP genes'!P51</f>
        <v>ENSCAFG00000045669</v>
      </c>
      <c r="Q51" t="b">
        <v>0</v>
      </c>
      <c r="S51">
        <v>22</v>
      </c>
      <c r="T51">
        <f t="shared" si="1"/>
        <v>5</v>
      </c>
      <c r="U51">
        <f t="shared" si="2"/>
        <v>6838932</v>
      </c>
      <c r="V51">
        <f t="shared" si="3"/>
        <v>6991724</v>
      </c>
      <c r="W51">
        <f t="shared" si="4"/>
        <v>0</v>
      </c>
      <c r="X51">
        <f t="shared" si="0"/>
        <v>0</v>
      </c>
      <c r="Y51">
        <f t="shared" si="5"/>
        <v>1</v>
      </c>
    </row>
    <row r="52" spans="1:25" x14ac:dyDescent="0.35">
      <c r="A52">
        <v>22</v>
      </c>
      <c r="B52">
        <v>5</v>
      </c>
      <c r="C52">
        <v>6991724</v>
      </c>
      <c r="D52">
        <v>0.39977260954160199</v>
      </c>
      <c r="E52">
        <v>0.99623758755520597</v>
      </c>
      <c r="F52">
        <v>2.7963315801483501</v>
      </c>
      <c r="G52">
        <v>0.99910686657852499</v>
      </c>
      <c r="H52">
        <v>0.77557947521801596</v>
      </c>
      <c r="I52">
        <v>0.99785507327913603</v>
      </c>
      <c r="J52" t="s">
        <v>11</v>
      </c>
      <c r="K52" t="s">
        <v>12</v>
      </c>
      <c r="L52">
        <v>0.25069999999999998</v>
      </c>
      <c r="M52" t="str">
        <f>'VEP conseq'!S52</f>
        <v>intergenic_variant</v>
      </c>
      <c r="N52" t="str">
        <f>'VEP genes'!S52</f>
        <v>-</v>
      </c>
      <c r="O52" t="str">
        <f>'ChIP genes'!P52</f>
        <v>ENSCAFG00000045669</v>
      </c>
      <c r="Q52" t="b">
        <v>0</v>
      </c>
      <c r="S52">
        <v>22</v>
      </c>
      <c r="T52">
        <f t="shared" si="1"/>
        <v>5</v>
      </c>
      <c r="U52">
        <f t="shared" si="2"/>
        <v>6838932</v>
      </c>
      <c r="V52">
        <f t="shared" si="3"/>
        <v>6991724</v>
      </c>
      <c r="W52">
        <f t="shared" si="4"/>
        <v>1</v>
      </c>
      <c r="X52">
        <f t="shared" si="0"/>
        <v>0</v>
      </c>
      <c r="Y52">
        <f t="shared" si="5"/>
        <v>1</v>
      </c>
    </row>
    <row r="53" spans="1:25" x14ac:dyDescent="0.35">
      <c r="A53">
        <v>23</v>
      </c>
      <c r="B53">
        <v>5</v>
      </c>
      <c r="C53">
        <v>40202215</v>
      </c>
      <c r="D53">
        <v>0.43413482457976099</v>
      </c>
      <c r="E53">
        <v>0.99774958507974898</v>
      </c>
      <c r="F53">
        <v>3.0383986157392999</v>
      </c>
      <c r="G53">
        <v>0.99959914484233003</v>
      </c>
      <c r="H53">
        <v>0.85400921786761397</v>
      </c>
      <c r="I53">
        <v>0.99978199105460097</v>
      </c>
      <c r="J53" t="s">
        <v>12</v>
      </c>
      <c r="K53" t="s">
        <v>10</v>
      </c>
      <c r="L53">
        <v>0.39979999999999999</v>
      </c>
      <c r="M53" t="str">
        <f>'VEP conseq'!S53</f>
        <v>intergenic_variant</v>
      </c>
      <c r="N53" t="str">
        <f>'VEP genes'!S53</f>
        <v>-</v>
      </c>
      <c r="O53" t="str">
        <f>'ChIP genes'!P53</f>
        <v>AKAP10</v>
      </c>
      <c r="Q53" t="b">
        <v>1</v>
      </c>
      <c r="S53">
        <v>23</v>
      </c>
      <c r="T53">
        <f t="shared" si="1"/>
        <v>5</v>
      </c>
      <c r="U53">
        <f t="shared" si="2"/>
        <v>40202215</v>
      </c>
      <c r="V53">
        <f t="shared" si="3"/>
        <v>40202215</v>
      </c>
      <c r="W53">
        <f t="shared" si="4"/>
        <v>1</v>
      </c>
      <c r="X53">
        <f t="shared" si="0"/>
        <v>0</v>
      </c>
      <c r="Y53">
        <f t="shared" si="5"/>
        <v>1</v>
      </c>
    </row>
    <row r="54" spans="1:25" x14ac:dyDescent="0.35">
      <c r="A54">
        <v>24</v>
      </c>
      <c r="B54">
        <v>5</v>
      </c>
      <c r="C54">
        <v>47359645</v>
      </c>
      <c r="D54">
        <v>0.40633695838675898</v>
      </c>
      <c r="E54">
        <v>0.99658921488649499</v>
      </c>
      <c r="F54">
        <v>2.8375690975001802</v>
      </c>
      <c r="G54">
        <v>0.999205322231286</v>
      </c>
      <c r="H54">
        <v>0.78547052172021303</v>
      </c>
      <c r="I54">
        <v>0.99832625390306295</v>
      </c>
      <c r="J54" t="s">
        <v>11</v>
      </c>
      <c r="K54" t="s">
        <v>12</v>
      </c>
      <c r="L54">
        <v>0.31669999999999998</v>
      </c>
      <c r="M54" t="str">
        <f>'VEP conseq'!S54</f>
        <v>upstream_gene_variant</v>
      </c>
      <c r="N54" t="str">
        <f>'VEP genes'!S54</f>
        <v>ATG4C</v>
      </c>
      <c r="O54" t="str">
        <f>'ChIP genes'!P54</f>
        <v>ATG4C</v>
      </c>
      <c r="Q54" t="b">
        <v>0</v>
      </c>
      <c r="S54">
        <v>24</v>
      </c>
      <c r="T54">
        <f t="shared" si="1"/>
        <v>5</v>
      </c>
      <c r="U54">
        <f t="shared" si="2"/>
        <v>47359645</v>
      </c>
      <c r="V54">
        <f t="shared" si="3"/>
        <v>47359645</v>
      </c>
      <c r="W54">
        <f t="shared" si="4"/>
        <v>1</v>
      </c>
      <c r="X54">
        <f t="shared" si="0"/>
        <v>0</v>
      </c>
      <c r="Y54">
        <f t="shared" si="5"/>
        <v>0</v>
      </c>
    </row>
    <row r="55" spans="1:25" x14ac:dyDescent="0.35">
      <c r="A55">
        <v>25</v>
      </c>
      <c r="B55">
        <v>6</v>
      </c>
      <c r="C55">
        <v>33510473</v>
      </c>
      <c r="D55">
        <v>0.50686280686299301</v>
      </c>
      <c r="E55">
        <v>0.99950068918956902</v>
      </c>
      <c r="F55">
        <v>2.5737602691186301</v>
      </c>
      <c r="G55">
        <v>0.99812231005091601</v>
      </c>
      <c r="H55">
        <v>0.84759636599388299</v>
      </c>
      <c r="I55">
        <v>0.99971166558834301</v>
      </c>
      <c r="J55" t="s">
        <v>10</v>
      </c>
      <c r="K55" t="s">
        <v>11</v>
      </c>
      <c r="L55">
        <v>0.48199999999999998</v>
      </c>
      <c r="M55" t="str">
        <f>'VEP conseq'!S55</f>
        <v>intron_variant</v>
      </c>
      <c r="N55" t="str">
        <f>'VEP genes'!S55</f>
        <v>METTL22</v>
      </c>
      <c r="O55" t="str">
        <f>'ChIP genes'!P55</f>
        <v>METTL22</v>
      </c>
      <c r="P55" t="s">
        <v>290</v>
      </c>
      <c r="Q55" t="b">
        <v>1</v>
      </c>
      <c r="S55">
        <v>25</v>
      </c>
      <c r="T55">
        <f t="shared" si="1"/>
        <v>6</v>
      </c>
      <c r="U55">
        <f t="shared" si="2"/>
        <v>33510473</v>
      </c>
      <c r="V55">
        <f t="shared" si="3"/>
        <v>33510473</v>
      </c>
      <c r="W55">
        <f t="shared" si="4"/>
        <v>1</v>
      </c>
      <c r="X55">
        <f t="shared" si="0"/>
        <v>1</v>
      </c>
      <c r="Y55">
        <f t="shared" si="5"/>
        <v>1</v>
      </c>
    </row>
    <row r="56" spans="1:25" x14ac:dyDescent="0.35">
      <c r="A56">
        <v>26</v>
      </c>
      <c r="B56">
        <v>7</v>
      </c>
      <c r="C56">
        <v>11956306</v>
      </c>
      <c r="D56">
        <v>0.25412055070416001</v>
      </c>
      <c r="E56">
        <v>0.96969675658949595</v>
      </c>
      <c r="F56">
        <v>2.2189925598441498</v>
      </c>
      <c r="G56">
        <v>0.99371993586317497</v>
      </c>
      <c r="H56">
        <v>0.82725130044441397</v>
      </c>
      <c r="I56">
        <v>0.99945146136318896</v>
      </c>
      <c r="J56" t="s">
        <v>10</v>
      </c>
      <c r="K56" t="s">
        <v>12</v>
      </c>
      <c r="L56">
        <v>0.27260000000000001</v>
      </c>
      <c r="M56" t="str">
        <f>'VEP conseq'!S56</f>
        <v>intergenic_variant</v>
      </c>
      <c r="N56" t="str">
        <f>'VEP genes'!S56</f>
        <v>-</v>
      </c>
      <c r="O56" t="str">
        <f>'ChIP genes'!P56</f>
        <v>ENSCAFG00000048595</v>
      </c>
      <c r="Q56" t="b">
        <v>0</v>
      </c>
      <c r="S56">
        <v>26</v>
      </c>
      <c r="T56">
        <f t="shared" si="1"/>
        <v>7</v>
      </c>
      <c r="U56">
        <f t="shared" si="2"/>
        <v>11956306</v>
      </c>
      <c r="V56">
        <f t="shared" si="3"/>
        <v>11957885</v>
      </c>
      <c r="W56">
        <f t="shared" si="4"/>
        <v>0</v>
      </c>
      <c r="X56">
        <f t="shared" si="0"/>
        <v>0</v>
      </c>
      <c r="Y56">
        <f t="shared" si="5"/>
        <v>0</v>
      </c>
    </row>
    <row r="57" spans="1:25" x14ac:dyDescent="0.35">
      <c r="A57">
        <v>26</v>
      </c>
      <c r="B57">
        <v>7</v>
      </c>
      <c r="C57">
        <v>11957885</v>
      </c>
      <c r="D57">
        <v>0.23101808137952001</v>
      </c>
      <c r="E57">
        <v>0.95603955104222305</v>
      </c>
      <c r="F57">
        <v>2.2082346955857299</v>
      </c>
      <c r="G57">
        <v>0.99356521983740798</v>
      </c>
      <c r="H57">
        <v>0.82801593252417205</v>
      </c>
      <c r="I57">
        <v>0.99948662409631805</v>
      </c>
      <c r="J57" t="s">
        <v>11</v>
      </c>
      <c r="K57" t="s">
        <v>12</v>
      </c>
      <c r="L57">
        <v>0.16320000000000001</v>
      </c>
      <c r="M57" t="str">
        <f>'VEP conseq'!S57</f>
        <v>intergenic_variant</v>
      </c>
      <c r="N57" t="str">
        <f>'VEP genes'!S57</f>
        <v>-</v>
      </c>
      <c r="O57" t="str">
        <f>'ChIP genes'!P57</f>
        <v>ENSCAFG00000048595</v>
      </c>
      <c r="Q57" t="b">
        <v>0</v>
      </c>
      <c r="S57">
        <v>26</v>
      </c>
      <c r="T57">
        <f t="shared" si="1"/>
        <v>7</v>
      </c>
      <c r="U57">
        <f t="shared" si="2"/>
        <v>11956306</v>
      </c>
      <c r="V57">
        <f t="shared" si="3"/>
        <v>11957885</v>
      </c>
      <c r="W57">
        <f t="shared" si="4"/>
        <v>1</v>
      </c>
      <c r="X57">
        <f t="shared" si="0"/>
        <v>0</v>
      </c>
      <c r="Y57">
        <f t="shared" si="5"/>
        <v>0</v>
      </c>
    </row>
    <row r="58" spans="1:25" x14ac:dyDescent="0.35">
      <c r="A58">
        <v>27</v>
      </c>
      <c r="B58">
        <v>7</v>
      </c>
      <c r="C58">
        <v>13448116</v>
      </c>
      <c r="D58">
        <v>0.31494849834666799</v>
      </c>
      <c r="E58">
        <v>0.98798841036316098</v>
      </c>
      <c r="F58">
        <v>3.8565463772383799</v>
      </c>
      <c r="G58">
        <v>0.99997890236012299</v>
      </c>
      <c r="H58">
        <v>0.63500970430633497</v>
      </c>
      <c r="I58">
        <v>0.962094573687024</v>
      </c>
      <c r="J58" t="s">
        <v>12</v>
      </c>
      <c r="K58" t="s">
        <v>10</v>
      </c>
      <c r="L58">
        <v>9.7170000000000006E-2</v>
      </c>
      <c r="M58" t="str">
        <f>'VEP conseq'!S58</f>
        <v>upstream_gene_variant</v>
      </c>
      <c r="N58" t="str">
        <f>'VEP genes'!S58</f>
        <v>TOR1AIP1</v>
      </c>
      <c r="O58" t="str">
        <f>'ChIP genes'!P58</f>
        <v>TOR1AIP1</v>
      </c>
      <c r="P58" t="s">
        <v>22</v>
      </c>
      <c r="Q58" t="b">
        <v>0</v>
      </c>
      <c r="S58">
        <v>27</v>
      </c>
      <c r="T58">
        <f t="shared" si="1"/>
        <v>7</v>
      </c>
      <c r="U58">
        <f t="shared" si="2"/>
        <v>13448116</v>
      </c>
      <c r="V58">
        <f t="shared" si="3"/>
        <v>13448116</v>
      </c>
      <c r="W58">
        <f t="shared" si="4"/>
        <v>1</v>
      </c>
      <c r="X58">
        <f t="shared" si="0"/>
        <v>1</v>
      </c>
      <c r="Y58">
        <f t="shared" si="5"/>
        <v>0</v>
      </c>
    </row>
    <row r="59" spans="1:25" x14ac:dyDescent="0.35">
      <c r="A59">
        <v>28</v>
      </c>
      <c r="B59">
        <v>7</v>
      </c>
      <c r="C59">
        <v>24652821</v>
      </c>
      <c r="D59">
        <v>0.48756347794266103</v>
      </c>
      <c r="E59">
        <v>0.99925455005766695</v>
      </c>
      <c r="F59">
        <v>2.8406341783118099</v>
      </c>
      <c r="G59">
        <v>0.99921235477791204</v>
      </c>
      <c r="H59">
        <v>0.81155492932857598</v>
      </c>
      <c r="I59">
        <v>0.99911389912515103</v>
      </c>
      <c r="J59" t="s">
        <v>10</v>
      </c>
      <c r="K59" t="s">
        <v>12</v>
      </c>
      <c r="L59">
        <v>5.3030000000000001E-2</v>
      </c>
      <c r="M59" t="str">
        <f>'VEP conseq'!S59</f>
        <v>intron_variant</v>
      </c>
      <c r="N59" t="str">
        <f>'VEP genes'!S59</f>
        <v>RABGAP1L</v>
      </c>
      <c r="O59" t="str">
        <f>'ChIP genes'!P59</f>
        <v>RABGAP1L,ENSCAFG00000047576</v>
      </c>
      <c r="P59" t="s">
        <v>18</v>
      </c>
      <c r="Q59" t="b">
        <v>1</v>
      </c>
      <c r="S59">
        <v>28</v>
      </c>
      <c r="T59">
        <f t="shared" si="1"/>
        <v>7</v>
      </c>
      <c r="U59">
        <f t="shared" si="2"/>
        <v>24652821</v>
      </c>
      <c r="V59">
        <f t="shared" si="3"/>
        <v>24664438</v>
      </c>
      <c r="W59">
        <f t="shared" si="4"/>
        <v>0</v>
      </c>
      <c r="X59">
        <f t="shared" si="0"/>
        <v>1</v>
      </c>
      <c r="Y59">
        <f t="shared" si="5"/>
        <v>1</v>
      </c>
    </row>
    <row r="60" spans="1:25" x14ac:dyDescent="0.35">
      <c r="A60">
        <v>28</v>
      </c>
      <c r="B60">
        <v>7</v>
      </c>
      <c r="C60">
        <v>24664438</v>
      </c>
      <c r="D60">
        <v>0.49337464394320901</v>
      </c>
      <c r="E60">
        <v>0.99939520099018297</v>
      </c>
      <c r="F60">
        <v>2.8151346189977402</v>
      </c>
      <c r="G60">
        <v>0.99915609440490605</v>
      </c>
      <c r="H60">
        <v>0.76764746465170497</v>
      </c>
      <c r="I60">
        <v>0.99741905538833697</v>
      </c>
      <c r="J60" t="s">
        <v>12</v>
      </c>
      <c r="K60" t="s">
        <v>10</v>
      </c>
      <c r="L60">
        <v>8.0979999999999996E-2</v>
      </c>
      <c r="M60" t="str">
        <f>'VEP conseq'!S60</f>
        <v>intron_variant,upstream_gene_variant</v>
      </c>
      <c r="N60" t="str">
        <f>'VEP genes'!S60</f>
        <v>RABGAP1L</v>
      </c>
      <c r="O60" t="str">
        <f>'ChIP genes'!P60</f>
        <v>RABGAP1L,ENSCAFG00000047576</v>
      </c>
      <c r="P60" t="s">
        <v>18</v>
      </c>
      <c r="Q60" t="b">
        <v>1</v>
      </c>
      <c r="S60">
        <v>28</v>
      </c>
      <c r="T60">
        <f t="shared" si="1"/>
        <v>7</v>
      </c>
      <c r="U60">
        <f t="shared" si="2"/>
        <v>24652821</v>
      </c>
      <c r="V60">
        <f t="shared" si="3"/>
        <v>24664438</v>
      </c>
      <c r="W60">
        <f t="shared" si="4"/>
        <v>1</v>
      </c>
      <c r="X60">
        <f t="shared" si="0"/>
        <v>1</v>
      </c>
      <c r="Y60">
        <f t="shared" si="5"/>
        <v>1</v>
      </c>
    </row>
    <row r="61" spans="1:25" x14ac:dyDescent="0.35">
      <c r="A61">
        <v>29</v>
      </c>
      <c r="B61">
        <v>8</v>
      </c>
      <c r="C61">
        <v>7735497</v>
      </c>
      <c r="D61">
        <v>0.35554926036109602</v>
      </c>
      <c r="E61">
        <v>0.99316436467973801</v>
      </c>
      <c r="F61">
        <v>2.3341210804566201</v>
      </c>
      <c r="G61">
        <v>0.99554136543925298</v>
      </c>
      <c r="H61">
        <v>0.81261754340579595</v>
      </c>
      <c r="I61">
        <v>0.99914906185828001</v>
      </c>
      <c r="J61" t="s">
        <v>12</v>
      </c>
      <c r="K61" t="s">
        <v>10</v>
      </c>
      <c r="L61">
        <v>0.44679999999999997</v>
      </c>
      <c r="M61" t="str">
        <f>'VEP conseq'!S61</f>
        <v>intergenic_variant</v>
      </c>
      <c r="N61" t="str">
        <f>'VEP genes'!S61</f>
        <v>-</v>
      </c>
      <c r="O61" t="str">
        <f>'ChIP genes'!P61</f>
        <v>ENSCAFG00000046540</v>
      </c>
      <c r="Q61" t="b">
        <v>1</v>
      </c>
      <c r="S61">
        <v>29</v>
      </c>
      <c r="T61">
        <f t="shared" si="1"/>
        <v>8</v>
      </c>
      <c r="U61">
        <f t="shared" si="2"/>
        <v>7735497</v>
      </c>
      <c r="V61">
        <f t="shared" si="3"/>
        <v>7735497</v>
      </c>
      <c r="W61">
        <f t="shared" si="4"/>
        <v>1</v>
      </c>
      <c r="X61">
        <f t="shared" si="0"/>
        <v>0</v>
      </c>
      <c r="Y61">
        <f t="shared" si="5"/>
        <v>1</v>
      </c>
    </row>
    <row r="62" spans="1:25" x14ac:dyDescent="0.35">
      <c r="A62">
        <v>30</v>
      </c>
      <c r="B62">
        <v>8</v>
      </c>
      <c r="C62">
        <v>21330931</v>
      </c>
      <c r="D62">
        <v>0.28796574612463299</v>
      </c>
      <c r="E62">
        <v>0.98213733157050798</v>
      </c>
      <c r="F62">
        <v>2.87019402453523</v>
      </c>
      <c r="G62">
        <v>0.99927564769754396</v>
      </c>
      <c r="H62">
        <v>0.79259002499606201</v>
      </c>
      <c r="I62">
        <v>0.998586458128217</v>
      </c>
      <c r="J62" t="s">
        <v>12</v>
      </c>
      <c r="K62" t="s">
        <v>10</v>
      </c>
      <c r="L62">
        <v>0.28539999999999999</v>
      </c>
      <c r="M62" t="str">
        <f>'VEP conseq'!S62</f>
        <v>intron_variant,non_coding_transcript_variant</v>
      </c>
      <c r="N62" t="str">
        <f>'VEP genes'!S62</f>
        <v>ENSCAFG00000047946</v>
      </c>
      <c r="O62" t="str">
        <f>'ChIP genes'!P62</f>
        <v>ENSCAFG00000047946,U6</v>
      </c>
      <c r="P62" t="s">
        <v>22</v>
      </c>
      <c r="Q62" t="b">
        <v>0</v>
      </c>
      <c r="S62">
        <v>30</v>
      </c>
      <c r="T62">
        <f t="shared" si="1"/>
        <v>8</v>
      </c>
      <c r="U62">
        <f t="shared" si="2"/>
        <v>21330931</v>
      </c>
      <c r="V62">
        <f t="shared" si="3"/>
        <v>21345264</v>
      </c>
      <c r="W62">
        <f t="shared" si="4"/>
        <v>0</v>
      </c>
      <c r="X62">
        <f t="shared" si="0"/>
        <v>1</v>
      </c>
      <c r="Y62">
        <f t="shared" si="5"/>
        <v>0</v>
      </c>
    </row>
    <row r="63" spans="1:25" x14ac:dyDescent="0.35">
      <c r="A63">
        <v>30</v>
      </c>
      <c r="B63">
        <v>8</v>
      </c>
      <c r="C63">
        <v>21345264</v>
      </c>
      <c r="D63">
        <v>0.31688360673111099</v>
      </c>
      <c r="E63">
        <v>0.98836816788095305</v>
      </c>
      <c r="F63">
        <v>3.1561045414958402</v>
      </c>
      <c r="G63">
        <v>0.99971166558834301</v>
      </c>
      <c r="H63">
        <v>0.80981053256018798</v>
      </c>
      <c r="I63">
        <v>0.99906467129877097</v>
      </c>
      <c r="J63" t="s">
        <v>11</v>
      </c>
      <c r="K63" t="s">
        <v>10</v>
      </c>
      <c r="L63">
        <v>0.14749999999999999</v>
      </c>
      <c r="M63" t="str">
        <f>'VEP conseq'!S63</f>
        <v>intron_variant,non_coding_transcript_variant</v>
      </c>
      <c r="N63" t="str">
        <f>'VEP genes'!S63</f>
        <v>ENSCAFG00000047946</v>
      </c>
      <c r="O63" t="str">
        <f>'ChIP genes'!P63</f>
        <v>ENSCAFG00000047946,U6</v>
      </c>
      <c r="Q63" t="b">
        <v>0</v>
      </c>
      <c r="S63">
        <v>30</v>
      </c>
      <c r="T63">
        <f t="shared" si="1"/>
        <v>8</v>
      </c>
      <c r="U63">
        <f t="shared" si="2"/>
        <v>21330931</v>
      </c>
      <c r="V63">
        <f t="shared" si="3"/>
        <v>21345264</v>
      </c>
      <c r="W63">
        <f t="shared" si="4"/>
        <v>1</v>
      </c>
      <c r="X63">
        <f t="shared" si="0"/>
        <v>1</v>
      </c>
      <c r="Y63">
        <f t="shared" si="5"/>
        <v>0</v>
      </c>
    </row>
    <row r="64" spans="1:25" x14ac:dyDescent="0.35">
      <c r="A64">
        <v>31</v>
      </c>
      <c r="B64">
        <v>9</v>
      </c>
      <c r="C64">
        <v>29654139</v>
      </c>
      <c r="D64">
        <v>0.35558478869370203</v>
      </c>
      <c r="E64">
        <v>0.99317139722636405</v>
      </c>
      <c r="F64">
        <v>3.2856288992335401</v>
      </c>
      <c r="G64">
        <v>0.99982418633435499</v>
      </c>
      <c r="H64">
        <v>0.76400187950661902</v>
      </c>
      <c r="I64">
        <v>0.99714478606993195</v>
      </c>
      <c r="J64" t="s">
        <v>10</v>
      </c>
      <c r="K64" t="s">
        <v>12</v>
      </c>
      <c r="L64">
        <v>0.1081</v>
      </c>
      <c r="M64" t="str">
        <f>'VEP conseq'!S64</f>
        <v>intergenic_variant</v>
      </c>
      <c r="N64" t="str">
        <f>'VEP genes'!S64</f>
        <v>-</v>
      </c>
      <c r="O64" t="str">
        <f>'ChIP genes'!P64</f>
        <v>U6</v>
      </c>
      <c r="Q64" t="b">
        <v>0</v>
      </c>
      <c r="S64">
        <v>31</v>
      </c>
      <c r="T64">
        <f t="shared" si="1"/>
        <v>9</v>
      </c>
      <c r="U64">
        <f t="shared" si="2"/>
        <v>29654139</v>
      </c>
      <c r="V64">
        <f t="shared" si="3"/>
        <v>29814161</v>
      </c>
      <c r="W64">
        <f t="shared" si="4"/>
        <v>0</v>
      </c>
      <c r="X64">
        <f t="shared" si="0"/>
        <v>0</v>
      </c>
      <c r="Y64">
        <f t="shared" si="5"/>
        <v>0</v>
      </c>
    </row>
    <row r="65" spans="1:25" x14ac:dyDescent="0.35">
      <c r="A65">
        <v>31</v>
      </c>
      <c r="B65">
        <v>9</v>
      </c>
      <c r="C65">
        <v>29669984</v>
      </c>
      <c r="D65">
        <v>0.31284462851928402</v>
      </c>
      <c r="E65">
        <v>0.98767897831162599</v>
      </c>
      <c r="F65">
        <v>3.0869212425213401</v>
      </c>
      <c r="G65">
        <v>0.99965540521533702</v>
      </c>
      <c r="H65">
        <v>0.73655628665095996</v>
      </c>
      <c r="I65">
        <v>0.994964696615939</v>
      </c>
      <c r="J65" t="s">
        <v>12</v>
      </c>
      <c r="K65" t="s">
        <v>10</v>
      </c>
      <c r="L65">
        <v>6.7489999999999994E-2</v>
      </c>
      <c r="M65" t="str">
        <f>'VEP conseq'!S65</f>
        <v>intergenic_variant</v>
      </c>
      <c r="N65" t="str">
        <f>'VEP genes'!S65</f>
        <v>-</v>
      </c>
      <c r="O65" t="str">
        <f>'ChIP genes'!P65</f>
        <v>U6</v>
      </c>
      <c r="Q65" t="b">
        <v>0</v>
      </c>
      <c r="S65">
        <v>31</v>
      </c>
      <c r="T65">
        <f t="shared" si="1"/>
        <v>9</v>
      </c>
      <c r="U65">
        <f t="shared" si="2"/>
        <v>29654139</v>
      </c>
      <c r="V65">
        <f t="shared" si="3"/>
        <v>29814161</v>
      </c>
      <c r="W65">
        <f t="shared" si="4"/>
        <v>0</v>
      </c>
      <c r="X65">
        <f t="shared" si="0"/>
        <v>0</v>
      </c>
      <c r="Y65">
        <f t="shared" si="5"/>
        <v>0</v>
      </c>
    </row>
    <row r="66" spans="1:25" x14ac:dyDescent="0.35">
      <c r="A66">
        <v>31</v>
      </c>
      <c r="B66">
        <v>9</v>
      </c>
      <c r="C66">
        <v>29671758</v>
      </c>
      <c r="D66">
        <v>0.31889709800778399</v>
      </c>
      <c r="E66">
        <v>0.98863540465273303</v>
      </c>
      <c r="F66">
        <v>3.2205593839377098</v>
      </c>
      <c r="G66">
        <v>0.99977495850797504</v>
      </c>
      <c r="H66">
        <v>0.75152271876076704</v>
      </c>
      <c r="I66">
        <v>0.99636417339447003</v>
      </c>
      <c r="J66" t="s">
        <v>12</v>
      </c>
      <c r="K66" t="s">
        <v>10</v>
      </c>
      <c r="L66">
        <v>7.9710000000000003E-2</v>
      </c>
      <c r="M66" t="str">
        <f>'VEP conseq'!S66</f>
        <v>intergenic_variant</v>
      </c>
      <c r="N66" t="str">
        <f>'VEP genes'!S66</f>
        <v>-</v>
      </c>
      <c r="O66" t="str">
        <f>'ChIP genes'!P66</f>
        <v>U6</v>
      </c>
      <c r="Q66" t="b">
        <v>0</v>
      </c>
      <c r="S66">
        <v>31</v>
      </c>
      <c r="T66">
        <f t="shared" si="1"/>
        <v>9</v>
      </c>
      <c r="U66">
        <f t="shared" si="2"/>
        <v>29654139</v>
      </c>
      <c r="V66">
        <f t="shared" si="3"/>
        <v>29814161</v>
      </c>
      <c r="W66">
        <f t="shared" si="4"/>
        <v>0</v>
      </c>
      <c r="X66">
        <f t="shared" ref="X66:X129" si="6">IF(ISBLANK(P66)=FALSE,1,IF(AND(X65=1,A66=A65),1,0))</f>
        <v>0</v>
      </c>
      <c r="Y66">
        <f t="shared" si="5"/>
        <v>0</v>
      </c>
    </row>
    <row r="67" spans="1:25" x14ac:dyDescent="0.35">
      <c r="A67">
        <v>31</v>
      </c>
      <c r="B67">
        <v>9</v>
      </c>
      <c r="C67">
        <v>29710986</v>
      </c>
      <c r="D67">
        <v>0.33024246133748097</v>
      </c>
      <c r="E67">
        <v>0.99045683422881103</v>
      </c>
      <c r="F67">
        <v>3.1602130600232599</v>
      </c>
      <c r="G67">
        <v>0.99971869813496905</v>
      </c>
      <c r="H67">
        <v>0.73839026763203697</v>
      </c>
      <c r="I67">
        <v>0.99514754282820905</v>
      </c>
      <c r="J67" t="s">
        <v>12</v>
      </c>
      <c r="K67" t="s">
        <v>13</v>
      </c>
      <c r="L67">
        <v>0.104</v>
      </c>
      <c r="M67" t="str">
        <f>'VEP conseq'!S67</f>
        <v>intergenic_variant</v>
      </c>
      <c r="N67" t="str">
        <f>'VEP genes'!S67</f>
        <v>-</v>
      </c>
      <c r="O67" t="str">
        <f>'ChIP genes'!P67</f>
        <v>ENSCAFG00000049515</v>
      </c>
      <c r="Q67" t="b">
        <v>0</v>
      </c>
      <c r="S67">
        <v>31</v>
      </c>
      <c r="T67">
        <f t="shared" ref="T67:T130" si="7">B67</f>
        <v>9</v>
      </c>
      <c r="U67">
        <f t="shared" ref="U67:U130" si="8">_xlfn.MINIFS(C:C,A:A,S67)</f>
        <v>29654139</v>
      </c>
      <c r="V67">
        <f t="shared" ref="V67:V130" si="9">_xlfn.MAXIFS(C:C,A:A,S67)</f>
        <v>29814161</v>
      </c>
      <c r="W67">
        <f t="shared" ref="W67:W130" si="10">IF(A67&lt;&gt;A68,1,0)</f>
        <v>0</v>
      </c>
      <c r="X67">
        <f t="shared" si="6"/>
        <v>0</v>
      </c>
      <c r="Y67">
        <f t="shared" ref="Y67:Y130" si="11">IF(Q67=TRUE,1,IF(AND(Y66=1,A67=A66),1,0))</f>
        <v>0</v>
      </c>
    </row>
    <row r="68" spans="1:25" x14ac:dyDescent="0.35">
      <c r="A68">
        <v>31</v>
      </c>
      <c r="B68">
        <v>9</v>
      </c>
      <c r="C68">
        <v>29718219</v>
      </c>
      <c r="D68">
        <v>0.36219782807886203</v>
      </c>
      <c r="E68">
        <v>0.99379729387605797</v>
      </c>
      <c r="F68">
        <v>3.2888399420384502</v>
      </c>
      <c r="G68">
        <v>0.99983121888098103</v>
      </c>
      <c r="H68">
        <v>0.74271793245375195</v>
      </c>
      <c r="I68">
        <v>0.99554839798587902</v>
      </c>
      <c r="J68" t="s">
        <v>12</v>
      </c>
      <c r="K68" t="s">
        <v>10</v>
      </c>
      <c r="L68">
        <v>8.7029999999999996E-2</v>
      </c>
      <c r="M68" t="str">
        <f>'VEP conseq'!S68</f>
        <v>intergenic_variant</v>
      </c>
      <c r="N68" t="str">
        <f>'VEP genes'!S68</f>
        <v>-</v>
      </c>
      <c r="O68" t="str">
        <f>'ChIP genes'!P68</f>
        <v>ENSCAFG00000049515</v>
      </c>
      <c r="Q68" t="b">
        <v>0</v>
      </c>
      <c r="S68">
        <v>31</v>
      </c>
      <c r="T68">
        <f t="shared" si="7"/>
        <v>9</v>
      </c>
      <c r="U68">
        <f t="shared" si="8"/>
        <v>29654139</v>
      </c>
      <c r="V68">
        <f t="shared" si="9"/>
        <v>29814161</v>
      </c>
      <c r="W68">
        <f t="shared" si="10"/>
        <v>0</v>
      </c>
      <c r="X68">
        <f t="shared" si="6"/>
        <v>0</v>
      </c>
      <c r="Y68">
        <f t="shared" si="11"/>
        <v>0</v>
      </c>
    </row>
    <row r="69" spans="1:25" x14ac:dyDescent="0.35">
      <c r="A69">
        <v>31</v>
      </c>
      <c r="B69">
        <v>9</v>
      </c>
      <c r="C69">
        <v>29731101</v>
      </c>
      <c r="D69">
        <v>0.35739257853374201</v>
      </c>
      <c r="E69">
        <v>0.99332611325213105</v>
      </c>
      <c r="F69">
        <v>3.1623257141571299</v>
      </c>
      <c r="G69">
        <v>0.99973276322822002</v>
      </c>
      <c r="H69">
        <v>0.746855654662818</v>
      </c>
      <c r="I69">
        <v>0.99590002531716804</v>
      </c>
      <c r="J69" t="s">
        <v>12</v>
      </c>
      <c r="K69" t="s">
        <v>10</v>
      </c>
      <c r="L69">
        <v>9.1600000000000001E-2</v>
      </c>
      <c r="M69" t="str">
        <f>'VEP conseq'!S69</f>
        <v>intergenic_variant</v>
      </c>
      <c r="N69" t="str">
        <f>'VEP genes'!S69</f>
        <v>-</v>
      </c>
      <c r="O69" t="str">
        <f>'ChIP genes'!P69</f>
        <v>ENSCAFG00000049515</v>
      </c>
      <c r="Q69" t="b">
        <v>0</v>
      </c>
      <c r="S69">
        <v>31</v>
      </c>
      <c r="T69">
        <f t="shared" si="7"/>
        <v>9</v>
      </c>
      <c r="U69">
        <f t="shared" si="8"/>
        <v>29654139</v>
      </c>
      <c r="V69">
        <f t="shared" si="9"/>
        <v>29814161</v>
      </c>
      <c r="W69">
        <f t="shared" si="10"/>
        <v>0</v>
      </c>
      <c r="X69">
        <f t="shared" si="6"/>
        <v>0</v>
      </c>
      <c r="Y69">
        <f t="shared" si="11"/>
        <v>0</v>
      </c>
    </row>
    <row r="70" spans="1:25" x14ac:dyDescent="0.35">
      <c r="A70">
        <v>31</v>
      </c>
      <c r="B70">
        <v>9</v>
      </c>
      <c r="C70">
        <v>29742489</v>
      </c>
      <c r="D70">
        <v>0.37249189583540099</v>
      </c>
      <c r="E70">
        <v>0.99462010183127503</v>
      </c>
      <c r="F70">
        <v>2.9905597370315502</v>
      </c>
      <c r="G70">
        <v>0.99954288446932404</v>
      </c>
      <c r="H70">
        <v>0.73091680516617197</v>
      </c>
      <c r="I70">
        <v>0.99419111648710201</v>
      </c>
      <c r="J70" t="s">
        <v>12</v>
      </c>
      <c r="K70" t="s">
        <v>11</v>
      </c>
      <c r="L70">
        <v>0.19869999999999999</v>
      </c>
      <c r="M70" t="str">
        <f>'VEP conseq'!S70</f>
        <v>intergenic_variant</v>
      </c>
      <c r="N70" t="str">
        <f>'VEP genes'!S70</f>
        <v>-</v>
      </c>
      <c r="O70" t="str">
        <f>'ChIP genes'!P70</f>
        <v>ENSCAFG00000049515</v>
      </c>
      <c r="Q70" t="b">
        <v>0</v>
      </c>
      <c r="S70">
        <v>31</v>
      </c>
      <c r="T70">
        <f t="shared" si="7"/>
        <v>9</v>
      </c>
      <c r="U70">
        <f t="shared" si="8"/>
        <v>29654139</v>
      </c>
      <c r="V70">
        <f t="shared" si="9"/>
        <v>29814161</v>
      </c>
      <c r="W70">
        <f t="shared" si="10"/>
        <v>0</v>
      </c>
      <c r="X70">
        <f t="shared" si="6"/>
        <v>0</v>
      </c>
      <c r="Y70">
        <f t="shared" si="11"/>
        <v>0</v>
      </c>
    </row>
    <row r="71" spans="1:25" x14ac:dyDescent="0.35">
      <c r="A71">
        <v>31</v>
      </c>
      <c r="B71">
        <v>9</v>
      </c>
      <c r="C71">
        <v>29752455</v>
      </c>
      <c r="D71">
        <v>0.38650241154619402</v>
      </c>
      <c r="E71">
        <v>0.99554839798587902</v>
      </c>
      <c r="F71">
        <v>3.1939255646567299</v>
      </c>
      <c r="G71">
        <v>0.99976089341472296</v>
      </c>
      <c r="H71">
        <v>0.77299143299037298</v>
      </c>
      <c r="I71">
        <v>0.99771442234662</v>
      </c>
      <c r="J71" t="s">
        <v>10</v>
      </c>
      <c r="K71" t="s">
        <v>12</v>
      </c>
      <c r="L71">
        <v>0.29859999999999998</v>
      </c>
      <c r="M71" t="str">
        <f>'VEP conseq'!S71</f>
        <v>intergenic_variant</v>
      </c>
      <c r="N71" t="str">
        <f>'VEP genes'!S71</f>
        <v>-</v>
      </c>
      <c r="O71" t="str">
        <f>'ChIP genes'!P71</f>
        <v>ENSCAFG00000049515</v>
      </c>
      <c r="Q71" t="b">
        <v>1</v>
      </c>
      <c r="S71">
        <v>31</v>
      </c>
      <c r="T71">
        <f t="shared" si="7"/>
        <v>9</v>
      </c>
      <c r="U71">
        <f t="shared" si="8"/>
        <v>29654139</v>
      </c>
      <c r="V71">
        <f t="shared" si="9"/>
        <v>29814161</v>
      </c>
      <c r="W71">
        <f t="shared" si="10"/>
        <v>0</v>
      </c>
      <c r="X71">
        <f t="shared" si="6"/>
        <v>0</v>
      </c>
      <c r="Y71">
        <f t="shared" si="11"/>
        <v>1</v>
      </c>
    </row>
    <row r="72" spans="1:25" x14ac:dyDescent="0.35">
      <c r="A72">
        <v>31</v>
      </c>
      <c r="B72">
        <v>9</v>
      </c>
      <c r="C72">
        <v>29779751</v>
      </c>
      <c r="D72">
        <v>0.31812454913094401</v>
      </c>
      <c r="E72">
        <v>0.98856507918647496</v>
      </c>
      <c r="F72">
        <v>2.87095244868634</v>
      </c>
      <c r="G72">
        <v>0.99928268024417</v>
      </c>
      <c r="H72">
        <v>0.71017579643261997</v>
      </c>
      <c r="I72">
        <v>0.99104756814537698</v>
      </c>
      <c r="J72" t="s">
        <v>10</v>
      </c>
      <c r="K72" t="s">
        <v>12</v>
      </c>
      <c r="L72">
        <v>0.15740000000000001</v>
      </c>
      <c r="M72" t="str">
        <f>'VEP conseq'!S72</f>
        <v>intergenic_variant</v>
      </c>
      <c r="N72" t="str">
        <f>'VEP genes'!S72</f>
        <v>-</v>
      </c>
      <c r="O72" t="str">
        <f>'ChIP genes'!P72</f>
        <v>ENSCAFG00000049515</v>
      </c>
      <c r="Q72" t="b">
        <v>0</v>
      </c>
      <c r="S72">
        <v>31</v>
      </c>
      <c r="T72">
        <f t="shared" si="7"/>
        <v>9</v>
      </c>
      <c r="U72">
        <f t="shared" si="8"/>
        <v>29654139</v>
      </c>
      <c r="V72">
        <f t="shared" si="9"/>
        <v>29814161</v>
      </c>
      <c r="W72">
        <f t="shared" si="10"/>
        <v>0</v>
      </c>
      <c r="X72">
        <f t="shared" si="6"/>
        <v>0</v>
      </c>
      <c r="Y72">
        <f t="shared" si="11"/>
        <v>1</v>
      </c>
    </row>
    <row r="73" spans="1:25" x14ac:dyDescent="0.35">
      <c r="A73">
        <v>31</v>
      </c>
      <c r="B73">
        <v>9</v>
      </c>
      <c r="C73">
        <v>29799057</v>
      </c>
      <c r="D73">
        <v>0.30037316767648298</v>
      </c>
      <c r="E73">
        <v>0.98520352189935001</v>
      </c>
      <c r="F73">
        <v>2.8356971280497301</v>
      </c>
      <c r="G73">
        <v>0.99919828968466096</v>
      </c>
      <c r="H73">
        <v>0.72961628678805002</v>
      </c>
      <c r="I73">
        <v>0.99405046555458698</v>
      </c>
      <c r="J73" t="s">
        <v>12</v>
      </c>
      <c r="K73" t="s">
        <v>10</v>
      </c>
      <c r="L73">
        <v>7.2359999999999994E-2</v>
      </c>
      <c r="M73" t="str">
        <f>'VEP conseq'!S73</f>
        <v>intergenic_variant</v>
      </c>
      <c r="N73" t="str">
        <f>'VEP genes'!S73</f>
        <v>-</v>
      </c>
      <c r="O73" t="str">
        <f>'ChIP genes'!P73</f>
        <v>ENSCAFG00000049515</v>
      </c>
      <c r="Q73" t="b">
        <v>0</v>
      </c>
      <c r="S73">
        <v>31</v>
      </c>
      <c r="T73">
        <f t="shared" si="7"/>
        <v>9</v>
      </c>
      <c r="U73">
        <f t="shared" si="8"/>
        <v>29654139</v>
      </c>
      <c r="V73">
        <f t="shared" si="9"/>
        <v>29814161</v>
      </c>
      <c r="W73">
        <f t="shared" si="10"/>
        <v>0</v>
      </c>
      <c r="X73">
        <f t="shared" si="6"/>
        <v>0</v>
      </c>
      <c r="Y73">
        <f t="shared" si="11"/>
        <v>1</v>
      </c>
    </row>
    <row r="74" spans="1:25" x14ac:dyDescent="0.35">
      <c r="A74">
        <v>31</v>
      </c>
      <c r="B74">
        <v>9</v>
      </c>
      <c r="C74">
        <v>29814161</v>
      </c>
      <c r="D74">
        <v>0.31965035098480399</v>
      </c>
      <c r="E74">
        <v>0.98879715322512596</v>
      </c>
      <c r="F74">
        <v>3.0748495391803501</v>
      </c>
      <c r="G74">
        <v>0.99964134012208505</v>
      </c>
      <c r="H74">
        <v>0.75434250740749897</v>
      </c>
      <c r="I74">
        <v>0.99660327997974596</v>
      </c>
      <c r="J74" t="s">
        <v>12</v>
      </c>
      <c r="K74" t="s">
        <v>10</v>
      </c>
      <c r="L74">
        <v>6.6299999999999998E-2</v>
      </c>
      <c r="M74" t="str">
        <f>'VEP conseq'!S74</f>
        <v>intron_variant,non_coding_transcript_variant</v>
      </c>
      <c r="N74" t="str">
        <f>'VEP genes'!S74</f>
        <v>ENSCAFG00000049515</v>
      </c>
      <c r="O74" t="str">
        <f>'ChIP genes'!P74</f>
        <v>ENSCAFG00000049515</v>
      </c>
      <c r="Q74" t="b">
        <v>0</v>
      </c>
      <c r="S74">
        <v>31</v>
      </c>
      <c r="T74">
        <f t="shared" si="7"/>
        <v>9</v>
      </c>
      <c r="U74">
        <f t="shared" si="8"/>
        <v>29654139</v>
      </c>
      <c r="V74">
        <f t="shared" si="9"/>
        <v>29814161</v>
      </c>
      <c r="W74">
        <f t="shared" si="10"/>
        <v>1</v>
      </c>
      <c r="X74">
        <f t="shared" si="6"/>
        <v>0</v>
      </c>
      <c r="Y74">
        <f t="shared" si="11"/>
        <v>1</v>
      </c>
    </row>
    <row r="75" spans="1:25" x14ac:dyDescent="0.35">
      <c r="A75">
        <v>32</v>
      </c>
      <c r="B75">
        <v>9</v>
      </c>
      <c r="C75">
        <v>34984408</v>
      </c>
      <c r="D75">
        <v>0.46975670979433298</v>
      </c>
      <c r="E75">
        <v>0.99886775999324895</v>
      </c>
      <c r="F75">
        <v>2.4123376311393301</v>
      </c>
      <c r="G75">
        <v>0.99669470308588104</v>
      </c>
      <c r="H75">
        <v>0.81137380235186496</v>
      </c>
      <c r="I75">
        <v>0.99909983403189995</v>
      </c>
      <c r="J75" t="s">
        <v>12</v>
      </c>
      <c r="K75" t="s">
        <v>10</v>
      </c>
      <c r="L75">
        <v>9.3380000000000005E-2</v>
      </c>
      <c r="M75" t="str">
        <f>'VEP conseq'!S75</f>
        <v>downstream_gene_variant</v>
      </c>
      <c r="N75" t="str">
        <f>'VEP genes'!S75</f>
        <v>BRIP1</v>
      </c>
      <c r="O75" t="str">
        <f>'ChIP genes'!P75</f>
        <v>ENSCAFG00000017738</v>
      </c>
      <c r="Q75" t="b">
        <v>0</v>
      </c>
      <c r="S75">
        <v>32</v>
      </c>
      <c r="T75">
        <f t="shared" si="7"/>
        <v>9</v>
      </c>
      <c r="U75">
        <f t="shared" si="8"/>
        <v>34984408</v>
      </c>
      <c r="V75">
        <f t="shared" si="9"/>
        <v>34984408</v>
      </c>
      <c r="W75">
        <f t="shared" si="10"/>
        <v>1</v>
      </c>
      <c r="X75">
        <f t="shared" si="6"/>
        <v>0</v>
      </c>
      <c r="Y75">
        <f t="shared" si="11"/>
        <v>0</v>
      </c>
    </row>
    <row r="76" spans="1:25" x14ac:dyDescent="0.35">
      <c r="A76">
        <v>33</v>
      </c>
      <c r="B76">
        <v>9</v>
      </c>
      <c r="C76">
        <v>57439074</v>
      </c>
      <c r="D76">
        <v>0.35339552092065102</v>
      </c>
      <c r="E76">
        <v>0.99297448592084203</v>
      </c>
      <c r="F76">
        <v>2.9042405675093699</v>
      </c>
      <c r="G76">
        <v>0.99938113589693101</v>
      </c>
      <c r="H76">
        <v>0.81880908235557703</v>
      </c>
      <c r="I76">
        <v>0.99931784297729898</v>
      </c>
      <c r="J76" t="s">
        <v>12</v>
      </c>
      <c r="K76" t="s">
        <v>10</v>
      </c>
      <c r="L76">
        <v>0.30099999999999999</v>
      </c>
      <c r="M76" t="str">
        <f>'VEP conseq'!S76</f>
        <v>intergenic_variant</v>
      </c>
      <c r="N76" t="str">
        <f>'VEP genes'!S76</f>
        <v>-</v>
      </c>
      <c r="O76" t="str">
        <f>'ChIP genes'!P76</f>
        <v>MAPKAP1</v>
      </c>
      <c r="Q76" t="b">
        <v>0</v>
      </c>
      <c r="S76">
        <v>33</v>
      </c>
      <c r="T76">
        <f t="shared" si="7"/>
        <v>9</v>
      </c>
      <c r="U76">
        <f t="shared" si="8"/>
        <v>57439074</v>
      </c>
      <c r="V76">
        <f t="shared" si="9"/>
        <v>57439074</v>
      </c>
      <c r="W76">
        <f t="shared" si="10"/>
        <v>1</v>
      </c>
      <c r="X76">
        <f t="shared" si="6"/>
        <v>0</v>
      </c>
      <c r="Y76">
        <f t="shared" si="11"/>
        <v>0</v>
      </c>
    </row>
    <row r="77" spans="1:25" x14ac:dyDescent="0.35">
      <c r="A77">
        <v>34</v>
      </c>
      <c r="B77">
        <v>10</v>
      </c>
      <c r="C77">
        <v>44372549</v>
      </c>
      <c r="D77">
        <v>0.36198930071410601</v>
      </c>
      <c r="E77">
        <v>0.99376916368955504</v>
      </c>
      <c r="F77">
        <v>3.1210006447826699</v>
      </c>
      <c r="G77">
        <v>0.99966243776196195</v>
      </c>
      <c r="H77">
        <v>0.80752566110497004</v>
      </c>
      <c r="I77">
        <v>0.998973248192636</v>
      </c>
      <c r="J77" t="s">
        <v>12</v>
      </c>
      <c r="K77" t="s">
        <v>10</v>
      </c>
      <c r="L77">
        <v>0.38700000000000001</v>
      </c>
      <c r="M77" t="str">
        <f>'VEP conseq'!S77</f>
        <v>intron_variant</v>
      </c>
      <c r="N77" t="str">
        <f>'VEP genes'!S77</f>
        <v>VWA3B</v>
      </c>
      <c r="O77" t="str">
        <f>'ChIP genes'!P77</f>
        <v>CNGA3,VWA3B</v>
      </c>
      <c r="P77" t="s">
        <v>22</v>
      </c>
      <c r="Q77" t="b">
        <v>1</v>
      </c>
      <c r="S77">
        <v>34</v>
      </c>
      <c r="T77">
        <f t="shared" si="7"/>
        <v>10</v>
      </c>
      <c r="U77">
        <f t="shared" si="8"/>
        <v>44372549</v>
      </c>
      <c r="V77">
        <f t="shared" si="9"/>
        <v>44543279</v>
      </c>
      <c r="W77">
        <f t="shared" si="10"/>
        <v>0</v>
      </c>
      <c r="X77">
        <f t="shared" si="6"/>
        <v>1</v>
      </c>
      <c r="Y77">
        <f t="shared" si="11"/>
        <v>1</v>
      </c>
    </row>
    <row r="78" spans="1:25" x14ac:dyDescent="0.35">
      <c r="A78">
        <v>34</v>
      </c>
      <c r="B78">
        <v>10</v>
      </c>
      <c r="C78">
        <v>44388924</v>
      </c>
      <c r="D78">
        <v>0.42608679478151901</v>
      </c>
      <c r="E78">
        <v>0.99738389265520799</v>
      </c>
      <c r="F78">
        <v>3.4033195307207702</v>
      </c>
      <c r="G78">
        <v>0.99990154434723899</v>
      </c>
      <c r="H78">
        <v>0.84166607452019804</v>
      </c>
      <c r="I78">
        <v>0.99964134012208505</v>
      </c>
      <c r="J78" t="s">
        <v>12</v>
      </c>
      <c r="K78" t="s">
        <v>10</v>
      </c>
      <c r="L78">
        <v>0.1215</v>
      </c>
      <c r="M78" t="str">
        <f>'VEP conseq'!S78</f>
        <v>intron_variant</v>
      </c>
      <c r="N78" t="str">
        <f>'VEP genes'!S78</f>
        <v>VWA3B</v>
      </c>
      <c r="O78" t="str">
        <f>'ChIP genes'!P78</f>
        <v>VWA3B</v>
      </c>
      <c r="P78" t="s">
        <v>22</v>
      </c>
      <c r="Q78" t="b">
        <v>1</v>
      </c>
      <c r="S78">
        <v>34</v>
      </c>
      <c r="T78">
        <f t="shared" si="7"/>
        <v>10</v>
      </c>
      <c r="U78">
        <f t="shared" si="8"/>
        <v>44372549</v>
      </c>
      <c r="V78">
        <f t="shared" si="9"/>
        <v>44543279</v>
      </c>
      <c r="W78">
        <f t="shared" si="10"/>
        <v>0</v>
      </c>
      <c r="X78">
        <f t="shared" si="6"/>
        <v>1</v>
      </c>
      <c r="Y78">
        <f t="shared" si="11"/>
        <v>1</v>
      </c>
    </row>
    <row r="79" spans="1:25" x14ac:dyDescent="0.35">
      <c r="A79">
        <v>34</v>
      </c>
      <c r="B79">
        <v>10</v>
      </c>
      <c r="C79">
        <v>44534551</v>
      </c>
      <c r="D79">
        <v>0.29329577884136598</v>
      </c>
      <c r="E79">
        <v>0.98342428760302703</v>
      </c>
      <c r="F79">
        <v>2.77566272014408</v>
      </c>
      <c r="G79">
        <v>0.99900841092576398</v>
      </c>
      <c r="H79">
        <v>0.70442147397176402</v>
      </c>
      <c r="I79">
        <v>0.99008410925764401</v>
      </c>
      <c r="J79" t="s">
        <v>10</v>
      </c>
      <c r="K79" t="s">
        <v>12</v>
      </c>
      <c r="L79">
        <v>0.2094</v>
      </c>
      <c r="M79" t="str">
        <f>'VEP conseq'!S79</f>
        <v>intergenic_variant</v>
      </c>
      <c r="N79" t="str">
        <f>'VEP genes'!S79</f>
        <v>-</v>
      </c>
      <c r="O79" t="str">
        <f>'ChIP genes'!P79</f>
        <v>VWA3B</v>
      </c>
      <c r="P79" t="s">
        <v>22</v>
      </c>
      <c r="Q79" t="b">
        <v>0</v>
      </c>
      <c r="S79">
        <v>34</v>
      </c>
      <c r="T79">
        <f t="shared" si="7"/>
        <v>10</v>
      </c>
      <c r="U79">
        <f t="shared" si="8"/>
        <v>44372549</v>
      </c>
      <c r="V79">
        <f t="shared" si="9"/>
        <v>44543279</v>
      </c>
      <c r="W79">
        <f t="shared" si="10"/>
        <v>0</v>
      </c>
      <c r="X79">
        <f t="shared" si="6"/>
        <v>1</v>
      </c>
      <c r="Y79">
        <f t="shared" si="11"/>
        <v>1</v>
      </c>
    </row>
    <row r="80" spans="1:25" x14ac:dyDescent="0.35">
      <c r="A80">
        <v>34</v>
      </c>
      <c r="B80">
        <v>10</v>
      </c>
      <c r="C80">
        <v>44543279</v>
      </c>
      <c r="D80">
        <v>0.34292751208683298</v>
      </c>
      <c r="E80">
        <v>0.99185631100734195</v>
      </c>
      <c r="F80">
        <v>2.9185050052205601</v>
      </c>
      <c r="G80">
        <v>0.99940223353680802</v>
      </c>
      <c r="H80">
        <v>0.73394755412909296</v>
      </c>
      <c r="I80">
        <v>0.99458493909814605</v>
      </c>
      <c r="J80" t="s">
        <v>12</v>
      </c>
      <c r="K80" t="s">
        <v>10</v>
      </c>
      <c r="L80">
        <v>6.1850000000000002E-2</v>
      </c>
      <c r="M80" t="str">
        <f>'VEP conseq'!S80</f>
        <v>intergenic_variant</v>
      </c>
      <c r="N80" t="str">
        <f>'VEP genes'!S80</f>
        <v>-</v>
      </c>
      <c r="O80" t="str">
        <f>'ChIP genes'!P80</f>
        <v>VWA3B</v>
      </c>
      <c r="P80" t="s">
        <v>22</v>
      </c>
      <c r="Q80" t="b">
        <v>0</v>
      </c>
      <c r="S80">
        <v>34</v>
      </c>
      <c r="T80">
        <f t="shared" si="7"/>
        <v>10</v>
      </c>
      <c r="U80">
        <f t="shared" si="8"/>
        <v>44372549</v>
      </c>
      <c r="V80">
        <f t="shared" si="9"/>
        <v>44543279</v>
      </c>
      <c r="W80">
        <f t="shared" si="10"/>
        <v>1</v>
      </c>
      <c r="X80">
        <f t="shared" si="6"/>
        <v>1</v>
      </c>
      <c r="Y80">
        <f t="shared" si="11"/>
        <v>1</v>
      </c>
    </row>
    <row r="81" spans="1:25" x14ac:dyDescent="0.35">
      <c r="A81">
        <v>35</v>
      </c>
      <c r="B81">
        <v>10</v>
      </c>
      <c r="C81">
        <v>46053118</v>
      </c>
      <c r="D81">
        <v>0.49564216331636402</v>
      </c>
      <c r="E81">
        <v>0.99942333117668603</v>
      </c>
      <c r="F81">
        <v>3.29382839731809</v>
      </c>
      <c r="G81">
        <v>0.99983825142760696</v>
      </c>
      <c r="H81">
        <v>0.85317011150174205</v>
      </c>
      <c r="I81">
        <v>0.99977495850797504</v>
      </c>
      <c r="J81" t="s">
        <v>12</v>
      </c>
      <c r="K81" t="s">
        <v>11</v>
      </c>
      <c r="L81">
        <v>6.6460000000000005E-2</v>
      </c>
      <c r="M81" t="str">
        <f>'VEP conseq'!S81</f>
        <v>missense_variant</v>
      </c>
      <c r="N81" t="str">
        <f>'VEP genes'!S81</f>
        <v>THADA</v>
      </c>
      <c r="O81" t="str">
        <f>'ChIP genes'!P81</f>
        <v>THADA,ENSCAFG00000047957</v>
      </c>
      <c r="Q81" t="b">
        <v>1</v>
      </c>
      <c r="S81">
        <v>35</v>
      </c>
      <c r="T81">
        <f t="shared" si="7"/>
        <v>10</v>
      </c>
      <c r="U81">
        <f t="shared" si="8"/>
        <v>46053118</v>
      </c>
      <c r="V81">
        <f t="shared" si="9"/>
        <v>46053118</v>
      </c>
      <c r="W81">
        <f t="shared" si="10"/>
        <v>1</v>
      </c>
      <c r="X81">
        <f t="shared" si="6"/>
        <v>0</v>
      </c>
      <c r="Y81">
        <f t="shared" si="11"/>
        <v>1</v>
      </c>
    </row>
    <row r="82" spans="1:25" x14ac:dyDescent="0.35">
      <c r="A82">
        <v>36</v>
      </c>
      <c r="B82">
        <v>11</v>
      </c>
      <c r="C82">
        <v>9844519</v>
      </c>
      <c r="D82">
        <v>0.44860944405748798</v>
      </c>
      <c r="E82">
        <v>0.99824186334355403</v>
      </c>
      <c r="F82">
        <v>2.80301648081474</v>
      </c>
      <c r="G82">
        <v>0.99911389912515103</v>
      </c>
      <c r="H82">
        <v>0.75794253971889403</v>
      </c>
      <c r="I82">
        <v>0.99682128892514599</v>
      </c>
      <c r="J82" t="s">
        <v>10</v>
      </c>
      <c r="K82" t="s">
        <v>12</v>
      </c>
      <c r="L82">
        <v>5.4059999999999997E-2</v>
      </c>
      <c r="M82" t="str">
        <f>'VEP conseq'!S82</f>
        <v>intergenic_variant</v>
      </c>
      <c r="N82" t="str">
        <f>'VEP genes'!S82</f>
        <v>-</v>
      </c>
      <c r="O82" t="str">
        <f>'ChIP genes'!P82</f>
        <v>ENSCAFG00000048218</v>
      </c>
      <c r="P82" t="s">
        <v>25</v>
      </c>
      <c r="Q82" t="b">
        <v>0</v>
      </c>
      <c r="S82">
        <v>36</v>
      </c>
      <c r="T82">
        <f t="shared" si="7"/>
        <v>11</v>
      </c>
      <c r="U82">
        <f t="shared" si="8"/>
        <v>9844519</v>
      </c>
      <c r="V82">
        <f t="shared" si="9"/>
        <v>9844519</v>
      </c>
      <c r="W82">
        <f t="shared" si="10"/>
        <v>1</v>
      </c>
      <c r="X82">
        <f t="shared" si="6"/>
        <v>1</v>
      </c>
      <c r="Y82">
        <f t="shared" si="11"/>
        <v>0</v>
      </c>
    </row>
    <row r="83" spans="1:25" x14ac:dyDescent="0.35">
      <c r="A83">
        <v>37</v>
      </c>
      <c r="B83">
        <v>11</v>
      </c>
      <c r="C83">
        <v>54017181</v>
      </c>
      <c r="D83">
        <v>0.30457371318397902</v>
      </c>
      <c r="E83">
        <v>0.98614588314720497</v>
      </c>
      <c r="F83">
        <v>2.84456111113747</v>
      </c>
      <c r="G83">
        <v>0.99921938732453797</v>
      </c>
      <c r="H83">
        <v>0.71532673608014596</v>
      </c>
      <c r="I83">
        <v>0.99197586429997997</v>
      </c>
      <c r="J83" t="s">
        <v>12</v>
      </c>
      <c r="K83" t="s">
        <v>11</v>
      </c>
      <c r="L83">
        <v>5.8880000000000002E-2</v>
      </c>
      <c r="M83" t="str">
        <f>'VEP conseq'!S83</f>
        <v>intron_variant</v>
      </c>
      <c r="N83" t="str">
        <f>'VEP genes'!S83</f>
        <v>FRMPD1</v>
      </c>
      <c r="O83" t="str">
        <f>'ChIP genes'!P83</f>
        <v>FRMPD1,TRMT10B</v>
      </c>
      <c r="P83" t="s">
        <v>291</v>
      </c>
      <c r="Q83" t="b">
        <v>0</v>
      </c>
      <c r="S83">
        <v>37</v>
      </c>
      <c r="T83">
        <f t="shared" si="7"/>
        <v>11</v>
      </c>
      <c r="U83">
        <f t="shared" si="8"/>
        <v>54017181</v>
      </c>
      <c r="V83">
        <f t="shared" si="9"/>
        <v>54391443</v>
      </c>
      <c r="W83">
        <f t="shared" si="10"/>
        <v>0</v>
      </c>
      <c r="X83">
        <f t="shared" si="6"/>
        <v>1</v>
      </c>
      <c r="Y83">
        <f t="shared" si="11"/>
        <v>0</v>
      </c>
    </row>
    <row r="84" spans="1:25" x14ac:dyDescent="0.35">
      <c r="A84">
        <v>37</v>
      </c>
      <c r="B84">
        <v>11</v>
      </c>
      <c r="C84">
        <v>54049858</v>
      </c>
      <c r="D84">
        <v>0.33398986120233298</v>
      </c>
      <c r="E84">
        <v>0.99092801485273896</v>
      </c>
      <c r="F84">
        <v>3.65357836798252</v>
      </c>
      <c r="G84">
        <v>0.99995780472024498</v>
      </c>
      <c r="H84">
        <v>0.77384516515553703</v>
      </c>
      <c r="I84">
        <v>0.99775661762637502</v>
      </c>
      <c r="J84" t="s">
        <v>10</v>
      </c>
      <c r="K84" t="s">
        <v>12</v>
      </c>
      <c r="L84">
        <v>5.586E-2</v>
      </c>
      <c r="M84" t="str">
        <f>'VEP conseq'!S84</f>
        <v>missense_variant</v>
      </c>
      <c r="N84" t="str">
        <f>'VEP genes'!S84</f>
        <v>FRMPD1</v>
      </c>
      <c r="O84" t="str">
        <f>'ChIP genes'!P84</f>
        <v>FRMPD1,TRMT10B</v>
      </c>
      <c r="P84" t="s">
        <v>291</v>
      </c>
      <c r="Q84" t="b">
        <v>0</v>
      </c>
      <c r="S84">
        <v>37</v>
      </c>
      <c r="T84">
        <f t="shared" si="7"/>
        <v>11</v>
      </c>
      <c r="U84">
        <f t="shared" si="8"/>
        <v>54017181</v>
      </c>
      <c r="V84">
        <f t="shared" si="9"/>
        <v>54391443</v>
      </c>
      <c r="W84">
        <f t="shared" si="10"/>
        <v>0</v>
      </c>
      <c r="X84">
        <f t="shared" si="6"/>
        <v>1</v>
      </c>
      <c r="Y84">
        <f t="shared" si="11"/>
        <v>0</v>
      </c>
    </row>
    <row r="85" spans="1:25" x14ac:dyDescent="0.35">
      <c r="A85">
        <v>37</v>
      </c>
      <c r="B85">
        <v>11</v>
      </c>
      <c r="C85">
        <v>54049870</v>
      </c>
      <c r="D85">
        <v>0.331633588188469</v>
      </c>
      <c r="E85">
        <v>0.99063968044108097</v>
      </c>
      <c r="F85">
        <v>3.7831362918085301</v>
      </c>
      <c r="G85">
        <v>0.99996483726687102</v>
      </c>
      <c r="H85">
        <v>0.75193464106186203</v>
      </c>
      <c r="I85">
        <v>0.99642746631410195</v>
      </c>
      <c r="J85" t="s">
        <v>10</v>
      </c>
      <c r="K85" t="s">
        <v>12</v>
      </c>
      <c r="L85">
        <v>0.1038</v>
      </c>
      <c r="M85" t="str">
        <f>'VEP conseq'!S85</f>
        <v>missense_variant</v>
      </c>
      <c r="N85" t="str">
        <f>'VEP genes'!S85</f>
        <v>FRMPD1</v>
      </c>
      <c r="O85" t="str">
        <f>'ChIP genes'!P85</f>
        <v>FRMPD1,TRMT10B</v>
      </c>
      <c r="P85" t="s">
        <v>291</v>
      </c>
      <c r="Q85" t="b">
        <v>0</v>
      </c>
      <c r="S85">
        <v>37</v>
      </c>
      <c r="T85">
        <f t="shared" si="7"/>
        <v>11</v>
      </c>
      <c r="U85">
        <f t="shared" si="8"/>
        <v>54017181</v>
      </c>
      <c r="V85">
        <f t="shared" si="9"/>
        <v>54391443</v>
      </c>
      <c r="W85">
        <f t="shared" si="10"/>
        <v>0</v>
      </c>
      <c r="X85">
        <f t="shared" si="6"/>
        <v>1</v>
      </c>
      <c r="Y85">
        <f t="shared" si="11"/>
        <v>0</v>
      </c>
    </row>
    <row r="86" spans="1:25" x14ac:dyDescent="0.35">
      <c r="A86">
        <v>37</v>
      </c>
      <c r="B86">
        <v>11</v>
      </c>
      <c r="C86">
        <v>54156304</v>
      </c>
      <c r="D86">
        <v>0.33787633777306098</v>
      </c>
      <c r="E86">
        <v>0.99135700019691098</v>
      </c>
      <c r="F86">
        <v>3.2958832986334499</v>
      </c>
      <c r="G86">
        <v>0.999845283974233</v>
      </c>
      <c r="H86">
        <v>0.72001308464271196</v>
      </c>
      <c r="I86">
        <v>0.99273537933556499</v>
      </c>
      <c r="J86" t="s">
        <v>12</v>
      </c>
      <c r="K86" t="s">
        <v>10</v>
      </c>
      <c r="L86">
        <v>9.4700000000000006E-2</v>
      </c>
      <c r="M86" t="str">
        <f>'VEP conseq'!S86</f>
        <v>downstream_gene_variant</v>
      </c>
      <c r="N86" t="str">
        <f>'VEP genes'!S86</f>
        <v>ENSCAFG00000002395</v>
      </c>
      <c r="O86" t="str">
        <f>'ChIP genes'!P86</f>
        <v>ENSCAFG00000002395</v>
      </c>
      <c r="P86" t="s">
        <v>24</v>
      </c>
      <c r="Q86" t="b">
        <v>0</v>
      </c>
      <c r="S86">
        <v>37</v>
      </c>
      <c r="T86">
        <f t="shared" si="7"/>
        <v>11</v>
      </c>
      <c r="U86">
        <f t="shared" si="8"/>
        <v>54017181</v>
      </c>
      <c r="V86">
        <f t="shared" si="9"/>
        <v>54391443</v>
      </c>
      <c r="W86">
        <f t="shared" si="10"/>
        <v>0</v>
      </c>
      <c r="X86">
        <f t="shared" si="6"/>
        <v>1</v>
      </c>
      <c r="Y86">
        <f t="shared" si="11"/>
        <v>0</v>
      </c>
    </row>
    <row r="87" spans="1:25" x14ac:dyDescent="0.35">
      <c r="A87">
        <v>37</v>
      </c>
      <c r="B87">
        <v>11</v>
      </c>
      <c r="C87">
        <v>54324689</v>
      </c>
      <c r="D87">
        <v>0.37709385958518099</v>
      </c>
      <c r="E87">
        <v>0.99492953388281002</v>
      </c>
      <c r="F87">
        <v>3.57792071799543</v>
      </c>
      <c r="G87">
        <v>0.99993670708036797</v>
      </c>
      <c r="H87">
        <v>0.82657196066402605</v>
      </c>
      <c r="I87">
        <v>0.99944442881656304</v>
      </c>
      <c r="J87" t="s">
        <v>12</v>
      </c>
      <c r="K87" t="s">
        <v>10</v>
      </c>
      <c r="L87">
        <v>8.0229999999999996E-2</v>
      </c>
      <c r="M87" t="str">
        <f>'VEP conseq'!S87</f>
        <v>intron_variant,upstream_gene_variant</v>
      </c>
      <c r="N87" t="str">
        <f>'VEP genes'!S87</f>
        <v>ENSCAFG00000043130,SHB</v>
      </c>
      <c r="O87" t="str">
        <f>'ChIP genes'!P87</f>
        <v>SHB</v>
      </c>
      <c r="P87" t="s">
        <v>24</v>
      </c>
      <c r="Q87" t="b">
        <v>1</v>
      </c>
      <c r="S87">
        <v>37</v>
      </c>
      <c r="T87">
        <f t="shared" si="7"/>
        <v>11</v>
      </c>
      <c r="U87">
        <f t="shared" si="8"/>
        <v>54017181</v>
      </c>
      <c r="V87">
        <f t="shared" si="9"/>
        <v>54391443</v>
      </c>
      <c r="W87">
        <f t="shared" si="10"/>
        <v>0</v>
      </c>
      <c r="X87">
        <f t="shared" si="6"/>
        <v>1</v>
      </c>
      <c r="Y87">
        <f t="shared" si="11"/>
        <v>1</v>
      </c>
    </row>
    <row r="88" spans="1:25" x14ac:dyDescent="0.35">
      <c r="A88">
        <v>37</v>
      </c>
      <c r="B88">
        <v>11</v>
      </c>
      <c r="C88">
        <v>54347903</v>
      </c>
      <c r="D88">
        <v>0.40138924318501101</v>
      </c>
      <c r="E88">
        <v>0.99628681538158603</v>
      </c>
      <c r="F88">
        <v>3.99734386980822</v>
      </c>
      <c r="G88">
        <v>0.99999296745337396</v>
      </c>
      <c r="H88">
        <v>0.89489689439790499</v>
      </c>
      <c r="I88">
        <v>0.99997186981349695</v>
      </c>
      <c r="J88" t="s">
        <v>12</v>
      </c>
      <c r="K88" t="s">
        <v>10</v>
      </c>
      <c r="L88">
        <v>9.9519999999999997E-2</v>
      </c>
      <c r="M88" t="str">
        <f>'VEP conseq'!S88</f>
        <v>intron_variant,non_coding_transcript_variant</v>
      </c>
      <c r="N88" t="str">
        <f>'VEP genes'!S88</f>
        <v>ENSCAFG00000043130</v>
      </c>
      <c r="O88" t="str">
        <f>'ChIP genes'!P88</f>
        <v>ENSCAFG00000043130</v>
      </c>
      <c r="P88" t="s">
        <v>24</v>
      </c>
      <c r="Q88" t="b">
        <v>1</v>
      </c>
      <c r="S88">
        <v>37</v>
      </c>
      <c r="T88">
        <f t="shared" si="7"/>
        <v>11</v>
      </c>
      <c r="U88">
        <f t="shared" si="8"/>
        <v>54017181</v>
      </c>
      <c r="V88">
        <f t="shared" si="9"/>
        <v>54391443</v>
      </c>
      <c r="W88">
        <f t="shared" si="10"/>
        <v>0</v>
      </c>
      <c r="X88">
        <f t="shared" si="6"/>
        <v>1</v>
      </c>
      <c r="Y88">
        <f t="shared" si="11"/>
        <v>1</v>
      </c>
    </row>
    <row r="89" spans="1:25" x14ac:dyDescent="0.35">
      <c r="A89">
        <v>37</v>
      </c>
      <c r="B89">
        <v>11</v>
      </c>
      <c r="C89">
        <v>54368623</v>
      </c>
      <c r="D89">
        <v>0.398562659602331</v>
      </c>
      <c r="E89">
        <v>0.99616022954232197</v>
      </c>
      <c r="F89">
        <v>4.01605727184762</v>
      </c>
      <c r="G89">
        <v>1</v>
      </c>
      <c r="H89">
        <v>0.902878893518686</v>
      </c>
      <c r="I89">
        <v>0.99998593490674803</v>
      </c>
      <c r="J89" t="s">
        <v>10</v>
      </c>
      <c r="K89" t="s">
        <v>12</v>
      </c>
      <c r="L89">
        <v>0.1835</v>
      </c>
      <c r="M89" t="str">
        <f>'VEP conseq'!S89</f>
        <v>intron_variant,non_coding_transcript_variant</v>
      </c>
      <c r="N89" t="str">
        <f>'VEP genes'!S89</f>
        <v>ENSCAFG00000043130</v>
      </c>
      <c r="O89" t="str">
        <f>'ChIP genes'!P89</f>
        <v>ENSCAFG00000043130</v>
      </c>
      <c r="P89" t="s">
        <v>24</v>
      </c>
      <c r="Q89" t="b">
        <v>1</v>
      </c>
      <c r="S89">
        <v>37</v>
      </c>
      <c r="T89">
        <f t="shared" si="7"/>
        <v>11</v>
      </c>
      <c r="U89">
        <f t="shared" si="8"/>
        <v>54017181</v>
      </c>
      <c r="V89">
        <f t="shared" si="9"/>
        <v>54391443</v>
      </c>
      <c r="W89">
        <f t="shared" si="10"/>
        <v>0</v>
      </c>
      <c r="X89">
        <f t="shared" si="6"/>
        <v>1</v>
      </c>
      <c r="Y89">
        <f t="shared" si="11"/>
        <v>1</v>
      </c>
    </row>
    <row r="90" spans="1:25" x14ac:dyDescent="0.35">
      <c r="A90">
        <v>37</v>
      </c>
      <c r="B90">
        <v>11</v>
      </c>
      <c r="C90">
        <v>54391443</v>
      </c>
      <c r="D90">
        <v>0.36827201712243801</v>
      </c>
      <c r="E90">
        <v>0.99431066977974103</v>
      </c>
      <c r="F90">
        <v>3.2823658120657502</v>
      </c>
      <c r="G90">
        <v>0.99981715378772995</v>
      </c>
      <c r="H90">
        <v>0.88738459732936703</v>
      </c>
      <c r="I90">
        <v>0.99996483726687102</v>
      </c>
      <c r="J90" t="s">
        <v>10</v>
      </c>
      <c r="K90" t="s">
        <v>12</v>
      </c>
      <c r="L90">
        <v>9.332E-2</v>
      </c>
      <c r="M90" t="str">
        <f>'VEP conseq'!S90</f>
        <v>intron_variant,non_coding_transcript_variant</v>
      </c>
      <c r="N90" t="str">
        <f>'VEP genes'!S90</f>
        <v>ENSCAFG00000043130</v>
      </c>
      <c r="O90" t="str">
        <f>'ChIP genes'!P90</f>
        <v>ENSCAFG00000043130</v>
      </c>
      <c r="P90" t="s">
        <v>24</v>
      </c>
      <c r="Q90" t="b">
        <v>1</v>
      </c>
      <c r="S90">
        <v>37</v>
      </c>
      <c r="T90">
        <f t="shared" si="7"/>
        <v>11</v>
      </c>
      <c r="U90">
        <f t="shared" si="8"/>
        <v>54017181</v>
      </c>
      <c r="V90">
        <f t="shared" si="9"/>
        <v>54391443</v>
      </c>
      <c r="W90">
        <f t="shared" si="10"/>
        <v>1</v>
      </c>
      <c r="X90">
        <f t="shared" si="6"/>
        <v>1</v>
      </c>
      <c r="Y90">
        <f t="shared" si="11"/>
        <v>1</v>
      </c>
    </row>
    <row r="91" spans="1:25" x14ac:dyDescent="0.35">
      <c r="A91">
        <v>38</v>
      </c>
      <c r="B91">
        <v>12</v>
      </c>
      <c r="C91">
        <v>26284264</v>
      </c>
      <c r="D91">
        <v>0.33158545797934902</v>
      </c>
      <c r="E91">
        <v>0.99063264789445504</v>
      </c>
      <c r="F91">
        <v>2.6738472764760699</v>
      </c>
      <c r="G91">
        <v>0.99860052322146897</v>
      </c>
      <c r="H91">
        <v>0.84893387052204194</v>
      </c>
      <c r="I91">
        <v>0.99973276322822002</v>
      </c>
      <c r="J91" t="s">
        <v>12</v>
      </c>
      <c r="K91" t="s">
        <v>10</v>
      </c>
      <c r="L91">
        <v>7.2660000000000002E-2</v>
      </c>
      <c r="M91" t="str">
        <f>'VEP conseq'!S91</f>
        <v>intergenic_variant</v>
      </c>
      <c r="N91" t="str">
        <f>'VEP genes'!S91</f>
        <v>-</v>
      </c>
      <c r="O91" t="str">
        <f>'ChIP genes'!P91</f>
        <v>ENSCAFG00000002473</v>
      </c>
      <c r="Q91" t="b">
        <v>1</v>
      </c>
      <c r="S91">
        <v>38</v>
      </c>
      <c r="T91">
        <f t="shared" si="7"/>
        <v>12</v>
      </c>
      <c r="U91">
        <f t="shared" si="8"/>
        <v>26284264</v>
      </c>
      <c r="V91">
        <f t="shared" si="9"/>
        <v>26284264</v>
      </c>
      <c r="W91">
        <f t="shared" si="10"/>
        <v>1</v>
      </c>
      <c r="X91">
        <f t="shared" si="6"/>
        <v>0</v>
      </c>
      <c r="Y91">
        <f t="shared" si="11"/>
        <v>1</v>
      </c>
    </row>
    <row r="92" spans="1:25" x14ac:dyDescent="0.35">
      <c r="A92">
        <v>39</v>
      </c>
      <c r="B92">
        <v>12</v>
      </c>
      <c r="C92">
        <v>30314914</v>
      </c>
      <c r="D92">
        <v>0.54777836116332301</v>
      </c>
      <c r="E92">
        <v>0.99978199105460097</v>
      </c>
      <c r="F92">
        <v>2.7095130231053601</v>
      </c>
      <c r="G92">
        <v>0.99879743452699099</v>
      </c>
      <c r="H92">
        <v>0.83507824352984905</v>
      </c>
      <c r="I92">
        <v>0.99957804720245302</v>
      </c>
      <c r="J92" t="s">
        <v>12</v>
      </c>
      <c r="K92" t="s">
        <v>10</v>
      </c>
      <c r="L92">
        <v>0.3347</v>
      </c>
      <c r="M92" t="str">
        <f>'VEP conseq'!S92</f>
        <v>intergenic_variant</v>
      </c>
      <c r="N92" t="str">
        <f>'VEP genes'!S92</f>
        <v>-</v>
      </c>
      <c r="O92" t="str">
        <f>'ChIP genes'!P92</f>
        <v>ENSCAFG00000042430</v>
      </c>
      <c r="Q92" t="b">
        <v>0</v>
      </c>
      <c r="S92">
        <v>39</v>
      </c>
      <c r="T92">
        <f t="shared" si="7"/>
        <v>12</v>
      </c>
      <c r="U92">
        <f t="shared" si="8"/>
        <v>30314914</v>
      </c>
      <c r="V92">
        <f t="shared" si="9"/>
        <v>30314914</v>
      </c>
      <c r="W92">
        <f t="shared" si="10"/>
        <v>1</v>
      </c>
      <c r="X92">
        <f t="shared" si="6"/>
        <v>0</v>
      </c>
      <c r="Y92">
        <f t="shared" si="11"/>
        <v>0</v>
      </c>
    </row>
    <row r="93" spans="1:25" x14ac:dyDescent="0.35">
      <c r="A93">
        <v>40</v>
      </c>
      <c r="B93">
        <v>12</v>
      </c>
      <c r="C93">
        <v>31691990</v>
      </c>
      <c r="D93">
        <v>0.47495447331417601</v>
      </c>
      <c r="E93">
        <v>0.99898028073926104</v>
      </c>
      <c r="F93">
        <v>3.1732314476847301</v>
      </c>
      <c r="G93">
        <v>0.99974682832147199</v>
      </c>
      <c r="H93">
        <v>0.78733726481365895</v>
      </c>
      <c r="I93">
        <v>0.99839657936932102</v>
      </c>
      <c r="J93" t="s">
        <v>12</v>
      </c>
      <c r="K93" t="s">
        <v>10</v>
      </c>
      <c r="L93">
        <v>0.11849999999999999</v>
      </c>
      <c r="M93" t="str">
        <f>'VEP conseq'!S93</f>
        <v>intron_variant</v>
      </c>
      <c r="N93" t="str">
        <f>'VEP genes'!S93</f>
        <v>ADGRB3</v>
      </c>
      <c r="O93" t="str">
        <f>'ChIP genes'!P93</f>
        <v>ADGRB3,U6</v>
      </c>
      <c r="Q93" t="b">
        <v>1</v>
      </c>
      <c r="S93">
        <v>40</v>
      </c>
      <c r="T93">
        <f t="shared" si="7"/>
        <v>12</v>
      </c>
      <c r="U93">
        <f t="shared" si="8"/>
        <v>31691990</v>
      </c>
      <c r="V93">
        <f t="shared" si="9"/>
        <v>31835704</v>
      </c>
      <c r="W93">
        <f t="shared" si="10"/>
        <v>0</v>
      </c>
      <c r="X93">
        <f t="shared" si="6"/>
        <v>0</v>
      </c>
      <c r="Y93">
        <f t="shared" si="11"/>
        <v>1</v>
      </c>
    </row>
    <row r="94" spans="1:25" x14ac:dyDescent="0.35">
      <c r="A94">
        <v>40</v>
      </c>
      <c r="B94">
        <v>12</v>
      </c>
      <c r="C94">
        <v>31745290</v>
      </c>
      <c r="D94">
        <v>0.513603123846609</v>
      </c>
      <c r="E94">
        <v>0.99958507974907895</v>
      </c>
      <c r="F94">
        <v>3.6266362301292401</v>
      </c>
      <c r="G94">
        <v>0.99995077217361905</v>
      </c>
      <c r="H94">
        <v>0.89637577896846399</v>
      </c>
      <c r="I94">
        <v>0.99997890236012299</v>
      </c>
      <c r="J94" t="s">
        <v>12</v>
      </c>
      <c r="K94" t="s">
        <v>10</v>
      </c>
      <c r="L94">
        <v>0.17219999999999999</v>
      </c>
      <c r="M94" t="str">
        <f>'VEP conseq'!S94</f>
        <v>intron_variant</v>
      </c>
      <c r="N94" t="str">
        <f>'VEP genes'!S94</f>
        <v>ADGRB3</v>
      </c>
      <c r="O94" t="str">
        <f>'ChIP genes'!P94</f>
        <v>ADGRB3,U6</v>
      </c>
      <c r="Q94" t="b">
        <v>1</v>
      </c>
      <c r="S94">
        <v>40</v>
      </c>
      <c r="T94">
        <f t="shared" si="7"/>
        <v>12</v>
      </c>
      <c r="U94">
        <f t="shared" si="8"/>
        <v>31691990</v>
      </c>
      <c r="V94">
        <f t="shared" si="9"/>
        <v>31835704</v>
      </c>
      <c r="W94">
        <f t="shared" si="10"/>
        <v>0</v>
      </c>
      <c r="X94">
        <f t="shared" si="6"/>
        <v>0</v>
      </c>
      <c r="Y94">
        <f t="shared" si="11"/>
        <v>1</v>
      </c>
    </row>
    <row r="95" spans="1:25" x14ac:dyDescent="0.35">
      <c r="A95">
        <v>40</v>
      </c>
      <c r="B95">
        <v>12</v>
      </c>
      <c r="C95">
        <v>31761177</v>
      </c>
      <c r="D95">
        <v>0.38140190302568899</v>
      </c>
      <c r="E95">
        <v>0.99522490084109305</v>
      </c>
      <c r="F95">
        <v>2.73486868985783</v>
      </c>
      <c r="G95">
        <v>0.99890292272637804</v>
      </c>
      <c r="H95">
        <v>0.83532118286924295</v>
      </c>
      <c r="I95">
        <v>0.99958507974907895</v>
      </c>
      <c r="J95" t="s">
        <v>10</v>
      </c>
      <c r="K95" t="s">
        <v>12</v>
      </c>
      <c r="L95">
        <v>9.3640000000000001E-2</v>
      </c>
      <c r="M95" t="str">
        <f>'VEP conseq'!S95</f>
        <v>intron_variant</v>
      </c>
      <c r="N95" t="str">
        <f>'VEP genes'!S95</f>
        <v>ADGRB3</v>
      </c>
      <c r="O95" t="str">
        <f>'ChIP genes'!P95</f>
        <v>ADGRB3,U6</v>
      </c>
      <c r="Q95" t="b">
        <v>0</v>
      </c>
      <c r="S95">
        <v>40</v>
      </c>
      <c r="T95">
        <f t="shared" si="7"/>
        <v>12</v>
      </c>
      <c r="U95">
        <f t="shared" si="8"/>
        <v>31691990</v>
      </c>
      <c r="V95">
        <f t="shared" si="9"/>
        <v>31835704</v>
      </c>
      <c r="W95">
        <f t="shared" si="10"/>
        <v>0</v>
      </c>
      <c r="X95">
        <f t="shared" si="6"/>
        <v>0</v>
      </c>
      <c r="Y95">
        <f t="shared" si="11"/>
        <v>1</v>
      </c>
    </row>
    <row r="96" spans="1:25" x14ac:dyDescent="0.35">
      <c r="A96">
        <v>40</v>
      </c>
      <c r="B96">
        <v>12</v>
      </c>
      <c r="C96">
        <v>31805128</v>
      </c>
      <c r="D96">
        <v>0.33285866169511402</v>
      </c>
      <c r="E96">
        <v>0.99080846156010005</v>
      </c>
      <c r="F96">
        <v>2.4956379901724599</v>
      </c>
      <c r="G96">
        <v>0.99758783650735605</v>
      </c>
      <c r="H96">
        <v>0.83644459495703605</v>
      </c>
      <c r="I96">
        <v>0.99960617738895596</v>
      </c>
      <c r="J96" t="s">
        <v>10</v>
      </c>
      <c r="K96" t="s">
        <v>11</v>
      </c>
      <c r="L96">
        <v>8.4769999999999998E-2</v>
      </c>
      <c r="M96" t="str">
        <f>'VEP conseq'!S96</f>
        <v>intron_variant</v>
      </c>
      <c r="N96" t="str">
        <f>'VEP genes'!S96</f>
        <v>ADGRB3</v>
      </c>
      <c r="O96" t="str">
        <f>'ChIP genes'!P96</f>
        <v>ADGRB3,U6</v>
      </c>
      <c r="Q96" t="b">
        <v>0</v>
      </c>
      <c r="S96">
        <v>40</v>
      </c>
      <c r="T96">
        <f t="shared" si="7"/>
        <v>12</v>
      </c>
      <c r="U96">
        <f t="shared" si="8"/>
        <v>31691990</v>
      </c>
      <c r="V96">
        <f t="shared" si="9"/>
        <v>31835704</v>
      </c>
      <c r="W96">
        <f t="shared" si="10"/>
        <v>0</v>
      </c>
      <c r="X96">
        <f t="shared" si="6"/>
        <v>0</v>
      </c>
      <c r="Y96">
        <f t="shared" si="11"/>
        <v>1</v>
      </c>
    </row>
    <row r="97" spans="1:25" x14ac:dyDescent="0.35">
      <c r="A97">
        <v>40</v>
      </c>
      <c r="B97">
        <v>12</v>
      </c>
      <c r="C97">
        <v>31820134</v>
      </c>
      <c r="D97">
        <v>0.361435308152601</v>
      </c>
      <c r="E97">
        <v>0.99371993586317497</v>
      </c>
      <c r="F97">
        <v>2.6483748904651798</v>
      </c>
      <c r="G97">
        <v>0.99848096992883095</v>
      </c>
      <c r="H97">
        <v>0.84652205325373397</v>
      </c>
      <c r="I97">
        <v>0.99969760049509104</v>
      </c>
      <c r="J97" t="s">
        <v>12</v>
      </c>
      <c r="K97" t="s">
        <v>10</v>
      </c>
      <c r="L97">
        <v>8.5400000000000004E-2</v>
      </c>
      <c r="M97" t="str">
        <f>'VEP conseq'!S97</f>
        <v>intron_variant</v>
      </c>
      <c r="N97" t="str">
        <f>'VEP genes'!S97</f>
        <v>ADGRB3</v>
      </c>
      <c r="O97" t="str">
        <f>'ChIP genes'!P97</f>
        <v>ADGRB3,U6</v>
      </c>
      <c r="Q97" t="b">
        <v>0</v>
      </c>
      <c r="S97">
        <v>40</v>
      </c>
      <c r="T97">
        <f t="shared" si="7"/>
        <v>12</v>
      </c>
      <c r="U97">
        <f t="shared" si="8"/>
        <v>31691990</v>
      </c>
      <c r="V97">
        <f t="shared" si="9"/>
        <v>31835704</v>
      </c>
      <c r="W97">
        <f t="shared" si="10"/>
        <v>0</v>
      </c>
      <c r="X97">
        <f t="shared" si="6"/>
        <v>0</v>
      </c>
      <c r="Y97">
        <f t="shared" si="11"/>
        <v>1</v>
      </c>
    </row>
    <row r="98" spans="1:25" x14ac:dyDescent="0.35">
      <c r="A98">
        <v>40</v>
      </c>
      <c r="B98">
        <v>12</v>
      </c>
      <c r="C98">
        <v>31835704</v>
      </c>
      <c r="D98">
        <v>0.45341896679641402</v>
      </c>
      <c r="E98">
        <v>0.99843174210245</v>
      </c>
      <c r="F98">
        <v>2.97298042633403</v>
      </c>
      <c r="G98">
        <v>0.99949365664294398</v>
      </c>
      <c r="H98">
        <v>0.87043054432044697</v>
      </c>
      <c r="I98">
        <v>0.99983825142760696</v>
      </c>
      <c r="J98" t="s">
        <v>11</v>
      </c>
      <c r="K98" t="s">
        <v>12</v>
      </c>
      <c r="L98">
        <v>7.8839999999999993E-2</v>
      </c>
      <c r="M98" t="str">
        <f>'VEP conseq'!S98</f>
        <v>intron_variant,upstream_gene_variant</v>
      </c>
      <c r="N98" t="str">
        <f>'VEP genes'!S98</f>
        <v>ADGRB3,U6</v>
      </c>
      <c r="O98" t="str">
        <f>'ChIP genes'!P98</f>
        <v>ADGRB3,U6</v>
      </c>
      <c r="Q98" t="b">
        <v>1</v>
      </c>
      <c r="S98">
        <v>40</v>
      </c>
      <c r="T98">
        <f t="shared" si="7"/>
        <v>12</v>
      </c>
      <c r="U98">
        <f t="shared" si="8"/>
        <v>31691990</v>
      </c>
      <c r="V98">
        <f t="shared" si="9"/>
        <v>31835704</v>
      </c>
      <c r="W98">
        <f t="shared" si="10"/>
        <v>1</v>
      </c>
      <c r="X98">
        <f t="shared" si="6"/>
        <v>0</v>
      </c>
      <c r="Y98">
        <f t="shared" si="11"/>
        <v>1</v>
      </c>
    </row>
    <row r="99" spans="1:25" x14ac:dyDescent="0.35">
      <c r="A99">
        <v>41</v>
      </c>
      <c r="B99">
        <v>12</v>
      </c>
      <c r="C99">
        <v>39245810</v>
      </c>
      <c r="D99">
        <v>0.48987081262204701</v>
      </c>
      <c r="E99">
        <v>0.99931081043067305</v>
      </c>
      <c r="F99">
        <v>2.9667081505223201</v>
      </c>
      <c r="G99">
        <v>0.99947959154969201</v>
      </c>
      <c r="H99">
        <v>0.80721992343509996</v>
      </c>
      <c r="I99">
        <v>0.99896621564600996</v>
      </c>
      <c r="J99" t="s">
        <v>10</v>
      </c>
      <c r="K99" t="s">
        <v>12</v>
      </c>
      <c r="L99">
        <v>0.4143</v>
      </c>
      <c r="M99" t="str">
        <f>'VEP conseq'!S99</f>
        <v>intergenic_variant</v>
      </c>
      <c r="N99" t="str">
        <f>'VEP genes'!S99</f>
        <v>-</v>
      </c>
      <c r="O99" t="str">
        <f>'ChIP genes'!P99</f>
        <v>U6</v>
      </c>
      <c r="Q99" t="b">
        <v>0</v>
      </c>
      <c r="S99">
        <v>41</v>
      </c>
      <c r="T99">
        <f t="shared" si="7"/>
        <v>12</v>
      </c>
      <c r="U99">
        <f t="shared" si="8"/>
        <v>39245810</v>
      </c>
      <c r="V99">
        <f t="shared" si="9"/>
        <v>39245810</v>
      </c>
      <c r="W99">
        <f t="shared" si="10"/>
        <v>1</v>
      </c>
      <c r="X99">
        <f t="shared" si="6"/>
        <v>0</v>
      </c>
      <c r="Y99">
        <f t="shared" si="11"/>
        <v>0</v>
      </c>
    </row>
    <row r="100" spans="1:25" x14ac:dyDescent="0.35">
      <c r="A100">
        <v>42</v>
      </c>
      <c r="B100">
        <v>12</v>
      </c>
      <c r="C100">
        <v>47393616</v>
      </c>
      <c r="D100">
        <v>0.26526309501350598</v>
      </c>
      <c r="E100">
        <v>0.97453514866803603</v>
      </c>
      <c r="F100">
        <v>3.0558667291473198</v>
      </c>
      <c r="G100">
        <v>0.99962727502883297</v>
      </c>
      <c r="H100">
        <v>0.59627071510552299</v>
      </c>
      <c r="I100">
        <v>0.92043376747587802</v>
      </c>
      <c r="J100" t="s">
        <v>12</v>
      </c>
      <c r="K100" t="s">
        <v>10</v>
      </c>
      <c r="L100">
        <v>9.9930000000000005E-2</v>
      </c>
      <c r="M100" t="str">
        <f>'VEP conseq'!S100</f>
        <v>intergenic_variant</v>
      </c>
      <c r="N100" t="str">
        <f>'VEP genes'!S100</f>
        <v>-</v>
      </c>
      <c r="O100" t="str">
        <f>'ChIP genes'!P100</f>
        <v>SPACA1</v>
      </c>
      <c r="Q100" t="b">
        <v>0</v>
      </c>
      <c r="S100">
        <v>42</v>
      </c>
      <c r="T100">
        <f t="shared" si="7"/>
        <v>12</v>
      </c>
      <c r="U100">
        <f t="shared" si="8"/>
        <v>47393616</v>
      </c>
      <c r="V100">
        <f t="shared" si="9"/>
        <v>47562731</v>
      </c>
      <c r="W100">
        <f t="shared" si="10"/>
        <v>0</v>
      </c>
      <c r="X100">
        <f t="shared" si="6"/>
        <v>0</v>
      </c>
      <c r="Y100">
        <f t="shared" si="11"/>
        <v>0</v>
      </c>
    </row>
    <row r="101" spans="1:25" x14ac:dyDescent="0.35">
      <c r="A101">
        <v>42</v>
      </c>
      <c r="B101">
        <v>12</v>
      </c>
      <c r="C101">
        <v>47562731</v>
      </c>
      <c r="D101">
        <v>0.259694953919057</v>
      </c>
      <c r="E101">
        <v>0.972263636107907</v>
      </c>
      <c r="F101">
        <v>3.0338829752970899</v>
      </c>
      <c r="G101">
        <v>0.99959211229570499</v>
      </c>
      <c r="H101">
        <v>0.69250729844802905</v>
      </c>
      <c r="I101">
        <v>0.98732031843371104</v>
      </c>
      <c r="J101" t="s">
        <v>12</v>
      </c>
      <c r="K101" t="s">
        <v>10</v>
      </c>
      <c r="L101">
        <v>0.26069999999999999</v>
      </c>
      <c r="M101" t="str">
        <f>'VEP conseq'!S101</f>
        <v>upstream_gene_variant</v>
      </c>
      <c r="N101" t="str">
        <f>'VEP genes'!S101</f>
        <v>CNR1</v>
      </c>
      <c r="O101" t="str">
        <f>'ChIP genes'!P101</f>
        <v>CNR1</v>
      </c>
      <c r="Q101" t="b">
        <v>0</v>
      </c>
      <c r="S101">
        <v>42</v>
      </c>
      <c r="T101">
        <f t="shared" si="7"/>
        <v>12</v>
      </c>
      <c r="U101">
        <f t="shared" si="8"/>
        <v>47393616</v>
      </c>
      <c r="V101">
        <f t="shared" si="9"/>
        <v>47562731</v>
      </c>
      <c r="W101">
        <f t="shared" si="10"/>
        <v>1</v>
      </c>
      <c r="X101">
        <f t="shared" si="6"/>
        <v>0</v>
      </c>
      <c r="Y101">
        <f t="shared" si="11"/>
        <v>0</v>
      </c>
    </row>
    <row r="102" spans="1:25" x14ac:dyDescent="0.35">
      <c r="A102">
        <v>43</v>
      </c>
      <c r="B102">
        <v>13</v>
      </c>
      <c r="C102">
        <v>11012218</v>
      </c>
      <c r="D102">
        <v>0.29894784454454099</v>
      </c>
      <c r="E102">
        <v>0.98486595966131296</v>
      </c>
      <c r="F102">
        <v>2.7815315888297598</v>
      </c>
      <c r="G102">
        <v>0.99902950856564199</v>
      </c>
      <c r="H102">
        <v>0.75356838758220801</v>
      </c>
      <c r="I102">
        <v>0.99655405215336601</v>
      </c>
      <c r="J102" t="s">
        <v>12</v>
      </c>
      <c r="K102" t="s">
        <v>10</v>
      </c>
      <c r="L102">
        <v>0.16669999999999999</v>
      </c>
      <c r="M102" t="str">
        <f>'VEP conseq'!S102</f>
        <v>intergenic_variant</v>
      </c>
      <c r="N102" t="str">
        <f>'VEP genes'!S102</f>
        <v>-</v>
      </c>
      <c r="O102" t="str">
        <f>'ChIP genes'!P102</f>
        <v>ENSCAFG00000043478</v>
      </c>
      <c r="Q102" t="b">
        <v>0</v>
      </c>
      <c r="S102">
        <v>43</v>
      </c>
      <c r="T102">
        <f t="shared" si="7"/>
        <v>13</v>
      </c>
      <c r="U102">
        <f t="shared" si="8"/>
        <v>11012218</v>
      </c>
      <c r="V102">
        <f t="shared" si="9"/>
        <v>11012218</v>
      </c>
      <c r="W102">
        <f t="shared" si="10"/>
        <v>1</v>
      </c>
      <c r="X102">
        <f t="shared" si="6"/>
        <v>0</v>
      </c>
      <c r="Y102">
        <f t="shared" si="11"/>
        <v>0</v>
      </c>
    </row>
    <row r="103" spans="1:25" x14ac:dyDescent="0.35">
      <c r="A103">
        <v>44</v>
      </c>
      <c r="B103">
        <v>13</v>
      </c>
      <c r="C103">
        <v>14702870</v>
      </c>
      <c r="D103">
        <v>0.33532968269817398</v>
      </c>
      <c r="E103">
        <v>0.99106866578525399</v>
      </c>
      <c r="F103">
        <v>2.3492562847581002</v>
      </c>
      <c r="G103">
        <v>0.99579453711778099</v>
      </c>
      <c r="H103">
        <v>0.81356097441379105</v>
      </c>
      <c r="I103">
        <v>0.99917015949815702</v>
      </c>
      <c r="J103" t="s">
        <v>12</v>
      </c>
      <c r="K103" t="s">
        <v>10</v>
      </c>
      <c r="L103">
        <v>0.36470000000000002</v>
      </c>
      <c r="M103" t="str">
        <f>'VEP conseq'!S103</f>
        <v>intergenic_variant</v>
      </c>
      <c r="N103" t="str">
        <f>'VEP genes'!S103</f>
        <v>-</v>
      </c>
      <c r="O103" t="str">
        <f>'ChIP genes'!P103</f>
        <v>U6</v>
      </c>
      <c r="Q103" t="b">
        <v>0</v>
      </c>
      <c r="S103">
        <v>44</v>
      </c>
      <c r="T103">
        <f t="shared" si="7"/>
        <v>13</v>
      </c>
      <c r="U103">
        <f t="shared" si="8"/>
        <v>14702870</v>
      </c>
      <c r="V103">
        <f t="shared" si="9"/>
        <v>14702870</v>
      </c>
      <c r="W103">
        <f t="shared" si="10"/>
        <v>1</v>
      </c>
      <c r="X103">
        <f t="shared" si="6"/>
        <v>0</v>
      </c>
      <c r="Y103">
        <f t="shared" si="11"/>
        <v>0</v>
      </c>
    </row>
    <row r="104" spans="1:25" x14ac:dyDescent="0.35">
      <c r="A104">
        <v>45</v>
      </c>
      <c r="B104">
        <v>14</v>
      </c>
      <c r="C104">
        <v>8117811</v>
      </c>
      <c r="D104">
        <v>0.38060691117836098</v>
      </c>
      <c r="E104">
        <v>0.99514051028158301</v>
      </c>
      <c r="F104">
        <v>2.7777236923152002</v>
      </c>
      <c r="G104">
        <v>0.99902247601901595</v>
      </c>
      <c r="H104">
        <v>0.86242093774214801</v>
      </c>
      <c r="I104">
        <v>0.99980308869447798</v>
      </c>
      <c r="J104" t="s">
        <v>12</v>
      </c>
      <c r="K104" t="s">
        <v>10</v>
      </c>
      <c r="L104">
        <v>5.3069999999999999E-2</v>
      </c>
      <c r="M104" t="str">
        <f>'VEP conseq'!S104</f>
        <v>3_prime_UTR_variant</v>
      </c>
      <c r="N104" t="str">
        <f>'VEP genes'!S104</f>
        <v>LEP</v>
      </c>
      <c r="O104" t="str">
        <f>'ChIP genes'!P104</f>
        <v>LEP</v>
      </c>
      <c r="Q104" t="b">
        <v>1</v>
      </c>
      <c r="S104">
        <v>45</v>
      </c>
      <c r="T104">
        <f t="shared" si="7"/>
        <v>14</v>
      </c>
      <c r="U104">
        <f t="shared" si="8"/>
        <v>8117811</v>
      </c>
      <c r="V104">
        <f t="shared" si="9"/>
        <v>8117811</v>
      </c>
      <c r="W104">
        <f t="shared" si="10"/>
        <v>1</v>
      </c>
      <c r="X104">
        <f t="shared" si="6"/>
        <v>0</v>
      </c>
      <c r="Y104">
        <f t="shared" si="11"/>
        <v>1</v>
      </c>
    </row>
    <row r="105" spans="1:25" x14ac:dyDescent="0.35">
      <c r="A105">
        <v>46</v>
      </c>
      <c r="B105">
        <v>14</v>
      </c>
      <c r="C105">
        <v>17850921</v>
      </c>
      <c r="D105">
        <v>0.35581549411424501</v>
      </c>
      <c r="E105">
        <v>0.99318546231961502</v>
      </c>
      <c r="F105">
        <v>2.8990928660542399</v>
      </c>
      <c r="G105">
        <v>0.99937410335030497</v>
      </c>
      <c r="H105">
        <v>0.78526495454142997</v>
      </c>
      <c r="I105">
        <v>0.99831218880981198</v>
      </c>
      <c r="J105" t="s">
        <v>10</v>
      </c>
      <c r="K105" t="s">
        <v>12</v>
      </c>
      <c r="L105">
        <v>0.1711</v>
      </c>
      <c r="M105" t="str">
        <f>'VEP conseq'!S105</f>
        <v>intron_variant</v>
      </c>
      <c r="N105" t="str">
        <f>'VEP genes'!S105</f>
        <v>ANKIB1,KRIT1</v>
      </c>
      <c r="O105" t="str">
        <f>'ChIP genes'!P105</f>
        <v>KRIT1,ANKIB1</v>
      </c>
      <c r="Q105" t="b">
        <v>0</v>
      </c>
      <c r="S105">
        <v>46</v>
      </c>
      <c r="T105">
        <f t="shared" si="7"/>
        <v>14</v>
      </c>
      <c r="U105">
        <f t="shared" si="8"/>
        <v>17850921</v>
      </c>
      <c r="V105">
        <f t="shared" si="9"/>
        <v>17850921</v>
      </c>
      <c r="W105">
        <f t="shared" si="10"/>
        <v>1</v>
      </c>
      <c r="X105">
        <f t="shared" si="6"/>
        <v>0</v>
      </c>
      <c r="Y105">
        <f t="shared" si="11"/>
        <v>0</v>
      </c>
    </row>
    <row r="106" spans="1:25" x14ac:dyDescent="0.35">
      <c r="A106">
        <v>47</v>
      </c>
      <c r="B106">
        <v>14</v>
      </c>
      <c r="C106">
        <v>32503168</v>
      </c>
      <c r="D106">
        <v>0.44278785749808502</v>
      </c>
      <c r="E106">
        <v>0.99807308222453495</v>
      </c>
      <c r="F106">
        <v>2.2364430310777599</v>
      </c>
      <c r="G106">
        <v>0.99412782356746998</v>
      </c>
      <c r="H106">
        <v>0.82497815986538903</v>
      </c>
      <c r="I106">
        <v>0.99942333117668603</v>
      </c>
      <c r="J106" t="s">
        <v>10</v>
      </c>
      <c r="K106" t="s">
        <v>12</v>
      </c>
      <c r="L106">
        <v>0.29580000000000001</v>
      </c>
      <c r="M106" t="str">
        <f>'VEP conseq'!S106</f>
        <v>intergenic_variant</v>
      </c>
      <c r="N106" t="str">
        <f>'VEP genes'!S106</f>
        <v>-</v>
      </c>
      <c r="O106" t="str">
        <f>'ChIP genes'!P106</f>
        <v>ENSCAFG00000026754</v>
      </c>
      <c r="Q106" t="b">
        <v>0</v>
      </c>
      <c r="S106">
        <v>47</v>
      </c>
      <c r="T106">
        <f t="shared" si="7"/>
        <v>14</v>
      </c>
      <c r="U106">
        <f t="shared" si="8"/>
        <v>32503168</v>
      </c>
      <c r="V106">
        <f t="shared" si="9"/>
        <v>32568553</v>
      </c>
      <c r="W106">
        <f t="shared" si="10"/>
        <v>0</v>
      </c>
      <c r="X106">
        <f t="shared" si="6"/>
        <v>0</v>
      </c>
      <c r="Y106">
        <f t="shared" si="11"/>
        <v>0</v>
      </c>
    </row>
    <row r="107" spans="1:25" x14ac:dyDescent="0.35">
      <c r="A107">
        <v>47</v>
      </c>
      <c r="B107">
        <v>14</v>
      </c>
      <c r="C107">
        <v>32522229</v>
      </c>
      <c r="D107">
        <v>0.40604338803572798</v>
      </c>
      <c r="E107">
        <v>0.99656108469999205</v>
      </c>
      <c r="F107">
        <v>2.1428015811946501</v>
      </c>
      <c r="G107">
        <v>0.99212354777912204</v>
      </c>
      <c r="H107">
        <v>0.81088165272670099</v>
      </c>
      <c r="I107">
        <v>0.99909280148527402</v>
      </c>
      <c r="J107" t="s">
        <v>12</v>
      </c>
      <c r="K107" t="s">
        <v>11</v>
      </c>
      <c r="L107">
        <v>0.34639999999999999</v>
      </c>
      <c r="M107" t="str">
        <f>'VEP conseq'!S107</f>
        <v>intergenic_variant</v>
      </c>
      <c r="N107" t="str">
        <f>'VEP genes'!S107</f>
        <v>-</v>
      </c>
      <c r="O107" t="str">
        <f>'ChIP genes'!P107</f>
        <v>ENSCAFG00000026754</v>
      </c>
      <c r="Q107" t="b">
        <v>0</v>
      </c>
      <c r="S107">
        <v>47</v>
      </c>
      <c r="T107">
        <f t="shared" si="7"/>
        <v>14</v>
      </c>
      <c r="U107">
        <f t="shared" si="8"/>
        <v>32503168</v>
      </c>
      <c r="V107">
        <f t="shared" si="9"/>
        <v>32568553</v>
      </c>
      <c r="W107">
        <f t="shared" si="10"/>
        <v>0</v>
      </c>
      <c r="X107">
        <f t="shared" si="6"/>
        <v>0</v>
      </c>
      <c r="Y107">
        <f t="shared" si="11"/>
        <v>0</v>
      </c>
    </row>
    <row r="108" spans="1:25" x14ac:dyDescent="0.35">
      <c r="A108">
        <v>47</v>
      </c>
      <c r="B108">
        <v>14</v>
      </c>
      <c r="C108">
        <v>32529441</v>
      </c>
      <c r="D108">
        <v>0.41112827256706402</v>
      </c>
      <c r="E108">
        <v>0.99683535401839696</v>
      </c>
      <c r="F108">
        <v>2.15319423213545</v>
      </c>
      <c r="G108">
        <v>0.992348589271147</v>
      </c>
      <c r="H108">
        <v>0.81043248162267501</v>
      </c>
      <c r="I108">
        <v>0.99907170384539601</v>
      </c>
      <c r="J108" t="s">
        <v>12</v>
      </c>
      <c r="K108" t="s">
        <v>11</v>
      </c>
      <c r="L108">
        <v>0.29409999999999997</v>
      </c>
      <c r="M108" t="str">
        <f>'VEP conseq'!S108</f>
        <v>intergenic_variant</v>
      </c>
      <c r="N108" t="str">
        <f>'VEP genes'!S108</f>
        <v>-</v>
      </c>
      <c r="O108" t="str">
        <f>'ChIP genes'!P108</f>
        <v>ENSCAFG00000026754</v>
      </c>
      <c r="Q108" t="b">
        <v>0</v>
      </c>
      <c r="S108">
        <v>47</v>
      </c>
      <c r="T108">
        <f t="shared" si="7"/>
        <v>14</v>
      </c>
      <c r="U108">
        <f t="shared" si="8"/>
        <v>32503168</v>
      </c>
      <c r="V108">
        <f t="shared" si="9"/>
        <v>32568553</v>
      </c>
      <c r="W108">
        <f t="shared" si="10"/>
        <v>0</v>
      </c>
      <c r="X108">
        <f t="shared" si="6"/>
        <v>0</v>
      </c>
      <c r="Y108">
        <f t="shared" si="11"/>
        <v>0</v>
      </c>
    </row>
    <row r="109" spans="1:25" x14ac:dyDescent="0.35">
      <c r="A109">
        <v>47</v>
      </c>
      <c r="B109">
        <v>14</v>
      </c>
      <c r="C109">
        <v>32540148</v>
      </c>
      <c r="D109">
        <v>0.45275877780145302</v>
      </c>
      <c r="E109">
        <v>0.99838954682269498</v>
      </c>
      <c r="F109">
        <v>2.32054876223087</v>
      </c>
      <c r="G109">
        <v>0.99537258432023401</v>
      </c>
      <c r="H109">
        <v>0.83002655718733998</v>
      </c>
      <c r="I109">
        <v>0.99950772173619495</v>
      </c>
      <c r="J109" t="s">
        <v>10</v>
      </c>
      <c r="K109" t="s">
        <v>12</v>
      </c>
      <c r="L109">
        <v>0.41249999999999998</v>
      </c>
      <c r="M109" t="str">
        <f>'VEP conseq'!S109</f>
        <v>intergenic_variant</v>
      </c>
      <c r="N109" t="str">
        <f>'VEP genes'!S109</f>
        <v>-</v>
      </c>
      <c r="O109" t="str">
        <f>'ChIP genes'!P109</f>
        <v>ENSCAFG00000026754</v>
      </c>
      <c r="Q109" t="b">
        <v>0</v>
      </c>
      <c r="S109">
        <v>47</v>
      </c>
      <c r="T109">
        <f t="shared" si="7"/>
        <v>14</v>
      </c>
      <c r="U109">
        <f t="shared" si="8"/>
        <v>32503168</v>
      </c>
      <c r="V109">
        <f t="shared" si="9"/>
        <v>32568553</v>
      </c>
      <c r="W109">
        <f t="shared" si="10"/>
        <v>0</v>
      </c>
      <c r="X109">
        <f t="shared" si="6"/>
        <v>0</v>
      </c>
      <c r="Y109">
        <f t="shared" si="11"/>
        <v>0</v>
      </c>
    </row>
    <row r="110" spans="1:25" x14ac:dyDescent="0.35">
      <c r="A110">
        <v>47</v>
      </c>
      <c r="B110">
        <v>14</v>
      </c>
      <c r="C110">
        <v>32568553</v>
      </c>
      <c r="D110">
        <v>0.41796522105684503</v>
      </c>
      <c r="E110">
        <v>0.99713072097667999</v>
      </c>
      <c r="F110">
        <v>2.2179194071378099</v>
      </c>
      <c r="G110">
        <v>0.99369883822329697</v>
      </c>
      <c r="H110">
        <v>0.80815055096119204</v>
      </c>
      <c r="I110">
        <v>0.99900137837913905</v>
      </c>
      <c r="J110" t="s">
        <v>12</v>
      </c>
      <c r="K110" t="s">
        <v>10</v>
      </c>
      <c r="L110">
        <v>0.23760000000000001</v>
      </c>
      <c r="M110" t="str">
        <f>'VEP conseq'!S110</f>
        <v>intergenic_variant</v>
      </c>
      <c r="N110" t="str">
        <f>'VEP genes'!S110</f>
        <v>-</v>
      </c>
      <c r="O110" t="str">
        <f>'ChIP genes'!P110</f>
        <v>HDAC9</v>
      </c>
      <c r="Q110" t="b">
        <v>0</v>
      </c>
      <c r="S110">
        <v>47</v>
      </c>
      <c r="T110">
        <f t="shared" si="7"/>
        <v>14</v>
      </c>
      <c r="U110">
        <f t="shared" si="8"/>
        <v>32503168</v>
      </c>
      <c r="V110">
        <f t="shared" si="9"/>
        <v>32568553</v>
      </c>
      <c r="W110">
        <f t="shared" si="10"/>
        <v>1</v>
      </c>
      <c r="X110">
        <f t="shared" si="6"/>
        <v>0</v>
      </c>
      <c r="Y110">
        <f t="shared" si="11"/>
        <v>0</v>
      </c>
    </row>
    <row r="111" spans="1:25" x14ac:dyDescent="0.35">
      <c r="A111">
        <v>48</v>
      </c>
      <c r="B111">
        <v>15</v>
      </c>
      <c r="C111">
        <v>20317533</v>
      </c>
      <c r="D111">
        <v>0.59423869622166103</v>
      </c>
      <c r="E111">
        <v>0.99990154434723899</v>
      </c>
      <c r="F111">
        <v>2.5617165984031298</v>
      </c>
      <c r="G111">
        <v>0.99804495203803201</v>
      </c>
      <c r="H111">
        <v>0.81875140181419603</v>
      </c>
      <c r="I111">
        <v>0.99931081043067305</v>
      </c>
      <c r="J111" t="s">
        <v>12</v>
      </c>
      <c r="K111" t="s">
        <v>11</v>
      </c>
      <c r="L111">
        <v>0.27200000000000002</v>
      </c>
      <c r="M111" t="str">
        <f>'VEP conseq'!S111</f>
        <v>intergenic_variant</v>
      </c>
      <c r="N111" t="str">
        <f>'VEP genes'!S111</f>
        <v>-</v>
      </c>
      <c r="O111" t="str">
        <f>'ChIP genes'!P111</f>
        <v>ENSCAFG00000005722</v>
      </c>
      <c r="P111" t="s">
        <v>24</v>
      </c>
      <c r="Q111" t="b">
        <v>1</v>
      </c>
      <c r="S111">
        <v>48</v>
      </c>
      <c r="T111">
        <f t="shared" si="7"/>
        <v>15</v>
      </c>
      <c r="U111">
        <f t="shared" si="8"/>
        <v>20317533</v>
      </c>
      <c r="V111">
        <f t="shared" si="9"/>
        <v>20317533</v>
      </c>
      <c r="W111">
        <f t="shared" si="10"/>
        <v>1</v>
      </c>
      <c r="X111">
        <f t="shared" si="6"/>
        <v>1</v>
      </c>
      <c r="Y111">
        <f t="shared" si="11"/>
        <v>1</v>
      </c>
    </row>
    <row r="112" spans="1:25" x14ac:dyDescent="0.35">
      <c r="A112">
        <v>49</v>
      </c>
      <c r="B112">
        <v>15</v>
      </c>
      <c r="C112">
        <v>26751372</v>
      </c>
      <c r="D112">
        <v>0.26737469197798802</v>
      </c>
      <c r="E112">
        <v>0.97532982643674904</v>
      </c>
      <c r="F112">
        <v>2.80868998812586</v>
      </c>
      <c r="G112">
        <v>0.99913499676502904</v>
      </c>
      <c r="H112">
        <v>0.72534521854346701</v>
      </c>
      <c r="I112">
        <v>0.99345973163802104</v>
      </c>
      <c r="J112" t="s">
        <v>11</v>
      </c>
      <c r="K112" t="s">
        <v>12</v>
      </c>
      <c r="L112">
        <v>8.6779999999999996E-2</v>
      </c>
      <c r="M112" t="str">
        <f>'VEP conseq'!S112</f>
        <v>intron_variant</v>
      </c>
      <c r="N112" t="str">
        <f>'VEP genes'!S112</f>
        <v>LRRIQ1</v>
      </c>
      <c r="O112" t="str">
        <f>'ChIP genes'!P112</f>
        <v>LRRIQ1,U6</v>
      </c>
      <c r="Q112" t="b">
        <v>0</v>
      </c>
      <c r="S112">
        <v>49</v>
      </c>
      <c r="T112">
        <f t="shared" si="7"/>
        <v>15</v>
      </c>
      <c r="U112">
        <f t="shared" si="8"/>
        <v>26751372</v>
      </c>
      <c r="V112">
        <f t="shared" si="9"/>
        <v>26751372</v>
      </c>
      <c r="W112">
        <f t="shared" si="10"/>
        <v>1</v>
      </c>
      <c r="X112">
        <f t="shared" si="6"/>
        <v>0</v>
      </c>
      <c r="Y112">
        <f t="shared" si="11"/>
        <v>0</v>
      </c>
    </row>
    <row r="113" spans="1:25" x14ac:dyDescent="0.35">
      <c r="A113">
        <v>50</v>
      </c>
      <c r="B113">
        <v>15</v>
      </c>
      <c r="C113">
        <v>26965818</v>
      </c>
      <c r="D113">
        <v>0.35206247155702802</v>
      </c>
      <c r="E113">
        <v>0.99287603026808102</v>
      </c>
      <c r="F113">
        <v>2.96271595359263</v>
      </c>
      <c r="G113">
        <v>0.99947255900306597</v>
      </c>
      <c r="H113">
        <v>0.65584856089045596</v>
      </c>
      <c r="I113">
        <v>0.97442262792202305</v>
      </c>
      <c r="J113" t="s">
        <v>10</v>
      </c>
      <c r="K113" t="s">
        <v>12</v>
      </c>
      <c r="L113">
        <v>0.3664</v>
      </c>
      <c r="M113" t="str">
        <f>'VEP conseq'!S113</f>
        <v>upstream_gene_variant</v>
      </c>
      <c r="N113" t="str">
        <f>'VEP genes'!S113</f>
        <v>ENSCAFG00000042655</v>
      </c>
      <c r="O113" t="str">
        <f>'ChIP genes'!P113</f>
        <v>ENSCAFG00000042655</v>
      </c>
      <c r="Q113" t="b">
        <v>0</v>
      </c>
      <c r="S113">
        <v>50</v>
      </c>
      <c r="T113">
        <f t="shared" si="7"/>
        <v>15</v>
      </c>
      <c r="U113">
        <f t="shared" si="8"/>
        <v>26965818</v>
      </c>
      <c r="V113">
        <f t="shared" si="9"/>
        <v>26965818</v>
      </c>
      <c r="W113">
        <f t="shared" si="10"/>
        <v>1</v>
      </c>
      <c r="X113">
        <f t="shared" si="6"/>
        <v>0</v>
      </c>
      <c r="Y113">
        <f t="shared" si="11"/>
        <v>0</v>
      </c>
    </row>
    <row r="114" spans="1:25" x14ac:dyDescent="0.35">
      <c r="A114">
        <v>51</v>
      </c>
      <c r="B114">
        <v>16</v>
      </c>
      <c r="C114">
        <v>7462818</v>
      </c>
      <c r="D114">
        <v>0.61404179357234701</v>
      </c>
      <c r="E114">
        <v>0.99997890236012299</v>
      </c>
      <c r="F114">
        <v>3.1285628625867599</v>
      </c>
      <c r="G114">
        <v>0.99966947030858799</v>
      </c>
      <c r="H114">
        <v>0.81445339718666798</v>
      </c>
      <c r="I114">
        <v>0.99917719204478295</v>
      </c>
      <c r="J114" t="s">
        <v>12</v>
      </c>
      <c r="K114" t="s">
        <v>10</v>
      </c>
      <c r="L114">
        <v>0.37469999999999998</v>
      </c>
      <c r="M114" t="str">
        <f>'VEP conseq'!S114</f>
        <v>downstream_gene_variant,upstream_gene_variant</v>
      </c>
      <c r="N114" t="str">
        <f>'VEP genes'!S114</f>
        <v>SSBP1,WEE2</v>
      </c>
      <c r="O114" t="str">
        <f>'ChIP genes'!P114</f>
        <v>SSBP1</v>
      </c>
      <c r="P114" t="s">
        <v>27</v>
      </c>
      <c r="Q114" t="b">
        <v>1</v>
      </c>
      <c r="S114">
        <v>51</v>
      </c>
      <c r="T114">
        <f t="shared" si="7"/>
        <v>16</v>
      </c>
      <c r="U114">
        <f t="shared" si="8"/>
        <v>7462818</v>
      </c>
      <c r="V114">
        <f t="shared" si="9"/>
        <v>7462818</v>
      </c>
      <c r="W114">
        <f t="shared" si="10"/>
        <v>1</v>
      </c>
      <c r="X114">
        <f t="shared" si="6"/>
        <v>1</v>
      </c>
      <c r="Y114">
        <f t="shared" si="11"/>
        <v>1</v>
      </c>
    </row>
    <row r="115" spans="1:25" x14ac:dyDescent="0.35">
      <c r="A115">
        <v>52</v>
      </c>
      <c r="B115">
        <v>16</v>
      </c>
      <c r="C115">
        <v>13634700</v>
      </c>
      <c r="D115">
        <v>0.48035895064390199</v>
      </c>
      <c r="E115">
        <v>0.99909983403189995</v>
      </c>
      <c r="F115">
        <v>2.8126504882723902</v>
      </c>
      <c r="G115">
        <v>0.99914202931165397</v>
      </c>
      <c r="H115">
        <v>0.82747795490251097</v>
      </c>
      <c r="I115">
        <v>0.999458493909815</v>
      </c>
      <c r="J115" t="s">
        <v>13</v>
      </c>
      <c r="K115" t="s">
        <v>12</v>
      </c>
      <c r="L115">
        <v>0.40429999999999999</v>
      </c>
      <c r="M115" t="str">
        <f>'VEP conseq'!S115</f>
        <v>3_prime_UTR_variant</v>
      </c>
      <c r="N115" t="str">
        <f>'VEP genes'!S115</f>
        <v>LYPD8</v>
      </c>
      <c r="O115" t="str">
        <f>'ChIP genes'!P115</f>
        <v>LYPD8</v>
      </c>
      <c r="Q115" t="b">
        <v>0</v>
      </c>
      <c r="S115">
        <v>52</v>
      </c>
      <c r="T115">
        <f t="shared" si="7"/>
        <v>16</v>
      </c>
      <c r="U115">
        <f t="shared" si="8"/>
        <v>13634700</v>
      </c>
      <c r="V115">
        <f t="shared" si="9"/>
        <v>13670264</v>
      </c>
      <c r="W115">
        <f t="shared" si="10"/>
        <v>0</v>
      </c>
      <c r="X115">
        <f t="shared" si="6"/>
        <v>0</v>
      </c>
      <c r="Y115">
        <f t="shared" si="11"/>
        <v>0</v>
      </c>
    </row>
    <row r="116" spans="1:25" x14ac:dyDescent="0.35">
      <c r="A116">
        <v>52</v>
      </c>
      <c r="B116">
        <v>16</v>
      </c>
      <c r="C116">
        <v>13634890</v>
      </c>
      <c r="D116">
        <v>0.42282915491268103</v>
      </c>
      <c r="E116">
        <v>0.99729246954907302</v>
      </c>
      <c r="F116">
        <v>2.6876246923557701</v>
      </c>
      <c r="G116">
        <v>0.99871304396748195</v>
      </c>
      <c r="H116">
        <v>0.83111892483082395</v>
      </c>
      <c r="I116">
        <v>0.999535851922698</v>
      </c>
      <c r="J116" t="s">
        <v>12</v>
      </c>
      <c r="K116" t="s">
        <v>11</v>
      </c>
      <c r="L116">
        <v>0.13589999999999999</v>
      </c>
      <c r="M116" t="str">
        <f>'VEP conseq'!S116</f>
        <v>missense_variant</v>
      </c>
      <c r="N116" t="str">
        <f>'VEP genes'!S116</f>
        <v>LYPD8</v>
      </c>
      <c r="O116" t="str">
        <f>'ChIP genes'!P116</f>
        <v>LYPD8</v>
      </c>
      <c r="Q116" t="b">
        <v>0</v>
      </c>
      <c r="S116">
        <v>52</v>
      </c>
      <c r="T116">
        <f t="shared" si="7"/>
        <v>16</v>
      </c>
      <c r="U116">
        <f t="shared" si="8"/>
        <v>13634700</v>
      </c>
      <c r="V116">
        <f t="shared" si="9"/>
        <v>13670264</v>
      </c>
      <c r="W116">
        <f t="shared" si="10"/>
        <v>0</v>
      </c>
      <c r="X116">
        <f t="shared" si="6"/>
        <v>0</v>
      </c>
      <c r="Y116">
        <f t="shared" si="11"/>
        <v>0</v>
      </c>
    </row>
    <row r="117" spans="1:25" x14ac:dyDescent="0.35">
      <c r="A117">
        <v>52</v>
      </c>
      <c r="B117">
        <v>16</v>
      </c>
      <c r="C117">
        <v>13670264</v>
      </c>
      <c r="D117">
        <v>0.34334033155323102</v>
      </c>
      <c r="E117">
        <v>0.99191257138034805</v>
      </c>
      <c r="F117">
        <v>2.5122571678505898</v>
      </c>
      <c r="G117">
        <v>0.99770738979999396</v>
      </c>
      <c r="H117">
        <v>0.817618149245665</v>
      </c>
      <c r="I117">
        <v>0.99926158260429299</v>
      </c>
      <c r="J117" t="s">
        <v>10</v>
      </c>
      <c r="K117" t="s">
        <v>12</v>
      </c>
      <c r="L117">
        <v>0.1457</v>
      </c>
      <c r="M117" t="str">
        <f>'VEP conseq'!S117</f>
        <v>intergenic_variant</v>
      </c>
      <c r="N117" t="str">
        <f>'VEP genes'!S117</f>
        <v>-</v>
      </c>
      <c r="O117" t="str">
        <f>'ChIP genes'!P117</f>
        <v>LYPD8</v>
      </c>
      <c r="Q117" t="b">
        <v>0</v>
      </c>
      <c r="S117">
        <v>52</v>
      </c>
      <c r="T117">
        <f t="shared" si="7"/>
        <v>16</v>
      </c>
      <c r="U117">
        <f t="shared" si="8"/>
        <v>13634700</v>
      </c>
      <c r="V117">
        <f t="shared" si="9"/>
        <v>13670264</v>
      </c>
      <c r="W117">
        <f t="shared" si="10"/>
        <v>1</v>
      </c>
      <c r="X117">
        <f t="shared" si="6"/>
        <v>0</v>
      </c>
      <c r="Y117">
        <f t="shared" si="11"/>
        <v>0</v>
      </c>
    </row>
    <row r="118" spans="1:25" x14ac:dyDescent="0.35">
      <c r="A118">
        <v>53</v>
      </c>
      <c r="B118">
        <v>17</v>
      </c>
      <c r="C118">
        <v>3753156</v>
      </c>
      <c r="D118">
        <v>0.465279322240084</v>
      </c>
      <c r="E118">
        <v>0.998741174153985</v>
      </c>
      <c r="F118">
        <v>2.6769456380770902</v>
      </c>
      <c r="G118">
        <v>0.99862865340797202</v>
      </c>
      <c r="H118">
        <v>0.84832861245904301</v>
      </c>
      <c r="I118">
        <v>0.99972573068159398</v>
      </c>
      <c r="J118" t="s">
        <v>12</v>
      </c>
      <c r="K118" t="s">
        <v>11</v>
      </c>
      <c r="L118">
        <v>0.14360000000000001</v>
      </c>
      <c r="M118" t="str">
        <f>'VEP conseq'!S118</f>
        <v>intergenic_variant</v>
      </c>
      <c r="N118" t="str">
        <f>'VEP genes'!S118</f>
        <v>-</v>
      </c>
      <c r="O118" t="str">
        <f>'ChIP genes'!P118</f>
        <v>ENSCAFG00000041862</v>
      </c>
      <c r="Q118" t="b">
        <v>1</v>
      </c>
      <c r="S118">
        <v>53</v>
      </c>
      <c r="T118">
        <f t="shared" si="7"/>
        <v>17</v>
      </c>
      <c r="U118">
        <f t="shared" si="8"/>
        <v>3753156</v>
      </c>
      <c r="V118">
        <f t="shared" si="9"/>
        <v>3753156</v>
      </c>
      <c r="W118">
        <f t="shared" si="10"/>
        <v>1</v>
      </c>
      <c r="X118">
        <f t="shared" si="6"/>
        <v>0</v>
      </c>
      <c r="Y118">
        <f t="shared" si="11"/>
        <v>1</v>
      </c>
    </row>
    <row r="119" spans="1:25" x14ac:dyDescent="0.35">
      <c r="A119">
        <v>54</v>
      </c>
      <c r="B119">
        <v>18</v>
      </c>
      <c r="C119">
        <v>9493237</v>
      </c>
      <c r="D119">
        <v>0.46081144760776699</v>
      </c>
      <c r="E119">
        <v>0.99859349067484304</v>
      </c>
      <c r="F119">
        <v>3.0019351935707399</v>
      </c>
      <c r="G119">
        <v>0.99954991701594997</v>
      </c>
      <c r="H119">
        <v>0.71963646468916398</v>
      </c>
      <c r="I119">
        <v>0.99265802132268099</v>
      </c>
      <c r="J119" t="s">
        <v>12</v>
      </c>
      <c r="K119" t="s">
        <v>10</v>
      </c>
      <c r="L119">
        <v>0.16869999999999999</v>
      </c>
      <c r="M119" t="str">
        <f>'VEP conseq'!S119</f>
        <v>intron_variant</v>
      </c>
      <c r="N119" t="str">
        <f>'VEP genes'!S119</f>
        <v>SUGCT</v>
      </c>
      <c r="O119" t="str">
        <f>'ChIP genes'!P119</f>
        <v>SUGCT,ENSCAFG00000028433</v>
      </c>
      <c r="Q119" t="b">
        <v>0</v>
      </c>
      <c r="S119">
        <v>54</v>
      </c>
      <c r="T119">
        <f t="shared" si="7"/>
        <v>18</v>
      </c>
      <c r="U119">
        <f t="shared" si="8"/>
        <v>9493237</v>
      </c>
      <c r="V119">
        <f t="shared" si="9"/>
        <v>9655138</v>
      </c>
      <c r="W119">
        <f t="shared" si="10"/>
        <v>0</v>
      </c>
      <c r="X119">
        <f t="shared" si="6"/>
        <v>0</v>
      </c>
      <c r="Y119">
        <f t="shared" si="11"/>
        <v>0</v>
      </c>
    </row>
    <row r="120" spans="1:25" x14ac:dyDescent="0.35">
      <c r="A120">
        <v>54</v>
      </c>
      <c r="B120">
        <v>18</v>
      </c>
      <c r="C120">
        <v>9655138</v>
      </c>
      <c r="D120">
        <v>0.42459713036205099</v>
      </c>
      <c r="E120">
        <v>0.99734169737545397</v>
      </c>
      <c r="F120">
        <v>2.8153578419866601</v>
      </c>
      <c r="G120">
        <v>0.99916312695153198</v>
      </c>
      <c r="H120">
        <v>0.67501523406148101</v>
      </c>
      <c r="I120">
        <v>0.98221468958339198</v>
      </c>
      <c r="J120" t="s">
        <v>12</v>
      </c>
      <c r="K120" t="s">
        <v>11</v>
      </c>
      <c r="L120">
        <v>0.15340000000000001</v>
      </c>
      <c r="M120" t="str">
        <f>'VEP conseq'!S120</f>
        <v>intron_variant</v>
      </c>
      <c r="N120" t="str">
        <f>'VEP genes'!S120</f>
        <v>SUGCT</v>
      </c>
      <c r="O120" t="str">
        <f>'ChIP genes'!P120</f>
        <v>SUGCT,ENSCAFG00000028433</v>
      </c>
      <c r="Q120" t="b">
        <v>0</v>
      </c>
      <c r="S120">
        <v>54</v>
      </c>
      <c r="T120">
        <f t="shared" si="7"/>
        <v>18</v>
      </c>
      <c r="U120">
        <f t="shared" si="8"/>
        <v>9493237</v>
      </c>
      <c r="V120">
        <f t="shared" si="9"/>
        <v>9655138</v>
      </c>
      <c r="W120">
        <f t="shared" si="10"/>
        <v>1</v>
      </c>
      <c r="X120">
        <f t="shared" si="6"/>
        <v>0</v>
      </c>
      <c r="Y120">
        <f t="shared" si="11"/>
        <v>0</v>
      </c>
    </row>
    <row r="121" spans="1:25" x14ac:dyDescent="0.35">
      <c r="A121">
        <v>55</v>
      </c>
      <c r="B121">
        <v>18</v>
      </c>
      <c r="C121">
        <v>19746195</v>
      </c>
      <c r="D121">
        <v>0.41156444020381999</v>
      </c>
      <c r="E121">
        <v>0.99686348420490001</v>
      </c>
      <c r="F121">
        <v>3.3048194469388501</v>
      </c>
      <c r="G121">
        <v>0.99985231652085804</v>
      </c>
      <c r="H121">
        <v>0.90570067506679397</v>
      </c>
      <c r="I121">
        <v>0.99999296745337396</v>
      </c>
      <c r="J121" t="s">
        <v>12</v>
      </c>
      <c r="K121" t="s">
        <v>10</v>
      </c>
      <c r="L121">
        <v>0.1416</v>
      </c>
      <c r="M121" t="str">
        <f>'VEP conseq'!S121</f>
        <v>intergenic_variant</v>
      </c>
      <c r="N121" t="str">
        <f>'VEP genes'!S121</f>
        <v>-</v>
      </c>
      <c r="O121" t="str">
        <f>'ChIP genes'!P121</f>
        <v>ENSCAFG00000040428</v>
      </c>
      <c r="Q121" t="b">
        <v>0</v>
      </c>
      <c r="S121">
        <v>55</v>
      </c>
      <c r="T121">
        <f t="shared" si="7"/>
        <v>18</v>
      </c>
      <c r="U121">
        <f t="shared" si="8"/>
        <v>19746195</v>
      </c>
      <c r="V121">
        <f t="shared" si="9"/>
        <v>19746195</v>
      </c>
      <c r="W121">
        <f t="shared" si="10"/>
        <v>1</v>
      </c>
      <c r="X121">
        <f t="shared" si="6"/>
        <v>0</v>
      </c>
      <c r="Y121">
        <f t="shared" si="11"/>
        <v>0</v>
      </c>
    </row>
    <row r="122" spans="1:25" x14ac:dyDescent="0.35">
      <c r="A122">
        <v>56</v>
      </c>
      <c r="B122">
        <v>18</v>
      </c>
      <c r="C122">
        <v>24164381</v>
      </c>
      <c r="D122">
        <v>0.28117914136141298</v>
      </c>
      <c r="E122">
        <v>0.98000646994289597</v>
      </c>
      <c r="F122">
        <v>3.2533498007934698</v>
      </c>
      <c r="G122">
        <v>0.99979605614785205</v>
      </c>
      <c r="H122">
        <v>0.86303736100052697</v>
      </c>
      <c r="I122">
        <v>0.99981012124110402</v>
      </c>
      <c r="J122" t="s">
        <v>10</v>
      </c>
      <c r="K122" t="s">
        <v>12</v>
      </c>
      <c r="L122">
        <v>0.25409999999999999</v>
      </c>
      <c r="M122" t="str">
        <f>'VEP conseq'!S122</f>
        <v>downstream_gene_variant</v>
      </c>
      <c r="N122" t="str">
        <f>'VEP genes'!S122</f>
        <v>ENSCAFG00000044560</v>
      </c>
      <c r="O122" t="str">
        <f>'ChIP genes'!P122</f>
        <v>ENSCAFG00000044560</v>
      </c>
      <c r="P122" t="s">
        <v>24</v>
      </c>
      <c r="Q122" t="b">
        <v>0</v>
      </c>
      <c r="S122">
        <v>56</v>
      </c>
      <c r="T122">
        <f t="shared" si="7"/>
        <v>18</v>
      </c>
      <c r="U122">
        <f t="shared" si="8"/>
        <v>24164381</v>
      </c>
      <c r="V122">
        <f t="shared" si="9"/>
        <v>24312302</v>
      </c>
      <c r="W122">
        <f t="shared" si="10"/>
        <v>0</v>
      </c>
      <c r="X122">
        <f t="shared" si="6"/>
        <v>1</v>
      </c>
      <c r="Y122">
        <f t="shared" si="11"/>
        <v>0</v>
      </c>
    </row>
    <row r="123" spans="1:25" x14ac:dyDescent="0.35">
      <c r="A123">
        <v>56</v>
      </c>
      <c r="B123">
        <v>18</v>
      </c>
      <c r="C123">
        <v>24196399</v>
      </c>
      <c r="D123">
        <v>0.27823145878286398</v>
      </c>
      <c r="E123">
        <v>0.979120369068047</v>
      </c>
      <c r="F123">
        <v>3.4085617462386399</v>
      </c>
      <c r="G123">
        <v>0.999922641987116</v>
      </c>
      <c r="H123">
        <v>0.85680247427700995</v>
      </c>
      <c r="I123">
        <v>0.99978902360122601</v>
      </c>
      <c r="J123" t="s">
        <v>12</v>
      </c>
      <c r="K123" t="s">
        <v>10</v>
      </c>
      <c r="L123">
        <v>0.16289999999999999</v>
      </c>
      <c r="M123" t="str">
        <f>'VEP conseq'!S123</f>
        <v>intergenic_variant</v>
      </c>
      <c r="N123" t="str">
        <f>'VEP genes'!S123</f>
        <v>-</v>
      </c>
      <c r="O123" t="str">
        <f>'ChIP genes'!P123</f>
        <v>ENSCAFG00000044560</v>
      </c>
      <c r="P123" t="s">
        <v>24</v>
      </c>
      <c r="Q123" t="b">
        <v>0</v>
      </c>
      <c r="S123">
        <v>56</v>
      </c>
      <c r="T123">
        <f t="shared" si="7"/>
        <v>18</v>
      </c>
      <c r="U123">
        <f t="shared" si="8"/>
        <v>24164381</v>
      </c>
      <c r="V123">
        <f t="shared" si="9"/>
        <v>24312302</v>
      </c>
      <c r="W123">
        <f t="shared" si="10"/>
        <v>0</v>
      </c>
      <c r="X123">
        <f t="shared" si="6"/>
        <v>1</v>
      </c>
      <c r="Y123">
        <f t="shared" si="11"/>
        <v>0</v>
      </c>
    </row>
    <row r="124" spans="1:25" x14ac:dyDescent="0.35">
      <c r="A124">
        <v>56</v>
      </c>
      <c r="B124">
        <v>18</v>
      </c>
      <c r="C124">
        <v>24209031</v>
      </c>
      <c r="D124">
        <v>0.25525980748751498</v>
      </c>
      <c r="E124">
        <v>0.97018903485330099</v>
      </c>
      <c r="F124">
        <v>2.9852656135472602</v>
      </c>
      <c r="G124">
        <v>0.99952178682944703</v>
      </c>
      <c r="H124">
        <v>0.80285959417855202</v>
      </c>
      <c r="I124">
        <v>0.99884666235337105</v>
      </c>
      <c r="J124" t="s">
        <v>12</v>
      </c>
      <c r="K124" t="s">
        <v>10</v>
      </c>
      <c r="L124">
        <v>0.1012</v>
      </c>
      <c r="M124" t="str">
        <f>'VEP conseq'!S124</f>
        <v>intergenic_variant</v>
      </c>
      <c r="N124" t="str">
        <f>'VEP genes'!S124</f>
        <v>-</v>
      </c>
      <c r="O124" t="str">
        <f>'ChIP genes'!P124</f>
        <v>ENSCAFG00000046418</v>
      </c>
      <c r="P124" t="s">
        <v>24</v>
      </c>
      <c r="Q124" t="b">
        <v>0</v>
      </c>
      <c r="S124">
        <v>56</v>
      </c>
      <c r="T124">
        <f t="shared" si="7"/>
        <v>18</v>
      </c>
      <c r="U124">
        <f t="shared" si="8"/>
        <v>24164381</v>
      </c>
      <c r="V124">
        <f t="shared" si="9"/>
        <v>24312302</v>
      </c>
      <c r="W124">
        <f t="shared" si="10"/>
        <v>0</v>
      </c>
      <c r="X124">
        <f t="shared" si="6"/>
        <v>1</v>
      </c>
      <c r="Y124">
        <f t="shared" si="11"/>
        <v>0</v>
      </c>
    </row>
    <row r="125" spans="1:25" x14ac:dyDescent="0.35">
      <c r="A125">
        <v>56</v>
      </c>
      <c r="B125">
        <v>18</v>
      </c>
      <c r="C125">
        <v>24261759</v>
      </c>
      <c r="D125">
        <v>0.28717294411703298</v>
      </c>
      <c r="E125">
        <v>0.98191229007848302</v>
      </c>
      <c r="F125">
        <v>3.0254410397531202</v>
      </c>
      <c r="G125">
        <v>0.99958507974907895</v>
      </c>
      <c r="H125">
        <v>0.79720998831022105</v>
      </c>
      <c r="I125">
        <v>0.99868491378097801</v>
      </c>
      <c r="J125" t="s">
        <v>10</v>
      </c>
      <c r="K125" t="s">
        <v>12</v>
      </c>
      <c r="L125">
        <v>0.1343</v>
      </c>
      <c r="M125" t="str">
        <f>'VEP conseq'!S125</f>
        <v>downstream_gene_variant</v>
      </c>
      <c r="N125" t="str">
        <f>'VEP genes'!S125</f>
        <v>SEMA3D</v>
      </c>
      <c r="O125" t="str">
        <f>'ChIP genes'!P125</f>
        <v>ENSCAFG00000046418</v>
      </c>
      <c r="P125" t="s">
        <v>292</v>
      </c>
      <c r="Q125" t="b">
        <v>0</v>
      </c>
      <c r="S125">
        <v>56</v>
      </c>
      <c r="T125">
        <f t="shared" si="7"/>
        <v>18</v>
      </c>
      <c r="U125">
        <f t="shared" si="8"/>
        <v>24164381</v>
      </c>
      <c r="V125">
        <f t="shared" si="9"/>
        <v>24312302</v>
      </c>
      <c r="W125">
        <f t="shared" si="10"/>
        <v>0</v>
      </c>
      <c r="X125">
        <f t="shared" si="6"/>
        <v>1</v>
      </c>
      <c r="Y125">
        <f t="shared" si="11"/>
        <v>0</v>
      </c>
    </row>
    <row r="126" spans="1:25" x14ac:dyDescent="0.35">
      <c r="A126">
        <v>56</v>
      </c>
      <c r="B126">
        <v>18</v>
      </c>
      <c r="C126">
        <v>24286833</v>
      </c>
      <c r="D126">
        <v>0.27429481183278498</v>
      </c>
      <c r="E126">
        <v>0.97784747812878003</v>
      </c>
      <c r="F126">
        <v>3.04389442026813</v>
      </c>
      <c r="G126">
        <v>0.999613209935582</v>
      </c>
      <c r="H126">
        <v>0.82379759659263196</v>
      </c>
      <c r="I126">
        <v>0.99940223353680802</v>
      </c>
      <c r="J126" t="s">
        <v>12</v>
      </c>
      <c r="K126" t="s">
        <v>10</v>
      </c>
      <c r="L126">
        <v>0.1744</v>
      </c>
      <c r="M126" t="str">
        <f>'VEP conseq'!S126</f>
        <v>intron_variant</v>
      </c>
      <c r="N126" t="str">
        <f>'VEP genes'!S126</f>
        <v>SEMA3D</v>
      </c>
      <c r="O126" t="str">
        <f>'ChIP genes'!P126</f>
        <v>ENSCAFG00000046418,SEMA3D</v>
      </c>
      <c r="P126" t="s">
        <v>292</v>
      </c>
      <c r="Q126" t="b">
        <v>0</v>
      </c>
      <c r="S126">
        <v>56</v>
      </c>
      <c r="T126">
        <f t="shared" si="7"/>
        <v>18</v>
      </c>
      <c r="U126">
        <f t="shared" si="8"/>
        <v>24164381</v>
      </c>
      <c r="V126">
        <f t="shared" si="9"/>
        <v>24312302</v>
      </c>
      <c r="W126">
        <f t="shared" si="10"/>
        <v>0</v>
      </c>
      <c r="X126">
        <f t="shared" si="6"/>
        <v>1</v>
      </c>
      <c r="Y126">
        <f t="shared" si="11"/>
        <v>0</v>
      </c>
    </row>
    <row r="127" spans="1:25" x14ac:dyDescent="0.35">
      <c r="A127">
        <v>56</v>
      </c>
      <c r="B127">
        <v>18</v>
      </c>
      <c r="C127">
        <v>24292509</v>
      </c>
      <c r="D127">
        <v>0.29124112898208199</v>
      </c>
      <c r="E127">
        <v>0.98292497679259605</v>
      </c>
      <c r="F127">
        <v>3.3299210526780398</v>
      </c>
      <c r="G127">
        <v>0.99987341416073605</v>
      </c>
      <c r="H127">
        <v>0.883279884024749</v>
      </c>
      <c r="I127">
        <v>0.99995780472024498</v>
      </c>
      <c r="J127" t="s">
        <v>10</v>
      </c>
      <c r="K127" t="s">
        <v>12</v>
      </c>
      <c r="L127">
        <v>0.13300000000000001</v>
      </c>
      <c r="M127" t="str">
        <f>'VEP conseq'!S127</f>
        <v>intron_variant</v>
      </c>
      <c r="N127" t="str">
        <f>'VEP genes'!S127</f>
        <v>SEMA3D</v>
      </c>
      <c r="O127" t="str">
        <f>'ChIP genes'!P127</f>
        <v>ENSCAFG00000046418,SEMA3D</v>
      </c>
      <c r="P127" t="s">
        <v>292</v>
      </c>
      <c r="Q127" t="b">
        <v>0</v>
      </c>
      <c r="S127">
        <v>56</v>
      </c>
      <c r="T127">
        <f t="shared" si="7"/>
        <v>18</v>
      </c>
      <c r="U127">
        <f t="shared" si="8"/>
        <v>24164381</v>
      </c>
      <c r="V127">
        <f t="shared" si="9"/>
        <v>24312302</v>
      </c>
      <c r="W127">
        <f t="shared" si="10"/>
        <v>0</v>
      </c>
      <c r="X127">
        <f t="shared" si="6"/>
        <v>1</v>
      </c>
      <c r="Y127">
        <f t="shared" si="11"/>
        <v>0</v>
      </c>
    </row>
    <row r="128" spans="1:25" x14ac:dyDescent="0.35">
      <c r="A128">
        <v>56</v>
      </c>
      <c r="B128">
        <v>18</v>
      </c>
      <c r="C128">
        <v>24303383</v>
      </c>
      <c r="D128">
        <v>0.29200035770649602</v>
      </c>
      <c r="E128">
        <v>0.98310782300486699</v>
      </c>
      <c r="F128">
        <v>3.27147207374419</v>
      </c>
      <c r="G128">
        <v>0.99981012124110402</v>
      </c>
      <c r="H128">
        <v>0.88188835135895705</v>
      </c>
      <c r="I128">
        <v>0.99995077217361905</v>
      </c>
      <c r="J128" t="s">
        <v>12</v>
      </c>
      <c r="K128" t="s">
        <v>10</v>
      </c>
      <c r="L128">
        <v>0.14119999999999999</v>
      </c>
      <c r="M128" t="str">
        <f>'VEP conseq'!S128</f>
        <v>intron_variant</v>
      </c>
      <c r="N128" t="str">
        <f>'VEP genes'!S128</f>
        <v>SEMA3D</v>
      </c>
      <c r="O128" t="str">
        <f>'ChIP genes'!P128</f>
        <v>SEMA3D,U6</v>
      </c>
      <c r="P128" t="s">
        <v>292</v>
      </c>
      <c r="Q128" t="b">
        <v>0</v>
      </c>
      <c r="S128">
        <v>56</v>
      </c>
      <c r="T128">
        <f t="shared" si="7"/>
        <v>18</v>
      </c>
      <c r="U128">
        <f t="shared" si="8"/>
        <v>24164381</v>
      </c>
      <c r="V128">
        <f t="shared" si="9"/>
        <v>24312302</v>
      </c>
      <c r="W128">
        <f t="shared" si="10"/>
        <v>0</v>
      </c>
      <c r="X128">
        <f t="shared" si="6"/>
        <v>1</v>
      </c>
      <c r="Y128">
        <f t="shared" si="11"/>
        <v>0</v>
      </c>
    </row>
    <row r="129" spans="1:25" x14ac:dyDescent="0.35">
      <c r="A129">
        <v>56</v>
      </c>
      <c r="B129">
        <v>18</v>
      </c>
      <c r="C129">
        <v>24312302</v>
      </c>
      <c r="D129">
        <v>0.33275185722407402</v>
      </c>
      <c r="E129">
        <v>0.99078736392022304</v>
      </c>
      <c r="F129">
        <v>3.1450524185539201</v>
      </c>
      <c r="G129">
        <v>0.99969760049509104</v>
      </c>
      <c r="H129">
        <v>0.86505516890660505</v>
      </c>
      <c r="I129">
        <v>0.99982418633435499</v>
      </c>
      <c r="J129" t="s">
        <v>12</v>
      </c>
      <c r="K129" t="s">
        <v>10</v>
      </c>
      <c r="L129">
        <v>0.1343</v>
      </c>
      <c r="M129" t="str">
        <f>'VEP conseq'!S129</f>
        <v>intron_variant</v>
      </c>
      <c r="N129" t="str">
        <f>'VEP genes'!S129</f>
        <v>SEMA3D</v>
      </c>
      <c r="O129" t="str">
        <f>'ChIP genes'!P129</f>
        <v>SEMA3D,U6</v>
      </c>
      <c r="P129" t="s">
        <v>292</v>
      </c>
      <c r="Q129" t="b">
        <v>0</v>
      </c>
      <c r="S129">
        <v>56</v>
      </c>
      <c r="T129">
        <f t="shared" si="7"/>
        <v>18</v>
      </c>
      <c r="U129">
        <f t="shared" si="8"/>
        <v>24164381</v>
      </c>
      <c r="V129">
        <f t="shared" si="9"/>
        <v>24312302</v>
      </c>
      <c r="W129">
        <f t="shared" si="10"/>
        <v>1</v>
      </c>
      <c r="X129">
        <f t="shared" si="6"/>
        <v>1</v>
      </c>
      <c r="Y129">
        <f t="shared" si="11"/>
        <v>0</v>
      </c>
    </row>
    <row r="130" spans="1:25" x14ac:dyDescent="0.35">
      <c r="A130">
        <v>57</v>
      </c>
      <c r="B130">
        <v>18</v>
      </c>
      <c r="C130">
        <v>29130730</v>
      </c>
      <c r="D130">
        <v>0.228697830082017</v>
      </c>
      <c r="E130">
        <v>0.95430251202565497</v>
      </c>
      <c r="F130">
        <v>3.13138962131434</v>
      </c>
      <c r="G130">
        <v>0.99967650285521403</v>
      </c>
      <c r="H130">
        <v>0.76040675421581105</v>
      </c>
      <c r="I130">
        <v>0.99695490731103498</v>
      </c>
      <c r="J130" t="s">
        <v>10</v>
      </c>
      <c r="K130" t="s">
        <v>12</v>
      </c>
      <c r="L130">
        <v>0.1195</v>
      </c>
      <c r="M130" t="str">
        <f>'VEP conseq'!S130</f>
        <v>intergenic_variant</v>
      </c>
      <c r="N130" t="str">
        <f>'VEP genes'!S130</f>
        <v>-</v>
      </c>
      <c r="O130" t="str">
        <f>'ChIP genes'!P130</f>
        <v>ENSCAFG00000044495</v>
      </c>
      <c r="Q130" t="b">
        <v>0</v>
      </c>
      <c r="S130">
        <v>57</v>
      </c>
      <c r="T130">
        <f t="shared" si="7"/>
        <v>18</v>
      </c>
      <c r="U130">
        <f t="shared" si="8"/>
        <v>29130730</v>
      </c>
      <c r="V130">
        <f t="shared" si="9"/>
        <v>29376574</v>
      </c>
      <c r="W130">
        <f t="shared" si="10"/>
        <v>0</v>
      </c>
      <c r="X130">
        <f t="shared" ref="X130:X193" si="12">IF(ISBLANK(P130)=FALSE,1,IF(AND(X129=1,A130=A129),1,0))</f>
        <v>0</v>
      </c>
      <c r="Y130">
        <f t="shared" si="11"/>
        <v>0</v>
      </c>
    </row>
    <row r="131" spans="1:25" x14ac:dyDescent="0.35">
      <c r="A131">
        <v>57</v>
      </c>
      <c r="B131">
        <v>18</v>
      </c>
      <c r="C131">
        <v>29299675</v>
      </c>
      <c r="D131">
        <v>0.23388882675324599</v>
      </c>
      <c r="E131">
        <v>0.957987566457566</v>
      </c>
      <c r="F131">
        <v>2.9837021372459902</v>
      </c>
      <c r="G131">
        <v>0.99950772173619495</v>
      </c>
      <c r="H131">
        <v>0.690482769616798</v>
      </c>
      <c r="I131">
        <v>0.98677177979690001</v>
      </c>
      <c r="J131" t="s">
        <v>12</v>
      </c>
      <c r="K131" t="s">
        <v>10</v>
      </c>
      <c r="L131">
        <v>0.16009999999999999</v>
      </c>
      <c r="M131" t="str">
        <f>'VEP conseq'!S131</f>
        <v>intergenic_variant</v>
      </c>
      <c r="N131" t="str">
        <f>'VEP genes'!S131</f>
        <v>-</v>
      </c>
      <c r="O131" t="str">
        <f>'ChIP genes'!P131</f>
        <v>ENSCAFG00000046942</v>
      </c>
      <c r="Q131" t="b">
        <v>0</v>
      </c>
      <c r="S131">
        <v>57</v>
      </c>
      <c r="T131">
        <f t="shared" ref="T131:T194" si="13">B131</f>
        <v>18</v>
      </c>
      <c r="U131">
        <f t="shared" ref="U131:U194" si="14">_xlfn.MINIFS(C:C,A:A,S131)</f>
        <v>29130730</v>
      </c>
      <c r="V131">
        <f t="shared" ref="V131:V194" si="15">_xlfn.MAXIFS(C:C,A:A,S131)</f>
        <v>29376574</v>
      </c>
      <c r="W131">
        <f t="shared" ref="W131:W194" si="16">IF(A131&lt;&gt;A132,1,0)</f>
        <v>0</v>
      </c>
      <c r="X131">
        <f t="shared" si="12"/>
        <v>0</v>
      </c>
      <c r="Y131">
        <f t="shared" ref="Y131:Y194" si="17">IF(Q131=TRUE,1,IF(AND(Y130=1,A131=A130),1,0))</f>
        <v>0</v>
      </c>
    </row>
    <row r="132" spans="1:25" x14ac:dyDescent="0.35">
      <c r="A132">
        <v>57</v>
      </c>
      <c r="B132">
        <v>18</v>
      </c>
      <c r="C132">
        <v>29324878</v>
      </c>
      <c r="D132">
        <v>0.23459920481969501</v>
      </c>
      <c r="E132">
        <v>0.95843061689498998</v>
      </c>
      <c r="F132">
        <v>2.8330148679773899</v>
      </c>
      <c r="G132">
        <v>0.99918422459140899</v>
      </c>
      <c r="H132">
        <v>0.66138632485076398</v>
      </c>
      <c r="I132">
        <v>0.97708796309319501</v>
      </c>
      <c r="J132" t="s">
        <v>12</v>
      </c>
      <c r="K132" t="s">
        <v>10</v>
      </c>
      <c r="L132">
        <v>0.14460000000000001</v>
      </c>
      <c r="M132" t="str">
        <f>'VEP conseq'!S132</f>
        <v>intergenic_variant</v>
      </c>
      <c r="N132" t="str">
        <f>'VEP genes'!S132</f>
        <v>-</v>
      </c>
      <c r="O132" t="str">
        <f>'ChIP genes'!P132</f>
        <v>ENSCAFG00000046942</v>
      </c>
      <c r="Q132" t="b">
        <v>0</v>
      </c>
      <c r="S132">
        <v>57</v>
      </c>
      <c r="T132">
        <f t="shared" si="13"/>
        <v>18</v>
      </c>
      <c r="U132">
        <f t="shared" si="14"/>
        <v>29130730</v>
      </c>
      <c r="V132">
        <f t="shared" si="15"/>
        <v>29376574</v>
      </c>
      <c r="W132">
        <f t="shared" si="16"/>
        <v>0</v>
      </c>
      <c r="X132">
        <f t="shared" si="12"/>
        <v>0</v>
      </c>
      <c r="Y132">
        <f t="shared" si="17"/>
        <v>0</v>
      </c>
    </row>
    <row r="133" spans="1:25" x14ac:dyDescent="0.35">
      <c r="A133">
        <v>57</v>
      </c>
      <c r="B133">
        <v>18</v>
      </c>
      <c r="C133">
        <v>29376574</v>
      </c>
      <c r="D133">
        <v>0.27772064405984098</v>
      </c>
      <c r="E133">
        <v>0.97895158794902803</v>
      </c>
      <c r="F133">
        <v>2.79090541713092</v>
      </c>
      <c r="G133">
        <v>0.99907873639202205</v>
      </c>
      <c r="H133">
        <v>0.69962745254347303</v>
      </c>
      <c r="I133">
        <v>0.98901516217052499</v>
      </c>
      <c r="J133" t="s">
        <v>12</v>
      </c>
      <c r="K133" t="s">
        <v>10</v>
      </c>
      <c r="L133">
        <v>0.27100000000000002</v>
      </c>
      <c r="M133" t="str">
        <f>'VEP conseq'!S133</f>
        <v>intergenic_variant</v>
      </c>
      <c r="N133" t="str">
        <f>'VEP genes'!S133</f>
        <v>-</v>
      </c>
      <c r="O133" t="str">
        <f>'ChIP genes'!P133</f>
        <v>ENSCAFG00000046942</v>
      </c>
      <c r="Q133" t="b">
        <v>0</v>
      </c>
      <c r="S133">
        <v>57</v>
      </c>
      <c r="T133">
        <f t="shared" si="13"/>
        <v>18</v>
      </c>
      <c r="U133">
        <f t="shared" si="14"/>
        <v>29130730</v>
      </c>
      <c r="V133">
        <f t="shared" si="15"/>
        <v>29376574</v>
      </c>
      <c r="W133">
        <f t="shared" si="16"/>
        <v>1</v>
      </c>
      <c r="X133">
        <f t="shared" si="12"/>
        <v>0</v>
      </c>
      <c r="Y133">
        <f t="shared" si="17"/>
        <v>0</v>
      </c>
    </row>
    <row r="134" spans="1:25" x14ac:dyDescent="0.35">
      <c r="A134">
        <v>58</v>
      </c>
      <c r="B134">
        <v>18</v>
      </c>
      <c r="C134">
        <v>29595073</v>
      </c>
      <c r="D134">
        <v>0.26952154014935797</v>
      </c>
      <c r="E134">
        <v>0.97613153675208897</v>
      </c>
      <c r="F134">
        <v>2.7874292656376101</v>
      </c>
      <c r="G134">
        <v>0.99906467129877097</v>
      </c>
      <c r="H134">
        <v>0.80438490874624402</v>
      </c>
      <c r="I134">
        <v>0.99887479253987499</v>
      </c>
      <c r="J134" t="s">
        <v>12</v>
      </c>
      <c r="K134" t="s">
        <v>10</v>
      </c>
      <c r="L134">
        <v>0.22539999999999999</v>
      </c>
      <c r="M134" t="str">
        <f>'VEP conseq'!S134</f>
        <v>upstream_gene_variant</v>
      </c>
      <c r="N134" t="str">
        <f>'VEP genes'!S134</f>
        <v>ENSCAFG00000046942</v>
      </c>
      <c r="O134" t="str">
        <f>'ChIP genes'!P134</f>
        <v>ENSCAFG00000046942</v>
      </c>
      <c r="Q134" t="b">
        <v>1</v>
      </c>
      <c r="S134">
        <v>58</v>
      </c>
      <c r="T134">
        <f t="shared" si="13"/>
        <v>18</v>
      </c>
      <c r="U134">
        <f t="shared" si="14"/>
        <v>29595073</v>
      </c>
      <c r="V134">
        <f t="shared" si="15"/>
        <v>29595073</v>
      </c>
      <c r="W134">
        <f t="shared" si="16"/>
        <v>1</v>
      </c>
      <c r="X134">
        <f t="shared" si="12"/>
        <v>0</v>
      </c>
      <c r="Y134">
        <f t="shared" si="17"/>
        <v>1</v>
      </c>
    </row>
    <row r="135" spans="1:25" x14ac:dyDescent="0.35">
      <c r="A135">
        <v>59</v>
      </c>
      <c r="B135">
        <v>18</v>
      </c>
      <c r="C135">
        <v>41422687</v>
      </c>
      <c r="D135">
        <v>0.38620481118030098</v>
      </c>
      <c r="E135">
        <v>0.995506202706124</v>
      </c>
      <c r="F135">
        <v>2.9075901207954602</v>
      </c>
      <c r="G135">
        <v>0.99938816844355705</v>
      </c>
      <c r="H135">
        <v>0.70849682072454101</v>
      </c>
      <c r="I135">
        <v>0.99081549410672598</v>
      </c>
      <c r="J135" t="s">
        <v>10</v>
      </c>
      <c r="K135" t="s">
        <v>12</v>
      </c>
      <c r="L135">
        <v>0.21729999999999999</v>
      </c>
      <c r="M135" t="str">
        <f>'VEP conseq'!S135</f>
        <v>upstream_gene_variant</v>
      </c>
      <c r="N135" t="str">
        <f>'VEP genes'!S135</f>
        <v>ENSCAFG00000043513</v>
      </c>
      <c r="O135" t="str">
        <f>'ChIP genes'!P135</f>
        <v>ENSCAFG00000043513</v>
      </c>
      <c r="Q135" t="b">
        <v>0</v>
      </c>
      <c r="S135">
        <v>59</v>
      </c>
      <c r="T135">
        <f t="shared" si="13"/>
        <v>18</v>
      </c>
      <c r="U135">
        <f t="shared" si="14"/>
        <v>41422687</v>
      </c>
      <c r="V135">
        <f t="shared" si="15"/>
        <v>41445354</v>
      </c>
      <c r="W135">
        <f t="shared" si="16"/>
        <v>0</v>
      </c>
      <c r="X135">
        <f t="shared" si="12"/>
        <v>0</v>
      </c>
      <c r="Y135">
        <f t="shared" si="17"/>
        <v>0</v>
      </c>
    </row>
    <row r="136" spans="1:25" x14ac:dyDescent="0.35">
      <c r="A136">
        <v>59</v>
      </c>
      <c r="B136">
        <v>18</v>
      </c>
      <c r="C136">
        <v>41445354</v>
      </c>
      <c r="D136">
        <v>0.323611795612536</v>
      </c>
      <c r="E136">
        <v>0.98954260316745901</v>
      </c>
      <c r="F136">
        <v>2.7832822709098601</v>
      </c>
      <c r="G136">
        <v>0.999050606205519</v>
      </c>
      <c r="H136">
        <v>0.649023731493235</v>
      </c>
      <c r="I136">
        <v>0.97092041970238296</v>
      </c>
      <c r="J136" t="s">
        <v>10</v>
      </c>
      <c r="K136" t="s">
        <v>12</v>
      </c>
      <c r="L136">
        <v>0.17460000000000001</v>
      </c>
      <c r="M136" t="str">
        <f>'VEP conseq'!S136</f>
        <v>missense_variant</v>
      </c>
      <c r="N136" t="str">
        <f>'VEP genes'!S136</f>
        <v>ENSCAFG00000008258</v>
      </c>
      <c r="O136" t="str">
        <f>'ChIP genes'!P136</f>
        <v>ENSCAFG00000008258</v>
      </c>
      <c r="Q136" t="b">
        <v>0</v>
      </c>
      <c r="S136">
        <v>59</v>
      </c>
      <c r="T136">
        <f t="shared" si="13"/>
        <v>18</v>
      </c>
      <c r="U136">
        <f t="shared" si="14"/>
        <v>41422687</v>
      </c>
      <c r="V136">
        <f t="shared" si="15"/>
        <v>41445354</v>
      </c>
      <c r="W136">
        <f t="shared" si="16"/>
        <v>1</v>
      </c>
      <c r="X136">
        <f t="shared" si="12"/>
        <v>0</v>
      </c>
      <c r="Y136">
        <f t="shared" si="17"/>
        <v>0</v>
      </c>
    </row>
    <row r="137" spans="1:25" x14ac:dyDescent="0.35">
      <c r="A137">
        <v>60</v>
      </c>
      <c r="B137">
        <v>19</v>
      </c>
      <c r="C137">
        <v>4767099</v>
      </c>
      <c r="D137">
        <v>0.50868356526179903</v>
      </c>
      <c r="E137">
        <v>0.99952881937607196</v>
      </c>
      <c r="F137">
        <v>2.5098118713207298</v>
      </c>
      <c r="G137">
        <v>0.99768629216011695</v>
      </c>
      <c r="H137">
        <v>0.81493828453077</v>
      </c>
      <c r="I137">
        <v>0.99919125713803503</v>
      </c>
      <c r="J137" t="s">
        <v>10</v>
      </c>
      <c r="K137" t="s">
        <v>12</v>
      </c>
      <c r="L137">
        <v>0.31340000000000001</v>
      </c>
      <c r="M137" t="str">
        <f>'VEP conseq'!S137</f>
        <v>intergenic_variant</v>
      </c>
      <c r="N137" t="str">
        <f>'VEP genes'!S137</f>
        <v>-</v>
      </c>
      <c r="O137" t="str">
        <f>'ChIP genes'!P137</f>
        <v>ENSCAFG00000003755</v>
      </c>
      <c r="P137" t="s">
        <v>24</v>
      </c>
      <c r="Q137" t="b">
        <v>0</v>
      </c>
      <c r="S137">
        <v>60</v>
      </c>
      <c r="T137">
        <f t="shared" si="13"/>
        <v>19</v>
      </c>
      <c r="U137">
        <f t="shared" si="14"/>
        <v>4767099</v>
      </c>
      <c r="V137">
        <f t="shared" si="15"/>
        <v>4813917</v>
      </c>
      <c r="W137">
        <f t="shared" si="16"/>
        <v>0</v>
      </c>
      <c r="X137">
        <f t="shared" si="12"/>
        <v>1</v>
      </c>
      <c r="Y137">
        <f t="shared" si="17"/>
        <v>0</v>
      </c>
    </row>
    <row r="138" spans="1:25" x14ac:dyDescent="0.35">
      <c r="A138">
        <v>60</v>
      </c>
      <c r="B138">
        <v>19</v>
      </c>
      <c r="C138">
        <v>4771876</v>
      </c>
      <c r="D138">
        <v>0.53784843483403499</v>
      </c>
      <c r="E138">
        <v>0.99975386086809803</v>
      </c>
      <c r="F138">
        <v>2.6772722055821001</v>
      </c>
      <c r="G138">
        <v>0.99863568595459795</v>
      </c>
      <c r="H138">
        <v>0.81761865522464805</v>
      </c>
      <c r="I138">
        <v>0.99926861515091803</v>
      </c>
      <c r="J138" t="s">
        <v>12</v>
      </c>
      <c r="K138" t="s">
        <v>10</v>
      </c>
      <c r="L138">
        <v>0.32469999999999999</v>
      </c>
      <c r="M138" t="str">
        <f>'VEP conseq'!S138</f>
        <v>intergenic_variant</v>
      </c>
      <c r="N138" t="str">
        <f>'VEP genes'!S138</f>
        <v>-</v>
      </c>
      <c r="O138" t="str">
        <f>'ChIP genes'!P138</f>
        <v>ENSCAFG00000003755</v>
      </c>
      <c r="P138" t="s">
        <v>24</v>
      </c>
      <c r="Q138" t="b">
        <v>0</v>
      </c>
      <c r="S138">
        <v>60</v>
      </c>
      <c r="T138">
        <f t="shared" si="13"/>
        <v>19</v>
      </c>
      <c r="U138">
        <f t="shared" si="14"/>
        <v>4767099</v>
      </c>
      <c r="V138">
        <f t="shared" si="15"/>
        <v>4813917</v>
      </c>
      <c r="W138">
        <f t="shared" si="16"/>
        <v>0</v>
      </c>
      <c r="X138">
        <f t="shared" si="12"/>
        <v>1</v>
      </c>
      <c r="Y138">
        <f t="shared" si="17"/>
        <v>0</v>
      </c>
    </row>
    <row r="139" spans="1:25" x14ac:dyDescent="0.35">
      <c r="A139">
        <v>60</v>
      </c>
      <c r="B139">
        <v>19</v>
      </c>
      <c r="C139">
        <v>4798748</v>
      </c>
      <c r="D139">
        <v>0.59956592346577797</v>
      </c>
      <c r="E139">
        <v>0.99993670708036797</v>
      </c>
      <c r="F139">
        <v>2.92235122595438</v>
      </c>
      <c r="G139">
        <v>0.99941629863005998</v>
      </c>
      <c r="H139">
        <v>0.84015882842261103</v>
      </c>
      <c r="I139">
        <v>0.99962024248220804</v>
      </c>
      <c r="J139" t="s">
        <v>12</v>
      </c>
      <c r="K139" t="s">
        <v>10</v>
      </c>
      <c r="L139">
        <v>0.31340000000000001</v>
      </c>
      <c r="M139" t="str">
        <f>'VEP conseq'!S139</f>
        <v>intergenic_variant</v>
      </c>
      <c r="N139" t="str">
        <f>'VEP genes'!S139</f>
        <v>-</v>
      </c>
      <c r="O139" t="str">
        <f>'ChIP genes'!P139</f>
        <v>ENSCAFG00000003755</v>
      </c>
      <c r="P139" t="s">
        <v>24</v>
      </c>
      <c r="Q139" t="b">
        <v>0</v>
      </c>
      <c r="S139">
        <v>60</v>
      </c>
      <c r="T139">
        <f t="shared" si="13"/>
        <v>19</v>
      </c>
      <c r="U139">
        <f t="shared" si="14"/>
        <v>4767099</v>
      </c>
      <c r="V139">
        <f t="shared" si="15"/>
        <v>4813917</v>
      </c>
      <c r="W139">
        <f t="shared" si="16"/>
        <v>0</v>
      </c>
      <c r="X139">
        <f t="shared" si="12"/>
        <v>1</v>
      </c>
      <c r="Y139">
        <f t="shared" si="17"/>
        <v>0</v>
      </c>
    </row>
    <row r="140" spans="1:25" x14ac:dyDescent="0.35">
      <c r="A140">
        <v>60</v>
      </c>
      <c r="B140">
        <v>19</v>
      </c>
      <c r="C140">
        <v>4813917</v>
      </c>
      <c r="D140">
        <v>0.60363837437463896</v>
      </c>
      <c r="E140">
        <v>0.99995077217361905</v>
      </c>
      <c r="F140">
        <v>2.9391228573567401</v>
      </c>
      <c r="G140">
        <v>0.999437396269937</v>
      </c>
      <c r="H140">
        <v>0.87284099585345898</v>
      </c>
      <c r="I140">
        <v>0.99986638161411001</v>
      </c>
      <c r="J140" t="s">
        <v>12</v>
      </c>
      <c r="K140" t="s">
        <v>10</v>
      </c>
      <c r="L140">
        <v>0.1457</v>
      </c>
      <c r="M140" t="str">
        <f>'VEP conseq'!S140</f>
        <v>intergenic_variant</v>
      </c>
      <c r="N140" t="str">
        <f>'VEP genes'!S140</f>
        <v>-</v>
      </c>
      <c r="O140" t="str">
        <f>'ChIP genes'!P140</f>
        <v>ENSCAFG00000003755</v>
      </c>
      <c r="P140" t="s">
        <v>24</v>
      </c>
      <c r="Q140" t="b">
        <v>1</v>
      </c>
      <c r="S140">
        <v>60</v>
      </c>
      <c r="T140">
        <f t="shared" si="13"/>
        <v>19</v>
      </c>
      <c r="U140">
        <f t="shared" si="14"/>
        <v>4767099</v>
      </c>
      <c r="V140">
        <f t="shared" si="15"/>
        <v>4813917</v>
      </c>
      <c r="W140">
        <f t="shared" si="16"/>
        <v>1</v>
      </c>
      <c r="X140">
        <f t="shared" si="12"/>
        <v>1</v>
      </c>
      <c r="Y140">
        <f t="shared" si="17"/>
        <v>1</v>
      </c>
    </row>
    <row r="141" spans="1:25" x14ac:dyDescent="0.35">
      <c r="A141">
        <v>61</v>
      </c>
      <c r="B141">
        <v>19</v>
      </c>
      <c r="C141">
        <v>6162402</v>
      </c>
      <c r="D141">
        <v>0.55170062336480497</v>
      </c>
      <c r="E141">
        <v>0.99981012124110402</v>
      </c>
      <c r="F141">
        <v>3.0781808059453701</v>
      </c>
      <c r="G141">
        <v>0.99964837266871098</v>
      </c>
      <c r="H141">
        <v>0.88158840078106004</v>
      </c>
      <c r="I141">
        <v>0.99994373962699401</v>
      </c>
      <c r="J141" t="s">
        <v>10</v>
      </c>
      <c r="K141" t="s">
        <v>12</v>
      </c>
      <c r="L141">
        <v>0.19259999999999999</v>
      </c>
      <c r="M141" t="str">
        <f>'VEP conseq'!S141</f>
        <v>intergenic_variant</v>
      </c>
      <c r="N141" t="str">
        <f>'VEP genes'!S141</f>
        <v>-</v>
      </c>
      <c r="O141" t="str">
        <f>'ChIP genes'!P141</f>
        <v>ENSCAFG00000038491</v>
      </c>
      <c r="P141" t="s">
        <v>24</v>
      </c>
      <c r="Q141" t="b">
        <v>0</v>
      </c>
      <c r="S141">
        <v>61</v>
      </c>
      <c r="T141">
        <f t="shared" si="13"/>
        <v>19</v>
      </c>
      <c r="U141">
        <f t="shared" si="14"/>
        <v>6162402</v>
      </c>
      <c r="V141">
        <f t="shared" si="15"/>
        <v>7122489</v>
      </c>
      <c r="W141">
        <f t="shared" si="16"/>
        <v>0</v>
      </c>
      <c r="X141">
        <f t="shared" si="12"/>
        <v>1</v>
      </c>
      <c r="Y141">
        <f t="shared" si="17"/>
        <v>0</v>
      </c>
    </row>
    <row r="142" spans="1:25" x14ac:dyDescent="0.35">
      <c r="A142">
        <v>61</v>
      </c>
      <c r="B142">
        <v>19</v>
      </c>
      <c r="C142">
        <v>6178251</v>
      </c>
      <c r="D142">
        <v>0.53077694821286303</v>
      </c>
      <c r="E142">
        <v>0.99971166558834301</v>
      </c>
      <c r="F142">
        <v>2.7691729746407101</v>
      </c>
      <c r="G142">
        <v>0.99896621564600996</v>
      </c>
      <c r="H142">
        <v>0.83692210331348305</v>
      </c>
      <c r="I142">
        <v>0.999613209935582</v>
      </c>
      <c r="J142" t="s">
        <v>10</v>
      </c>
      <c r="K142" t="s">
        <v>12</v>
      </c>
      <c r="L142">
        <v>0.25740000000000002</v>
      </c>
      <c r="M142" t="str">
        <f>'VEP conseq'!S142</f>
        <v>intergenic_variant</v>
      </c>
      <c r="N142" t="str">
        <f>'VEP genes'!S142</f>
        <v>-</v>
      </c>
      <c r="O142" t="str">
        <f>'ChIP genes'!P142</f>
        <v>ENSCAFG00000038491</v>
      </c>
      <c r="P142" t="s">
        <v>24</v>
      </c>
      <c r="Q142" t="b">
        <v>1</v>
      </c>
      <c r="S142">
        <v>61</v>
      </c>
      <c r="T142">
        <f t="shared" si="13"/>
        <v>19</v>
      </c>
      <c r="U142">
        <f t="shared" si="14"/>
        <v>6162402</v>
      </c>
      <c r="V142">
        <f t="shared" si="15"/>
        <v>7122489</v>
      </c>
      <c r="W142">
        <f t="shared" si="16"/>
        <v>0</v>
      </c>
      <c r="X142">
        <f t="shared" si="12"/>
        <v>1</v>
      </c>
      <c r="Y142">
        <f t="shared" si="17"/>
        <v>1</v>
      </c>
    </row>
    <row r="143" spans="1:25" x14ac:dyDescent="0.35">
      <c r="A143">
        <v>61</v>
      </c>
      <c r="B143">
        <v>19</v>
      </c>
      <c r="C143">
        <v>6201219</v>
      </c>
      <c r="D143">
        <v>0.435857697588101</v>
      </c>
      <c r="E143">
        <v>0.99777771526625203</v>
      </c>
      <c r="F143">
        <v>2.7820819322227801</v>
      </c>
      <c r="G143">
        <v>0.99903654111226803</v>
      </c>
      <c r="H143">
        <v>0.84068364710180599</v>
      </c>
      <c r="I143">
        <v>0.99963430757545901</v>
      </c>
      <c r="J143" t="s">
        <v>12</v>
      </c>
      <c r="K143" t="s">
        <v>10</v>
      </c>
      <c r="L143">
        <v>0.19500000000000001</v>
      </c>
      <c r="M143" t="str">
        <f>'VEP conseq'!S143</f>
        <v>intergenic_variant</v>
      </c>
      <c r="N143" t="str">
        <f>'VEP genes'!S143</f>
        <v>-</v>
      </c>
      <c r="O143" t="str">
        <f>'ChIP genes'!P143</f>
        <v>ENSCAFG00000038491</v>
      </c>
      <c r="P143" t="s">
        <v>24</v>
      </c>
      <c r="Q143" t="b">
        <v>0</v>
      </c>
      <c r="S143">
        <v>61</v>
      </c>
      <c r="T143">
        <f t="shared" si="13"/>
        <v>19</v>
      </c>
      <c r="U143">
        <f t="shared" si="14"/>
        <v>6162402</v>
      </c>
      <c r="V143">
        <f t="shared" si="15"/>
        <v>7122489</v>
      </c>
      <c r="W143">
        <f t="shared" si="16"/>
        <v>0</v>
      </c>
      <c r="X143">
        <f t="shared" si="12"/>
        <v>1</v>
      </c>
      <c r="Y143">
        <f t="shared" si="17"/>
        <v>1</v>
      </c>
    </row>
    <row r="144" spans="1:25" x14ac:dyDescent="0.35">
      <c r="A144">
        <v>61</v>
      </c>
      <c r="B144">
        <v>19</v>
      </c>
      <c r="C144">
        <v>6216997</v>
      </c>
      <c r="D144">
        <v>0.41114893303983802</v>
      </c>
      <c r="E144">
        <v>0.996842386565023</v>
      </c>
      <c r="F144">
        <v>3.0243172602888402</v>
      </c>
      <c r="G144">
        <v>0.99957804720245302</v>
      </c>
      <c r="H144">
        <v>0.85206256345831999</v>
      </c>
      <c r="I144">
        <v>0.99976089341472296</v>
      </c>
      <c r="J144" t="s">
        <v>10</v>
      </c>
      <c r="K144" t="s">
        <v>12</v>
      </c>
      <c r="L144">
        <v>0.2414</v>
      </c>
      <c r="M144" t="str">
        <f>'VEP conseq'!S144</f>
        <v>intergenic_variant</v>
      </c>
      <c r="N144" t="str">
        <f>'VEP genes'!S144</f>
        <v>-</v>
      </c>
      <c r="O144" t="str">
        <f>'ChIP genes'!P144</f>
        <v>ENSCAFG00000038491</v>
      </c>
      <c r="P144" t="s">
        <v>24</v>
      </c>
      <c r="Q144" t="b">
        <v>0</v>
      </c>
      <c r="S144">
        <v>61</v>
      </c>
      <c r="T144">
        <f t="shared" si="13"/>
        <v>19</v>
      </c>
      <c r="U144">
        <f t="shared" si="14"/>
        <v>6162402</v>
      </c>
      <c r="V144">
        <f t="shared" si="15"/>
        <v>7122489</v>
      </c>
      <c r="W144">
        <f t="shared" si="16"/>
        <v>0</v>
      </c>
      <c r="X144">
        <f t="shared" si="12"/>
        <v>1</v>
      </c>
      <c r="Y144">
        <f t="shared" si="17"/>
        <v>1</v>
      </c>
    </row>
    <row r="145" spans="1:25" x14ac:dyDescent="0.35">
      <c r="A145">
        <v>61</v>
      </c>
      <c r="B145">
        <v>19</v>
      </c>
      <c r="C145">
        <v>6553427</v>
      </c>
      <c r="D145">
        <v>0.57276454846718405</v>
      </c>
      <c r="E145">
        <v>0.99987341416073605</v>
      </c>
      <c r="F145">
        <v>2.8503034552308302</v>
      </c>
      <c r="G145">
        <v>0.99922641987116401</v>
      </c>
      <c r="H145">
        <v>0.87500225459019398</v>
      </c>
      <c r="I145">
        <v>0.99987341416073605</v>
      </c>
      <c r="J145" t="s">
        <v>10</v>
      </c>
      <c r="K145" t="s">
        <v>12</v>
      </c>
      <c r="L145">
        <v>0.44490000000000002</v>
      </c>
      <c r="M145" t="str">
        <f>'VEP conseq'!S145</f>
        <v>intergenic_variant</v>
      </c>
      <c r="N145" t="str">
        <f>'VEP genes'!S145</f>
        <v>-</v>
      </c>
      <c r="O145" t="str">
        <f>'ChIP genes'!P145</f>
        <v>ENSCAFG00000038491</v>
      </c>
      <c r="P145" t="s">
        <v>24</v>
      </c>
      <c r="Q145" t="b">
        <v>1</v>
      </c>
      <c r="S145">
        <v>61</v>
      </c>
      <c r="T145">
        <f t="shared" si="13"/>
        <v>19</v>
      </c>
      <c r="U145">
        <f t="shared" si="14"/>
        <v>6162402</v>
      </c>
      <c r="V145">
        <f t="shared" si="15"/>
        <v>7122489</v>
      </c>
      <c r="W145">
        <f t="shared" si="16"/>
        <v>0</v>
      </c>
      <c r="X145">
        <f t="shared" si="12"/>
        <v>1</v>
      </c>
      <c r="Y145">
        <f t="shared" si="17"/>
        <v>1</v>
      </c>
    </row>
    <row r="146" spans="1:25" x14ac:dyDescent="0.35">
      <c r="A146">
        <v>61</v>
      </c>
      <c r="B146">
        <v>19</v>
      </c>
      <c r="C146">
        <v>6560183</v>
      </c>
      <c r="D146">
        <v>0.60427736861853898</v>
      </c>
      <c r="E146">
        <v>0.99995780472024498</v>
      </c>
      <c r="F146">
        <v>2.9842371668784402</v>
      </c>
      <c r="G146">
        <v>0.99951475428282099</v>
      </c>
      <c r="H146">
        <v>0.88100168846349802</v>
      </c>
      <c r="I146">
        <v>0.99993670708036797</v>
      </c>
      <c r="J146" t="s">
        <v>12</v>
      </c>
      <c r="K146" t="s">
        <v>10</v>
      </c>
      <c r="L146">
        <v>0.31919999999999998</v>
      </c>
      <c r="M146" t="str">
        <f>'VEP conseq'!S146</f>
        <v>intergenic_variant</v>
      </c>
      <c r="N146" t="str">
        <f>'VEP genes'!S146</f>
        <v>-</v>
      </c>
      <c r="O146" t="str">
        <f>'ChIP genes'!P146</f>
        <v>ENSCAFG00000038491</v>
      </c>
      <c r="P146" t="s">
        <v>24</v>
      </c>
      <c r="Q146" t="b">
        <v>1</v>
      </c>
      <c r="S146">
        <v>61</v>
      </c>
      <c r="T146">
        <f t="shared" si="13"/>
        <v>19</v>
      </c>
      <c r="U146">
        <f t="shared" si="14"/>
        <v>6162402</v>
      </c>
      <c r="V146">
        <f t="shared" si="15"/>
        <v>7122489</v>
      </c>
      <c r="W146">
        <f t="shared" si="16"/>
        <v>0</v>
      </c>
      <c r="X146">
        <f t="shared" si="12"/>
        <v>1</v>
      </c>
      <c r="Y146">
        <f t="shared" si="17"/>
        <v>1</v>
      </c>
    </row>
    <row r="147" spans="1:25" x14ac:dyDescent="0.35">
      <c r="A147">
        <v>61</v>
      </c>
      <c r="B147">
        <v>19</v>
      </c>
      <c r="C147">
        <v>6590666</v>
      </c>
      <c r="D147">
        <v>0.61305663065790195</v>
      </c>
      <c r="E147">
        <v>0.99997186981349695</v>
      </c>
      <c r="F147">
        <v>2.9446631812442901</v>
      </c>
      <c r="G147">
        <v>0.99945146136318896</v>
      </c>
      <c r="H147">
        <v>0.87737426813610297</v>
      </c>
      <c r="I147">
        <v>0.99990857689386503</v>
      </c>
      <c r="J147" t="s">
        <v>12</v>
      </c>
      <c r="K147" t="s">
        <v>13</v>
      </c>
      <c r="L147">
        <v>0.22450000000000001</v>
      </c>
      <c r="M147" t="str">
        <f>'VEP conseq'!S147</f>
        <v>intergenic_variant</v>
      </c>
      <c r="N147" t="str">
        <f>'VEP genes'!S147</f>
        <v>-</v>
      </c>
      <c r="O147" t="str">
        <f>'ChIP genes'!P147</f>
        <v>ENSCAFG00000038491</v>
      </c>
      <c r="P147" t="s">
        <v>24</v>
      </c>
      <c r="Q147" t="b">
        <v>1</v>
      </c>
      <c r="S147">
        <v>61</v>
      </c>
      <c r="T147">
        <f t="shared" si="13"/>
        <v>19</v>
      </c>
      <c r="U147">
        <f t="shared" si="14"/>
        <v>6162402</v>
      </c>
      <c r="V147">
        <f t="shared" si="15"/>
        <v>7122489</v>
      </c>
      <c r="W147">
        <f t="shared" si="16"/>
        <v>0</v>
      </c>
      <c r="X147">
        <f t="shared" si="12"/>
        <v>1</v>
      </c>
      <c r="Y147">
        <f t="shared" si="17"/>
        <v>1</v>
      </c>
    </row>
    <row r="148" spans="1:25" x14ac:dyDescent="0.35">
      <c r="A148">
        <v>61</v>
      </c>
      <c r="B148">
        <v>19</v>
      </c>
      <c r="C148">
        <v>6629569</v>
      </c>
      <c r="D148">
        <v>0.48110314400279203</v>
      </c>
      <c r="E148">
        <v>0.99913499676502904</v>
      </c>
      <c r="F148">
        <v>2.2749231194438</v>
      </c>
      <c r="G148">
        <v>0.99476075276379095</v>
      </c>
      <c r="H148">
        <v>0.82030591741028203</v>
      </c>
      <c r="I148">
        <v>0.99933894061717599</v>
      </c>
      <c r="J148" t="s">
        <v>12</v>
      </c>
      <c r="K148" t="s">
        <v>10</v>
      </c>
      <c r="L148">
        <v>0.40839999999999999</v>
      </c>
      <c r="M148" t="str">
        <f>'VEP conseq'!S148</f>
        <v>intergenic_variant</v>
      </c>
      <c r="N148" t="str">
        <f>'VEP genes'!S148</f>
        <v>-</v>
      </c>
      <c r="O148" t="str">
        <f>'ChIP genes'!P148</f>
        <v>ENSCAFG00000041840</v>
      </c>
      <c r="P148" t="s">
        <v>24</v>
      </c>
      <c r="Q148" t="b">
        <v>0</v>
      </c>
      <c r="S148">
        <v>61</v>
      </c>
      <c r="T148">
        <f t="shared" si="13"/>
        <v>19</v>
      </c>
      <c r="U148">
        <f t="shared" si="14"/>
        <v>6162402</v>
      </c>
      <c r="V148">
        <f t="shared" si="15"/>
        <v>7122489</v>
      </c>
      <c r="W148">
        <f t="shared" si="16"/>
        <v>0</v>
      </c>
      <c r="X148">
        <f t="shared" si="12"/>
        <v>1</v>
      </c>
      <c r="Y148">
        <f t="shared" si="17"/>
        <v>1</v>
      </c>
    </row>
    <row r="149" spans="1:25" x14ac:dyDescent="0.35">
      <c r="A149">
        <v>61</v>
      </c>
      <c r="B149">
        <v>19</v>
      </c>
      <c r="C149">
        <v>6648984</v>
      </c>
      <c r="D149">
        <v>0.47330244397613602</v>
      </c>
      <c r="E149">
        <v>0.99894511800613195</v>
      </c>
      <c r="F149">
        <v>2.2528485263648501</v>
      </c>
      <c r="G149">
        <v>0.994402092885876</v>
      </c>
      <c r="H149">
        <v>0.82009670585092997</v>
      </c>
      <c r="I149">
        <v>0.99933190807055094</v>
      </c>
      <c r="J149" t="s">
        <v>12</v>
      </c>
      <c r="K149" t="s">
        <v>11</v>
      </c>
      <c r="L149">
        <v>0.22770000000000001</v>
      </c>
      <c r="M149" t="str">
        <f>'VEP conseq'!S149</f>
        <v>intergenic_variant</v>
      </c>
      <c r="N149" t="str">
        <f>'VEP genes'!S149</f>
        <v>-</v>
      </c>
      <c r="O149" t="str">
        <f>'ChIP genes'!P149</f>
        <v>ENSCAFG00000041840</v>
      </c>
      <c r="Q149" t="b">
        <v>0</v>
      </c>
      <c r="S149">
        <v>61</v>
      </c>
      <c r="T149">
        <f t="shared" si="13"/>
        <v>19</v>
      </c>
      <c r="U149">
        <f t="shared" si="14"/>
        <v>6162402</v>
      </c>
      <c r="V149">
        <f t="shared" si="15"/>
        <v>7122489</v>
      </c>
      <c r="W149">
        <f t="shared" si="16"/>
        <v>0</v>
      </c>
      <c r="X149">
        <f t="shared" si="12"/>
        <v>1</v>
      </c>
      <c r="Y149">
        <f t="shared" si="17"/>
        <v>1</v>
      </c>
    </row>
    <row r="150" spans="1:25" x14ac:dyDescent="0.35">
      <c r="A150">
        <v>61</v>
      </c>
      <c r="B150">
        <v>19</v>
      </c>
      <c r="C150">
        <v>6663845</v>
      </c>
      <c r="D150">
        <v>0.45029359246733403</v>
      </c>
      <c r="E150">
        <v>0.99831922135643802</v>
      </c>
      <c r="F150">
        <v>2.1664252451213</v>
      </c>
      <c r="G150">
        <v>0.99269318405580997</v>
      </c>
      <c r="H150">
        <v>0.81054394116617801</v>
      </c>
      <c r="I150">
        <v>0.99907873639202205</v>
      </c>
      <c r="J150" t="s">
        <v>10</v>
      </c>
      <c r="K150" t="s">
        <v>12</v>
      </c>
      <c r="L150">
        <v>0.2402</v>
      </c>
      <c r="M150" t="str">
        <f>'VEP conseq'!S150</f>
        <v>intergenic_variant</v>
      </c>
      <c r="N150" t="str">
        <f>'VEP genes'!S150</f>
        <v>-</v>
      </c>
      <c r="O150" t="str">
        <f>'ChIP genes'!P150</f>
        <v>ENSCAFG00000041840</v>
      </c>
      <c r="Q150" t="b">
        <v>0</v>
      </c>
      <c r="S150">
        <v>61</v>
      </c>
      <c r="T150">
        <f t="shared" si="13"/>
        <v>19</v>
      </c>
      <c r="U150">
        <f t="shared" si="14"/>
        <v>6162402</v>
      </c>
      <c r="V150">
        <f t="shared" si="15"/>
        <v>7122489</v>
      </c>
      <c r="W150">
        <f t="shared" si="16"/>
        <v>0</v>
      </c>
      <c r="X150">
        <f t="shared" si="12"/>
        <v>1</v>
      </c>
      <c r="Y150">
        <f t="shared" si="17"/>
        <v>1</v>
      </c>
    </row>
    <row r="151" spans="1:25" x14ac:dyDescent="0.35">
      <c r="A151">
        <v>61</v>
      </c>
      <c r="B151">
        <v>19</v>
      </c>
      <c r="C151">
        <v>6672903</v>
      </c>
      <c r="D151">
        <v>0.45018147704262101</v>
      </c>
      <c r="E151">
        <v>0.99831218880981198</v>
      </c>
      <c r="F151">
        <v>2.1574790916479301</v>
      </c>
      <c r="G151">
        <v>0.99242594728403</v>
      </c>
      <c r="H151">
        <v>0.80887823059384001</v>
      </c>
      <c r="I151">
        <v>0.99902247601901595</v>
      </c>
      <c r="J151" t="s">
        <v>12</v>
      </c>
      <c r="K151" t="s">
        <v>11</v>
      </c>
      <c r="L151">
        <v>0.45829999999999999</v>
      </c>
      <c r="M151" t="str">
        <f>'VEP conseq'!S151</f>
        <v>intergenic_variant</v>
      </c>
      <c r="N151" t="str">
        <f>'VEP genes'!S151</f>
        <v>-</v>
      </c>
      <c r="O151" t="str">
        <f>'ChIP genes'!P151</f>
        <v>ENSCAFG00000041840</v>
      </c>
      <c r="Q151" t="b">
        <v>0</v>
      </c>
      <c r="S151">
        <v>61</v>
      </c>
      <c r="T151">
        <f t="shared" si="13"/>
        <v>19</v>
      </c>
      <c r="U151">
        <f t="shared" si="14"/>
        <v>6162402</v>
      </c>
      <c r="V151">
        <f t="shared" si="15"/>
        <v>7122489</v>
      </c>
      <c r="W151">
        <f t="shared" si="16"/>
        <v>0</v>
      </c>
      <c r="X151">
        <f t="shared" si="12"/>
        <v>1</v>
      </c>
      <c r="Y151">
        <f t="shared" si="17"/>
        <v>1</v>
      </c>
    </row>
    <row r="152" spans="1:25" x14ac:dyDescent="0.35">
      <c r="A152">
        <v>61</v>
      </c>
      <c r="B152">
        <v>19</v>
      </c>
      <c r="C152">
        <v>6689197</v>
      </c>
      <c r="D152">
        <v>0.45936602699207102</v>
      </c>
      <c r="E152">
        <v>0.99855832794171395</v>
      </c>
      <c r="F152">
        <v>2.26326958979659</v>
      </c>
      <c r="G152">
        <v>0.99457087400489497</v>
      </c>
      <c r="H152">
        <v>0.81862206146651195</v>
      </c>
      <c r="I152">
        <v>0.99929674533742197</v>
      </c>
      <c r="J152" t="s">
        <v>10</v>
      </c>
      <c r="K152" t="s">
        <v>12</v>
      </c>
      <c r="L152">
        <v>0.23089999999999999</v>
      </c>
      <c r="M152" t="str">
        <f>'VEP conseq'!S152</f>
        <v>intergenic_variant</v>
      </c>
      <c r="N152" t="str">
        <f>'VEP genes'!S152</f>
        <v>-</v>
      </c>
      <c r="O152" t="str">
        <f>'ChIP genes'!P152</f>
        <v>ENSCAFG00000041840</v>
      </c>
      <c r="Q152" t="b">
        <v>0</v>
      </c>
      <c r="S152">
        <v>61</v>
      </c>
      <c r="T152">
        <f t="shared" si="13"/>
        <v>19</v>
      </c>
      <c r="U152">
        <f t="shared" si="14"/>
        <v>6162402</v>
      </c>
      <c r="V152">
        <f t="shared" si="15"/>
        <v>7122489</v>
      </c>
      <c r="W152">
        <f t="shared" si="16"/>
        <v>0</v>
      </c>
      <c r="X152">
        <f t="shared" si="12"/>
        <v>1</v>
      </c>
      <c r="Y152">
        <f t="shared" si="17"/>
        <v>1</v>
      </c>
    </row>
    <row r="153" spans="1:25" x14ac:dyDescent="0.35">
      <c r="A153">
        <v>61</v>
      </c>
      <c r="B153">
        <v>19</v>
      </c>
      <c r="C153">
        <v>6728854</v>
      </c>
      <c r="D153">
        <v>0.50361256583067604</v>
      </c>
      <c r="E153">
        <v>0.99947255900306597</v>
      </c>
      <c r="F153">
        <v>2.39400394501823</v>
      </c>
      <c r="G153">
        <v>0.99646262904723104</v>
      </c>
      <c r="H153">
        <v>0.83143578686441799</v>
      </c>
      <c r="I153">
        <v>0.99954288446932404</v>
      </c>
      <c r="J153" t="s">
        <v>12</v>
      </c>
      <c r="K153" t="s">
        <v>11</v>
      </c>
      <c r="L153">
        <v>0.39229999999999998</v>
      </c>
      <c r="M153" t="str">
        <f>'VEP conseq'!S153</f>
        <v>intergenic_variant</v>
      </c>
      <c r="N153" t="str">
        <f>'VEP genes'!S153</f>
        <v>-</v>
      </c>
      <c r="O153" t="str">
        <f>'ChIP genes'!P153</f>
        <v>ENSCAFG00000041840</v>
      </c>
      <c r="Q153" t="b">
        <v>0</v>
      </c>
      <c r="S153">
        <v>61</v>
      </c>
      <c r="T153">
        <f t="shared" si="13"/>
        <v>19</v>
      </c>
      <c r="U153">
        <f t="shared" si="14"/>
        <v>6162402</v>
      </c>
      <c r="V153">
        <f t="shared" si="15"/>
        <v>7122489</v>
      </c>
      <c r="W153">
        <f t="shared" si="16"/>
        <v>0</v>
      </c>
      <c r="X153">
        <f t="shared" si="12"/>
        <v>1</v>
      </c>
      <c r="Y153">
        <f t="shared" si="17"/>
        <v>1</v>
      </c>
    </row>
    <row r="154" spans="1:25" x14ac:dyDescent="0.35">
      <c r="A154">
        <v>61</v>
      </c>
      <c r="B154">
        <v>19</v>
      </c>
      <c r="C154">
        <v>6741733</v>
      </c>
      <c r="D154">
        <v>0.49854707127576398</v>
      </c>
      <c r="E154">
        <v>0.999458493909815</v>
      </c>
      <c r="F154">
        <v>2.3536357958468499</v>
      </c>
      <c r="G154">
        <v>0.99585783003741302</v>
      </c>
      <c r="H154">
        <v>0.831051050352275</v>
      </c>
      <c r="I154">
        <v>0.99952881937607196</v>
      </c>
      <c r="J154" t="s">
        <v>12</v>
      </c>
      <c r="K154" t="s">
        <v>11</v>
      </c>
      <c r="L154">
        <v>0.27100000000000002</v>
      </c>
      <c r="M154" t="str">
        <f>'VEP conseq'!S154</f>
        <v>intergenic_variant</v>
      </c>
      <c r="N154" t="str">
        <f>'VEP genes'!S154</f>
        <v>-</v>
      </c>
      <c r="O154" t="str">
        <f>'ChIP genes'!P154</f>
        <v>ENSCAFG00000041840</v>
      </c>
      <c r="Q154" t="b">
        <v>0</v>
      </c>
      <c r="S154">
        <v>61</v>
      </c>
      <c r="T154">
        <f t="shared" si="13"/>
        <v>19</v>
      </c>
      <c r="U154">
        <f t="shared" si="14"/>
        <v>6162402</v>
      </c>
      <c r="V154">
        <f t="shared" si="15"/>
        <v>7122489</v>
      </c>
      <c r="W154">
        <f t="shared" si="16"/>
        <v>0</v>
      </c>
      <c r="X154">
        <f t="shared" si="12"/>
        <v>1</v>
      </c>
      <c r="Y154">
        <f t="shared" si="17"/>
        <v>1</v>
      </c>
    </row>
    <row r="155" spans="1:25" x14ac:dyDescent="0.35">
      <c r="A155">
        <v>61</v>
      </c>
      <c r="B155">
        <v>19</v>
      </c>
      <c r="C155">
        <v>6926648</v>
      </c>
      <c r="D155">
        <v>0.54955579026300305</v>
      </c>
      <c r="E155">
        <v>0.99980308869447798</v>
      </c>
      <c r="F155">
        <v>2.6841836757814099</v>
      </c>
      <c r="G155">
        <v>0.99867084868772704</v>
      </c>
      <c r="H155">
        <v>0.80956399327258599</v>
      </c>
      <c r="I155">
        <v>0.999050606205519</v>
      </c>
      <c r="J155" t="s">
        <v>12</v>
      </c>
      <c r="K155" t="s">
        <v>11</v>
      </c>
      <c r="L155">
        <v>0.2641</v>
      </c>
      <c r="M155" t="str">
        <f>'VEP conseq'!S155</f>
        <v>intergenic_variant</v>
      </c>
      <c r="N155" t="str">
        <f>'VEP genes'!S155</f>
        <v>-</v>
      </c>
      <c r="O155" t="str">
        <f>'ChIP genes'!P155</f>
        <v>ENSCAFG00000041840</v>
      </c>
      <c r="Q155" t="b">
        <v>0</v>
      </c>
      <c r="S155">
        <v>61</v>
      </c>
      <c r="T155">
        <f t="shared" si="13"/>
        <v>19</v>
      </c>
      <c r="U155">
        <f t="shared" si="14"/>
        <v>6162402</v>
      </c>
      <c r="V155">
        <f t="shared" si="15"/>
        <v>7122489</v>
      </c>
      <c r="W155">
        <f t="shared" si="16"/>
        <v>0</v>
      </c>
      <c r="X155">
        <f t="shared" si="12"/>
        <v>1</v>
      </c>
      <c r="Y155">
        <f t="shared" si="17"/>
        <v>1</v>
      </c>
    </row>
    <row r="156" spans="1:25" x14ac:dyDescent="0.35">
      <c r="A156">
        <v>61</v>
      </c>
      <c r="B156">
        <v>19</v>
      </c>
      <c r="C156">
        <v>6970430</v>
      </c>
      <c r="D156">
        <v>0.47462146195794402</v>
      </c>
      <c r="E156">
        <v>0.99896621564600996</v>
      </c>
      <c r="F156">
        <v>2.8651539491730298</v>
      </c>
      <c r="G156">
        <v>0.99926861515091803</v>
      </c>
      <c r="H156">
        <v>0.75623781864551198</v>
      </c>
      <c r="I156">
        <v>0.99673689836563595</v>
      </c>
      <c r="J156" t="s">
        <v>12</v>
      </c>
      <c r="K156" t="s">
        <v>10</v>
      </c>
      <c r="L156">
        <v>0.26119999999999999</v>
      </c>
      <c r="M156" t="str">
        <f>'VEP conseq'!S156</f>
        <v>intergenic_variant</v>
      </c>
      <c r="N156" t="str">
        <f>'VEP genes'!S156</f>
        <v>-</v>
      </c>
      <c r="O156" t="str">
        <f>'ChIP genes'!P156</f>
        <v>ENSCAFG00000041840</v>
      </c>
      <c r="Q156" t="b">
        <v>0</v>
      </c>
      <c r="S156">
        <v>61</v>
      </c>
      <c r="T156">
        <f t="shared" si="13"/>
        <v>19</v>
      </c>
      <c r="U156">
        <f t="shared" si="14"/>
        <v>6162402</v>
      </c>
      <c r="V156">
        <f t="shared" si="15"/>
        <v>7122489</v>
      </c>
      <c r="W156">
        <f t="shared" si="16"/>
        <v>0</v>
      </c>
      <c r="X156">
        <f t="shared" si="12"/>
        <v>1</v>
      </c>
      <c r="Y156">
        <f t="shared" si="17"/>
        <v>1</v>
      </c>
    </row>
    <row r="157" spans="1:25" x14ac:dyDescent="0.35">
      <c r="A157">
        <v>61</v>
      </c>
      <c r="B157">
        <v>19</v>
      </c>
      <c r="C157">
        <v>7095253</v>
      </c>
      <c r="D157">
        <v>0.54677897538384901</v>
      </c>
      <c r="E157">
        <v>0.99977495850797504</v>
      </c>
      <c r="F157">
        <v>3.1612790776243398</v>
      </c>
      <c r="G157">
        <v>0.99972573068159398</v>
      </c>
      <c r="H157">
        <v>0.84228521856355698</v>
      </c>
      <c r="I157">
        <v>0.99964837266871098</v>
      </c>
      <c r="J157" t="s">
        <v>11</v>
      </c>
      <c r="K157" t="s">
        <v>12</v>
      </c>
      <c r="L157">
        <v>0.22650000000000001</v>
      </c>
      <c r="M157" t="str">
        <f>'VEP conseq'!S157</f>
        <v>intergenic_variant</v>
      </c>
      <c r="N157" t="str">
        <f>'VEP genes'!S157</f>
        <v>-</v>
      </c>
      <c r="O157" t="str">
        <f>'ChIP genes'!P157</f>
        <v>ENSCAFG00000041840</v>
      </c>
      <c r="Q157" t="b">
        <v>1</v>
      </c>
      <c r="S157">
        <v>61</v>
      </c>
      <c r="T157">
        <f t="shared" si="13"/>
        <v>19</v>
      </c>
      <c r="U157">
        <f t="shared" si="14"/>
        <v>6162402</v>
      </c>
      <c r="V157">
        <f t="shared" si="15"/>
        <v>7122489</v>
      </c>
      <c r="W157">
        <f t="shared" si="16"/>
        <v>0</v>
      </c>
      <c r="X157">
        <f t="shared" si="12"/>
        <v>1</v>
      </c>
      <c r="Y157">
        <f t="shared" si="17"/>
        <v>1</v>
      </c>
    </row>
    <row r="158" spans="1:25" x14ac:dyDescent="0.35">
      <c r="A158">
        <v>61</v>
      </c>
      <c r="B158">
        <v>19</v>
      </c>
      <c r="C158">
        <v>7097389</v>
      </c>
      <c r="D158">
        <v>0.521953287584075</v>
      </c>
      <c r="E158">
        <v>0.99966243776196195</v>
      </c>
      <c r="F158">
        <v>3.3281828986007702</v>
      </c>
      <c r="G158">
        <v>0.99986638161411001</v>
      </c>
      <c r="H158">
        <v>0.84377254128846502</v>
      </c>
      <c r="I158">
        <v>0.99966243776196195</v>
      </c>
      <c r="J158" t="s">
        <v>11</v>
      </c>
      <c r="K158" t="s">
        <v>12</v>
      </c>
      <c r="L158">
        <v>0.25409999999999999</v>
      </c>
      <c r="M158" t="str">
        <f>'VEP conseq'!S158</f>
        <v>intergenic_variant</v>
      </c>
      <c r="N158" t="str">
        <f>'VEP genes'!S158</f>
        <v>-</v>
      </c>
      <c r="O158" t="str">
        <f>'ChIP genes'!P158</f>
        <v>ENSCAFG00000041840</v>
      </c>
      <c r="Q158" t="b">
        <v>1</v>
      </c>
      <c r="S158">
        <v>61</v>
      </c>
      <c r="T158">
        <f t="shared" si="13"/>
        <v>19</v>
      </c>
      <c r="U158">
        <f t="shared" si="14"/>
        <v>6162402</v>
      </c>
      <c r="V158">
        <f t="shared" si="15"/>
        <v>7122489</v>
      </c>
      <c r="W158">
        <f t="shared" si="16"/>
        <v>0</v>
      </c>
      <c r="X158">
        <f t="shared" si="12"/>
        <v>1</v>
      </c>
      <c r="Y158">
        <f t="shared" si="17"/>
        <v>1</v>
      </c>
    </row>
    <row r="159" spans="1:25" x14ac:dyDescent="0.35">
      <c r="A159">
        <v>61</v>
      </c>
      <c r="B159">
        <v>19</v>
      </c>
      <c r="C159">
        <v>7117822</v>
      </c>
      <c r="D159">
        <v>0.50729698945355395</v>
      </c>
      <c r="E159">
        <v>0.99950772173619495</v>
      </c>
      <c r="F159">
        <v>3.3490891684209498</v>
      </c>
      <c r="G159">
        <v>0.99988044670736198</v>
      </c>
      <c r="H159">
        <v>0.82816068117790997</v>
      </c>
      <c r="I159">
        <v>0.99949365664294398</v>
      </c>
      <c r="J159" t="s">
        <v>10</v>
      </c>
      <c r="K159" t="s">
        <v>12</v>
      </c>
      <c r="L159">
        <v>0.24640000000000001</v>
      </c>
      <c r="M159" t="str">
        <f>'VEP conseq'!S159</f>
        <v>intergenic_variant</v>
      </c>
      <c r="N159" t="str">
        <f>'VEP genes'!S159</f>
        <v>-</v>
      </c>
      <c r="O159" t="str">
        <f>'ChIP genes'!P159</f>
        <v>ENSCAFG00000041840</v>
      </c>
      <c r="Q159" t="b">
        <v>1</v>
      </c>
      <c r="S159">
        <v>61</v>
      </c>
      <c r="T159">
        <f t="shared" si="13"/>
        <v>19</v>
      </c>
      <c r="U159">
        <f t="shared" si="14"/>
        <v>6162402</v>
      </c>
      <c r="V159">
        <f t="shared" si="15"/>
        <v>7122489</v>
      </c>
      <c r="W159">
        <f t="shared" si="16"/>
        <v>0</v>
      </c>
      <c r="X159">
        <f t="shared" si="12"/>
        <v>1</v>
      </c>
      <c r="Y159">
        <f t="shared" si="17"/>
        <v>1</v>
      </c>
    </row>
    <row r="160" spans="1:25" x14ac:dyDescent="0.35">
      <c r="A160">
        <v>61</v>
      </c>
      <c r="B160">
        <v>19</v>
      </c>
      <c r="C160">
        <v>7122489</v>
      </c>
      <c r="D160">
        <v>0.49331666559917198</v>
      </c>
      <c r="E160">
        <v>0.99938816844355705</v>
      </c>
      <c r="F160">
        <v>3.2382169549666302</v>
      </c>
      <c r="G160">
        <v>0.99978199105460097</v>
      </c>
      <c r="H160">
        <v>0.81740199762086097</v>
      </c>
      <c r="I160">
        <v>0.99925455005766695</v>
      </c>
      <c r="J160" t="s">
        <v>12</v>
      </c>
      <c r="K160" t="s">
        <v>10</v>
      </c>
      <c r="L160">
        <v>0.44690000000000002</v>
      </c>
      <c r="M160" t="str">
        <f>'VEP conseq'!S160</f>
        <v>intergenic_variant</v>
      </c>
      <c r="N160" t="str">
        <f>'VEP genes'!S160</f>
        <v>-</v>
      </c>
      <c r="O160" t="str">
        <f>'ChIP genes'!P160</f>
        <v>ENSCAFG00000041840</v>
      </c>
      <c r="Q160" t="b">
        <v>1</v>
      </c>
      <c r="S160">
        <v>61</v>
      </c>
      <c r="T160">
        <f t="shared" si="13"/>
        <v>19</v>
      </c>
      <c r="U160">
        <f t="shared" si="14"/>
        <v>6162402</v>
      </c>
      <c r="V160">
        <f t="shared" si="15"/>
        <v>7122489</v>
      </c>
      <c r="W160">
        <f t="shared" si="16"/>
        <v>1</v>
      </c>
      <c r="X160">
        <f t="shared" si="12"/>
        <v>1</v>
      </c>
      <c r="Y160">
        <f t="shared" si="17"/>
        <v>1</v>
      </c>
    </row>
    <row r="161" spans="1:25" x14ac:dyDescent="0.35">
      <c r="A161">
        <v>62</v>
      </c>
      <c r="B161">
        <v>19</v>
      </c>
      <c r="C161">
        <v>12407112</v>
      </c>
      <c r="D161">
        <v>0.40060596843488899</v>
      </c>
      <c r="E161">
        <v>0.99626571774170902</v>
      </c>
      <c r="F161">
        <v>3.0160981858753901</v>
      </c>
      <c r="G161">
        <v>0.99956398210920105</v>
      </c>
      <c r="H161">
        <v>0.76524834720786195</v>
      </c>
      <c r="I161">
        <v>0.997250274269318</v>
      </c>
      <c r="J161" t="s">
        <v>12</v>
      </c>
      <c r="K161" t="s">
        <v>10</v>
      </c>
      <c r="L161">
        <v>8.72E-2</v>
      </c>
      <c r="M161" t="str">
        <f>'VEP conseq'!S161</f>
        <v>intron_variant,non_coding_transcript_variant</v>
      </c>
      <c r="N161" t="str">
        <f>'VEP genes'!S161</f>
        <v>ENSCAFG00000046515</v>
      </c>
      <c r="O161" t="str">
        <f>'ChIP genes'!P161</f>
        <v>ENSCAFG00000046515</v>
      </c>
      <c r="Q161" t="b">
        <v>0</v>
      </c>
      <c r="S161">
        <v>62</v>
      </c>
      <c r="T161">
        <f t="shared" si="13"/>
        <v>19</v>
      </c>
      <c r="U161">
        <f t="shared" si="14"/>
        <v>12407112</v>
      </c>
      <c r="V161">
        <f t="shared" si="15"/>
        <v>12407112</v>
      </c>
      <c r="W161">
        <f t="shared" si="16"/>
        <v>1</v>
      </c>
      <c r="X161">
        <f t="shared" si="12"/>
        <v>0</v>
      </c>
      <c r="Y161">
        <f t="shared" si="17"/>
        <v>0</v>
      </c>
    </row>
    <row r="162" spans="1:25" x14ac:dyDescent="0.35">
      <c r="A162">
        <v>63</v>
      </c>
      <c r="B162">
        <v>20</v>
      </c>
      <c r="C162">
        <v>2971861</v>
      </c>
      <c r="D162">
        <v>0.41487827494588903</v>
      </c>
      <c r="E162">
        <v>0.99700413513741604</v>
      </c>
      <c r="F162">
        <v>2.40990362412554</v>
      </c>
      <c r="G162">
        <v>0.99665954035275295</v>
      </c>
      <c r="H162">
        <v>0.809662225829479</v>
      </c>
      <c r="I162">
        <v>0.99905763875214504</v>
      </c>
      <c r="J162" t="s">
        <v>10</v>
      </c>
      <c r="K162" t="s">
        <v>12</v>
      </c>
      <c r="L162">
        <v>0.1023</v>
      </c>
      <c r="M162" t="str">
        <f>'VEP conseq'!S162</f>
        <v>3_prime_UTR_variant</v>
      </c>
      <c r="N162" t="str">
        <f>'VEP genes'!S162</f>
        <v>ISY1</v>
      </c>
      <c r="O162" t="str">
        <f>'ChIP genes'!P162</f>
        <v>ISY1,RAB43</v>
      </c>
      <c r="Q162" t="b">
        <v>0</v>
      </c>
      <c r="S162">
        <v>63</v>
      </c>
      <c r="T162">
        <f t="shared" si="13"/>
        <v>20</v>
      </c>
      <c r="U162">
        <f t="shared" si="14"/>
        <v>2971861</v>
      </c>
      <c r="V162">
        <f t="shared" si="15"/>
        <v>2971861</v>
      </c>
      <c r="W162">
        <f t="shared" si="16"/>
        <v>1</v>
      </c>
      <c r="X162">
        <f t="shared" si="12"/>
        <v>0</v>
      </c>
      <c r="Y162">
        <f t="shared" si="17"/>
        <v>0</v>
      </c>
    </row>
    <row r="163" spans="1:25" x14ac:dyDescent="0.35">
      <c r="A163">
        <v>64</v>
      </c>
      <c r="B163">
        <v>20</v>
      </c>
      <c r="C163">
        <v>8744328</v>
      </c>
      <c r="D163">
        <v>0.36003800478699199</v>
      </c>
      <c r="E163">
        <v>0.99360038257053596</v>
      </c>
      <c r="F163">
        <v>3.0401728605849301</v>
      </c>
      <c r="G163">
        <v>0.99960617738895596</v>
      </c>
      <c r="H163">
        <v>0.77793226622466605</v>
      </c>
      <c r="I163">
        <v>0.99799572421165195</v>
      </c>
      <c r="J163" t="s">
        <v>10</v>
      </c>
      <c r="K163" t="s">
        <v>12</v>
      </c>
      <c r="L163">
        <v>0.44280000000000003</v>
      </c>
      <c r="M163" t="str">
        <f>'VEP conseq'!S163</f>
        <v>intergenic_variant</v>
      </c>
      <c r="N163" t="str">
        <f>'VEP genes'!S163</f>
        <v>-</v>
      </c>
      <c r="O163" t="str">
        <f>'ChIP genes'!P163</f>
        <v>SETD5</v>
      </c>
      <c r="Q163" t="b">
        <v>0</v>
      </c>
      <c r="S163">
        <v>64</v>
      </c>
      <c r="T163">
        <f t="shared" si="13"/>
        <v>20</v>
      </c>
      <c r="U163">
        <f t="shared" si="14"/>
        <v>8744328</v>
      </c>
      <c r="V163">
        <f t="shared" si="15"/>
        <v>8894743</v>
      </c>
      <c r="W163">
        <f t="shared" si="16"/>
        <v>0</v>
      </c>
      <c r="X163">
        <f t="shared" si="12"/>
        <v>0</v>
      </c>
      <c r="Y163">
        <f t="shared" si="17"/>
        <v>0</v>
      </c>
    </row>
    <row r="164" spans="1:25" x14ac:dyDescent="0.35">
      <c r="A164">
        <v>64</v>
      </c>
      <c r="B164">
        <v>20</v>
      </c>
      <c r="C164">
        <v>8894743</v>
      </c>
      <c r="D164">
        <v>0.16354386912139099</v>
      </c>
      <c r="E164">
        <v>0.858448901516217</v>
      </c>
      <c r="F164">
        <v>2.9470766874931198</v>
      </c>
      <c r="G164">
        <v>0.999458493909815</v>
      </c>
      <c r="H164">
        <v>0.70776165995342599</v>
      </c>
      <c r="I164">
        <v>0.99066077808095898</v>
      </c>
      <c r="J164" t="s">
        <v>11</v>
      </c>
      <c r="K164" t="s">
        <v>12</v>
      </c>
      <c r="L164">
        <v>0.15229999999999999</v>
      </c>
      <c r="M164" t="str">
        <f>'VEP conseq'!S164</f>
        <v>5_prime_UTR_variant</v>
      </c>
      <c r="N164" t="str">
        <f>'VEP genes'!S164</f>
        <v>SRGAP3</v>
      </c>
      <c r="O164" t="str">
        <f>'ChIP genes'!P164</f>
        <v>SRGAP3</v>
      </c>
      <c r="Q164" t="b">
        <v>0</v>
      </c>
      <c r="S164">
        <v>64</v>
      </c>
      <c r="T164">
        <f t="shared" si="13"/>
        <v>20</v>
      </c>
      <c r="U164">
        <f t="shared" si="14"/>
        <v>8744328</v>
      </c>
      <c r="V164">
        <f t="shared" si="15"/>
        <v>8894743</v>
      </c>
      <c r="W164">
        <f t="shared" si="16"/>
        <v>1</v>
      </c>
      <c r="X164">
        <f t="shared" si="12"/>
        <v>0</v>
      </c>
      <c r="Y164">
        <f t="shared" si="17"/>
        <v>0</v>
      </c>
    </row>
    <row r="165" spans="1:25" x14ac:dyDescent="0.35">
      <c r="A165">
        <v>65</v>
      </c>
      <c r="B165">
        <v>20</v>
      </c>
      <c r="C165">
        <v>12119654</v>
      </c>
      <c r="D165">
        <v>0.34594864872305597</v>
      </c>
      <c r="E165">
        <v>0.99224310107175995</v>
      </c>
      <c r="F165">
        <v>2.7858136252259098</v>
      </c>
      <c r="G165">
        <v>0.99905763875214504</v>
      </c>
      <c r="H165">
        <v>0.79785695742665497</v>
      </c>
      <c r="I165">
        <v>0.99870601142085602</v>
      </c>
      <c r="J165" t="s">
        <v>10</v>
      </c>
      <c r="K165" t="s">
        <v>12</v>
      </c>
      <c r="L165">
        <v>9.1569999999999999E-2</v>
      </c>
      <c r="M165" t="str">
        <f>'VEP conseq'!S165</f>
        <v>intergenic_variant</v>
      </c>
      <c r="N165" t="str">
        <f>'VEP genes'!S165</f>
        <v>-</v>
      </c>
      <c r="O165" t="str">
        <f>'ChIP genes'!P165</f>
        <v>ENSCAFG00000019297</v>
      </c>
      <c r="Q165" t="b">
        <v>0</v>
      </c>
      <c r="S165">
        <v>65</v>
      </c>
      <c r="T165">
        <f t="shared" si="13"/>
        <v>20</v>
      </c>
      <c r="U165">
        <f t="shared" si="14"/>
        <v>12119654</v>
      </c>
      <c r="V165">
        <f t="shared" si="15"/>
        <v>12119654</v>
      </c>
      <c r="W165">
        <f t="shared" si="16"/>
        <v>1</v>
      </c>
      <c r="X165">
        <f t="shared" si="12"/>
        <v>0</v>
      </c>
      <c r="Y165">
        <f t="shared" si="17"/>
        <v>0</v>
      </c>
    </row>
    <row r="166" spans="1:25" x14ac:dyDescent="0.35">
      <c r="A166">
        <v>66</v>
      </c>
      <c r="B166">
        <v>20</v>
      </c>
      <c r="C166">
        <v>13387022</v>
      </c>
      <c r="D166">
        <v>0.39935535375236197</v>
      </c>
      <c r="E166">
        <v>0.99618132718219898</v>
      </c>
      <c r="F166">
        <v>2.7771965453242302</v>
      </c>
      <c r="G166">
        <v>0.99901544347239002</v>
      </c>
      <c r="H166">
        <v>0.82792869834188498</v>
      </c>
      <c r="I166">
        <v>0.99947959154969201</v>
      </c>
      <c r="J166" t="s">
        <v>12</v>
      </c>
      <c r="K166" t="s">
        <v>10</v>
      </c>
      <c r="L166">
        <v>0.1085</v>
      </c>
      <c r="M166" t="str">
        <f>'VEP conseq'!S166</f>
        <v>intergenic_variant</v>
      </c>
      <c r="N166" t="str">
        <f>'VEP genes'!S166</f>
        <v>-</v>
      </c>
      <c r="O166" t="str">
        <f>'ChIP genes'!P166</f>
        <v>ENSCAFG00000005959</v>
      </c>
      <c r="Q166" t="b">
        <v>1</v>
      </c>
      <c r="S166">
        <v>66</v>
      </c>
      <c r="T166">
        <f t="shared" si="13"/>
        <v>20</v>
      </c>
      <c r="U166">
        <f t="shared" si="14"/>
        <v>13387022</v>
      </c>
      <c r="V166">
        <f t="shared" si="15"/>
        <v>13387022</v>
      </c>
      <c r="W166">
        <f t="shared" si="16"/>
        <v>1</v>
      </c>
      <c r="X166">
        <f t="shared" si="12"/>
        <v>0</v>
      </c>
      <c r="Y166">
        <f t="shared" si="17"/>
        <v>1</v>
      </c>
    </row>
    <row r="167" spans="1:25" x14ac:dyDescent="0.35">
      <c r="A167">
        <v>67</v>
      </c>
      <c r="B167">
        <v>20</v>
      </c>
      <c r="C167">
        <v>18037927</v>
      </c>
      <c r="D167">
        <v>0.175355374360949</v>
      </c>
      <c r="E167">
        <v>0.88588286590340104</v>
      </c>
      <c r="F167">
        <v>2.8739370195140901</v>
      </c>
      <c r="G167">
        <v>0.99929674533742197</v>
      </c>
      <c r="H167">
        <v>0.74717249313770695</v>
      </c>
      <c r="I167">
        <v>0.99594925314354799</v>
      </c>
      <c r="J167" t="s">
        <v>11</v>
      </c>
      <c r="K167" t="s">
        <v>12</v>
      </c>
      <c r="L167">
        <v>0.42980000000000002</v>
      </c>
      <c r="M167" t="str">
        <f>'VEP conseq'!S167</f>
        <v>intergenic_variant</v>
      </c>
      <c r="N167" t="str">
        <f>'VEP genes'!S167</f>
        <v>-</v>
      </c>
      <c r="O167" t="str">
        <f>'ChIP genes'!P167</f>
        <v>CNTN3</v>
      </c>
      <c r="Q167" t="b">
        <v>0</v>
      </c>
      <c r="S167">
        <v>67</v>
      </c>
      <c r="T167">
        <f t="shared" si="13"/>
        <v>20</v>
      </c>
      <c r="U167">
        <f t="shared" si="14"/>
        <v>18037927</v>
      </c>
      <c r="V167">
        <f t="shared" si="15"/>
        <v>18099570</v>
      </c>
      <c r="W167">
        <f t="shared" si="16"/>
        <v>0</v>
      </c>
      <c r="X167">
        <f t="shared" si="12"/>
        <v>0</v>
      </c>
      <c r="Y167">
        <f t="shared" si="17"/>
        <v>0</v>
      </c>
    </row>
    <row r="168" spans="1:25" x14ac:dyDescent="0.35">
      <c r="A168">
        <v>67</v>
      </c>
      <c r="B168">
        <v>20</v>
      </c>
      <c r="C168">
        <v>18060817</v>
      </c>
      <c r="D168">
        <v>0.16774291941380301</v>
      </c>
      <c r="E168">
        <v>0.86888520070888098</v>
      </c>
      <c r="F168">
        <v>2.8724600947288099</v>
      </c>
      <c r="G168">
        <v>0.99928971279079604</v>
      </c>
      <c r="H168">
        <v>0.77585701366684001</v>
      </c>
      <c r="I168">
        <v>0.99788320346563897</v>
      </c>
      <c r="J168" t="s">
        <v>12</v>
      </c>
      <c r="K168" t="s">
        <v>10</v>
      </c>
      <c r="L168">
        <v>0.2621</v>
      </c>
      <c r="M168" t="str">
        <f>'VEP conseq'!S168</f>
        <v>intergenic_variant</v>
      </c>
      <c r="N168" t="str">
        <f>'VEP genes'!S168</f>
        <v>-</v>
      </c>
      <c r="O168" t="str">
        <f>'ChIP genes'!P168</f>
        <v>CNTN3</v>
      </c>
      <c r="Q168" t="b">
        <v>0</v>
      </c>
      <c r="S168">
        <v>67</v>
      </c>
      <c r="T168">
        <f t="shared" si="13"/>
        <v>20</v>
      </c>
      <c r="U168">
        <f t="shared" si="14"/>
        <v>18037927</v>
      </c>
      <c r="V168">
        <f t="shared" si="15"/>
        <v>18099570</v>
      </c>
      <c r="W168">
        <f t="shared" si="16"/>
        <v>0</v>
      </c>
      <c r="X168">
        <f t="shared" si="12"/>
        <v>0</v>
      </c>
      <c r="Y168">
        <f t="shared" si="17"/>
        <v>0</v>
      </c>
    </row>
    <row r="169" spans="1:25" x14ac:dyDescent="0.35">
      <c r="A169">
        <v>67</v>
      </c>
      <c r="B169">
        <v>20</v>
      </c>
      <c r="C169">
        <v>18066749</v>
      </c>
      <c r="D169">
        <v>0.17270682678506999</v>
      </c>
      <c r="E169">
        <v>0.88056626065430799</v>
      </c>
      <c r="F169">
        <v>2.9905008840090401</v>
      </c>
      <c r="G169">
        <v>0.999535851922698</v>
      </c>
      <c r="H169">
        <v>0.81713341336274303</v>
      </c>
      <c r="I169">
        <v>0.99924751751104102</v>
      </c>
      <c r="J169" t="s">
        <v>12</v>
      </c>
      <c r="K169" t="s">
        <v>11</v>
      </c>
      <c r="L169">
        <v>0.38879999999999998</v>
      </c>
      <c r="M169" t="str">
        <f>'VEP conseq'!S169</f>
        <v>intergenic_variant</v>
      </c>
      <c r="N169" t="str">
        <f>'VEP genes'!S169</f>
        <v>-</v>
      </c>
      <c r="O169" t="str">
        <f>'ChIP genes'!P169</f>
        <v>CNTN3</v>
      </c>
      <c r="Q169" t="b">
        <v>0</v>
      </c>
      <c r="S169">
        <v>67</v>
      </c>
      <c r="T169">
        <f t="shared" si="13"/>
        <v>20</v>
      </c>
      <c r="U169">
        <f t="shared" si="14"/>
        <v>18037927</v>
      </c>
      <c r="V169">
        <f t="shared" si="15"/>
        <v>18099570</v>
      </c>
      <c r="W169">
        <f t="shared" si="16"/>
        <v>0</v>
      </c>
      <c r="X169">
        <f t="shared" si="12"/>
        <v>0</v>
      </c>
      <c r="Y169">
        <f t="shared" si="17"/>
        <v>0</v>
      </c>
    </row>
    <row r="170" spans="1:25" x14ac:dyDescent="0.35">
      <c r="A170">
        <v>67</v>
      </c>
      <c r="B170">
        <v>20</v>
      </c>
      <c r="C170">
        <v>18076728</v>
      </c>
      <c r="D170">
        <v>0.17485115980520999</v>
      </c>
      <c r="E170">
        <v>0.88498269993530099</v>
      </c>
      <c r="F170">
        <v>3.0126561108537699</v>
      </c>
      <c r="G170">
        <v>0.99955694956257601</v>
      </c>
      <c r="H170">
        <v>0.78683730774293204</v>
      </c>
      <c r="I170">
        <v>0.99837548172944401</v>
      </c>
      <c r="J170" t="s">
        <v>12</v>
      </c>
      <c r="K170" t="s">
        <v>10</v>
      </c>
      <c r="L170">
        <v>0.34610000000000002</v>
      </c>
      <c r="M170" t="str">
        <f>'VEP conseq'!S170</f>
        <v>intergenic_variant</v>
      </c>
      <c r="N170" t="str">
        <f>'VEP genes'!S170</f>
        <v>-</v>
      </c>
      <c r="O170" t="str">
        <f>'ChIP genes'!P170</f>
        <v>CNTN3</v>
      </c>
      <c r="Q170" t="b">
        <v>0</v>
      </c>
      <c r="S170">
        <v>67</v>
      </c>
      <c r="T170">
        <f t="shared" si="13"/>
        <v>20</v>
      </c>
      <c r="U170">
        <f t="shared" si="14"/>
        <v>18037927</v>
      </c>
      <c r="V170">
        <f t="shared" si="15"/>
        <v>18099570</v>
      </c>
      <c r="W170">
        <f t="shared" si="16"/>
        <v>0</v>
      </c>
      <c r="X170">
        <f t="shared" si="12"/>
        <v>0</v>
      </c>
      <c r="Y170">
        <f t="shared" si="17"/>
        <v>0</v>
      </c>
    </row>
    <row r="171" spans="1:25" x14ac:dyDescent="0.35">
      <c r="A171">
        <v>67</v>
      </c>
      <c r="B171">
        <v>20</v>
      </c>
      <c r="C171">
        <v>18090687</v>
      </c>
      <c r="D171">
        <v>0.16463386054120599</v>
      </c>
      <c r="E171">
        <v>0.86133224563278898</v>
      </c>
      <c r="F171">
        <v>2.8740118686128402</v>
      </c>
      <c r="G171">
        <v>0.99930377788404701</v>
      </c>
      <c r="H171">
        <v>0.78490290683697905</v>
      </c>
      <c r="I171">
        <v>0.99827702607668301</v>
      </c>
      <c r="J171" t="s">
        <v>12</v>
      </c>
      <c r="K171" t="s">
        <v>10</v>
      </c>
      <c r="L171">
        <v>0.1605</v>
      </c>
      <c r="M171" t="str">
        <f>'VEP conseq'!S171</f>
        <v>intergenic_variant</v>
      </c>
      <c r="N171" t="str">
        <f>'VEP genes'!S171</f>
        <v>-</v>
      </c>
      <c r="O171" t="str">
        <f>'ChIP genes'!P171</f>
        <v>ENSCAFG00000036778</v>
      </c>
      <c r="Q171" t="b">
        <v>0</v>
      </c>
      <c r="S171">
        <v>67</v>
      </c>
      <c r="T171">
        <f t="shared" si="13"/>
        <v>20</v>
      </c>
      <c r="U171">
        <f t="shared" si="14"/>
        <v>18037927</v>
      </c>
      <c r="V171">
        <f t="shared" si="15"/>
        <v>18099570</v>
      </c>
      <c r="W171">
        <f t="shared" si="16"/>
        <v>0</v>
      </c>
      <c r="X171">
        <f t="shared" si="12"/>
        <v>0</v>
      </c>
      <c r="Y171">
        <f t="shared" si="17"/>
        <v>0</v>
      </c>
    </row>
    <row r="172" spans="1:25" x14ac:dyDescent="0.35">
      <c r="A172">
        <v>67</v>
      </c>
      <c r="B172">
        <v>20</v>
      </c>
      <c r="C172">
        <v>18099570</v>
      </c>
      <c r="D172">
        <v>0.163505114398663</v>
      </c>
      <c r="E172">
        <v>0.85835044586345599</v>
      </c>
      <c r="F172">
        <v>2.8757274806365398</v>
      </c>
      <c r="G172">
        <v>0.99931081043067305</v>
      </c>
      <c r="H172">
        <v>0.78507092478134299</v>
      </c>
      <c r="I172">
        <v>0.99830515626318606</v>
      </c>
      <c r="J172" t="s">
        <v>12</v>
      </c>
      <c r="K172" t="s">
        <v>10</v>
      </c>
      <c r="L172">
        <v>0.48170000000000002</v>
      </c>
      <c r="M172" t="str">
        <f>'VEP conseq'!S172</f>
        <v>intergenic_variant</v>
      </c>
      <c r="N172" t="str">
        <f>'VEP genes'!S172</f>
        <v>-</v>
      </c>
      <c r="O172" t="str">
        <f>'ChIP genes'!P172</f>
        <v>ENSCAFG00000036778</v>
      </c>
      <c r="Q172" t="b">
        <v>0</v>
      </c>
      <c r="S172">
        <v>67</v>
      </c>
      <c r="T172">
        <f t="shared" si="13"/>
        <v>20</v>
      </c>
      <c r="U172">
        <f t="shared" si="14"/>
        <v>18037927</v>
      </c>
      <c r="V172">
        <f t="shared" si="15"/>
        <v>18099570</v>
      </c>
      <c r="W172">
        <f t="shared" si="16"/>
        <v>1</v>
      </c>
      <c r="X172">
        <f t="shared" si="12"/>
        <v>0</v>
      </c>
      <c r="Y172">
        <f t="shared" si="17"/>
        <v>0</v>
      </c>
    </row>
    <row r="173" spans="1:25" x14ac:dyDescent="0.35">
      <c r="A173">
        <v>68</v>
      </c>
      <c r="B173">
        <v>20</v>
      </c>
      <c r="C173">
        <v>23922281</v>
      </c>
      <c r="D173">
        <v>0.24377775674925301</v>
      </c>
      <c r="E173">
        <v>0.96415510984837804</v>
      </c>
      <c r="F173">
        <v>2.9293463449146802</v>
      </c>
      <c r="G173">
        <v>0.99942333117668603</v>
      </c>
      <c r="H173">
        <v>0.68921147771744695</v>
      </c>
      <c r="I173">
        <v>0.98644828265211404</v>
      </c>
      <c r="J173" t="s">
        <v>10</v>
      </c>
      <c r="K173" t="s">
        <v>12</v>
      </c>
      <c r="L173">
        <v>0.26340000000000002</v>
      </c>
      <c r="M173" t="str">
        <f>'VEP conseq'!S173</f>
        <v>intron_variant</v>
      </c>
      <c r="N173" t="str">
        <f>'VEP genes'!S173</f>
        <v>SUCLG2</v>
      </c>
      <c r="O173" t="str">
        <f>'ChIP genes'!P173</f>
        <v>SUCLG2</v>
      </c>
      <c r="Q173" t="b">
        <v>0</v>
      </c>
      <c r="S173">
        <v>68</v>
      </c>
      <c r="T173">
        <f t="shared" si="13"/>
        <v>20</v>
      </c>
      <c r="U173">
        <f t="shared" si="14"/>
        <v>23922281</v>
      </c>
      <c r="V173">
        <f t="shared" si="15"/>
        <v>23922281</v>
      </c>
      <c r="W173">
        <f t="shared" si="16"/>
        <v>1</v>
      </c>
      <c r="X173">
        <f t="shared" si="12"/>
        <v>0</v>
      </c>
      <c r="Y173">
        <f t="shared" si="17"/>
        <v>0</v>
      </c>
    </row>
    <row r="174" spans="1:25" x14ac:dyDescent="0.35">
      <c r="A174">
        <v>69</v>
      </c>
      <c r="B174">
        <v>20</v>
      </c>
      <c r="C174">
        <v>35581314</v>
      </c>
      <c r="D174">
        <v>0.280638226225773</v>
      </c>
      <c r="E174">
        <v>0.97983065627725097</v>
      </c>
      <c r="F174">
        <v>2.8223911936999699</v>
      </c>
      <c r="G174">
        <v>0.99917015949815702</v>
      </c>
      <c r="H174">
        <v>0.78001837561359</v>
      </c>
      <c r="I174">
        <v>0.99807308222453495</v>
      </c>
      <c r="J174" t="s">
        <v>10</v>
      </c>
      <c r="K174" t="s">
        <v>12</v>
      </c>
      <c r="L174">
        <v>0.22589999999999999</v>
      </c>
      <c r="M174" t="str">
        <f>'VEP conseq'!S174</f>
        <v>intron_variant</v>
      </c>
      <c r="N174" t="str">
        <f>'VEP genes'!S174</f>
        <v>CACNA2D3</v>
      </c>
      <c r="O174" t="str">
        <f>'ChIP genes'!P174</f>
        <v>CACNA2D3,LRTM1</v>
      </c>
      <c r="Q174" t="b">
        <v>0</v>
      </c>
      <c r="S174">
        <v>69</v>
      </c>
      <c r="T174">
        <f t="shared" si="13"/>
        <v>20</v>
      </c>
      <c r="U174">
        <f t="shared" si="14"/>
        <v>35581314</v>
      </c>
      <c r="V174">
        <f t="shared" si="15"/>
        <v>35738272</v>
      </c>
      <c r="W174">
        <f t="shared" si="16"/>
        <v>0</v>
      </c>
      <c r="X174">
        <f t="shared" si="12"/>
        <v>0</v>
      </c>
      <c r="Y174">
        <f t="shared" si="17"/>
        <v>0</v>
      </c>
    </row>
    <row r="175" spans="1:25" x14ac:dyDescent="0.35">
      <c r="A175">
        <v>69</v>
      </c>
      <c r="B175">
        <v>20</v>
      </c>
      <c r="C175">
        <v>35587808</v>
      </c>
      <c r="D175">
        <v>0.27587862070538399</v>
      </c>
      <c r="E175">
        <v>0.97844524459197202</v>
      </c>
      <c r="F175">
        <v>2.96998464876821</v>
      </c>
      <c r="G175">
        <v>0.99948662409631805</v>
      </c>
      <c r="H175">
        <v>0.78171919242420396</v>
      </c>
      <c r="I175">
        <v>0.99813637514416698</v>
      </c>
      <c r="J175" t="s">
        <v>12</v>
      </c>
      <c r="K175" t="s">
        <v>10</v>
      </c>
      <c r="L175">
        <v>0.1736</v>
      </c>
      <c r="M175" t="str">
        <f>'VEP conseq'!S175</f>
        <v>intron_variant</v>
      </c>
      <c r="N175" t="str">
        <f>'VEP genes'!S175</f>
        <v>CACNA2D3</v>
      </c>
      <c r="O175" t="str">
        <f>'ChIP genes'!P175</f>
        <v>CACNA2D3,LRTM1</v>
      </c>
      <c r="Q175" t="b">
        <v>0</v>
      </c>
      <c r="S175">
        <v>69</v>
      </c>
      <c r="T175">
        <f t="shared" si="13"/>
        <v>20</v>
      </c>
      <c r="U175">
        <f t="shared" si="14"/>
        <v>35581314</v>
      </c>
      <c r="V175">
        <f t="shared" si="15"/>
        <v>35738272</v>
      </c>
      <c r="W175">
        <f t="shared" si="16"/>
        <v>0</v>
      </c>
      <c r="X175">
        <f t="shared" si="12"/>
        <v>0</v>
      </c>
      <c r="Y175">
        <f t="shared" si="17"/>
        <v>0</v>
      </c>
    </row>
    <row r="176" spans="1:25" x14ac:dyDescent="0.35">
      <c r="A176">
        <v>69</v>
      </c>
      <c r="B176">
        <v>20</v>
      </c>
      <c r="C176">
        <v>35732329</v>
      </c>
      <c r="D176">
        <v>0.28648503805895298</v>
      </c>
      <c r="E176">
        <v>0.98164505330670304</v>
      </c>
      <c r="F176">
        <v>3.1674902523147499</v>
      </c>
      <c r="G176">
        <v>0.99973979577484595</v>
      </c>
      <c r="H176">
        <v>0.79859215427906005</v>
      </c>
      <c r="I176">
        <v>0.99874820670061004</v>
      </c>
      <c r="J176" t="s">
        <v>12</v>
      </c>
      <c r="K176" t="s">
        <v>10</v>
      </c>
      <c r="L176">
        <v>0.39829999999999999</v>
      </c>
      <c r="M176" t="str">
        <f>'VEP conseq'!S176</f>
        <v>intron_variant</v>
      </c>
      <c r="N176" t="str">
        <f>'VEP genes'!S176</f>
        <v>CACNA2D3</v>
      </c>
      <c r="O176" t="str">
        <f>'ChIP genes'!P176</f>
        <v>CACNA2D3</v>
      </c>
      <c r="Q176" t="b">
        <v>0</v>
      </c>
      <c r="S176">
        <v>69</v>
      </c>
      <c r="T176">
        <f t="shared" si="13"/>
        <v>20</v>
      </c>
      <c r="U176">
        <f t="shared" si="14"/>
        <v>35581314</v>
      </c>
      <c r="V176">
        <f t="shared" si="15"/>
        <v>35738272</v>
      </c>
      <c r="W176">
        <f t="shared" si="16"/>
        <v>0</v>
      </c>
      <c r="X176">
        <f t="shared" si="12"/>
        <v>0</v>
      </c>
      <c r="Y176">
        <f t="shared" si="17"/>
        <v>0</v>
      </c>
    </row>
    <row r="177" spans="1:25" x14ac:dyDescent="0.35">
      <c r="A177">
        <v>69</v>
      </c>
      <c r="B177">
        <v>20</v>
      </c>
      <c r="C177">
        <v>35738272</v>
      </c>
      <c r="D177">
        <v>0.29287039482945998</v>
      </c>
      <c r="E177">
        <v>0.98331879940363998</v>
      </c>
      <c r="F177">
        <v>3.4266418784035602</v>
      </c>
      <c r="G177">
        <v>0.99992967453374204</v>
      </c>
      <c r="H177">
        <v>0.79106377565587205</v>
      </c>
      <c r="I177">
        <v>0.998509100115334</v>
      </c>
      <c r="J177" t="s">
        <v>12</v>
      </c>
      <c r="K177" t="s">
        <v>10</v>
      </c>
      <c r="L177">
        <v>0.26</v>
      </c>
      <c r="M177" t="str">
        <f>'VEP conseq'!S177</f>
        <v>intron_variant</v>
      </c>
      <c r="N177" t="str">
        <f>'VEP genes'!S177</f>
        <v>CACNA2D3</v>
      </c>
      <c r="O177" t="str">
        <f>'ChIP genes'!P177</f>
        <v>CACNA2D3</v>
      </c>
      <c r="Q177" t="b">
        <v>0</v>
      </c>
      <c r="S177">
        <v>69</v>
      </c>
      <c r="T177">
        <f t="shared" si="13"/>
        <v>20</v>
      </c>
      <c r="U177">
        <f t="shared" si="14"/>
        <v>35581314</v>
      </c>
      <c r="V177">
        <f t="shared" si="15"/>
        <v>35738272</v>
      </c>
      <c r="W177">
        <f t="shared" si="16"/>
        <v>1</v>
      </c>
      <c r="X177">
        <f t="shared" si="12"/>
        <v>0</v>
      </c>
      <c r="Y177">
        <f t="shared" si="17"/>
        <v>0</v>
      </c>
    </row>
    <row r="178" spans="1:25" x14ac:dyDescent="0.35">
      <c r="A178">
        <v>70</v>
      </c>
      <c r="B178">
        <v>20</v>
      </c>
      <c r="C178">
        <v>36834508</v>
      </c>
      <c r="D178">
        <v>0.22234100727909401</v>
      </c>
      <c r="E178">
        <v>0.94938676193423199</v>
      </c>
      <c r="F178">
        <v>2.8549729519064102</v>
      </c>
      <c r="G178">
        <v>0.99924751751104102</v>
      </c>
      <c r="H178">
        <v>0.50990836325437205</v>
      </c>
      <c r="I178">
        <v>0.62380095080030395</v>
      </c>
      <c r="J178" t="s">
        <v>11</v>
      </c>
      <c r="K178" t="s">
        <v>12</v>
      </c>
      <c r="L178">
        <v>0.4869</v>
      </c>
      <c r="M178" t="str">
        <f>'VEP conseq'!S178</f>
        <v>intergenic_variant</v>
      </c>
      <c r="N178" t="str">
        <f>'VEP genes'!S178</f>
        <v>-</v>
      </c>
      <c r="O178" t="str">
        <f>'ChIP genes'!P178</f>
        <v>ENSCAFG00000041071</v>
      </c>
      <c r="Q178" t="b">
        <v>0</v>
      </c>
      <c r="S178">
        <v>70</v>
      </c>
      <c r="T178">
        <f t="shared" si="13"/>
        <v>20</v>
      </c>
      <c r="U178">
        <f t="shared" si="14"/>
        <v>36834508</v>
      </c>
      <c r="V178">
        <f t="shared" si="15"/>
        <v>36834508</v>
      </c>
      <c r="W178">
        <f t="shared" si="16"/>
        <v>1</v>
      </c>
      <c r="X178">
        <f t="shared" si="12"/>
        <v>0</v>
      </c>
      <c r="Y178">
        <f t="shared" si="17"/>
        <v>0</v>
      </c>
    </row>
    <row r="179" spans="1:25" x14ac:dyDescent="0.35">
      <c r="A179">
        <v>71</v>
      </c>
      <c r="B179">
        <v>22</v>
      </c>
      <c r="C179">
        <v>11073667</v>
      </c>
      <c r="D179">
        <v>0.29280655700490099</v>
      </c>
      <c r="E179">
        <v>0.98329066921713704</v>
      </c>
      <c r="F179">
        <v>2.7920548449411702</v>
      </c>
      <c r="G179">
        <v>0.99908576893864798</v>
      </c>
      <c r="H179">
        <v>0.82312933006522404</v>
      </c>
      <c r="I179">
        <v>0.99938816844355705</v>
      </c>
      <c r="J179" t="s">
        <v>10</v>
      </c>
      <c r="K179" t="s">
        <v>12</v>
      </c>
      <c r="L179">
        <v>0.4249</v>
      </c>
      <c r="M179" t="str">
        <f>'VEP conseq'!S179</f>
        <v>intergenic_variant</v>
      </c>
      <c r="N179" t="str">
        <f>'VEP genes'!S179</f>
        <v>-</v>
      </c>
      <c r="O179" t="str">
        <f>'ChIP genes'!P179</f>
        <v>ENSCAFG00000045070</v>
      </c>
      <c r="Q179" t="b">
        <v>1</v>
      </c>
      <c r="S179">
        <v>71</v>
      </c>
      <c r="T179">
        <f t="shared" si="13"/>
        <v>22</v>
      </c>
      <c r="U179">
        <f t="shared" si="14"/>
        <v>11073667</v>
      </c>
      <c r="V179">
        <f t="shared" si="15"/>
        <v>11073667</v>
      </c>
      <c r="W179">
        <f t="shared" si="16"/>
        <v>1</v>
      </c>
      <c r="X179">
        <f t="shared" si="12"/>
        <v>0</v>
      </c>
      <c r="Y179">
        <f t="shared" si="17"/>
        <v>1</v>
      </c>
    </row>
    <row r="180" spans="1:25" x14ac:dyDescent="0.35">
      <c r="A180">
        <v>72</v>
      </c>
      <c r="B180">
        <v>22</v>
      </c>
      <c r="C180">
        <v>12027888</v>
      </c>
      <c r="D180">
        <v>0.58983431197470204</v>
      </c>
      <c r="E180">
        <v>0.99988044670736198</v>
      </c>
      <c r="F180">
        <v>2.5664264395419498</v>
      </c>
      <c r="G180">
        <v>0.99808011477116099</v>
      </c>
      <c r="H180">
        <v>0.80920669832889303</v>
      </c>
      <c r="I180">
        <v>0.99903654111226803</v>
      </c>
      <c r="J180" t="s">
        <v>12</v>
      </c>
      <c r="K180" t="s">
        <v>10</v>
      </c>
      <c r="L180">
        <v>0.35010000000000002</v>
      </c>
      <c r="M180" t="str">
        <f>'VEP conseq'!S180</f>
        <v>intron_variant,non_coding_transcript_variant</v>
      </c>
      <c r="N180" t="str">
        <f>'VEP genes'!S180</f>
        <v>ENSCAFG00000042444</v>
      </c>
      <c r="O180" t="str">
        <f>'ChIP genes'!P180</f>
        <v>ENSCAFG00000042444,U6</v>
      </c>
      <c r="Q180" t="b">
        <v>1</v>
      </c>
      <c r="S180">
        <v>72</v>
      </c>
      <c r="T180">
        <f t="shared" si="13"/>
        <v>22</v>
      </c>
      <c r="U180">
        <f t="shared" si="14"/>
        <v>12027888</v>
      </c>
      <c r="V180">
        <f t="shared" si="15"/>
        <v>12064068</v>
      </c>
      <c r="W180">
        <f t="shared" si="16"/>
        <v>0</v>
      </c>
      <c r="X180">
        <f t="shared" si="12"/>
        <v>0</v>
      </c>
      <c r="Y180">
        <f t="shared" si="17"/>
        <v>1</v>
      </c>
    </row>
    <row r="181" spans="1:25" x14ac:dyDescent="0.35">
      <c r="A181">
        <v>72</v>
      </c>
      <c r="B181">
        <v>22</v>
      </c>
      <c r="C181">
        <v>12039716</v>
      </c>
      <c r="D181">
        <v>0.61161476011133498</v>
      </c>
      <c r="E181">
        <v>0.99996483726687102</v>
      </c>
      <c r="F181">
        <v>2.8836980828663301</v>
      </c>
      <c r="G181">
        <v>0.99934597316380203</v>
      </c>
      <c r="H181">
        <v>0.80844060150500396</v>
      </c>
      <c r="I181">
        <v>0.99901544347239002</v>
      </c>
      <c r="J181" t="s">
        <v>11</v>
      </c>
      <c r="K181" t="s">
        <v>12</v>
      </c>
      <c r="L181">
        <v>0.37790000000000001</v>
      </c>
      <c r="M181" t="str">
        <f>'VEP conseq'!S181</f>
        <v>intron_variant,non_coding_transcript_variant</v>
      </c>
      <c r="N181" t="str">
        <f>'VEP genes'!S181</f>
        <v>ENSCAFG00000042444</v>
      </c>
      <c r="O181" t="str">
        <f>'ChIP genes'!P181</f>
        <v>ENSCAFG00000042444,U6</v>
      </c>
      <c r="Q181" t="b">
        <v>1</v>
      </c>
      <c r="S181">
        <v>72</v>
      </c>
      <c r="T181">
        <f t="shared" si="13"/>
        <v>22</v>
      </c>
      <c r="U181">
        <f t="shared" si="14"/>
        <v>12027888</v>
      </c>
      <c r="V181">
        <f t="shared" si="15"/>
        <v>12064068</v>
      </c>
      <c r="W181">
        <f t="shared" si="16"/>
        <v>0</v>
      </c>
      <c r="X181">
        <f t="shared" si="12"/>
        <v>0</v>
      </c>
      <c r="Y181">
        <f t="shared" si="17"/>
        <v>1</v>
      </c>
    </row>
    <row r="182" spans="1:25" x14ac:dyDescent="0.35">
      <c r="A182">
        <v>72</v>
      </c>
      <c r="B182">
        <v>22</v>
      </c>
      <c r="C182">
        <v>12064068</v>
      </c>
      <c r="D182">
        <v>0.59882775373377195</v>
      </c>
      <c r="E182">
        <v>0.99992967453374204</v>
      </c>
      <c r="F182">
        <v>2.87697829987057</v>
      </c>
      <c r="G182">
        <v>0.99931784297729898</v>
      </c>
      <c r="H182">
        <v>0.79720749380522904</v>
      </c>
      <c r="I182">
        <v>0.99867788123435297</v>
      </c>
      <c r="J182" t="s">
        <v>12</v>
      </c>
      <c r="K182" t="s">
        <v>10</v>
      </c>
      <c r="L182">
        <v>0.22689999999999999</v>
      </c>
      <c r="M182" t="str">
        <f>'VEP conseq'!S182</f>
        <v>intron_variant,non_coding_transcript_variant</v>
      </c>
      <c r="N182" t="str">
        <f>'VEP genes'!S182</f>
        <v>ENSCAFG00000042444</v>
      </c>
      <c r="O182" t="str">
        <f>'ChIP genes'!P182</f>
        <v>ENSCAFG00000042444,U6</v>
      </c>
      <c r="Q182" t="b">
        <v>0</v>
      </c>
      <c r="S182">
        <v>72</v>
      </c>
      <c r="T182">
        <f t="shared" si="13"/>
        <v>22</v>
      </c>
      <c r="U182">
        <f t="shared" si="14"/>
        <v>12027888</v>
      </c>
      <c r="V182">
        <f t="shared" si="15"/>
        <v>12064068</v>
      </c>
      <c r="W182">
        <f t="shared" si="16"/>
        <v>1</v>
      </c>
      <c r="X182">
        <f t="shared" si="12"/>
        <v>0</v>
      </c>
      <c r="Y182">
        <f t="shared" si="17"/>
        <v>1</v>
      </c>
    </row>
    <row r="183" spans="1:25" x14ac:dyDescent="0.35">
      <c r="A183">
        <v>73</v>
      </c>
      <c r="B183">
        <v>22</v>
      </c>
      <c r="C183">
        <v>17089718</v>
      </c>
      <c r="D183">
        <v>0.43126367591163001</v>
      </c>
      <c r="E183">
        <v>0.99758783650735605</v>
      </c>
      <c r="F183">
        <v>2.14535250258559</v>
      </c>
      <c r="G183">
        <v>0.99215871051225102</v>
      </c>
      <c r="H183">
        <v>0.81557228854077801</v>
      </c>
      <c r="I183">
        <v>0.99921235477791204</v>
      </c>
      <c r="J183" t="s">
        <v>12</v>
      </c>
      <c r="K183" t="s">
        <v>10</v>
      </c>
      <c r="L183">
        <v>0.4632</v>
      </c>
      <c r="M183" t="str">
        <f>'VEP conseq'!S183</f>
        <v>intergenic_variant</v>
      </c>
      <c r="N183" t="str">
        <f>'VEP genes'!S183</f>
        <v>-</v>
      </c>
      <c r="O183" t="str">
        <f>'ChIP genes'!P183</f>
        <v>ENSCAFG00000048196</v>
      </c>
      <c r="Q183" t="b">
        <v>0</v>
      </c>
      <c r="S183">
        <v>73</v>
      </c>
      <c r="T183">
        <f t="shared" si="13"/>
        <v>22</v>
      </c>
      <c r="U183">
        <f t="shared" si="14"/>
        <v>17089718</v>
      </c>
      <c r="V183">
        <f t="shared" si="15"/>
        <v>17166191</v>
      </c>
      <c r="W183">
        <f t="shared" si="16"/>
        <v>0</v>
      </c>
      <c r="X183">
        <f t="shared" si="12"/>
        <v>0</v>
      </c>
      <c r="Y183">
        <f t="shared" si="17"/>
        <v>0</v>
      </c>
    </row>
    <row r="184" spans="1:25" x14ac:dyDescent="0.35">
      <c r="A184">
        <v>73</v>
      </c>
      <c r="B184">
        <v>22</v>
      </c>
      <c r="C184">
        <v>17102316</v>
      </c>
      <c r="D184">
        <v>0.41393614176877203</v>
      </c>
      <c r="E184">
        <v>0.99696897240428695</v>
      </c>
      <c r="F184">
        <v>2.1498389185347802</v>
      </c>
      <c r="G184">
        <v>0.99226419871163796</v>
      </c>
      <c r="H184">
        <v>0.816036957901624</v>
      </c>
      <c r="I184">
        <v>0.99923345241778905</v>
      </c>
      <c r="J184" t="s">
        <v>12</v>
      </c>
      <c r="K184" t="s">
        <v>10</v>
      </c>
      <c r="L184">
        <v>0.499</v>
      </c>
      <c r="M184" t="str">
        <f>'VEP conseq'!S184</f>
        <v>intergenic_variant</v>
      </c>
      <c r="N184" t="str">
        <f>'VEP genes'!S184</f>
        <v>-</v>
      </c>
      <c r="O184" t="str">
        <f>'ChIP genes'!P184</f>
        <v>PCDH20</v>
      </c>
      <c r="Q184" t="b">
        <v>0</v>
      </c>
      <c r="S184">
        <v>73</v>
      </c>
      <c r="T184">
        <f t="shared" si="13"/>
        <v>22</v>
      </c>
      <c r="U184">
        <f t="shared" si="14"/>
        <v>17089718</v>
      </c>
      <c r="V184">
        <f t="shared" si="15"/>
        <v>17166191</v>
      </c>
      <c r="W184">
        <f t="shared" si="16"/>
        <v>0</v>
      </c>
      <c r="X184">
        <f t="shared" si="12"/>
        <v>0</v>
      </c>
      <c r="Y184">
        <f t="shared" si="17"/>
        <v>0</v>
      </c>
    </row>
    <row r="185" spans="1:25" x14ac:dyDescent="0.35">
      <c r="A185">
        <v>73</v>
      </c>
      <c r="B185">
        <v>22</v>
      </c>
      <c r="C185">
        <v>17113959</v>
      </c>
      <c r="D185">
        <v>0.424619562746749</v>
      </c>
      <c r="E185">
        <v>0.99734872992207901</v>
      </c>
      <c r="F185">
        <v>2.2363098318641801</v>
      </c>
      <c r="G185">
        <v>0.99411375847421901</v>
      </c>
      <c r="H185">
        <v>0.82141196938062699</v>
      </c>
      <c r="I185">
        <v>0.99936707080367904</v>
      </c>
      <c r="J185" t="s">
        <v>11</v>
      </c>
      <c r="K185" t="s">
        <v>10</v>
      </c>
      <c r="L185">
        <v>0.31269999999999998</v>
      </c>
      <c r="M185" t="str">
        <f>'VEP conseq'!S185</f>
        <v>intergenic_variant</v>
      </c>
      <c r="N185" t="str">
        <f>'VEP genes'!S185</f>
        <v>-</v>
      </c>
      <c r="O185" t="str">
        <f>'ChIP genes'!P185</f>
        <v>PCDH20</v>
      </c>
      <c r="Q185" t="b">
        <v>0</v>
      </c>
      <c r="S185">
        <v>73</v>
      </c>
      <c r="T185">
        <f t="shared" si="13"/>
        <v>22</v>
      </c>
      <c r="U185">
        <f t="shared" si="14"/>
        <v>17089718</v>
      </c>
      <c r="V185">
        <f t="shared" si="15"/>
        <v>17166191</v>
      </c>
      <c r="W185">
        <f t="shared" si="16"/>
        <v>0</v>
      </c>
      <c r="X185">
        <f t="shared" si="12"/>
        <v>0</v>
      </c>
      <c r="Y185">
        <f t="shared" si="17"/>
        <v>0</v>
      </c>
    </row>
    <row r="186" spans="1:25" x14ac:dyDescent="0.35">
      <c r="A186">
        <v>73</v>
      </c>
      <c r="B186">
        <v>22</v>
      </c>
      <c r="C186">
        <v>17129084</v>
      </c>
      <c r="D186">
        <v>0.42215252379321699</v>
      </c>
      <c r="E186">
        <v>0.99726433936256997</v>
      </c>
      <c r="F186">
        <v>2.2511738643502599</v>
      </c>
      <c r="G186">
        <v>0.99435989760612098</v>
      </c>
      <c r="H186">
        <v>0.82124531171933501</v>
      </c>
      <c r="I186">
        <v>0.99935300571042796</v>
      </c>
      <c r="J186" t="s">
        <v>10</v>
      </c>
      <c r="K186" t="s">
        <v>12</v>
      </c>
      <c r="L186">
        <v>0.46179999999999999</v>
      </c>
      <c r="M186" t="str">
        <f>'VEP conseq'!S186</f>
        <v>intergenic_variant</v>
      </c>
      <c r="N186" t="str">
        <f>'VEP genes'!S186</f>
        <v>-</v>
      </c>
      <c r="O186" t="str">
        <f>'ChIP genes'!P186</f>
        <v>PCDH20</v>
      </c>
      <c r="Q186" t="b">
        <v>0</v>
      </c>
      <c r="S186">
        <v>73</v>
      </c>
      <c r="T186">
        <f t="shared" si="13"/>
        <v>22</v>
      </c>
      <c r="U186">
        <f t="shared" si="14"/>
        <v>17089718</v>
      </c>
      <c r="V186">
        <f t="shared" si="15"/>
        <v>17166191</v>
      </c>
      <c r="W186">
        <f t="shared" si="16"/>
        <v>0</v>
      </c>
      <c r="X186">
        <f t="shared" si="12"/>
        <v>0</v>
      </c>
      <c r="Y186">
        <f t="shared" si="17"/>
        <v>0</v>
      </c>
    </row>
    <row r="187" spans="1:25" x14ac:dyDescent="0.35">
      <c r="A187">
        <v>73</v>
      </c>
      <c r="B187">
        <v>22</v>
      </c>
      <c r="C187">
        <v>17133195</v>
      </c>
      <c r="D187">
        <v>0.46569367778614601</v>
      </c>
      <c r="E187">
        <v>0.99874820670061004</v>
      </c>
      <c r="F187">
        <v>2.4778184858641801</v>
      </c>
      <c r="G187">
        <v>0.99744015302821498</v>
      </c>
      <c r="H187">
        <v>0.84241001149967798</v>
      </c>
      <c r="I187">
        <v>0.99965540521533702</v>
      </c>
      <c r="J187" t="s">
        <v>10</v>
      </c>
      <c r="K187" t="s">
        <v>12</v>
      </c>
      <c r="L187">
        <v>0.49070000000000003</v>
      </c>
      <c r="M187" t="str">
        <f>'VEP conseq'!S187</f>
        <v>intergenic_variant</v>
      </c>
      <c r="N187" t="str">
        <f>'VEP genes'!S187</f>
        <v>-</v>
      </c>
      <c r="O187" t="str">
        <f>'ChIP genes'!P187</f>
        <v>PCDH20</v>
      </c>
      <c r="Q187" t="b">
        <v>0</v>
      </c>
      <c r="S187">
        <v>73</v>
      </c>
      <c r="T187">
        <f t="shared" si="13"/>
        <v>22</v>
      </c>
      <c r="U187">
        <f t="shared" si="14"/>
        <v>17089718</v>
      </c>
      <c r="V187">
        <f t="shared" si="15"/>
        <v>17166191</v>
      </c>
      <c r="W187">
        <f t="shared" si="16"/>
        <v>0</v>
      </c>
      <c r="X187">
        <f t="shared" si="12"/>
        <v>0</v>
      </c>
      <c r="Y187">
        <f t="shared" si="17"/>
        <v>0</v>
      </c>
    </row>
    <row r="188" spans="1:25" x14ac:dyDescent="0.35">
      <c r="A188">
        <v>73</v>
      </c>
      <c r="B188">
        <v>22</v>
      </c>
      <c r="C188">
        <v>17153150</v>
      </c>
      <c r="D188">
        <v>0.53169671532941698</v>
      </c>
      <c r="E188">
        <v>0.99971869813496905</v>
      </c>
      <c r="F188">
        <v>2.6646553457600901</v>
      </c>
      <c r="G188">
        <v>0.99856536048833999</v>
      </c>
      <c r="H188">
        <v>0.852895147839145</v>
      </c>
      <c r="I188">
        <v>0.999767925961349</v>
      </c>
      <c r="J188" t="s">
        <v>13</v>
      </c>
      <c r="K188" t="s">
        <v>12</v>
      </c>
      <c r="L188">
        <v>0.1522</v>
      </c>
      <c r="M188" t="str">
        <f>'VEP conseq'!S188</f>
        <v>missense_variant,upstream_gene_variant</v>
      </c>
      <c r="N188" t="str">
        <f>'VEP genes'!S188</f>
        <v>ENSCAFG00000038721,PCDH20</v>
      </c>
      <c r="O188" t="str">
        <f>'ChIP genes'!P188</f>
        <v>PCDH20</v>
      </c>
      <c r="Q188" t="b">
        <v>0</v>
      </c>
      <c r="S188">
        <v>73</v>
      </c>
      <c r="T188">
        <f t="shared" si="13"/>
        <v>22</v>
      </c>
      <c r="U188">
        <f t="shared" si="14"/>
        <v>17089718</v>
      </c>
      <c r="V188">
        <f t="shared" si="15"/>
        <v>17166191</v>
      </c>
      <c r="W188">
        <f t="shared" si="16"/>
        <v>0</v>
      </c>
      <c r="X188">
        <f t="shared" si="12"/>
        <v>0</v>
      </c>
      <c r="Y188">
        <f t="shared" si="17"/>
        <v>0</v>
      </c>
    </row>
    <row r="189" spans="1:25" x14ac:dyDescent="0.35">
      <c r="A189">
        <v>73</v>
      </c>
      <c r="B189">
        <v>22</v>
      </c>
      <c r="C189">
        <v>17154006</v>
      </c>
      <c r="D189">
        <v>0.601681447835274</v>
      </c>
      <c r="E189">
        <v>0.99994373962699401</v>
      </c>
      <c r="F189">
        <v>2.9404326997288401</v>
      </c>
      <c r="G189">
        <v>0.99944442881656304</v>
      </c>
      <c r="H189">
        <v>0.87920889657645995</v>
      </c>
      <c r="I189">
        <v>0.99992967453374204</v>
      </c>
      <c r="J189" t="s">
        <v>12</v>
      </c>
      <c r="K189" t="s">
        <v>10</v>
      </c>
      <c r="L189">
        <v>0.3795</v>
      </c>
      <c r="M189" t="str">
        <f>'VEP conseq'!S189</f>
        <v>synonymous_variant,upstream_gene_variant</v>
      </c>
      <c r="N189" t="str">
        <f>'VEP genes'!S189</f>
        <v>ENSCAFG00000038721,PCDH20</v>
      </c>
      <c r="O189" t="str">
        <f>'ChIP genes'!P189</f>
        <v>PCDH20</v>
      </c>
      <c r="Q189" t="b">
        <v>0</v>
      </c>
      <c r="S189">
        <v>73</v>
      </c>
      <c r="T189">
        <f t="shared" si="13"/>
        <v>22</v>
      </c>
      <c r="U189">
        <f t="shared" si="14"/>
        <v>17089718</v>
      </c>
      <c r="V189">
        <f t="shared" si="15"/>
        <v>17166191</v>
      </c>
      <c r="W189">
        <f t="shared" si="16"/>
        <v>0</v>
      </c>
      <c r="X189">
        <f t="shared" si="12"/>
        <v>0</v>
      </c>
      <c r="Y189">
        <f t="shared" si="17"/>
        <v>0</v>
      </c>
    </row>
    <row r="190" spans="1:25" x14ac:dyDescent="0.35">
      <c r="A190">
        <v>73</v>
      </c>
      <c r="B190">
        <v>22</v>
      </c>
      <c r="C190">
        <v>17166191</v>
      </c>
      <c r="D190">
        <v>0.56479200650592698</v>
      </c>
      <c r="E190">
        <v>0.99985934906748397</v>
      </c>
      <c r="F190">
        <v>2.7885318471876701</v>
      </c>
      <c r="G190">
        <v>0.99907170384539601</v>
      </c>
      <c r="H190">
        <v>0.87081200640599998</v>
      </c>
      <c r="I190">
        <v>0.99985231652085804</v>
      </c>
      <c r="J190" t="s">
        <v>12</v>
      </c>
      <c r="K190" t="s">
        <v>11</v>
      </c>
      <c r="L190">
        <v>0.48649999999999999</v>
      </c>
      <c r="M190" t="str">
        <f>'VEP conseq'!S190</f>
        <v>intron_variant,non_coding_transcript_variant</v>
      </c>
      <c r="N190" t="str">
        <f>'VEP genes'!S190</f>
        <v>ENSCAFG00000038721</v>
      </c>
      <c r="O190" t="str">
        <f>'ChIP genes'!P190</f>
        <v>ENSCAFG00000038721</v>
      </c>
      <c r="Q190" t="b">
        <v>0</v>
      </c>
      <c r="S190">
        <v>73</v>
      </c>
      <c r="T190">
        <f t="shared" si="13"/>
        <v>22</v>
      </c>
      <c r="U190">
        <f t="shared" si="14"/>
        <v>17089718</v>
      </c>
      <c r="V190">
        <f t="shared" si="15"/>
        <v>17166191</v>
      </c>
      <c r="W190">
        <f t="shared" si="16"/>
        <v>1</v>
      </c>
      <c r="X190">
        <f t="shared" si="12"/>
        <v>0</v>
      </c>
      <c r="Y190">
        <f t="shared" si="17"/>
        <v>0</v>
      </c>
    </row>
    <row r="191" spans="1:25" x14ac:dyDescent="0.35">
      <c r="A191">
        <v>74</v>
      </c>
      <c r="B191">
        <v>22</v>
      </c>
      <c r="C191">
        <v>18774821</v>
      </c>
      <c r="D191">
        <v>0.45398857439005003</v>
      </c>
      <c r="E191">
        <v>0.99844580719570197</v>
      </c>
      <c r="F191">
        <v>2.4916319988440798</v>
      </c>
      <c r="G191">
        <v>0.99755267377422696</v>
      </c>
      <c r="H191">
        <v>0.83463274149814803</v>
      </c>
      <c r="I191">
        <v>0.99957101465582698</v>
      </c>
      <c r="J191" t="s">
        <v>10</v>
      </c>
      <c r="K191" t="s">
        <v>12</v>
      </c>
      <c r="L191">
        <v>6.5769999999999995E-2</v>
      </c>
      <c r="M191" t="str">
        <f>'VEP conseq'!S191</f>
        <v>intron_variant,non_coding_transcript_variant</v>
      </c>
      <c r="N191" t="str">
        <f>'VEP genes'!S191</f>
        <v>ENSCAFG00000047507,ENSCAFG00000049065</v>
      </c>
      <c r="O191" t="str">
        <f>'ChIP genes'!P191</f>
        <v>ENSCAFG00000047507,ENSCAFG00000049065</v>
      </c>
      <c r="Q191" t="b">
        <v>1</v>
      </c>
      <c r="S191">
        <v>74</v>
      </c>
      <c r="T191">
        <f t="shared" si="13"/>
        <v>22</v>
      </c>
      <c r="U191">
        <f t="shared" si="14"/>
        <v>18774821</v>
      </c>
      <c r="V191">
        <f t="shared" si="15"/>
        <v>18774821</v>
      </c>
      <c r="W191">
        <f t="shared" si="16"/>
        <v>1</v>
      </c>
      <c r="X191">
        <f t="shared" si="12"/>
        <v>0</v>
      </c>
      <c r="Y191">
        <f t="shared" si="17"/>
        <v>1</v>
      </c>
    </row>
    <row r="192" spans="1:25" x14ac:dyDescent="0.35">
      <c r="A192">
        <v>75</v>
      </c>
      <c r="B192">
        <v>22</v>
      </c>
      <c r="C192">
        <v>18960901</v>
      </c>
      <c r="D192">
        <v>0.43483266572309198</v>
      </c>
      <c r="E192">
        <v>0.99775661762637502</v>
      </c>
      <c r="F192">
        <v>2.40366237803604</v>
      </c>
      <c r="G192">
        <v>0.99658218233986895</v>
      </c>
      <c r="H192">
        <v>0.81466008034024695</v>
      </c>
      <c r="I192">
        <v>0.99918422459140899</v>
      </c>
      <c r="J192" t="s">
        <v>12</v>
      </c>
      <c r="K192" t="s">
        <v>10</v>
      </c>
      <c r="L192">
        <v>0.30409999999999998</v>
      </c>
      <c r="M192" t="str">
        <f>'VEP conseq'!S192</f>
        <v>intergenic_variant</v>
      </c>
      <c r="N192" t="str">
        <f>'VEP genes'!S192</f>
        <v>-</v>
      </c>
      <c r="O192" t="str">
        <f>'ChIP genes'!P192</f>
        <v>U6</v>
      </c>
      <c r="Q192" t="b">
        <v>1</v>
      </c>
      <c r="S192">
        <v>75</v>
      </c>
      <c r="T192">
        <f t="shared" si="13"/>
        <v>22</v>
      </c>
      <c r="U192">
        <f t="shared" si="14"/>
        <v>18960901</v>
      </c>
      <c r="V192">
        <f t="shared" si="15"/>
        <v>18962347</v>
      </c>
      <c r="W192">
        <f t="shared" si="16"/>
        <v>0</v>
      </c>
      <c r="X192">
        <f t="shared" si="12"/>
        <v>0</v>
      </c>
      <c r="Y192">
        <f t="shared" si="17"/>
        <v>1</v>
      </c>
    </row>
    <row r="193" spans="1:25" x14ac:dyDescent="0.35">
      <c r="A193">
        <v>75</v>
      </c>
      <c r="B193">
        <v>22</v>
      </c>
      <c r="C193">
        <v>18962347</v>
      </c>
      <c r="D193">
        <v>0.427695697921603</v>
      </c>
      <c r="E193">
        <v>0.99744015302821498</v>
      </c>
      <c r="F193">
        <v>2.4500743891706098</v>
      </c>
      <c r="G193">
        <v>0.99718698134968597</v>
      </c>
      <c r="H193">
        <v>0.83460267770039498</v>
      </c>
      <c r="I193">
        <v>0.99956398210920105</v>
      </c>
      <c r="J193" t="s">
        <v>12</v>
      </c>
      <c r="K193" t="s">
        <v>10</v>
      </c>
      <c r="L193">
        <v>0.10440000000000001</v>
      </c>
      <c r="M193" t="str">
        <f>'VEP conseq'!S193</f>
        <v>intergenic_variant</v>
      </c>
      <c r="N193" t="str">
        <f>'VEP genes'!S193</f>
        <v>-</v>
      </c>
      <c r="O193" t="str">
        <f>'ChIP genes'!P193</f>
        <v>U6</v>
      </c>
      <c r="Q193" t="b">
        <v>1</v>
      </c>
      <c r="S193">
        <v>75</v>
      </c>
      <c r="T193">
        <f t="shared" si="13"/>
        <v>22</v>
      </c>
      <c r="U193">
        <f t="shared" si="14"/>
        <v>18960901</v>
      </c>
      <c r="V193">
        <f t="shared" si="15"/>
        <v>18962347</v>
      </c>
      <c r="W193">
        <f t="shared" si="16"/>
        <v>1</v>
      </c>
      <c r="X193">
        <f t="shared" si="12"/>
        <v>0</v>
      </c>
      <c r="Y193">
        <f t="shared" si="17"/>
        <v>1</v>
      </c>
    </row>
    <row r="194" spans="1:25" x14ac:dyDescent="0.35">
      <c r="A194">
        <v>76</v>
      </c>
      <c r="B194">
        <v>22</v>
      </c>
      <c r="C194">
        <v>19870809</v>
      </c>
      <c r="D194">
        <v>0.40391712846239902</v>
      </c>
      <c r="E194">
        <v>0.99643449886072699</v>
      </c>
      <c r="F194">
        <v>2.2541572215385499</v>
      </c>
      <c r="G194">
        <v>0.99443725561900498</v>
      </c>
      <c r="H194">
        <v>0.81808364155599</v>
      </c>
      <c r="I194">
        <v>0.99927564769754396</v>
      </c>
      <c r="J194" t="s">
        <v>10</v>
      </c>
      <c r="K194" t="s">
        <v>12</v>
      </c>
      <c r="L194">
        <v>0.3795</v>
      </c>
      <c r="M194" t="str">
        <f>'VEP conseq'!S194</f>
        <v>intergenic_variant</v>
      </c>
      <c r="N194" t="str">
        <f>'VEP genes'!S194</f>
        <v>-</v>
      </c>
      <c r="O194" t="str">
        <f>'ChIP genes'!P194</f>
        <v>ENSCAFG00000046482</v>
      </c>
      <c r="Q194" t="b">
        <v>1</v>
      </c>
      <c r="S194">
        <v>76</v>
      </c>
      <c r="T194">
        <f t="shared" si="13"/>
        <v>22</v>
      </c>
      <c r="U194">
        <f t="shared" si="14"/>
        <v>19870809</v>
      </c>
      <c r="V194">
        <f t="shared" si="15"/>
        <v>19975468</v>
      </c>
      <c r="W194">
        <f t="shared" si="16"/>
        <v>0</v>
      </c>
      <c r="X194">
        <f t="shared" ref="X194:X231" si="18">IF(ISBLANK(P194)=FALSE,1,IF(AND(X193=1,A194=A193),1,0))</f>
        <v>0</v>
      </c>
      <c r="Y194">
        <f t="shared" si="17"/>
        <v>1</v>
      </c>
    </row>
    <row r="195" spans="1:25" x14ac:dyDescent="0.35">
      <c r="A195">
        <v>76</v>
      </c>
      <c r="B195">
        <v>22</v>
      </c>
      <c r="C195">
        <v>19925395</v>
      </c>
      <c r="D195">
        <v>0.42957342389322001</v>
      </c>
      <c r="E195">
        <v>0.99752454358772402</v>
      </c>
      <c r="F195">
        <v>2.3133725071162199</v>
      </c>
      <c r="G195">
        <v>0.99530929140060198</v>
      </c>
      <c r="H195">
        <v>0.81167926499139198</v>
      </c>
      <c r="I195">
        <v>0.99912093167177696</v>
      </c>
      <c r="J195" t="s">
        <v>10</v>
      </c>
      <c r="K195" t="s">
        <v>12</v>
      </c>
      <c r="L195">
        <v>0.14330000000000001</v>
      </c>
      <c r="M195" t="str">
        <f>'VEP conseq'!S195</f>
        <v>intergenic_variant</v>
      </c>
      <c r="N195" t="str">
        <f>'VEP genes'!S195</f>
        <v>-</v>
      </c>
      <c r="O195" t="str">
        <f>'ChIP genes'!P195</f>
        <v>ENSCAFG00000046482</v>
      </c>
      <c r="Q195" t="b">
        <v>1</v>
      </c>
      <c r="S195">
        <v>76</v>
      </c>
      <c r="T195">
        <f t="shared" ref="T195:T231" si="19">B195</f>
        <v>22</v>
      </c>
      <c r="U195">
        <f t="shared" ref="U195:U231" si="20">_xlfn.MINIFS(C:C,A:A,S195)</f>
        <v>19870809</v>
      </c>
      <c r="V195">
        <f t="shared" ref="V195:V231" si="21">_xlfn.MAXIFS(C:C,A:A,S195)</f>
        <v>19975468</v>
      </c>
      <c r="W195">
        <f t="shared" ref="W195:W231" si="22">IF(A195&lt;&gt;A196,1,0)</f>
        <v>0</v>
      </c>
      <c r="X195">
        <f t="shared" si="18"/>
        <v>0</v>
      </c>
      <c r="Y195">
        <f t="shared" ref="Y195:Y231" si="23">IF(Q195=TRUE,1,IF(AND(Y194=1,A195=A194),1,0))</f>
        <v>1</v>
      </c>
    </row>
    <row r="196" spans="1:25" x14ac:dyDescent="0.35">
      <c r="A196">
        <v>76</v>
      </c>
      <c r="B196">
        <v>22</v>
      </c>
      <c r="C196">
        <v>19975468</v>
      </c>
      <c r="D196">
        <v>0.43973828568618301</v>
      </c>
      <c r="E196">
        <v>0.99798869166502602</v>
      </c>
      <c r="F196">
        <v>2.3804790861782701</v>
      </c>
      <c r="G196">
        <v>0.99627275028833395</v>
      </c>
      <c r="H196">
        <v>0.82198836852488499</v>
      </c>
      <c r="I196">
        <v>0.99938113589693101</v>
      </c>
      <c r="J196" t="s">
        <v>10</v>
      </c>
      <c r="K196" t="s">
        <v>12</v>
      </c>
      <c r="L196">
        <v>5.3100000000000001E-2</v>
      </c>
      <c r="M196" t="str">
        <f>'VEP conseq'!S196</f>
        <v>intergenic_variant</v>
      </c>
      <c r="N196" t="str">
        <f>'VEP genes'!S196</f>
        <v>-</v>
      </c>
      <c r="O196" t="str">
        <f>'ChIP genes'!P196</f>
        <v>ENSCAFG00000046482</v>
      </c>
      <c r="Q196" t="b">
        <v>0</v>
      </c>
      <c r="S196">
        <v>76</v>
      </c>
      <c r="T196">
        <f t="shared" si="19"/>
        <v>22</v>
      </c>
      <c r="U196">
        <f t="shared" si="20"/>
        <v>19870809</v>
      </c>
      <c r="V196">
        <f t="shared" si="21"/>
        <v>19975468</v>
      </c>
      <c r="W196">
        <f t="shared" si="22"/>
        <v>1</v>
      </c>
      <c r="X196">
        <f t="shared" si="18"/>
        <v>0</v>
      </c>
      <c r="Y196">
        <f t="shared" si="23"/>
        <v>1</v>
      </c>
    </row>
    <row r="197" spans="1:25" x14ac:dyDescent="0.35">
      <c r="A197">
        <v>77</v>
      </c>
      <c r="B197">
        <v>22</v>
      </c>
      <c r="C197">
        <v>23003825</v>
      </c>
      <c r="D197">
        <v>0.46899753162218699</v>
      </c>
      <c r="E197">
        <v>0.99885369489999698</v>
      </c>
      <c r="F197">
        <v>2.3340310301065998</v>
      </c>
      <c r="G197">
        <v>0.99553433289262705</v>
      </c>
      <c r="H197">
        <v>0.82844355867345099</v>
      </c>
      <c r="I197">
        <v>0.99950068918956902</v>
      </c>
      <c r="J197" t="s">
        <v>10</v>
      </c>
      <c r="K197" t="s">
        <v>11</v>
      </c>
      <c r="L197">
        <v>0.11940000000000001</v>
      </c>
      <c r="M197" t="str">
        <f>'VEP conseq'!S197</f>
        <v>intergenic_variant</v>
      </c>
      <c r="N197" t="str">
        <f>'VEP genes'!S197</f>
        <v>-</v>
      </c>
      <c r="O197" t="str">
        <f>'ChIP genes'!P197</f>
        <v>ENSCAFG00000026838</v>
      </c>
      <c r="Q197" t="b">
        <v>0</v>
      </c>
      <c r="S197">
        <v>77</v>
      </c>
      <c r="T197">
        <f t="shared" si="19"/>
        <v>22</v>
      </c>
      <c r="U197">
        <f t="shared" si="20"/>
        <v>23003825</v>
      </c>
      <c r="V197">
        <f t="shared" si="21"/>
        <v>23003825</v>
      </c>
      <c r="W197">
        <f t="shared" si="22"/>
        <v>1</v>
      </c>
      <c r="X197">
        <f t="shared" si="18"/>
        <v>0</v>
      </c>
      <c r="Y197">
        <f t="shared" si="23"/>
        <v>0</v>
      </c>
    </row>
    <row r="198" spans="1:25" x14ac:dyDescent="0.35">
      <c r="A198">
        <v>78</v>
      </c>
      <c r="B198">
        <v>22</v>
      </c>
      <c r="C198">
        <v>29093614</v>
      </c>
      <c r="D198">
        <v>0.381905807073048</v>
      </c>
      <c r="E198">
        <v>0.99526006357422103</v>
      </c>
      <c r="F198">
        <v>2.7704905628391701</v>
      </c>
      <c r="G198">
        <v>0.998973248192636</v>
      </c>
      <c r="H198">
        <v>0.84060189808229702</v>
      </c>
      <c r="I198">
        <v>0.99962727502883297</v>
      </c>
      <c r="J198" t="s">
        <v>12</v>
      </c>
      <c r="K198" t="s">
        <v>10</v>
      </c>
      <c r="L198">
        <v>0.46660000000000001</v>
      </c>
      <c r="M198" t="str">
        <f>'VEP conseq'!S198</f>
        <v>upstream_gene_variant</v>
      </c>
      <c r="N198" t="str">
        <f>'VEP genes'!S198</f>
        <v>U1</v>
      </c>
      <c r="O198" t="str">
        <f>'ChIP genes'!P198</f>
        <v>U1</v>
      </c>
      <c r="Q198" t="b">
        <v>0</v>
      </c>
      <c r="S198">
        <v>78</v>
      </c>
      <c r="T198">
        <f t="shared" si="19"/>
        <v>22</v>
      </c>
      <c r="U198">
        <f t="shared" si="20"/>
        <v>29093614</v>
      </c>
      <c r="V198">
        <f t="shared" si="21"/>
        <v>29093614</v>
      </c>
      <c r="W198">
        <f t="shared" si="22"/>
        <v>1</v>
      </c>
      <c r="X198">
        <f t="shared" si="18"/>
        <v>0</v>
      </c>
      <c r="Y198">
        <f t="shared" si="23"/>
        <v>0</v>
      </c>
    </row>
    <row r="199" spans="1:25" x14ac:dyDescent="0.35">
      <c r="A199">
        <v>79</v>
      </c>
      <c r="B199">
        <v>22</v>
      </c>
      <c r="C199">
        <v>31194138</v>
      </c>
      <c r="D199">
        <v>0.31258391490269</v>
      </c>
      <c r="E199">
        <v>0.98763678303187197</v>
      </c>
      <c r="F199">
        <v>3.35502083002214</v>
      </c>
      <c r="G199">
        <v>0.99988747925398702</v>
      </c>
      <c r="H199">
        <v>0.66091635107667901</v>
      </c>
      <c r="I199">
        <v>0.97680666122816395</v>
      </c>
      <c r="J199" t="s">
        <v>10</v>
      </c>
      <c r="K199" t="s">
        <v>11</v>
      </c>
      <c r="L199">
        <v>0.37640000000000001</v>
      </c>
      <c r="M199" t="str">
        <f>'VEP conseq'!S199</f>
        <v>intergenic_variant</v>
      </c>
      <c r="N199" t="str">
        <f>'VEP genes'!S199</f>
        <v>-</v>
      </c>
      <c r="O199" t="str">
        <f>'ChIP genes'!P199</f>
        <v>SLAIN1</v>
      </c>
      <c r="Q199" t="b">
        <v>1</v>
      </c>
      <c r="S199">
        <v>79</v>
      </c>
      <c r="T199">
        <f t="shared" si="19"/>
        <v>22</v>
      </c>
      <c r="U199">
        <f t="shared" si="20"/>
        <v>31194138</v>
      </c>
      <c r="V199">
        <f t="shared" si="21"/>
        <v>31194138</v>
      </c>
      <c r="W199">
        <f t="shared" si="22"/>
        <v>1</v>
      </c>
      <c r="X199">
        <f t="shared" si="18"/>
        <v>0</v>
      </c>
      <c r="Y199">
        <f t="shared" si="23"/>
        <v>1</v>
      </c>
    </row>
    <row r="200" spans="1:25" x14ac:dyDescent="0.35">
      <c r="A200">
        <v>80</v>
      </c>
      <c r="B200">
        <v>22</v>
      </c>
      <c r="C200">
        <v>31334345</v>
      </c>
      <c r="D200">
        <v>0.22203743487750299</v>
      </c>
      <c r="E200">
        <v>0.94907029733607096</v>
      </c>
      <c r="F200">
        <v>2.79444479044473</v>
      </c>
      <c r="G200">
        <v>0.99909983403189995</v>
      </c>
      <c r="H200">
        <v>0.69427812569045899</v>
      </c>
      <c r="I200">
        <v>0.98775633632450999</v>
      </c>
      <c r="J200" t="s">
        <v>12</v>
      </c>
      <c r="K200" t="s">
        <v>11</v>
      </c>
      <c r="L200">
        <v>6.5769999999999995E-2</v>
      </c>
      <c r="M200" t="str">
        <f>'VEP conseq'!S200</f>
        <v>intergenic_variant</v>
      </c>
      <c r="N200" t="str">
        <f>'VEP genes'!S200</f>
        <v>-</v>
      </c>
      <c r="O200" t="str">
        <f>'ChIP genes'!P200</f>
        <v>EDNRB</v>
      </c>
      <c r="Q200" t="b">
        <v>1</v>
      </c>
      <c r="S200">
        <v>80</v>
      </c>
      <c r="T200">
        <f t="shared" si="19"/>
        <v>22</v>
      </c>
      <c r="U200">
        <f t="shared" si="20"/>
        <v>31334345</v>
      </c>
      <c r="V200">
        <f t="shared" si="21"/>
        <v>31347124</v>
      </c>
      <c r="W200">
        <f t="shared" si="22"/>
        <v>0</v>
      </c>
      <c r="X200">
        <f t="shared" si="18"/>
        <v>0</v>
      </c>
      <c r="Y200">
        <f t="shared" si="23"/>
        <v>1</v>
      </c>
    </row>
    <row r="201" spans="1:25" x14ac:dyDescent="0.35">
      <c r="A201">
        <v>80</v>
      </c>
      <c r="B201">
        <v>22</v>
      </c>
      <c r="C201">
        <v>31347124</v>
      </c>
      <c r="D201">
        <v>0.26133306413528201</v>
      </c>
      <c r="E201">
        <v>0.97298798841036305</v>
      </c>
      <c r="F201">
        <v>3.3090351445264199</v>
      </c>
      <c r="G201">
        <v>0.99985934906748397</v>
      </c>
      <c r="H201">
        <v>0.67989942783817603</v>
      </c>
      <c r="I201">
        <v>0.98374075220118695</v>
      </c>
      <c r="J201" t="s">
        <v>10</v>
      </c>
      <c r="K201" t="s">
        <v>12</v>
      </c>
      <c r="L201">
        <v>0.30299999999999999</v>
      </c>
      <c r="M201" t="str">
        <f>'VEP conseq'!S201</f>
        <v>intergenic_variant</v>
      </c>
      <c r="N201" t="str">
        <f>'VEP genes'!S201</f>
        <v>-</v>
      </c>
      <c r="O201" t="str">
        <f>'ChIP genes'!P201</f>
        <v>EDNRB</v>
      </c>
      <c r="Q201" t="b">
        <v>1</v>
      </c>
      <c r="S201">
        <v>80</v>
      </c>
      <c r="T201">
        <f t="shared" si="19"/>
        <v>22</v>
      </c>
      <c r="U201">
        <f t="shared" si="20"/>
        <v>31334345</v>
      </c>
      <c r="V201">
        <f t="shared" si="21"/>
        <v>31347124</v>
      </c>
      <c r="W201">
        <f t="shared" si="22"/>
        <v>1</v>
      </c>
      <c r="X201">
        <f t="shared" si="18"/>
        <v>0</v>
      </c>
      <c r="Y201">
        <f t="shared" si="23"/>
        <v>1</v>
      </c>
    </row>
    <row r="202" spans="1:25" x14ac:dyDescent="0.35">
      <c r="A202">
        <v>81</v>
      </c>
      <c r="B202">
        <v>22</v>
      </c>
      <c r="C202">
        <v>35859272</v>
      </c>
      <c r="D202">
        <v>0.26056335517107099</v>
      </c>
      <c r="E202">
        <v>0.97264339362569996</v>
      </c>
      <c r="F202">
        <v>2.7828140675114499</v>
      </c>
      <c r="G202">
        <v>0.99904357365889296</v>
      </c>
      <c r="H202">
        <v>0.67693820032387497</v>
      </c>
      <c r="I202">
        <v>0.98276322822020301</v>
      </c>
      <c r="J202" t="s">
        <v>10</v>
      </c>
      <c r="K202" t="s">
        <v>12</v>
      </c>
      <c r="L202">
        <v>0.15629999999999999</v>
      </c>
      <c r="M202" t="str">
        <f>'VEP conseq'!S202</f>
        <v>intergenic_variant</v>
      </c>
      <c r="N202" t="str">
        <f>'VEP genes'!S202</f>
        <v>-</v>
      </c>
      <c r="O202" t="str">
        <f>'ChIP genes'!P202</f>
        <v>ENSCAFG00000005282</v>
      </c>
      <c r="Q202" t="b">
        <v>0</v>
      </c>
      <c r="S202">
        <v>81</v>
      </c>
      <c r="T202">
        <f t="shared" si="19"/>
        <v>22</v>
      </c>
      <c r="U202">
        <f t="shared" si="20"/>
        <v>35859272</v>
      </c>
      <c r="V202">
        <f t="shared" si="21"/>
        <v>36040150</v>
      </c>
      <c r="W202">
        <f t="shared" si="22"/>
        <v>0</v>
      </c>
      <c r="X202">
        <f t="shared" si="18"/>
        <v>0</v>
      </c>
      <c r="Y202">
        <f t="shared" si="23"/>
        <v>0</v>
      </c>
    </row>
    <row r="203" spans="1:25" x14ac:dyDescent="0.35">
      <c r="A203">
        <v>81</v>
      </c>
      <c r="B203">
        <v>22</v>
      </c>
      <c r="C203">
        <v>35875929</v>
      </c>
      <c r="D203">
        <v>0.29882406027165598</v>
      </c>
      <c r="E203">
        <v>0.98483079692818398</v>
      </c>
      <c r="F203">
        <v>3.0443033352191602</v>
      </c>
      <c r="G203">
        <v>0.99962024248220804</v>
      </c>
      <c r="H203">
        <v>0.68823398199302799</v>
      </c>
      <c r="I203">
        <v>0.98615994824045705</v>
      </c>
      <c r="J203" t="s">
        <v>11</v>
      </c>
      <c r="K203" t="s">
        <v>12</v>
      </c>
      <c r="L203">
        <v>5.6590000000000001E-2</v>
      </c>
      <c r="M203" t="str">
        <f>'VEP conseq'!S203</f>
        <v>intergenic_variant</v>
      </c>
      <c r="N203" t="str">
        <f>'VEP genes'!S203</f>
        <v>-</v>
      </c>
      <c r="O203" t="str">
        <f>'ChIP genes'!P203</f>
        <v>ENSCAFG00000005282</v>
      </c>
      <c r="Q203" t="b">
        <v>0</v>
      </c>
      <c r="S203">
        <v>81</v>
      </c>
      <c r="T203">
        <f t="shared" si="19"/>
        <v>22</v>
      </c>
      <c r="U203">
        <f t="shared" si="20"/>
        <v>35859272</v>
      </c>
      <c r="V203">
        <f t="shared" si="21"/>
        <v>36040150</v>
      </c>
      <c r="W203">
        <f t="shared" si="22"/>
        <v>0</v>
      </c>
      <c r="X203">
        <f t="shared" si="18"/>
        <v>0</v>
      </c>
      <c r="Y203">
        <f t="shared" si="23"/>
        <v>0</v>
      </c>
    </row>
    <row r="204" spans="1:25" x14ac:dyDescent="0.35">
      <c r="A204">
        <v>81</v>
      </c>
      <c r="B204">
        <v>22</v>
      </c>
      <c r="C204">
        <v>36027691</v>
      </c>
      <c r="D204">
        <v>0.29907938000239098</v>
      </c>
      <c r="E204">
        <v>0.98492222003431895</v>
      </c>
      <c r="F204">
        <v>2.9541564377193201</v>
      </c>
      <c r="G204">
        <v>0.99946552645644005</v>
      </c>
      <c r="H204">
        <v>0.65019138923591602</v>
      </c>
      <c r="I204">
        <v>0.97152521871219999</v>
      </c>
      <c r="J204" t="s">
        <v>10</v>
      </c>
      <c r="K204" t="s">
        <v>12</v>
      </c>
      <c r="L204">
        <v>7.2999999999999995E-2</v>
      </c>
      <c r="M204" t="str">
        <f>'VEP conseq'!S204</f>
        <v>intergenic_variant</v>
      </c>
      <c r="N204" t="str">
        <f>'VEP genes'!S204</f>
        <v>-</v>
      </c>
      <c r="O204" t="str">
        <f>'ChIP genes'!P204</f>
        <v>ENSCAFG00000005282</v>
      </c>
      <c r="Q204" t="b">
        <v>0</v>
      </c>
      <c r="S204">
        <v>81</v>
      </c>
      <c r="T204">
        <f t="shared" si="19"/>
        <v>22</v>
      </c>
      <c r="U204">
        <f t="shared" si="20"/>
        <v>35859272</v>
      </c>
      <c r="V204">
        <f t="shared" si="21"/>
        <v>36040150</v>
      </c>
      <c r="W204">
        <f t="shared" si="22"/>
        <v>0</v>
      </c>
      <c r="X204">
        <f t="shared" si="18"/>
        <v>0</v>
      </c>
      <c r="Y204">
        <f t="shared" si="23"/>
        <v>0</v>
      </c>
    </row>
    <row r="205" spans="1:25" x14ac:dyDescent="0.35">
      <c r="A205">
        <v>81</v>
      </c>
      <c r="B205">
        <v>22</v>
      </c>
      <c r="C205">
        <v>36040150</v>
      </c>
      <c r="D205">
        <v>0.31228328834205399</v>
      </c>
      <c r="E205">
        <v>0.98755239247236204</v>
      </c>
      <c r="F205">
        <v>3.40553462870299</v>
      </c>
      <c r="G205">
        <v>0.99991560944049096</v>
      </c>
      <c r="H205">
        <v>0.65738021095481003</v>
      </c>
      <c r="I205">
        <v>0.975168077864356</v>
      </c>
      <c r="J205" t="s">
        <v>12</v>
      </c>
      <c r="K205" t="s">
        <v>11</v>
      </c>
      <c r="L205">
        <v>0.23480000000000001</v>
      </c>
      <c r="M205" t="str">
        <f>'VEP conseq'!S205</f>
        <v>intergenic_variant</v>
      </c>
      <c r="N205" t="str">
        <f>'VEP genes'!S205</f>
        <v>-</v>
      </c>
      <c r="O205" t="str">
        <f>'ChIP genes'!P205</f>
        <v>ENSCAFG00000005282</v>
      </c>
      <c r="Q205" t="b">
        <v>0</v>
      </c>
      <c r="S205">
        <v>81</v>
      </c>
      <c r="T205">
        <f t="shared" si="19"/>
        <v>22</v>
      </c>
      <c r="U205">
        <f t="shared" si="20"/>
        <v>35859272</v>
      </c>
      <c r="V205">
        <f t="shared" si="21"/>
        <v>36040150</v>
      </c>
      <c r="W205">
        <f t="shared" si="22"/>
        <v>1</v>
      </c>
      <c r="X205">
        <f t="shared" si="18"/>
        <v>0</v>
      </c>
      <c r="Y205">
        <f t="shared" si="23"/>
        <v>0</v>
      </c>
    </row>
    <row r="206" spans="1:25" x14ac:dyDescent="0.35">
      <c r="A206">
        <v>82</v>
      </c>
      <c r="B206">
        <v>22</v>
      </c>
      <c r="C206">
        <v>42724459</v>
      </c>
      <c r="D206">
        <v>0.46324691441669702</v>
      </c>
      <c r="E206">
        <v>0.99867084868772704</v>
      </c>
      <c r="F206">
        <v>2.3362228502146398</v>
      </c>
      <c r="G206">
        <v>0.99557652817238196</v>
      </c>
      <c r="H206">
        <v>0.81926558156488505</v>
      </c>
      <c r="I206">
        <v>0.99932487552392502</v>
      </c>
      <c r="J206" t="s">
        <v>10</v>
      </c>
      <c r="K206" t="s">
        <v>12</v>
      </c>
      <c r="L206">
        <v>0.42249999999999999</v>
      </c>
      <c r="M206" t="str">
        <f>'VEP conseq'!S206</f>
        <v>intron_variant</v>
      </c>
      <c r="N206" t="str">
        <f>'VEP genes'!S206</f>
        <v>GPC5</v>
      </c>
      <c r="O206" t="str">
        <f>'ChIP genes'!P206</f>
        <v>GPC5,U4</v>
      </c>
      <c r="Q206" t="b">
        <v>0</v>
      </c>
      <c r="S206">
        <v>82</v>
      </c>
      <c r="T206">
        <f t="shared" si="19"/>
        <v>22</v>
      </c>
      <c r="U206">
        <f t="shared" si="20"/>
        <v>42724459</v>
      </c>
      <c r="V206">
        <f t="shared" si="21"/>
        <v>42724459</v>
      </c>
      <c r="W206">
        <f t="shared" si="22"/>
        <v>1</v>
      </c>
      <c r="X206">
        <f t="shared" si="18"/>
        <v>0</v>
      </c>
      <c r="Y206">
        <f t="shared" si="23"/>
        <v>0</v>
      </c>
    </row>
    <row r="207" spans="1:25" x14ac:dyDescent="0.35">
      <c r="A207">
        <v>83</v>
      </c>
      <c r="B207">
        <v>22</v>
      </c>
      <c r="C207">
        <v>44550605</v>
      </c>
      <c r="D207">
        <v>0.35421159542700698</v>
      </c>
      <c r="E207">
        <v>0.99303074629384802</v>
      </c>
      <c r="F207">
        <v>2.8957592797731202</v>
      </c>
      <c r="G207">
        <v>0.99936707080367904</v>
      </c>
      <c r="H207">
        <v>0.6833004473098</v>
      </c>
      <c r="I207">
        <v>0.98475343891529998</v>
      </c>
      <c r="J207" t="s">
        <v>10</v>
      </c>
      <c r="K207" t="s">
        <v>12</v>
      </c>
      <c r="L207">
        <v>0.1474</v>
      </c>
      <c r="M207" t="str">
        <f>'VEP conseq'!S207</f>
        <v>intron_variant</v>
      </c>
      <c r="N207" t="str">
        <f>'VEP genes'!S207</f>
        <v>GPC6</v>
      </c>
      <c r="O207" t="str">
        <f>'ChIP genes'!P207</f>
        <v>GPC6</v>
      </c>
      <c r="Q207" t="b">
        <v>0</v>
      </c>
      <c r="S207">
        <v>83</v>
      </c>
      <c r="T207">
        <f t="shared" si="19"/>
        <v>22</v>
      </c>
      <c r="U207">
        <f t="shared" si="20"/>
        <v>44550605</v>
      </c>
      <c r="V207">
        <f t="shared" si="21"/>
        <v>44550605</v>
      </c>
      <c r="W207">
        <f t="shared" si="22"/>
        <v>1</v>
      </c>
      <c r="X207">
        <f t="shared" si="18"/>
        <v>0</v>
      </c>
      <c r="Y207">
        <f t="shared" si="23"/>
        <v>0</v>
      </c>
    </row>
    <row r="208" spans="1:25" x14ac:dyDescent="0.35">
      <c r="A208">
        <v>84</v>
      </c>
      <c r="B208">
        <v>24</v>
      </c>
      <c r="C208">
        <v>291964</v>
      </c>
      <c r="D208">
        <v>0.481494970257833</v>
      </c>
      <c r="E208">
        <v>0.99914906185828001</v>
      </c>
      <c r="F208">
        <v>2.3126996640002702</v>
      </c>
      <c r="G208">
        <v>0.99529522630735001</v>
      </c>
      <c r="H208">
        <v>0.82756878936651002</v>
      </c>
      <c r="I208">
        <v>0.99946552645644005</v>
      </c>
      <c r="J208" t="s">
        <v>10</v>
      </c>
      <c r="K208" t="s">
        <v>12</v>
      </c>
      <c r="L208">
        <v>0.36230000000000001</v>
      </c>
      <c r="M208" t="str">
        <f>'VEP conseq'!S208</f>
        <v>downstream_gene_variant,intron_variant</v>
      </c>
      <c r="N208" t="str">
        <f>'VEP genes'!S208</f>
        <v>GZF1</v>
      </c>
      <c r="O208" t="str">
        <f>'ChIP genes'!P208</f>
        <v>GZF1</v>
      </c>
      <c r="Q208" t="b">
        <v>0</v>
      </c>
      <c r="S208">
        <v>84</v>
      </c>
      <c r="T208">
        <f t="shared" si="19"/>
        <v>24</v>
      </c>
      <c r="U208">
        <f t="shared" si="20"/>
        <v>291964</v>
      </c>
      <c r="V208">
        <f t="shared" si="21"/>
        <v>291964</v>
      </c>
      <c r="W208">
        <f t="shared" si="22"/>
        <v>1</v>
      </c>
      <c r="X208">
        <f t="shared" si="18"/>
        <v>0</v>
      </c>
      <c r="Y208">
        <f t="shared" si="23"/>
        <v>0</v>
      </c>
    </row>
    <row r="209" spans="1:25" x14ac:dyDescent="0.35">
      <c r="A209">
        <v>85</v>
      </c>
      <c r="B209">
        <v>24</v>
      </c>
      <c r="C209">
        <v>454092</v>
      </c>
      <c r="D209">
        <v>0.49778741987012698</v>
      </c>
      <c r="E209">
        <v>0.99945146136318896</v>
      </c>
      <c r="F209">
        <v>2.1695157201784201</v>
      </c>
      <c r="G209">
        <v>0.99274944442881696</v>
      </c>
      <c r="H209">
        <v>0.81672293974218402</v>
      </c>
      <c r="I209">
        <v>0.99924048496441498</v>
      </c>
      <c r="J209" t="s">
        <v>10</v>
      </c>
      <c r="K209" t="s">
        <v>12</v>
      </c>
      <c r="L209">
        <v>0.28649999999999998</v>
      </c>
      <c r="M209" t="str">
        <f>'VEP conseq'!S209</f>
        <v>intergenic_variant</v>
      </c>
      <c r="N209" t="str">
        <f>'VEP genes'!S209</f>
        <v>-</v>
      </c>
      <c r="O209" t="str">
        <f>'ChIP genes'!P209</f>
        <v>ENSCAFG00000041583</v>
      </c>
      <c r="Q209" t="b">
        <v>0</v>
      </c>
      <c r="S209">
        <v>85</v>
      </c>
      <c r="T209">
        <f t="shared" si="19"/>
        <v>24</v>
      </c>
      <c r="U209">
        <f t="shared" si="20"/>
        <v>454092</v>
      </c>
      <c r="V209">
        <f t="shared" si="21"/>
        <v>454092</v>
      </c>
      <c r="W209">
        <f t="shared" si="22"/>
        <v>1</v>
      </c>
      <c r="X209">
        <f t="shared" si="18"/>
        <v>0</v>
      </c>
      <c r="Y209">
        <f t="shared" si="23"/>
        <v>0</v>
      </c>
    </row>
    <row r="210" spans="1:25" x14ac:dyDescent="0.35">
      <c r="A210">
        <v>86</v>
      </c>
      <c r="B210">
        <v>26</v>
      </c>
      <c r="C210">
        <v>21573616</v>
      </c>
      <c r="D210">
        <v>0.51246154670631905</v>
      </c>
      <c r="E210">
        <v>0.99957101465582698</v>
      </c>
      <c r="F210">
        <v>2.3568639275303398</v>
      </c>
      <c r="G210">
        <v>0.99592112295704505</v>
      </c>
      <c r="H210">
        <v>0.81508020324235098</v>
      </c>
      <c r="I210">
        <v>0.99919828968466096</v>
      </c>
      <c r="J210" t="s">
        <v>12</v>
      </c>
      <c r="K210" t="s">
        <v>10</v>
      </c>
      <c r="L210">
        <v>0.40560000000000002</v>
      </c>
      <c r="M210" t="str">
        <f>'VEP conseq'!S210</f>
        <v>intron_variant</v>
      </c>
      <c r="N210" t="str">
        <f>'VEP genes'!S210</f>
        <v>TTC28</v>
      </c>
      <c r="O210" t="str">
        <f>'ChIP genes'!P210</f>
        <v>PITPNB,TTC28</v>
      </c>
      <c r="Q210" t="b">
        <v>0</v>
      </c>
      <c r="S210">
        <v>86</v>
      </c>
      <c r="T210">
        <f t="shared" si="19"/>
        <v>26</v>
      </c>
      <c r="U210">
        <f t="shared" si="20"/>
        <v>21573616</v>
      </c>
      <c r="V210">
        <f t="shared" si="21"/>
        <v>22156289</v>
      </c>
      <c r="W210">
        <f t="shared" si="22"/>
        <v>0</v>
      </c>
      <c r="X210">
        <f t="shared" si="18"/>
        <v>0</v>
      </c>
      <c r="Y210">
        <f t="shared" si="23"/>
        <v>0</v>
      </c>
    </row>
    <row r="211" spans="1:25" x14ac:dyDescent="0.35">
      <c r="A211">
        <v>86</v>
      </c>
      <c r="B211">
        <v>26</v>
      </c>
      <c r="C211">
        <v>22151015</v>
      </c>
      <c r="D211">
        <v>0.350942005149947</v>
      </c>
      <c r="E211">
        <v>0.992756476975442</v>
      </c>
      <c r="F211">
        <v>3.9915591008960001</v>
      </c>
      <c r="G211">
        <v>0.99998593490674803</v>
      </c>
      <c r="H211">
        <v>0.68291033999727802</v>
      </c>
      <c r="I211">
        <v>0.98464795071591305</v>
      </c>
      <c r="J211" t="s">
        <v>12</v>
      </c>
      <c r="K211" t="s">
        <v>10</v>
      </c>
      <c r="L211">
        <v>0.29480000000000001</v>
      </c>
      <c r="M211" t="str">
        <f>'VEP conseq'!S211</f>
        <v>downstream_gene_variant,intron_variant</v>
      </c>
      <c r="N211" t="str">
        <f>'VEP genes'!S211</f>
        <v>CCDC117,TTC28,U6</v>
      </c>
      <c r="O211" t="str">
        <f>'ChIP genes'!P211</f>
        <v>TTC28,CCDC117,U6</v>
      </c>
      <c r="Q211" t="b">
        <v>1</v>
      </c>
      <c r="S211">
        <v>86</v>
      </c>
      <c r="T211">
        <f t="shared" si="19"/>
        <v>26</v>
      </c>
      <c r="U211">
        <f t="shared" si="20"/>
        <v>21573616</v>
      </c>
      <c r="V211">
        <f t="shared" si="21"/>
        <v>22156289</v>
      </c>
      <c r="W211">
        <f t="shared" si="22"/>
        <v>0</v>
      </c>
      <c r="X211">
        <f t="shared" si="18"/>
        <v>0</v>
      </c>
      <c r="Y211">
        <f t="shared" si="23"/>
        <v>1</v>
      </c>
    </row>
    <row r="212" spans="1:25" x14ac:dyDescent="0.35">
      <c r="A212">
        <v>86</v>
      </c>
      <c r="B212">
        <v>26</v>
      </c>
      <c r="C212">
        <v>22156289</v>
      </c>
      <c r="D212">
        <v>0.24731441480206201</v>
      </c>
      <c r="E212">
        <v>0.96616641818335303</v>
      </c>
      <c r="F212">
        <v>2.8309493552663598</v>
      </c>
      <c r="G212">
        <v>0.99917719204478295</v>
      </c>
      <c r="H212">
        <v>0.620984364527015</v>
      </c>
      <c r="I212">
        <v>0.95063855523362095</v>
      </c>
      <c r="J212" t="s">
        <v>13</v>
      </c>
      <c r="K212" t="s">
        <v>12</v>
      </c>
      <c r="L212">
        <v>0.2868</v>
      </c>
      <c r="M212" t="str">
        <f>'VEP conseq'!S212</f>
        <v>3_prime_UTR_variant,intron_variant</v>
      </c>
      <c r="N212" t="str">
        <f>'VEP genes'!S212</f>
        <v>CCDC117,TTC28</v>
      </c>
      <c r="O212" t="str">
        <f>'ChIP genes'!P212</f>
        <v>TTC28,CCDC117,U6</v>
      </c>
      <c r="Q212" t="b">
        <v>1</v>
      </c>
      <c r="S212">
        <v>86</v>
      </c>
      <c r="T212">
        <f t="shared" si="19"/>
        <v>26</v>
      </c>
      <c r="U212">
        <f t="shared" si="20"/>
        <v>21573616</v>
      </c>
      <c r="V212">
        <f t="shared" si="21"/>
        <v>22156289</v>
      </c>
      <c r="W212">
        <f t="shared" si="22"/>
        <v>1</v>
      </c>
      <c r="X212">
        <f t="shared" si="18"/>
        <v>0</v>
      </c>
      <c r="Y212">
        <f t="shared" si="23"/>
        <v>1</v>
      </c>
    </row>
    <row r="213" spans="1:25" x14ac:dyDescent="0.35">
      <c r="A213">
        <v>87</v>
      </c>
      <c r="B213">
        <v>27</v>
      </c>
      <c r="C213">
        <v>44328723</v>
      </c>
      <c r="D213">
        <v>0.47953014317920301</v>
      </c>
      <c r="E213">
        <v>0.99908576893864798</v>
      </c>
      <c r="F213">
        <v>2.4700758813635799</v>
      </c>
      <c r="G213">
        <v>0.99741202284171104</v>
      </c>
      <c r="H213">
        <v>0.82610892868346397</v>
      </c>
      <c r="I213">
        <v>0.999437396269937</v>
      </c>
      <c r="J213" t="s">
        <v>12</v>
      </c>
      <c r="K213" t="s">
        <v>10</v>
      </c>
      <c r="L213">
        <v>0.17630000000000001</v>
      </c>
      <c r="M213" t="str">
        <f>'VEP conseq'!S213</f>
        <v>intron_variant</v>
      </c>
      <c r="N213" t="str">
        <f>'VEP genes'!S213</f>
        <v>CACNA1C</v>
      </c>
      <c r="O213" t="str">
        <f>'ChIP genes'!P213</f>
        <v>CACNA1C,ENSCAFG00000016073</v>
      </c>
      <c r="Q213" t="b">
        <v>1</v>
      </c>
      <c r="S213">
        <v>87</v>
      </c>
      <c r="T213">
        <f t="shared" si="19"/>
        <v>27</v>
      </c>
      <c r="U213">
        <f t="shared" si="20"/>
        <v>44328723</v>
      </c>
      <c r="V213">
        <f t="shared" si="21"/>
        <v>44328723</v>
      </c>
      <c r="W213">
        <f t="shared" si="22"/>
        <v>1</v>
      </c>
      <c r="X213">
        <f t="shared" si="18"/>
        <v>0</v>
      </c>
      <c r="Y213">
        <f t="shared" si="23"/>
        <v>1</v>
      </c>
    </row>
    <row r="214" spans="1:25" x14ac:dyDescent="0.35">
      <c r="A214">
        <v>88</v>
      </c>
      <c r="B214">
        <v>28</v>
      </c>
      <c r="C214">
        <v>8210333</v>
      </c>
      <c r="D214">
        <v>0.46504900678015498</v>
      </c>
      <c r="E214">
        <v>0.99873414160735896</v>
      </c>
      <c r="F214">
        <v>3.0643339692330702</v>
      </c>
      <c r="G214">
        <v>0.99963430757545901</v>
      </c>
      <c r="H214">
        <v>0.70243271005420205</v>
      </c>
      <c r="I214">
        <v>0.989676221553349</v>
      </c>
      <c r="J214" t="s">
        <v>12</v>
      </c>
      <c r="K214" t="s">
        <v>13</v>
      </c>
      <c r="L214">
        <v>9.4700000000000006E-2</v>
      </c>
      <c r="M214" t="str">
        <f>'VEP conseq'!S214</f>
        <v>missense_variant</v>
      </c>
      <c r="N214" t="str">
        <f>'VEP genes'!S214</f>
        <v>PLCE1</v>
      </c>
      <c r="O214" t="str">
        <f>'ChIP genes'!P214</f>
        <v>PLCE1</v>
      </c>
      <c r="P214" t="s">
        <v>25</v>
      </c>
      <c r="Q214" t="b">
        <v>0</v>
      </c>
      <c r="S214">
        <v>88</v>
      </c>
      <c r="T214">
        <f t="shared" si="19"/>
        <v>28</v>
      </c>
      <c r="U214">
        <f t="shared" si="20"/>
        <v>8210333</v>
      </c>
      <c r="V214">
        <f t="shared" si="21"/>
        <v>8230318</v>
      </c>
      <c r="W214">
        <f t="shared" si="22"/>
        <v>0</v>
      </c>
      <c r="X214">
        <f t="shared" si="18"/>
        <v>1</v>
      </c>
      <c r="Y214">
        <f t="shared" si="23"/>
        <v>0</v>
      </c>
    </row>
    <row r="215" spans="1:25" x14ac:dyDescent="0.35">
      <c r="A215">
        <v>88</v>
      </c>
      <c r="B215">
        <v>28</v>
      </c>
      <c r="C215">
        <v>8210550</v>
      </c>
      <c r="D215">
        <v>0.45251268512739901</v>
      </c>
      <c r="E215">
        <v>0.99837548172944401</v>
      </c>
      <c r="F215">
        <v>2.9221727731096498</v>
      </c>
      <c r="G215">
        <v>0.99940926608343394</v>
      </c>
      <c r="H215">
        <v>0.66871146727258202</v>
      </c>
      <c r="I215">
        <v>0.98011899068890795</v>
      </c>
      <c r="J215" t="s">
        <v>11</v>
      </c>
      <c r="K215" t="s">
        <v>12</v>
      </c>
      <c r="L215">
        <v>0.10639999999999999</v>
      </c>
      <c r="M215" t="str">
        <f>'VEP conseq'!S215</f>
        <v>missense_variant</v>
      </c>
      <c r="N215" t="str">
        <f>'VEP genes'!S215</f>
        <v>PLCE1</v>
      </c>
      <c r="O215" t="str">
        <f>'ChIP genes'!P215</f>
        <v>PLCE1</v>
      </c>
      <c r="P215" t="s">
        <v>25</v>
      </c>
      <c r="Q215" t="b">
        <v>0</v>
      </c>
      <c r="S215">
        <v>88</v>
      </c>
      <c r="T215">
        <f t="shared" si="19"/>
        <v>28</v>
      </c>
      <c r="U215">
        <f t="shared" si="20"/>
        <v>8210333</v>
      </c>
      <c r="V215">
        <f t="shared" si="21"/>
        <v>8230318</v>
      </c>
      <c r="W215">
        <f t="shared" si="22"/>
        <v>0</v>
      </c>
      <c r="X215">
        <f t="shared" si="18"/>
        <v>1</v>
      </c>
      <c r="Y215">
        <f t="shared" si="23"/>
        <v>0</v>
      </c>
    </row>
    <row r="216" spans="1:25" x14ac:dyDescent="0.35">
      <c r="A216">
        <v>88</v>
      </c>
      <c r="B216">
        <v>28</v>
      </c>
      <c r="C216">
        <v>8216688</v>
      </c>
      <c r="D216">
        <v>0.46664784672124499</v>
      </c>
      <c r="E216">
        <v>0.99877633688711398</v>
      </c>
      <c r="F216">
        <v>2.8827489890740901</v>
      </c>
      <c r="G216">
        <v>0.99933190807055094</v>
      </c>
      <c r="H216">
        <v>0.67740884216071995</v>
      </c>
      <c r="I216">
        <v>0.98290387915271904</v>
      </c>
      <c r="J216" t="s">
        <v>10</v>
      </c>
      <c r="K216" t="s">
        <v>12</v>
      </c>
      <c r="L216">
        <v>7.8509999999999996E-2</v>
      </c>
      <c r="M216" t="str">
        <f>'VEP conseq'!S216</f>
        <v>intron_variant</v>
      </c>
      <c r="N216" t="str">
        <f>'VEP genes'!S216</f>
        <v>PLCE1</v>
      </c>
      <c r="O216" t="str">
        <f>'ChIP genes'!P216</f>
        <v>PLCE1</v>
      </c>
      <c r="P216" t="s">
        <v>25</v>
      </c>
      <c r="Q216" t="b">
        <v>0</v>
      </c>
      <c r="S216">
        <v>88</v>
      </c>
      <c r="T216">
        <f t="shared" si="19"/>
        <v>28</v>
      </c>
      <c r="U216">
        <f t="shared" si="20"/>
        <v>8210333</v>
      </c>
      <c r="V216">
        <f t="shared" si="21"/>
        <v>8230318</v>
      </c>
      <c r="W216">
        <f t="shared" si="22"/>
        <v>0</v>
      </c>
      <c r="X216">
        <f t="shared" si="18"/>
        <v>1</v>
      </c>
      <c r="Y216">
        <f t="shared" si="23"/>
        <v>0</v>
      </c>
    </row>
    <row r="217" spans="1:25" x14ac:dyDescent="0.35">
      <c r="A217">
        <v>88</v>
      </c>
      <c r="B217">
        <v>28</v>
      </c>
      <c r="C217">
        <v>8230318</v>
      </c>
      <c r="D217">
        <v>0.49087891609645701</v>
      </c>
      <c r="E217">
        <v>0.99935300571042796</v>
      </c>
      <c r="F217">
        <v>2.9102561941336602</v>
      </c>
      <c r="G217">
        <v>0.99939520099018297</v>
      </c>
      <c r="H217">
        <v>0.68682893044100501</v>
      </c>
      <c r="I217">
        <v>0.98577315817603905</v>
      </c>
      <c r="J217" t="s">
        <v>10</v>
      </c>
      <c r="K217" t="s">
        <v>12</v>
      </c>
      <c r="L217">
        <v>9.826E-2</v>
      </c>
      <c r="M217" t="str">
        <f>'VEP conseq'!S217</f>
        <v>intron_variant</v>
      </c>
      <c r="N217" t="str">
        <f>'VEP genes'!S217</f>
        <v>PLCE1</v>
      </c>
      <c r="O217" t="str">
        <f>'ChIP genes'!P217</f>
        <v>PLCE1</v>
      </c>
      <c r="P217" t="s">
        <v>25</v>
      </c>
      <c r="Q217" t="b">
        <v>0</v>
      </c>
      <c r="S217">
        <v>88</v>
      </c>
      <c r="T217">
        <f t="shared" si="19"/>
        <v>28</v>
      </c>
      <c r="U217">
        <f t="shared" si="20"/>
        <v>8210333</v>
      </c>
      <c r="V217">
        <f t="shared" si="21"/>
        <v>8230318</v>
      </c>
      <c r="W217">
        <f t="shared" si="22"/>
        <v>1</v>
      </c>
      <c r="X217">
        <f t="shared" si="18"/>
        <v>1</v>
      </c>
      <c r="Y217">
        <f t="shared" si="23"/>
        <v>0</v>
      </c>
    </row>
    <row r="218" spans="1:25" x14ac:dyDescent="0.35">
      <c r="A218">
        <v>89</v>
      </c>
      <c r="B218">
        <v>28</v>
      </c>
      <c r="C218">
        <v>10677902</v>
      </c>
      <c r="D218">
        <v>0.32680416306135901</v>
      </c>
      <c r="E218">
        <v>0.98999268615150904</v>
      </c>
      <c r="F218">
        <v>2.12944501147095</v>
      </c>
      <c r="G218">
        <v>0.99170159498157495</v>
      </c>
      <c r="H218">
        <v>0.81210384939504099</v>
      </c>
      <c r="I218">
        <v>0.99913499676502904</v>
      </c>
      <c r="J218" t="s">
        <v>10</v>
      </c>
      <c r="K218" t="s">
        <v>12</v>
      </c>
      <c r="L218">
        <v>0.32200000000000001</v>
      </c>
      <c r="M218" t="str">
        <f>'VEP conseq'!S218</f>
        <v>intron_variant</v>
      </c>
      <c r="N218" t="str">
        <f>'VEP genes'!S218</f>
        <v>RRP12</v>
      </c>
      <c r="O218" t="str">
        <f>'ChIP genes'!P218</f>
        <v>FRAT2,RRP12</v>
      </c>
      <c r="Q218" t="b">
        <v>0</v>
      </c>
      <c r="S218">
        <v>89</v>
      </c>
      <c r="T218">
        <f t="shared" si="19"/>
        <v>28</v>
      </c>
      <c r="U218">
        <f t="shared" si="20"/>
        <v>10677902</v>
      </c>
      <c r="V218">
        <f t="shared" si="21"/>
        <v>10677902</v>
      </c>
      <c r="W218">
        <f t="shared" si="22"/>
        <v>1</v>
      </c>
      <c r="X218">
        <f t="shared" si="18"/>
        <v>0</v>
      </c>
      <c r="Y218">
        <f t="shared" si="23"/>
        <v>0</v>
      </c>
    </row>
    <row r="219" spans="1:25" x14ac:dyDescent="0.35">
      <c r="A219">
        <v>90</v>
      </c>
      <c r="B219">
        <v>30</v>
      </c>
      <c r="C219">
        <v>1552291</v>
      </c>
      <c r="D219">
        <v>0.52382753433131002</v>
      </c>
      <c r="E219">
        <v>0.99967650285521403</v>
      </c>
      <c r="F219">
        <v>2.29732497564815</v>
      </c>
      <c r="G219">
        <v>0.995119412641706</v>
      </c>
      <c r="H219">
        <v>0.82334427281887101</v>
      </c>
      <c r="I219">
        <v>0.99939520099018297</v>
      </c>
      <c r="J219" t="s">
        <v>10</v>
      </c>
      <c r="K219" t="s">
        <v>12</v>
      </c>
      <c r="L219">
        <v>8.8499999999999995E-2</v>
      </c>
      <c r="M219" t="str">
        <f>'VEP conseq'!S219</f>
        <v>intergenic_variant</v>
      </c>
      <c r="N219" t="str">
        <f>'VEP genes'!S219</f>
        <v>-</v>
      </c>
      <c r="O219" t="str">
        <f>'ChIP genes'!P219</f>
        <v>RYR3</v>
      </c>
      <c r="P219" t="s">
        <v>20</v>
      </c>
      <c r="Q219" t="b">
        <v>0</v>
      </c>
      <c r="S219">
        <v>90</v>
      </c>
      <c r="T219">
        <f t="shared" si="19"/>
        <v>30</v>
      </c>
      <c r="U219">
        <f t="shared" si="20"/>
        <v>1552291</v>
      </c>
      <c r="V219">
        <f t="shared" si="21"/>
        <v>1558195</v>
      </c>
      <c r="W219">
        <f t="shared" si="22"/>
        <v>0</v>
      </c>
      <c r="X219">
        <f t="shared" si="18"/>
        <v>1</v>
      </c>
      <c r="Y219">
        <f t="shared" si="23"/>
        <v>0</v>
      </c>
    </row>
    <row r="220" spans="1:25" x14ac:dyDescent="0.35">
      <c r="A220">
        <v>90</v>
      </c>
      <c r="B220">
        <v>30</v>
      </c>
      <c r="C220">
        <v>1558195</v>
      </c>
      <c r="D220">
        <v>0.590338683610374</v>
      </c>
      <c r="E220">
        <v>0.99988747925398702</v>
      </c>
      <c r="F220">
        <v>2.5588012119429302</v>
      </c>
      <c r="G220">
        <v>0.99800978930490303</v>
      </c>
      <c r="H220">
        <v>0.846415249851317</v>
      </c>
      <c r="I220">
        <v>0.999690567948465</v>
      </c>
      <c r="J220" t="s">
        <v>12</v>
      </c>
      <c r="K220" t="s">
        <v>10</v>
      </c>
      <c r="L220">
        <v>7.621E-2</v>
      </c>
      <c r="M220" t="str">
        <f>'VEP conseq'!S220</f>
        <v>intergenic_variant</v>
      </c>
      <c r="N220" t="str">
        <f>'VEP genes'!S220</f>
        <v>-</v>
      </c>
      <c r="O220" t="str">
        <f>'ChIP genes'!P220</f>
        <v>RYR3</v>
      </c>
      <c r="P220" t="s">
        <v>20</v>
      </c>
      <c r="Q220" t="b">
        <v>1</v>
      </c>
      <c r="S220">
        <v>90</v>
      </c>
      <c r="T220">
        <f t="shared" si="19"/>
        <v>30</v>
      </c>
      <c r="U220">
        <f t="shared" si="20"/>
        <v>1552291</v>
      </c>
      <c r="V220">
        <f t="shared" si="21"/>
        <v>1558195</v>
      </c>
      <c r="W220">
        <f t="shared" si="22"/>
        <v>1</v>
      </c>
      <c r="X220">
        <f t="shared" si="18"/>
        <v>1</v>
      </c>
      <c r="Y220">
        <f t="shared" si="23"/>
        <v>1</v>
      </c>
    </row>
    <row r="221" spans="1:25" x14ac:dyDescent="0.35">
      <c r="A221">
        <v>91</v>
      </c>
      <c r="B221">
        <v>30</v>
      </c>
      <c r="C221">
        <v>1732646</v>
      </c>
      <c r="D221">
        <v>0.53041146045149501</v>
      </c>
      <c r="E221">
        <v>0.99970463304171697</v>
      </c>
      <c r="F221">
        <v>2.4391585009142198</v>
      </c>
      <c r="G221">
        <v>0.99708852569692497</v>
      </c>
      <c r="H221">
        <v>0.82432138857900805</v>
      </c>
      <c r="I221">
        <v>0.99941629863005998</v>
      </c>
      <c r="J221" t="s">
        <v>13</v>
      </c>
      <c r="K221" t="s">
        <v>12</v>
      </c>
      <c r="L221">
        <v>8.6779999999999996E-2</v>
      </c>
      <c r="M221" t="str">
        <f>'VEP conseq'!S221</f>
        <v>intergenic_variant</v>
      </c>
      <c r="N221" t="str">
        <f>'VEP genes'!S221</f>
        <v>-</v>
      </c>
      <c r="O221" t="str">
        <f>'ChIP genes'!P221</f>
        <v>ENSCAFG00000008172</v>
      </c>
      <c r="P221" t="s">
        <v>20</v>
      </c>
      <c r="Q221" t="b">
        <v>1</v>
      </c>
      <c r="S221">
        <v>91</v>
      </c>
      <c r="T221">
        <f t="shared" si="19"/>
        <v>30</v>
      </c>
      <c r="U221">
        <f t="shared" si="20"/>
        <v>1732646</v>
      </c>
      <c r="V221">
        <f t="shared" si="21"/>
        <v>1744087</v>
      </c>
      <c r="W221">
        <f t="shared" si="22"/>
        <v>0</v>
      </c>
      <c r="X221">
        <f t="shared" si="18"/>
        <v>1</v>
      </c>
      <c r="Y221">
        <f t="shared" si="23"/>
        <v>1</v>
      </c>
    </row>
    <row r="222" spans="1:25" x14ac:dyDescent="0.35">
      <c r="A222">
        <v>91</v>
      </c>
      <c r="B222">
        <v>30</v>
      </c>
      <c r="C222">
        <v>1744087</v>
      </c>
      <c r="D222">
        <v>0.50764906250334796</v>
      </c>
      <c r="E222">
        <v>0.99951475428282099</v>
      </c>
      <c r="F222">
        <v>2.35997016619489</v>
      </c>
      <c r="G222">
        <v>0.995970350783426</v>
      </c>
      <c r="H222">
        <v>0.83084201842856298</v>
      </c>
      <c r="I222">
        <v>0.99952178682944703</v>
      </c>
      <c r="J222" t="s">
        <v>12</v>
      </c>
      <c r="K222" t="s">
        <v>10</v>
      </c>
      <c r="L222">
        <v>6.7150000000000001E-2</v>
      </c>
      <c r="M222" t="str">
        <f>'VEP conseq'!S222</f>
        <v>intron_variant</v>
      </c>
      <c r="N222" t="str">
        <f>'VEP genes'!S222</f>
        <v>ENSCAFG00000008172</v>
      </c>
      <c r="O222" t="str">
        <f>'ChIP genes'!P222</f>
        <v>ENSCAFG00000008172</v>
      </c>
      <c r="P222" t="s">
        <v>20</v>
      </c>
      <c r="Q222" t="b">
        <v>0</v>
      </c>
      <c r="S222">
        <v>91</v>
      </c>
      <c r="T222">
        <f t="shared" si="19"/>
        <v>30</v>
      </c>
      <c r="U222">
        <f t="shared" si="20"/>
        <v>1732646</v>
      </c>
      <c r="V222">
        <f t="shared" si="21"/>
        <v>1744087</v>
      </c>
      <c r="W222">
        <f t="shared" si="22"/>
        <v>1</v>
      </c>
      <c r="X222">
        <f t="shared" si="18"/>
        <v>1</v>
      </c>
      <c r="Y222">
        <f t="shared" si="23"/>
        <v>1</v>
      </c>
    </row>
    <row r="223" spans="1:25" x14ac:dyDescent="0.35">
      <c r="A223">
        <v>92</v>
      </c>
      <c r="B223">
        <v>30</v>
      </c>
      <c r="C223">
        <v>4822803</v>
      </c>
      <c r="D223">
        <v>0.49160514401903899</v>
      </c>
      <c r="E223">
        <v>0.99937410335030497</v>
      </c>
      <c r="F223">
        <v>2.7249871147666598</v>
      </c>
      <c r="G223">
        <v>0.99884666235337105</v>
      </c>
      <c r="H223">
        <v>0.84812724340357404</v>
      </c>
      <c r="I223">
        <v>0.99971869813496905</v>
      </c>
      <c r="J223" t="s">
        <v>10</v>
      </c>
      <c r="K223" t="s">
        <v>12</v>
      </c>
      <c r="L223">
        <v>0.17319999999999999</v>
      </c>
      <c r="M223" t="str">
        <f>'VEP conseq'!S223</f>
        <v>intergenic_variant</v>
      </c>
      <c r="N223" t="str">
        <f>'VEP genes'!S223</f>
        <v>-</v>
      </c>
      <c r="O223" t="str">
        <f>'ChIP genes'!P223</f>
        <v>ENSCAFG00000000808</v>
      </c>
      <c r="Q223" t="b">
        <v>1</v>
      </c>
      <c r="S223">
        <v>92</v>
      </c>
      <c r="T223">
        <f t="shared" si="19"/>
        <v>30</v>
      </c>
      <c r="U223">
        <f t="shared" si="20"/>
        <v>4822803</v>
      </c>
      <c r="V223">
        <f t="shared" si="21"/>
        <v>4880566</v>
      </c>
      <c r="W223">
        <f t="shared" si="22"/>
        <v>0</v>
      </c>
      <c r="X223">
        <f t="shared" si="18"/>
        <v>0</v>
      </c>
      <c r="Y223">
        <f t="shared" si="23"/>
        <v>1</v>
      </c>
    </row>
    <row r="224" spans="1:25" x14ac:dyDescent="0.35">
      <c r="A224">
        <v>92</v>
      </c>
      <c r="B224">
        <v>30</v>
      </c>
      <c r="C224">
        <v>4880566</v>
      </c>
      <c r="D224">
        <v>0.44879404701902098</v>
      </c>
      <c r="E224">
        <v>0.99825592843680599</v>
      </c>
      <c r="F224">
        <v>2.4567185459217802</v>
      </c>
      <c r="G224">
        <v>0.99724324172269296</v>
      </c>
      <c r="H224">
        <v>0.81541107834769</v>
      </c>
      <c r="I224">
        <v>0.999205322231286</v>
      </c>
      <c r="J224" t="s">
        <v>12</v>
      </c>
      <c r="K224" t="s">
        <v>11</v>
      </c>
      <c r="L224">
        <v>0.15359999999999999</v>
      </c>
      <c r="M224" t="str">
        <f>'VEP conseq'!S224</f>
        <v>intergenic_variant</v>
      </c>
      <c r="N224" t="str">
        <f>'VEP genes'!S224</f>
        <v>-</v>
      </c>
      <c r="O224" t="str">
        <f>'ChIP genes'!P224</f>
        <v>ENSCAFG00000000808</v>
      </c>
      <c r="Q224" t="b">
        <v>0</v>
      </c>
      <c r="S224">
        <v>92</v>
      </c>
      <c r="T224">
        <f t="shared" si="19"/>
        <v>30</v>
      </c>
      <c r="U224">
        <f t="shared" si="20"/>
        <v>4822803</v>
      </c>
      <c r="V224">
        <f t="shared" si="21"/>
        <v>4880566</v>
      </c>
      <c r="W224">
        <f t="shared" si="22"/>
        <v>1</v>
      </c>
      <c r="X224">
        <f t="shared" si="18"/>
        <v>0</v>
      </c>
      <c r="Y224">
        <f t="shared" si="23"/>
        <v>1</v>
      </c>
    </row>
    <row r="225" spans="1:25" x14ac:dyDescent="0.35">
      <c r="A225">
        <v>93</v>
      </c>
      <c r="B225">
        <v>31</v>
      </c>
      <c r="C225">
        <v>15063496</v>
      </c>
      <c r="D225">
        <v>0.34843963239132503</v>
      </c>
      <c r="E225">
        <v>0.99247517511041095</v>
      </c>
      <c r="F225">
        <v>2.4367866096451598</v>
      </c>
      <c r="G225">
        <v>0.99703226532391898</v>
      </c>
      <c r="H225">
        <v>0.81839472457714701</v>
      </c>
      <c r="I225">
        <v>0.99928971279079604</v>
      </c>
      <c r="J225" t="s">
        <v>12</v>
      </c>
      <c r="K225" t="s">
        <v>10</v>
      </c>
      <c r="L225">
        <v>0.30430000000000001</v>
      </c>
      <c r="M225" t="str">
        <f>'VEP conseq'!S225</f>
        <v>intergenic_variant</v>
      </c>
      <c r="N225" t="str">
        <f>'VEP genes'!S225</f>
        <v>-</v>
      </c>
      <c r="O225" t="str">
        <f>'ChIP genes'!P225</f>
        <v>U6</v>
      </c>
      <c r="Q225" t="b">
        <v>0</v>
      </c>
      <c r="S225">
        <v>93</v>
      </c>
      <c r="T225">
        <f t="shared" si="19"/>
        <v>31</v>
      </c>
      <c r="U225">
        <f t="shared" si="20"/>
        <v>15063496</v>
      </c>
      <c r="V225">
        <f t="shared" si="21"/>
        <v>15074189</v>
      </c>
      <c r="W225">
        <f t="shared" si="22"/>
        <v>0</v>
      </c>
      <c r="X225">
        <f t="shared" si="18"/>
        <v>0</v>
      </c>
      <c r="Y225">
        <f t="shared" si="23"/>
        <v>0</v>
      </c>
    </row>
    <row r="226" spans="1:25" x14ac:dyDescent="0.35">
      <c r="A226">
        <v>93</v>
      </c>
      <c r="B226">
        <v>31</v>
      </c>
      <c r="C226">
        <v>15074189</v>
      </c>
      <c r="D226">
        <v>0.35518896048736498</v>
      </c>
      <c r="E226">
        <v>0.99311513685335695</v>
      </c>
      <c r="F226">
        <v>2.4236701237489502</v>
      </c>
      <c r="G226">
        <v>0.99687754929815198</v>
      </c>
      <c r="H226">
        <v>0.82034603996286504</v>
      </c>
      <c r="I226">
        <v>0.99934597316380203</v>
      </c>
      <c r="J226" t="s">
        <v>12</v>
      </c>
      <c r="K226" t="s">
        <v>10</v>
      </c>
      <c r="L226">
        <v>0.11360000000000001</v>
      </c>
      <c r="M226" t="str">
        <f>'VEP conseq'!S226</f>
        <v>intergenic_variant</v>
      </c>
      <c r="N226" t="str">
        <f>'VEP genes'!S226</f>
        <v>-</v>
      </c>
      <c r="O226" t="str">
        <f>'ChIP genes'!P226</f>
        <v>U6</v>
      </c>
      <c r="Q226" t="b">
        <v>0</v>
      </c>
      <c r="S226">
        <v>93</v>
      </c>
      <c r="T226">
        <f t="shared" si="19"/>
        <v>31</v>
      </c>
      <c r="U226">
        <f t="shared" si="20"/>
        <v>15063496</v>
      </c>
      <c r="V226">
        <f t="shared" si="21"/>
        <v>15074189</v>
      </c>
      <c r="W226">
        <f t="shared" si="22"/>
        <v>1</v>
      </c>
      <c r="X226">
        <f t="shared" si="18"/>
        <v>0</v>
      </c>
      <c r="Y226">
        <f t="shared" si="23"/>
        <v>0</v>
      </c>
    </row>
    <row r="227" spans="1:25" x14ac:dyDescent="0.35">
      <c r="A227">
        <v>94</v>
      </c>
      <c r="B227">
        <v>32</v>
      </c>
      <c r="C227">
        <v>24657487</v>
      </c>
      <c r="D227">
        <v>0.34638574542887901</v>
      </c>
      <c r="E227">
        <v>0.99229232889814101</v>
      </c>
      <c r="F227">
        <v>2.43806379529993</v>
      </c>
      <c r="G227">
        <v>0.99705336296379599</v>
      </c>
      <c r="H227">
        <v>0.81152186645417101</v>
      </c>
      <c r="I227">
        <v>0.99910686657852499</v>
      </c>
      <c r="J227" t="s">
        <v>12</v>
      </c>
      <c r="K227" t="s">
        <v>11</v>
      </c>
      <c r="L227">
        <v>0.4587</v>
      </c>
      <c r="M227" t="str">
        <f>'VEP conseq'!S227</f>
        <v>intergenic_variant</v>
      </c>
      <c r="N227" t="str">
        <f>'VEP genes'!S227</f>
        <v>-</v>
      </c>
      <c r="O227" t="str">
        <f>'ChIP genes'!P227</f>
        <v>ENSCAFG00000045443</v>
      </c>
      <c r="Q227" t="b">
        <v>1</v>
      </c>
      <c r="S227">
        <v>94</v>
      </c>
      <c r="T227">
        <f t="shared" si="19"/>
        <v>32</v>
      </c>
      <c r="U227">
        <f t="shared" si="20"/>
        <v>24657487</v>
      </c>
      <c r="V227">
        <f t="shared" si="21"/>
        <v>24657487</v>
      </c>
      <c r="W227">
        <f t="shared" si="22"/>
        <v>1</v>
      </c>
      <c r="X227">
        <f t="shared" si="18"/>
        <v>0</v>
      </c>
      <c r="Y227">
        <f t="shared" si="23"/>
        <v>1</v>
      </c>
    </row>
    <row r="228" spans="1:25" x14ac:dyDescent="0.35">
      <c r="A228">
        <v>95</v>
      </c>
      <c r="B228">
        <v>32</v>
      </c>
      <c r="C228">
        <v>25070561</v>
      </c>
      <c r="D228">
        <v>0.293869089642322</v>
      </c>
      <c r="E228">
        <v>0.98355790598891701</v>
      </c>
      <c r="F228">
        <v>2.4662365356595601</v>
      </c>
      <c r="G228">
        <v>0.99736982756195702</v>
      </c>
      <c r="H228">
        <v>0.81180068584241405</v>
      </c>
      <c r="I228">
        <v>0.999127964218403</v>
      </c>
      <c r="J228" t="s">
        <v>12</v>
      </c>
      <c r="K228" t="s">
        <v>10</v>
      </c>
      <c r="L228">
        <v>0.45490000000000003</v>
      </c>
      <c r="M228" t="str">
        <f>'VEP conseq'!S228</f>
        <v>downstream_gene_variant</v>
      </c>
      <c r="N228" t="str">
        <f>'VEP genes'!S228</f>
        <v>ENSCAFG00000010861</v>
      </c>
      <c r="O228" t="str">
        <f>'ChIP genes'!P228</f>
        <v>ENSCAFG00000010861</v>
      </c>
      <c r="Q228" t="b">
        <v>1</v>
      </c>
      <c r="S228">
        <v>95</v>
      </c>
      <c r="T228">
        <f t="shared" si="19"/>
        <v>32</v>
      </c>
      <c r="U228">
        <f t="shared" si="20"/>
        <v>25070561</v>
      </c>
      <c r="V228">
        <f t="shared" si="21"/>
        <v>25070561</v>
      </c>
      <c r="W228">
        <f t="shared" si="22"/>
        <v>1</v>
      </c>
      <c r="X228">
        <f t="shared" si="18"/>
        <v>0</v>
      </c>
      <c r="Y228">
        <f t="shared" si="23"/>
        <v>1</v>
      </c>
    </row>
    <row r="229" spans="1:25" x14ac:dyDescent="0.35">
      <c r="A229">
        <v>96</v>
      </c>
      <c r="B229">
        <v>34</v>
      </c>
      <c r="C229">
        <v>1427518</v>
      </c>
      <c r="D229">
        <v>0.55454193341626701</v>
      </c>
      <c r="E229">
        <v>0.99983121888098103</v>
      </c>
      <c r="F229">
        <v>2.4251678219420398</v>
      </c>
      <c r="G229">
        <v>0.99690567948465503</v>
      </c>
      <c r="H229">
        <v>0.83073175901316298</v>
      </c>
      <c r="I229">
        <v>0.99951475428282099</v>
      </c>
      <c r="J229" t="s">
        <v>10</v>
      </c>
      <c r="K229" t="s">
        <v>12</v>
      </c>
      <c r="L229">
        <v>0.24790000000000001</v>
      </c>
      <c r="M229" t="str">
        <f>'VEP conseq'!S229</f>
        <v>upstream_gene_variant</v>
      </c>
      <c r="N229" t="str">
        <f>'VEP genes'!S229</f>
        <v>ENSCAFG00000048743</v>
      </c>
      <c r="O229" t="str">
        <f>'ChIP genes'!P229</f>
        <v>ENSCAFG00000048743</v>
      </c>
      <c r="Q229" t="b">
        <v>0</v>
      </c>
      <c r="S229">
        <v>96</v>
      </c>
      <c r="T229">
        <f t="shared" si="19"/>
        <v>34</v>
      </c>
      <c r="U229">
        <f t="shared" si="20"/>
        <v>1427518</v>
      </c>
      <c r="V229">
        <f t="shared" si="21"/>
        <v>1427518</v>
      </c>
      <c r="W229">
        <f t="shared" si="22"/>
        <v>1</v>
      </c>
      <c r="X229">
        <f t="shared" si="18"/>
        <v>0</v>
      </c>
      <c r="Y229">
        <f t="shared" si="23"/>
        <v>0</v>
      </c>
    </row>
    <row r="230" spans="1:25" x14ac:dyDescent="0.35">
      <c r="A230">
        <v>97</v>
      </c>
      <c r="B230">
        <v>37</v>
      </c>
      <c r="C230">
        <v>4766480</v>
      </c>
      <c r="D230">
        <v>0.36093794779796701</v>
      </c>
      <c r="E230">
        <v>0.99364257785029098</v>
      </c>
      <c r="F230">
        <v>2.28758910737873</v>
      </c>
      <c r="G230">
        <v>0.99497876170918997</v>
      </c>
      <c r="H230">
        <v>0.82769079252932798</v>
      </c>
      <c r="I230">
        <v>0.99947255900306597</v>
      </c>
      <c r="J230" t="s">
        <v>10</v>
      </c>
      <c r="K230" t="s">
        <v>12</v>
      </c>
      <c r="L230">
        <v>0.1103</v>
      </c>
      <c r="M230" t="str">
        <f>'VEP conseq'!S230</f>
        <v>downstream_gene_variant,intron_variant,non_coding_transcript_variant</v>
      </c>
      <c r="N230" t="str">
        <f>'VEP genes'!S230</f>
        <v>ENSCAFG00000044056,ENSCAFG00000050002</v>
      </c>
      <c r="O230" t="str">
        <f>'ChIP genes'!P230</f>
        <v>ENSCAFG00000050002</v>
      </c>
      <c r="Q230" t="b">
        <v>0</v>
      </c>
      <c r="S230">
        <v>97</v>
      </c>
      <c r="T230">
        <f t="shared" si="19"/>
        <v>37</v>
      </c>
      <c r="U230">
        <f t="shared" si="20"/>
        <v>4766480</v>
      </c>
      <c r="V230">
        <f t="shared" si="21"/>
        <v>4766480</v>
      </c>
      <c r="W230">
        <f t="shared" si="22"/>
        <v>1</v>
      </c>
      <c r="X230">
        <f t="shared" si="18"/>
        <v>0</v>
      </c>
      <c r="Y230">
        <f t="shared" si="23"/>
        <v>0</v>
      </c>
    </row>
    <row r="231" spans="1:25" x14ac:dyDescent="0.35">
      <c r="A231">
        <v>98</v>
      </c>
      <c r="B231">
        <v>37</v>
      </c>
      <c r="C231">
        <v>14949623</v>
      </c>
      <c r="D231">
        <v>0.372419114946761</v>
      </c>
      <c r="E231">
        <v>0.99459900419139802</v>
      </c>
      <c r="F231">
        <v>2.8565895135196402</v>
      </c>
      <c r="G231">
        <v>0.99925455005766695</v>
      </c>
      <c r="H231">
        <v>0.81871452107355602</v>
      </c>
      <c r="I231">
        <v>0.99930377788404701</v>
      </c>
      <c r="J231" t="s">
        <v>10</v>
      </c>
      <c r="K231" t="s">
        <v>12</v>
      </c>
      <c r="L231">
        <v>0.1183</v>
      </c>
      <c r="M231" t="str">
        <f>'VEP conseq'!S231</f>
        <v>intron_variant,non_coding_transcript_variant</v>
      </c>
      <c r="N231" t="str">
        <f>'VEP genes'!S231</f>
        <v>ENSCAFG00000049414</v>
      </c>
      <c r="O231" t="str">
        <f>'ChIP genes'!P231</f>
        <v>ENSCAFG00000049414</v>
      </c>
      <c r="Q231" t="b">
        <v>0</v>
      </c>
      <c r="S231">
        <v>98</v>
      </c>
      <c r="T231">
        <f t="shared" si="19"/>
        <v>37</v>
      </c>
      <c r="U231">
        <f t="shared" si="20"/>
        <v>14949623</v>
      </c>
      <c r="V231">
        <f t="shared" si="21"/>
        <v>14949623</v>
      </c>
      <c r="W231">
        <f t="shared" si="22"/>
        <v>1</v>
      </c>
      <c r="X231">
        <f t="shared" si="18"/>
        <v>0</v>
      </c>
      <c r="Y231">
        <f t="shared" si="23"/>
        <v>0</v>
      </c>
    </row>
  </sheetData>
  <autoFilter ref="S1:Y231" xr:uid="{963066F8-9530-4D2F-B4C7-D1B246F321A1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3947-5DC8-400E-9AF8-AB63EF9B1784}">
  <dimension ref="A1:M223"/>
  <sheetViews>
    <sheetView workbookViewId="0">
      <selection activeCell="F223" sqref="F223"/>
    </sheetView>
  </sheetViews>
  <sheetFormatPr defaultRowHeight="14.5" x14ac:dyDescent="0.35"/>
  <cols>
    <col min="1" max="1" width="19.6328125" bestFit="1" customWidth="1"/>
    <col min="2" max="2" width="7.7265625" customWidth="1"/>
    <col min="10" max="10" width="12.90625" bestFit="1" customWidth="1"/>
  </cols>
  <sheetData>
    <row r="1" spans="1:13" x14ac:dyDescent="0.35">
      <c r="A1" t="s">
        <v>1562</v>
      </c>
      <c r="C1" t="s">
        <v>1565</v>
      </c>
      <c r="E1" t="s">
        <v>0</v>
      </c>
      <c r="F1" t="s">
        <v>1</v>
      </c>
      <c r="I1" t="s">
        <v>1901</v>
      </c>
      <c r="J1" t="s">
        <v>1706</v>
      </c>
      <c r="K1" t="s">
        <v>0</v>
      </c>
      <c r="L1" t="s">
        <v>1</v>
      </c>
      <c r="M1" t="s">
        <v>1707</v>
      </c>
    </row>
    <row r="2" spans="1:13" x14ac:dyDescent="0.35">
      <c r="A2" t="s">
        <v>1568</v>
      </c>
      <c r="C2" t="s">
        <v>1569</v>
      </c>
      <c r="E2">
        <v>1</v>
      </c>
      <c r="F2">
        <v>5159885</v>
      </c>
      <c r="G2" t="str">
        <f>E2&amp;"_"&amp;F2</f>
        <v>1_5159885</v>
      </c>
      <c r="J2" t="s">
        <v>1847</v>
      </c>
      <c r="K2">
        <v>1</v>
      </c>
      <c r="L2">
        <v>2794145</v>
      </c>
      <c r="M2">
        <v>0</v>
      </c>
    </row>
    <row r="3" spans="1:13" x14ac:dyDescent="0.35">
      <c r="A3" t="s">
        <v>1570</v>
      </c>
      <c r="C3" t="s">
        <v>1571</v>
      </c>
      <c r="E3">
        <v>1</v>
      </c>
      <c r="F3">
        <v>5310127</v>
      </c>
      <c r="G3" t="str">
        <f t="shared" ref="G3:G66" si="0">E3&amp;"_"&amp;F3</f>
        <v>1_5310127</v>
      </c>
      <c r="J3" t="s">
        <v>1848</v>
      </c>
      <c r="K3">
        <v>1</v>
      </c>
      <c r="L3">
        <v>2815013</v>
      </c>
      <c r="M3">
        <v>0</v>
      </c>
    </row>
    <row r="4" spans="1:13" x14ac:dyDescent="0.35">
      <c r="A4" t="s">
        <v>1572</v>
      </c>
      <c r="C4" t="s">
        <v>1573</v>
      </c>
      <c r="E4">
        <v>1</v>
      </c>
      <c r="F4">
        <v>5872563</v>
      </c>
      <c r="G4" t="str">
        <f t="shared" si="0"/>
        <v>1_5872563</v>
      </c>
      <c r="J4" t="s">
        <v>1708</v>
      </c>
      <c r="K4">
        <v>1</v>
      </c>
      <c r="L4">
        <v>2948208</v>
      </c>
      <c r="M4">
        <v>0</v>
      </c>
    </row>
    <row r="5" spans="1:13" x14ac:dyDescent="0.35">
      <c r="A5" t="s">
        <v>1574</v>
      </c>
      <c r="C5" t="s">
        <v>1575</v>
      </c>
      <c r="E5">
        <v>1</v>
      </c>
      <c r="F5">
        <v>6052112</v>
      </c>
      <c r="G5" t="str">
        <f t="shared" si="0"/>
        <v>1_6052112</v>
      </c>
      <c r="J5" t="s">
        <v>1849</v>
      </c>
      <c r="K5">
        <v>1</v>
      </c>
      <c r="L5">
        <v>3041620</v>
      </c>
      <c r="M5">
        <v>0</v>
      </c>
    </row>
    <row r="6" spans="1:13" x14ac:dyDescent="0.35">
      <c r="A6" t="s">
        <v>337</v>
      </c>
      <c r="C6" t="s">
        <v>1576</v>
      </c>
      <c r="E6">
        <v>1</v>
      </c>
      <c r="F6">
        <v>43001368</v>
      </c>
      <c r="G6" t="str">
        <f t="shared" si="0"/>
        <v>1_43001368</v>
      </c>
      <c r="J6" t="s">
        <v>1709</v>
      </c>
      <c r="K6">
        <v>1</v>
      </c>
      <c r="L6">
        <v>4575316</v>
      </c>
      <c r="M6">
        <v>1</v>
      </c>
    </row>
    <row r="7" spans="1:13" x14ac:dyDescent="0.35">
      <c r="A7" t="s">
        <v>1577</v>
      </c>
      <c r="C7" t="s">
        <v>1578</v>
      </c>
      <c r="E7">
        <v>1</v>
      </c>
      <c r="F7">
        <v>43153646</v>
      </c>
      <c r="G7" t="str">
        <f t="shared" si="0"/>
        <v>1_43153646</v>
      </c>
      <c r="J7" t="s">
        <v>1710</v>
      </c>
      <c r="K7">
        <v>1</v>
      </c>
      <c r="L7">
        <v>4726836</v>
      </c>
      <c r="M7">
        <v>1</v>
      </c>
    </row>
    <row r="8" spans="1:13" x14ac:dyDescent="0.35">
      <c r="A8" t="s">
        <v>1579</v>
      </c>
      <c r="C8" t="s">
        <v>1580</v>
      </c>
      <c r="E8">
        <v>1</v>
      </c>
      <c r="F8">
        <v>43166291</v>
      </c>
      <c r="G8" t="str">
        <f t="shared" si="0"/>
        <v>1_43166291</v>
      </c>
      <c r="J8" t="s">
        <v>1711</v>
      </c>
      <c r="K8">
        <v>1</v>
      </c>
      <c r="L8">
        <v>10508512</v>
      </c>
      <c r="M8">
        <v>0</v>
      </c>
    </row>
    <row r="9" spans="1:13" x14ac:dyDescent="0.35">
      <c r="A9" t="s">
        <v>1581</v>
      </c>
      <c r="C9" t="s">
        <v>363</v>
      </c>
      <c r="E9">
        <v>1</v>
      </c>
      <c r="F9">
        <v>50801975</v>
      </c>
      <c r="G9" t="str">
        <f t="shared" si="0"/>
        <v>1_50801975</v>
      </c>
      <c r="J9" t="s">
        <v>1712</v>
      </c>
      <c r="K9">
        <v>1</v>
      </c>
      <c r="L9">
        <v>99806354</v>
      </c>
      <c r="M9">
        <v>0</v>
      </c>
    </row>
    <row r="10" spans="1:13" x14ac:dyDescent="0.35">
      <c r="A10" t="s">
        <v>1582</v>
      </c>
      <c r="C10" t="s">
        <v>367</v>
      </c>
      <c r="E10">
        <v>1</v>
      </c>
      <c r="F10">
        <v>96115461</v>
      </c>
      <c r="G10" t="str">
        <f t="shared" si="0"/>
        <v>1_96115461</v>
      </c>
      <c r="J10" t="s">
        <v>1713</v>
      </c>
      <c r="K10">
        <v>1</v>
      </c>
      <c r="L10">
        <v>99864950</v>
      </c>
      <c r="M10">
        <v>1</v>
      </c>
    </row>
    <row r="11" spans="1:13" x14ac:dyDescent="0.35">
      <c r="A11" t="s">
        <v>350</v>
      </c>
      <c r="C11" t="s">
        <v>1583</v>
      </c>
      <c r="E11">
        <v>2</v>
      </c>
      <c r="F11">
        <v>18035654</v>
      </c>
      <c r="G11" t="str">
        <f t="shared" si="0"/>
        <v>2_18035654</v>
      </c>
      <c r="J11" t="s">
        <v>1714</v>
      </c>
      <c r="K11">
        <v>2</v>
      </c>
      <c r="L11">
        <v>82885</v>
      </c>
      <c r="M11">
        <v>1</v>
      </c>
    </row>
    <row r="12" spans="1:13" x14ac:dyDescent="0.35">
      <c r="A12" t="s">
        <v>1584</v>
      </c>
      <c r="C12" t="s">
        <v>1585</v>
      </c>
      <c r="E12">
        <v>2</v>
      </c>
      <c r="F12">
        <v>19458355</v>
      </c>
      <c r="G12" t="str">
        <f t="shared" si="0"/>
        <v>2_19458355</v>
      </c>
      <c r="J12" t="s">
        <v>1850</v>
      </c>
      <c r="K12">
        <v>2</v>
      </c>
      <c r="L12">
        <v>508864</v>
      </c>
      <c r="M12">
        <v>1</v>
      </c>
    </row>
    <row r="13" spans="1:13" x14ac:dyDescent="0.35">
      <c r="A13" t="s">
        <v>1586</v>
      </c>
      <c r="C13" t="s">
        <v>380</v>
      </c>
      <c r="E13">
        <v>2</v>
      </c>
      <c r="F13">
        <v>19490670</v>
      </c>
      <c r="G13" t="str">
        <f t="shared" si="0"/>
        <v>2_19490670</v>
      </c>
      <c r="J13" t="s">
        <v>1851</v>
      </c>
      <c r="K13">
        <v>2</v>
      </c>
      <c r="L13">
        <v>597449</v>
      </c>
      <c r="M13">
        <v>1</v>
      </c>
    </row>
    <row r="14" spans="1:13" x14ac:dyDescent="0.35">
      <c r="A14" t="s">
        <v>1587</v>
      </c>
      <c r="C14" t="s">
        <v>377</v>
      </c>
      <c r="E14">
        <v>2</v>
      </c>
      <c r="F14">
        <v>19612695</v>
      </c>
      <c r="G14" t="str">
        <f t="shared" si="0"/>
        <v>2_19612695</v>
      </c>
      <c r="J14" t="s">
        <v>1715</v>
      </c>
      <c r="K14">
        <v>2</v>
      </c>
      <c r="L14">
        <v>4012080</v>
      </c>
      <c r="M14">
        <v>1</v>
      </c>
    </row>
    <row r="15" spans="1:13" x14ac:dyDescent="0.35">
      <c r="A15" t="s">
        <v>1588</v>
      </c>
      <c r="C15" t="s">
        <v>393</v>
      </c>
      <c r="E15">
        <v>2</v>
      </c>
      <c r="F15">
        <v>61876498</v>
      </c>
      <c r="G15" t="str">
        <f t="shared" si="0"/>
        <v>2_61876498</v>
      </c>
      <c r="J15" t="s">
        <v>1716</v>
      </c>
      <c r="K15">
        <v>2</v>
      </c>
      <c r="L15">
        <v>4077069</v>
      </c>
      <c r="M15">
        <v>1</v>
      </c>
    </row>
    <row r="16" spans="1:13" x14ac:dyDescent="0.35">
      <c r="A16" t="s">
        <v>1589</v>
      </c>
      <c r="C16" t="s">
        <v>400</v>
      </c>
      <c r="E16">
        <v>2</v>
      </c>
      <c r="F16">
        <v>61880556</v>
      </c>
      <c r="G16" t="str">
        <f t="shared" si="0"/>
        <v>2_61880556</v>
      </c>
      <c r="J16" t="s">
        <v>1718</v>
      </c>
      <c r="K16">
        <v>2</v>
      </c>
      <c r="L16">
        <v>43871566</v>
      </c>
      <c r="M16">
        <v>1</v>
      </c>
    </row>
    <row r="17" spans="1:13" x14ac:dyDescent="0.35">
      <c r="A17" t="s">
        <v>362</v>
      </c>
      <c r="C17" t="s">
        <v>407</v>
      </c>
      <c r="E17">
        <v>2</v>
      </c>
      <c r="F17">
        <v>61897779</v>
      </c>
      <c r="G17" t="str">
        <f t="shared" si="0"/>
        <v>2_61897779</v>
      </c>
      <c r="J17" t="s">
        <v>1719</v>
      </c>
      <c r="K17">
        <v>2</v>
      </c>
      <c r="L17">
        <v>57686136</v>
      </c>
      <c r="M17">
        <v>1</v>
      </c>
    </row>
    <row r="18" spans="1:13" x14ac:dyDescent="0.35">
      <c r="A18" t="s">
        <v>366</v>
      </c>
      <c r="C18" t="s">
        <v>409</v>
      </c>
      <c r="E18">
        <v>2</v>
      </c>
      <c r="F18">
        <v>61901702</v>
      </c>
      <c r="G18" t="str">
        <f t="shared" si="0"/>
        <v>2_61901702</v>
      </c>
      <c r="J18" t="s">
        <v>1720</v>
      </c>
      <c r="K18">
        <v>2</v>
      </c>
      <c r="L18">
        <v>85380044</v>
      </c>
      <c r="M18">
        <v>1</v>
      </c>
    </row>
    <row r="19" spans="1:13" x14ac:dyDescent="0.35">
      <c r="A19" t="s">
        <v>378</v>
      </c>
      <c r="C19" t="s">
        <v>1590</v>
      </c>
      <c r="E19">
        <v>2</v>
      </c>
      <c r="F19">
        <v>71434345</v>
      </c>
      <c r="G19" t="str">
        <f t="shared" si="0"/>
        <v>2_71434345</v>
      </c>
      <c r="J19" t="s">
        <v>1721</v>
      </c>
      <c r="K19">
        <v>2</v>
      </c>
      <c r="L19">
        <v>85416217</v>
      </c>
      <c r="M19">
        <v>0</v>
      </c>
    </row>
    <row r="20" spans="1:13" x14ac:dyDescent="0.35">
      <c r="A20" t="s">
        <v>1591</v>
      </c>
      <c r="C20" t="s">
        <v>415</v>
      </c>
      <c r="E20">
        <v>3</v>
      </c>
      <c r="F20">
        <v>17490492</v>
      </c>
      <c r="G20" t="str">
        <f t="shared" si="0"/>
        <v>3_17490492</v>
      </c>
      <c r="J20" t="s">
        <v>1722</v>
      </c>
      <c r="K20">
        <v>3</v>
      </c>
      <c r="L20">
        <v>20918</v>
      </c>
      <c r="M20">
        <v>1</v>
      </c>
    </row>
    <row r="21" spans="1:13" x14ac:dyDescent="0.35">
      <c r="A21" t="s">
        <v>1592</v>
      </c>
      <c r="C21" t="s">
        <v>1593</v>
      </c>
      <c r="E21">
        <v>3</v>
      </c>
      <c r="F21">
        <v>17501276</v>
      </c>
      <c r="G21" t="str">
        <f t="shared" si="0"/>
        <v>3_17501276</v>
      </c>
      <c r="J21" t="s">
        <v>1723</v>
      </c>
      <c r="K21">
        <v>3</v>
      </c>
      <c r="L21">
        <v>21902</v>
      </c>
      <c r="M21">
        <v>0</v>
      </c>
    </row>
    <row r="22" spans="1:13" x14ac:dyDescent="0.35">
      <c r="A22" t="s">
        <v>1594</v>
      </c>
      <c r="C22" t="s">
        <v>1595</v>
      </c>
      <c r="E22">
        <v>3</v>
      </c>
      <c r="F22">
        <v>17516194</v>
      </c>
      <c r="G22" t="str">
        <f t="shared" si="0"/>
        <v>3_17516194</v>
      </c>
      <c r="J22" t="s">
        <v>1724</v>
      </c>
      <c r="K22">
        <v>3</v>
      </c>
      <c r="L22">
        <v>44994</v>
      </c>
      <c r="M22">
        <v>1</v>
      </c>
    </row>
    <row r="23" spans="1:13" x14ac:dyDescent="0.35">
      <c r="A23" t="s">
        <v>1596</v>
      </c>
      <c r="C23" t="s">
        <v>1597</v>
      </c>
      <c r="E23">
        <v>3</v>
      </c>
      <c r="F23">
        <v>40271682</v>
      </c>
      <c r="G23" t="str">
        <f t="shared" si="0"/>
        <v>3_40271682</v>
      </c>
      <c r="J23" t="s">
        <v>1726</v>
      </c>
      <c r="K23">
        <v>3</v>
      </c>
      <c r="L23">
        <v>18631494</v>
      </c>
      <c r="M23">
        <v>0</v>
      </c>
    </row>
    <row r="24" spans="1:13" x14ac:dyDescent="0.35">
      <c r="A24" t="s">
        <v>1598</v>
      </c>
      <c r="C24" t="s">
        <v>424</v>
      </c>
      <c r="E24">
        <v>3</v>
      </c>
      <c r="F24">
        <v>40285461</v>
      </c>
      <c r="G24" t="str">
        <f t="shared" si="0"/>
        <v>3_40285461</v>
      </c>
      <c r="J24" t="s">
        <v>1727</v>
      </c>
      <c r="K24">
        <v>3</v>
      </c>
      <c r="L24">
        <v>18779480</v>
      </c>
      <c r="M24">
        <v>1</v>
      </c>
    </row>
    <row r="25" spans="1:13" x14ac:dyDescent="0.35">
      <c r="A25" t="s">
        <v>379</v>
      </c>
      <c r="C25" t="s">
        <v>1599</v>
      </c>
      <c r="E25">
        <v>3</v>
      </c>
      <c r="F25">
        <v>40288466</v>
      </c>
      <c r="G25" t="str">
        <f t="shared" si="0"/>
        <v>3_40288466</v>
      </c>
      <c r="J25" t="s">
        <v>1728</v>
      </c>
      <c r="K25">
        <v>3</v>
      </c>
      <c r="L25">
        <v>18816094</v>
      </c>
      <c r="M25">
        <v>0</v>
      </c>
    </row>
    <row r="26" spans="1:13" x14ac:dyDescent="0.35">
      <c r="A26" t="s">
        <v>1600</v>
      </c>
      <c r="C26" t="s">
        <v>434</v>
      </c>
      <c r="E26">
        <v>3</v>
      </c>
      <c r="F26">
        <v>40302288</v>
      </c>
      <c r="G26" t="str">
        <f t="shared" si="0"/>
        <v>3_40302288</v>
      </c>
      <c r="J26" t="s">
        <v>1729</v>
      </c>
      <c r="K26">
        <v>3</v>
      </c>
      <c r="L26">
        <v>31757502</v>
      </c>
      <c r="M26">
        <v>0</v>
      </c>
    </row>
    <row r="27" spans="1:13" x14ac:dyDescent="0.35">
      <c r="A27" t="s">
        <v>1601</v>
      </c>
      <c r="C27" t="s">
        <v>1602</v>
      </c>
      <c r="E27">
        <v>3</v>
      </c>
      <c r="F27">
        <v>40429653</v>
      </c>
      <c r="G27" t="str">
        <f t="shared" si="0"/>
        <v>3_40429653</v>
      </c>
      <c r="J27" t="s">
        <v>1852</v>
      </c>
      <c r="K27">
        <v>3</v>
      </c>
      <c r="L27">
        <v>31787332</v>
      </c>
      <c r="M27">
        <v>1</v>
      </c>
    </row>
    <row r="28" spans="1:13" x14ac:dyDescent="0.35">
      <c r="A28" t="s">
        <v>1603</v>
      </c>
      <c r="C28" t="s">
        <v>1604</v>
      </c>
      <c r="E28">
        <v>3</v>
      </c>
      <c r="F28">
        <v>40482806</v>
      </c>
      <c r="G28" t="str">
        <f t="shared" si="0"/>
        <v>3_40482806</v>
      </c>
      <c r="J28" t="s">
        <v>1730</v>
      </c>
      <c r="K28">
        <v>5</v>
      </c>
      <c r="L28">
        <v>80687</v>
      </c>
      <c r="M28">
        <v>0</v>
      </c>
    </row>
    <row r="29" spans="1:13" x14ac:dyDescent="0.35">
      <c r="A29" t="s">
        <v>389</v>
      </c>
      <c r="C29" t="s">
        <v>1605</v>
      </c>
      <c r="E29">
        <v>3</v>
      </c>
      <c r="F29">
        <v>50496977</v>
      </c>
      <c r="G29" t="str">
        <f t="shared" si="0"/>
        <v>3_50496977</v>
      </c>
      <c r="J29" t="s">
        <v>1853</v>
      </c>
      <c r="K29">
        <v>5</v>
      </c>
      <c r="L29">
        <v>62056485</v>
      </c>
      <c r="M29">
        <v>1</v>
      </c>
    </row>
    <row r="30" spans="1:13" x14ac:dyDescent="0.35">
      <c r="A30" t="s">
        <v>392</v>
      </c>
      <c r="C30" t="s">
        <v>1606</v>
      </c>
      <c r="E30">
        <v>3</v>
      </c>
      <c r="F30">
        <v>50517218</v>
      </c>
      <c r="G30" t="str">
        <f t="shared" si="0"/>
        <v>3_50517218</v>
      </c>
      <c r="J30" t="s">
        <v>1854</v>
      </c>
      <c r="K30">
        <v>6</v>
      </c>
      <c r="L30">
        <v>1469651</v>
      </c>
      <c r="M30">
        <v>1</v>
      </c>
    </row>
    <row r="31" spans="1:13" x14ac:dyDescent="0.35">
      <c r="A31" t="s">
        <v>399</v>
      </c>
      <c r="C31" t="s">
        <v>1607</v>
      </c>
      <c r="E31">
        <v>3</v>
      </c>
      <c r="F31">
        <v>72708942</v>
      </c>
      <c r="G31" t="str">
        <f t="shared" si="0"/>
        <v>3_72708942</v>
      </c>
      <c r="J31" t="s">
        <v>1731</v>
      </c>
      <c r="K31">
        <v>6</v>
      </c>
      <c r="L31">
        <v>3233804</v>
      </c>
      <c r="M31">
        <v>1</v>
      </c>
    </row>
    <row r="32" spans="1:13" x14ac:dyDescent="0.35">
      <c r="A32" t="s">
        <v>1608</v>
      </c>
      <c r="C32" t="s">
        <v>1609</v>
      </c>
      <c r="E32">
        <v>4</v>
      </c>
      <c r="F32">
        <v>3048691</v>
      </c>
      <c r="G32" t="str">
        <f t="shared" si="0"/>
        <v>4_3048691</v>
      </c>
      <c r="J32" t="s">
        <v>1732</v>
      </c>
      <c r="K32">
        <v>6</v>
      </c>
      <c r="L32">
        <v>3267641</v>
      </c>
      <c r="M32">
        <v>1</v>
      </c>
    </row>
    <row r="33" spans="1:13" x14ac:dyDescent="0.35">
      <c r="A33" t="s">
        <v>1610</v>
      </c>
      <c r="C33" t="s">
        <v>1611</v>
      </c>
      <c r="E33">
        <v>4</v>
      </c>
      <c r="F33">
        <v>3071741</v>
      </c>
      <c r="G33" t="str">
        <f t="shared" si="0"/>
        <v>4_3071741</v>
      </c>
      <c r="J33" t="s">
        <v>1733</v>
      </c>
      <c r="K33">
        <v>6</v>
      </c>
      <c r="L33">
        <v>3422966</v>
      </c>
      <c r="M33">
        <v>1</v>
      </c>
    </row>
    <row r="34" spans="1:13" x14ac:dyDescent="0.35">
      <c r="A34" t="s">
        <v>406</v>
      </c>
      <c r="C34" t="s">
        <v>1612</v>
      </c>
      <c r="E34">
        <v>4</v>
      </c>
      <c r="F34">
        <v>3082925</v>
      </c>
      <c r="G34" t="str">
        <f t="shared" si="0"/>
        <v>4_3082925</v>
      </c>
      <c r="J34" t="s">
        <v>1734</v>
      </c>
      <c r="K34">
        <v>6</v>
      </c>
      <c r="L34">
        <v>3505333</v>
      </c>
      <c r="M34">
        <v>1</v>
      </c>
    </row>
    <row r="35" spans="1:13" x14ac:dyDescent="0.35">
      <c r="A35" t="s">
        <v>1613</v>
      </c>
      <c r="C35" t="s">
        <v>1614</v>
      </c>
      <c r="E35">
        <v>4</v>
      </c>
      <c r="F35">
        <v>3126439</v>
      </c>
      <c r="G35" t="str">
        <f t="shared" si="0"/>
        <v>4_3126439</v>
      </c>
      <c r="J35" t="s">
        <v>1735</v>
      </c>
      <c r="K35">
        <v>6</v>
      </c>
      <c r="L35">
        <v>3533372</v>
      </c>
      <c r="M35">
        <v>1</v>
      </c>
    </row>
    <row r="36" spans="1:13" x14ac:dyDescent="0.35">
      <c r="A36" t="s">
        <v>408</v>
      </c>
      <c r="C36" t="s">
        <v>453</v>
      </c>
      <c r="E36">
        <v>4</v>
      </c>
      <c r="F36">
        <v>3146777</v>
      </c>
      <c r="G36" t="str">
        <f t="shared" si="0"/>
        <v>4_3146777</v>
      </c>
      <c r="J36" t="s">
        <v>1736</v>
      </c>
      <c r="K36">
        <v>6</v>
      </c>
      <c r="L36">
        <v>3601574</v>
      </c>
      <c r="M36">
        <v>1</v>
      </c>
    </row>
    <row r="37" spans="1:13" x14ac:dyDescent="0.35">
      <c r="A37" t="s">
        <v>412</v>
      </c>
      <c r="C37" t="s">
        <v>458</v>
      </c>
      <c r="E37">
        <v>4</v>
      </c>
      <c r="F37">
        <v>14435498</v>
      </c>
      <c r="G37" t="str">
        <f t="shared" si="0"/>
        <v>4_14435498</v>
      </c>
      <c r="J37" t="s">
        <v>1737</v>
      </c>
      <c r="K37">
        <v>6</v>
      </c>
      <c r="L37">
        <v>23784650</v>
      </c>
      <c r="M37">
        <v>1</v>
      </c>
    </row>
    <row r="38" spans="1:13" x14ac:dyDescent="0.35">
      <c r="A38" t="s">
        <v>413</v>
      </c>
      <c r="C38" t="s">
        <v>463</v>
      </c>
      <c r="E38">
        <v>4</v>
      </c>
      <c r="F38">
        <v>14577608</v>
      </c>
      <c r="G38" t="str">
        <f t="shared" si="0"/>
        <v>4_14577608</v>
      </c>
      <c r="J38" t="s">
        <v>1855</v>
      </c>
      <c r="K38">
        <v>6</v>
      </c>
      <c r="L38">
        <v>23998168</v>
      </c>
      <c r="M38">
        <v>1</v>
      </c>
    </row>
    <row r="39" spans="1:13" x14ac:dyDescent="0.35">
      <c r="A39" t="s">
        <v>1615</v>
      </c>
      <c r="C39" t="s">
        <v>1616</v>
      </c>
      <c r="E39">
        <v>4</v>
      </c>
      <c r="F39">
        <v>17518453</v>
      </c>
      <c r="G39" t="str">
        <f t="shared" si="0"/>
        <v>4_17518453</v>
      </c>
      <c r="J39" t="s">
        <v>1738</v>
      </c>
      <c r="K39">
        <v>6</v>
      </c>
      <c r="L39">
        <v>24051608</v>
      </c>
      <c r="M39">
        <v>1</v>
      </c>
    </row>
    <row r="40" spans="1:13" x14ac:dyDescent="0.35">
      <c r="A40" t="s">
        <v>414</v>
      </c>
      <c r="C40" t="s">
        <v>1617</v>
      </c>
      <c r="E40">
        <v>4</v>
      </c>
      <c r="F40">
        <v>57340831</v>
      </c>
      <c r="G40" t="str">
        <f t="shared" si="0"/>
        <v>4_57340831</v>
      </c>
      <c r="J40" t="s">
        <v>1856</v>
      </c>
      <c r="K40">
        <v>6</v>
      </c>
      <c r="L40">
        <v>37493760</v>
      </c>
      <c r="M40">
        <v>1</v>
      </c>
    </row>
    <row r="41" spans="1:13" x14ac:dyDescent="0.35">
      <c r="A41" t="s">
        <v>1618</v>
      </c>
      <c r="C41" t="s">
        <v>478</v>
      </c>
      <c r="E41">
        <v>4</v>
      </c>
      <c r="F41">
        <v>57345395</v>
      </c>
      <c r="G41" t="str">
        <f t="shared" si="0"/>
        <v>4_57345395</v>
      </c>
      <c r="J41" t="s">
        <v>1739</v>
      </c>
      <c r="K41">
        <v>6</v>
      </c>
      <c r="L41">
        <v>45388027</v>
      </c>
      <c r="M41">
        <v>1</v>
      </c>
    </row>
    <row r="42" spans="1:13" x14ac:dyDescent="0.35">
      <c r="A42" t="s">
        <v>1619</v>
      </c>
      <c r="C42" t="s">
        <v>1620</v>
      </c>
      <c r="E42">
        <v>4</v>
      </c>
      <c r="F42">
        <v>57366377</v>
      </c>
      <c r="G42" t="str">
        <f t="shared" si="0"/>
        <v>4_57366377</v>
      </c>
      <c r="J42" t="s">
        <v>1740</v>
      </c>
      <c r="K42">
        <v>6</v>
      </c>
      <c r="L42">
        <v>45403939</v>
      </c>
      <c r="M42">
        <v>1</v>
      </c>
    </row>
    <row r="43" spans="1:13" x14ac:dyDescent="0.35">
      <c r="A43" t="s">
        <v>1621</v>
      </c>
      <c r="C43" t="s">
        <v>488</v>
      </c>
      <c r="E43">
        <v>4</v>
      </c>
      <c r="F43">
        <v>57377127</v>
      </c>
      <c r="G43" t="str">
        <f t="shared" si="0"/>
        <v>4_57377127</v>
      </c>
      <c r="J43" t="s">
        <v>1741</v>
      </c>
      <c r="K43">
        <v>6</v>
      </c>
      <c r="L43">
        <v>45661737</v>
      </c>
      <c r="M43">
        <v>1</v>
      </c>
    </row>
    <row r="44" spans="1:13" x14ac:dyDescent="0.35">
      <c r="A44" t="s">
        <v>423</v>
      </c>
      <c r="C44" t="s">
        <v>1622</v>
      </c>
      <c r="E44">
        <v>4</v>
      </c>
      <c r="F44">
        <v>79892825</v>
      </c>
      <c r="G44" t="str">
        <f t="shared" si="0"/>
        <v>4_79892825</v>
      </c>
      <c r="J44" t="s">
        <v>1742</v>
      </c>
      <c r="K44">
        <v>6</v>
      </c>
      <c r="L44">
        <v>45694099</v>
      </c>
      <c r="M44">
        <v>0</v>
      </c>
    </row>
    <row r="45" spans="1:13" x14ac:dyDescent="0.35">
      <c r="A45" t="s">
        <v>1623</v>
      </c>
      <c r="C45" t="s">
        <v>1624</v>
      </c>
      <c r="E45">
        <v>4</v>
      </c>
      <c r="F45">
        <v>79915023</v>
      </c>
      <c r="G45" t="str">
        <f t="shared" si="0"/>
        <v>4_79915023</v>
      </c>
      <c r="J45" t="s">
        <v>1743</v>
      </c>
      <c r="K45">
        <v>6</v>
      </c>
      <c r="L45">
        <v>45746393</v>
      </c>
      <c r="M45">
        <v>1</v>
      </c>
    </row>
    <row r="46" spans="1:13" x14ac:dyDescent="0.35">
      <c r="A46" t="s">
        <v>433</v>
      </c>
      <c r="C46" t="s">
        <v>510</v>
      </c>
      <c r="E46">
        <v>4</v>
      </c>
      <c r="F46">
        <v>79926461</v>
      </c>
      <c r="G46" t="str">
        <f t="shared" si="0"/>
        <v>4_79926461</v>
      </c>
      <c r="J46" t="s">
        <v>1857</v>
      </c>
      <c r="K46">
        <v>6</v>
      </c>
      <c r="L46">
        <v>46898059</v>
      </c>
      <c r="M46">
        <v>1</v>
      </c>
    </row>
    <row r="47" spans="1:13" x14ac:dyDescent="0.35">
      <c r="A47" t="s">
        <v>437</v>
      </c>
      <c r="C47" t="s">
        <v>1625</v>
      </c>
      <c r="E47">
        <v>4</v>
      </c>
      <c r="F47">
        <v>80374988</v>
      </c>
      <c r="G47" t="str">
        <f t="shared" si="0"/>
        <v>4_80374988</v>
      </c>
      <c r="J47" t="s">
        <v>1858</v>
      </c>
      <c r="K47">
        <v>6</v>
      </c>
      <c r="L47">
        <v>47053238</v>
      </c>
      <c r="M47">
        <v>1</v>
      </c>
    </row>
    <row r="48" spans="1:13" x14ac:dyDescent="0.35">
      <c r="A48" t="s">
        <v>1626</v>
      </c>
      <c r="C48" t="s">
        <v>537</v>
      </c>
      <c r="E48">
        <v>4</v>
      </c>
      <c r="F48">
        <v>80388346</v>
      </c>
      <c r="G48" t="str">
        <f t="shared" si="0"/>
        <v>4_80388346</v>
      </c>
      <c r="J48" t="s">
        <v>1744</v>
      </c>
      <c r="K48">
        <v>7</v>
      </c>
      <c r="L48">
        <v>24937069</v>
      </c>
      <c r="M48">
        <v>1</v>
      </c>
    </row>
    <row r="49" spans="1:13" x14ac:dyDescent="0.35">
      <c r="A49" t="s">
        <v>1627</v>
      </c>
      <c r="C49" t="s">
        <v>541</v>
      </c>
      <c r="E49">
        <v>5</v>
      </c>
      <c r="F49">
        <v>3662272</v>
      </c>
      <c r="G49" t="str">
        <f t="shared" si="0"/>
        <v>5_3662272</v>
      </c>
      <c r="J49" t="s">
        <v>1746</v>
      </c>
      <c r="K49">
        <v>7</v>
      </c>
      <c r="L49">
        <v>56531645</v>
      </c>
      <c r="M49">
        <v>0</v>
      </c>
    </row>
    <row r="50" spans="1:13" x14ac:dyDescent="0.35">
      <c r="A50" t="s">
        <v>1628</v>
      </c>
      <c r="C50" t="s">
        <v>1629</v>
      </c>
      <c r="E50">
        <v>5</v>
      </c>
      <c r="F50">
        <v>3668337</v>
      </c>
      <c r="G50" t="str">
        <f t="shared" si="0"/>
        <v>5_3668337</v>
      </c>
      <c r="J50" t="s">
        <v>1748</v>
      </c>
      <c r="K50">
        <v>8</v>
      </c>
      <c r="L50">
        <v>602396</v>
      </c>
      <c r="M50">
        <v>0</v>
      </c>
    </row>
    <row r="51" spans="1:13" x14ac:dyDescent="0.35">
      <c r="A51" t="s">
        <v>1630</v>
      </c>
      <c r="C51" t="s">
        <v>1631</v>
      </c>
      <c r="E51">
        <v>5</v>
      </c>
      <c r="F51">
        <v>3807420</v>
      </c>
      <c r="G51" t="str">
        <f t="shared" si="0"/>
        <v>5_3807420</v>
      </c>
      <c r="J51" t="s">
        <v>1749</v>
      </c>
      <c r="K51">
        <v>8</v>
      </c>
      <c r="L51">
        <v>1058070</v>
      </c>
      <c r="M51">
        <v>1</v>
      </c>
    </row>
    <row r="52" spans="1:13" x14ac:dyDescent="0.35">
      <c r="A52" t="s">
        <v>1632</v>
      </c>
      <c r="C52" t="s">
        <v>633</v>
      </c>
      <c r="E52">
        <v>5</v>
      </c>
      <c r="F52">
        <v>4064061</v>
      </c>
      <c r="G52" t="str">
        <f t="shared" si="0"/>
        <v>5_4064061</v>
      </c>
      <c r="J52" t="s">
        <v>1750</v>
      </c>
      <c r="K52">
        <v>8</v>
      </c>
      <c r="L52">
        <v>1069127</v>
      </c>
      <c r="M52">
        <v>0</v>
      </c>
    </row>
    <row r="53" spans="1:13" x14ac:dyDescent="0.35">
      <c r="A53" t="s">
        <v>1633</v>
      </c>
      <c r="C53" t="s">
        <v>635</v>
      </c>
      <c r="E53">
        <v>5</v>
      </c>
      <c r="F53">
        <v>4093514</v>
      </c>
      <c r="G53" t="str">
        <f t="shared" si="0"/>
        <v>5_4093514</v>
      </c>
      <c r="J53" t="s">
        <v>1751</v>
      </c>
      <c r="K53">
        <v>8</v>
      </c>
      <c r="L53">
        <v>2422103</v>
      </c>
      <c r="M53">
        <v>1</v>
      </c>
    </row>
    <row r="54" spans="1:13" x14ac:dyDescent="0.35">
      <c r="A54" t="s">
        <v>1634</v>
      </c>
      <c r="C54" t="s">
        <v>642</v>
      </c>
      <c r="E54">
        <v>5</v>
      </c>
      <c r="F54">
        <v>6838932</v>
      </c>
      <c r="G54" t="str">
        <f t="shared" si="0"/>
        <v>5_6838932</v>
      </c>
      <c r="J54" t="s">
        <v>1752</v>
      </c>
      <c r="K54">
        <v>8</v>
      </c>
      <c r="L54">
        <v>2450414</v>
      </c>
      <c r="M54">
        <v>1</v>
      </c>
    </row>
    <row r="55" spans="1:13" x14ac:dyDescent="0.35">
      <c r="A55" t="s">
        <v>1635</v>
      </c>
      <c r="C55" t="s">
        <v>342</v>
      </c>
      <c r="E55">
        <v>5</v>
      </c>
      <c r="F55">
        <v>6845530</v>
      </c>
      <c r="G55" t="str">
        <f t="shared" si="0"/>
        <v>5_6845530</v>
      </c>
      <c r="J55" t="s">
        <v>1753</v>
      </c>
      <c r="K55">
        <v>8</v>
      </c>
      <c r="L55">
        <v>40850683</v>
      </c>
      <c r="M55">
        <v>1</v>
      </c>
    </row>
    <row r="56" spans="1:13" x14ac:dyDescent="0.35">
      <c r="A56" t="s">
        <v>1636</v>
      </c>
      <c r="C56" t="s">
        <v>1637</v>
      </c>
      <c r="E56">
        <v>5</v>
      </c>
      <c r="F56">
        <v>6859691</v>
      </c>
      <c r="G56" t="str">
        <f t="shared" si="0"/>
        <v>5_6859691</v>
      </c>
      <c r="J56" t="s">
        <v>1754</v>
      </c>
      <c r="K56">
        <v>8</v>
      </c>
      <c r="L56">
        <v>40890745</v>
      </c>
      <c r="M56">
        <v>1</v>
      </c>
    </row>
    <row r="57" spans="1:13" x14ac:dyDescent="0.35">
      <c r="A57" t="s">
        <v>1638</v>
      </c>
      <c r="C57" t="s">
        <v>1639</v>
      </c>
      <c r="E57">
        <v>5</v>
      </c>
      <c r="F57">
        <v>34062036</v>
      </c>
      <c r="G57" t="str">
        <f t="shared" si="0"/>
        <v>5_34062036</v>
      </c>
      <c r="J57" t="s">
        <v>1859</v>
      </c>
      <c r="K57">
        <v>8</v>
      </c>
      <c r="L57">
        <v>41038493</v>
      </c>
      <c r="M57">
        <v>1</v>
      </c>
    </row>
    <row r="58" spans="1:13" x14ac:dyDescent="0.35">
      <c r="A58" t="s">
        <v>1640</v>
      </c>
      <c r="C58" t="s">
        <v>664</v>
      </c>
      <c r="E58">
        <v>5</v>
      </c>
      <c r="F58">
        <v>40202215</v>
      </c>
      <c r="G58" t="str">
        <f t="shared" si="0"/>
        <v>5_40202215</v>
      </c>
      <c r="J58" t="s">
        <v>1755</v>
      </c>
      <c r="K58">
        <v>8</v>
      </c>
      <c r="L58">
        <v>41048657</v>
      </c>
      <c r="M58">
        <v>1</v>
      </c>
    </row>
    <row r="59" spans="1:13" x14ac:dyDescent="0.35">
      <c r="A59" t="s">
        <v>440</v>
      </c>
      <c r="C59" t="s">
        <v>668</v>
      </c>
      <c r="E59">
        <v>5</v>
      </c>
      <c r="F59">
        <v>42006811</v>
      </c>
      <c r="G59" t="str">
        <f t="shared" si="0"/>
        <v>5_42006811</v>
      </c>
      <c r="J59" t="s">
        <v>1756</v>
      </c>
      <c r="K59">
        <v>8</v>
      </c>
      <c r="L59">
        <v>73516410</v>
      </c>
      <c r="M59">
        <v>0</v>
      </c>
    </row>
    <row r="60" spans="1:13" x14ac:dyDescent="0.35">
      <c r="A60" t="s">
        <v>442</v>
      </c>
      <c r="C60" t="s">
        <v>1641</v>
      </c>
      <c r="E60">
        <v>5</v>
      </c>
      <c r="F60">
        <v>42038858</v>
      </c>
      <c r="G60" t="str">
        <f t="shared" si="0"/>
        <v>5_42038858</v>
      </c>
      <c r="J60" t="s">
        <v>1757</v>
      </c>
      <c r="K60">
        <v>8</v>
      </c>
      <c r="L60">
        <v>73837469</v>
      </c>
      <c r="M60">
        <v>0</v>
      </c>
    </row>
    <row r="61" spans="1:13" x14ac:dyDescent="0.35">
      <c r="A61" t="s">
        <v>1642</v>
      </c>
      <c r="C61" t="s">
        <v>672</v>
      </c>
      <c r="E61">
        <v>5</v>
      </c>
      <c r="F61">
        <v>42067631</v>
      </c>
      <c r="G61" t="str">
        <f t="shared" si="0"/>
        <v>5_42067631</v>
      </c>
      <c r="J61" t="s">
        <v>1758</v>
      </c>
      <c r="K61">
        <v>8</v>
      </c>
      <c r="L61">
        <v>73866479</v>
      </c>
      <c r="M61">
        <v>0</v>
      </c>
    </row>
    <row r="62" spans="1:13" x14ac:dyDescent="0.35">
      <c r="A62" t="s">
        <v>1643</v>
      </c>
      <c r="C62" t="s">
        <v>1644</v>
      </c>
      <c r="E62">
        <v>5</v>
      </c>
      <c r="F62">
        <v>42068464</v>
      </c>
      <c r="G62" t="str">
        <f t="shared" si="0"/>
        <v>5_42068464</v>
      </c>
      <c r="J62" t="s">
        <v>1760</v>
      </c>
      <c r="K62">
        <v>8</v>
      </c>
      <c r="L62">
        <v>74280399</v>
      </c>
      <c r="M62">
        <v>0</v>
      </c>
    </row>
    <row r="63" spans="1:13" x14ac:dyDescent="0.35">
      <c r="A63" t="s">
        <v>445</v>
      </c>
      <c r="C63" t="s">
        <v>1645</v>
      </c>
      <c r="E63">
        <v>6</v>
      </c>
      <c r="F63">
        <v>33476699</v>
      </c>
      <c r="G63" t="str">
        <f t="shared" si="0"/>
        <v>6_33476699</v>
      </c>
      <c r="J63" t="s">
        <v>1860</v>
      </c>
      <c r="K63">
        <v>9</v>
      </c>
      <c r="L63">
        <v>18192648</v>
      </c>
      <c r="M63">
        <v>1</v>
      </c>
    </row>
    <row r="64" spans="1:13" x14ac:dyDescent="0.35">
      <c r="A64" t="s">
        <v>1646</v>
      </c>
      <c r="C64" t="s">
        <v>691</v>
      </c>
      <c r="E64">
        <v>6</v>
      </c>
      <c r="F64">
        <v>33487301</v>
      </c>
      <c r="G64" t="str">
        <f t="shared" si="0"/>
        <v>6_33487301</v>
      </c>
      <c r="J64" t="s">
        <v>1861</v>
      </c>
      <c r="K64">
        <v>10</v>
      </c>
      <c r="L64">
        <v>1001533</v>
      </c>
      <c r="M64">
        <v>1</v>
      </c>
    </row>
    <row r="65" spans="1:13" x14ac:dyDescent="0.35">
      <c r="A65" t="s">
        <v>1647</v>
      </c>
      <c r="C65" t="s">
        <v>1648</v>
      </c>
      <c r="E65">
        <v>6</v>
      </c>
      <c r="F65">
        <v>33510473</v>
      </c>
      <c r="G65" t="str">
        <f t="shared" si="0"/>
        <v>6_33510473</v>
      </c>
      <c r="J65" t="s">
        <v>1862</v>
      </c>
      <c r="K65">
        <v>10</v>
      </c>
      <c r="L65">
        <v>1061938</v>
      </c>
      <c r="M65">
        <v>1</v>
      </c>
    </row>
    <row r="66" spans="1:13" x14ac:dyDescent="0.35">
      <c r="A66" t="s">
        <v>1649</v>
      </c>
      <c r="C66" t="s">
        <v>1650</v>
      </c>
      <c r="E66">
        <v>6</v>
      </c>
      <c r="F66">
        <v>33515108</v>
      </c>
      <c r="G66" t="str">
        <f t="shared" si="0"/>
        <v>6_33515108</v>
      </c>
      <c r="J66" t="s">
        <v>1762</v>
      </c>
      <c r="K66">
        <v>11</v>
      </c>
      <c r="L66">
        <v>583584</v>
      </c>
      <c r="M66">
        <v>1</v>
      </c>
    </row>
    <row r="67" spans="1:13" x14ac:dyDescent="0.35">
      <c r="A67" t="s">
        <v>1651</v>
      </c>
      <c r="C67" t="s">
        <v>1652</v>
      </c>
      <c r="E67">
        <v>6</v>
      </c>
      <c r="F67">
        <v>33536974</v>
      </c>
      <c r="G67" t="str">
        <f t="shared" ref="G67:G130" si="1">E67&amp;"_"&amp;F67</f>
        <v>6_33536974</v>
      </c>
      <c r="J67" t="s">
        <v>1763</v>
      </c>
      <c r="K67">
        <v>11</v>
      </c>
      <c r="L67">
        <v>751502</v>
      </c>
      <c r="M67">
        <v>1</v>
      </c>
    </row>
    <row r="68" spans="1:13" x14ac:dyDescent="0.35">
      <c r="A68" t="s">
        <v>1653</v>
      </c>
      <c r="C68" t="s">
        <v>1654</v>
      </c>
      <c r="E68">
        <v>6</v>
      </c>
      <c r="F68">
        <v>33550064</v>
      </c>
      <c r="G68" t="str">
        <f t="shared" si="1"/>
        <v>6_33550064</v>
      </c>
      <c r="J68" t="s">
        <v>1764</v>
      </c>
      <c r="K68">
        <v>11</v>
      </c>
      <c r="L68">
        <v>793685</v>
      </c>
      <c r="M68">
        <v>1</v>
      </c>
    </row>
    <row r="69" spans="1:13" x14ac:dyDescent="0.35">
      <c r="A69" t="s">
        <v>452</v>
      </c>
      <c r="C69" t="s">
        <v>1655</v>
      </c>
      <c r="E69">
        <v>6</v>
      </c>
      <c r="F69">
        <v>33557870</v>
      </c>
      <c r="G69" t="str">
        <f t="shared" si="1"/>
        <v>6_33557870</v>
      </c>
      <c r="J69" t="s">
        <v>1765</v>
      </c>
      <c r="K69">
        <v>11</v>
      </c>
      <c r="L69">
        <v>9172608</v>
      </c>
      <c r="M69">
        <v>1</v>
      </c>
    </row>
    <row r="70" spans="1:13" x14ac:dyDescent="0.35">
      <c r="A70" t="s">
        <v>457</v>
      </c>
      <c r="C70" t="s">
        <v>1656</v>
      </c>
      <c r="E70">
        <v>6</v>
      </c>
      <c r="F70">
        <v>33564506</v>
      </c>
      <c r="G70" t="str">
        <f t="shared" si="1"/>
        <v>6_33564506</v>
      </c>
      <c r="J70" t="s">
        <v>1766</v>
      </c>
      <c r="K70">
        <v>11</v>
      </c>
      <c r="L70">
        <v>9182677</v>
      </c>
      <c r="M70">
        <v>1</v>
      </c>
    </row>
    <row r="71" spans="1:13" x14ac:dyDescent="0.35">
      <c r="A71" t="s">
        <v>462</v>
      </c>
      <c r="C71" t="s">
        <v>1657</v>
      </c>
      <c r="E71">
        <v>6</v>
      </c>
      <c r="F71">
        <v>33577636</v>
      </c>
      <c r="G71" t="str">
        <f t="shared" si="1"/>
        <v>6_33577636</v>
      </c>
      <c r="J71" t="s">
        <v>1767</v>
      </c>
      <c r="K71">
        <v>11</v>
      </c>
      <c r="L71">
        <v>9336851</v>
      </c>
      <c r="M71">
        <v>0</v>
      </c>
    </row>
    <row r="72" spans="1:13" x14ac:dyDescent="0.35">
      <c r="A72" t="s">
        <v>464</v>
      </c>
      <c r="E72">
        <v>6</v>
      </c>
      <c r="F72">
        <v>33587985</v>
      </c>
      <c r="G72" t="str">
        <f t="shared" si="1"/>
        <v>6_33587985</v>
      </c>
      <c r="J72" t="s">
        <v>1768</v>
      </c>
      <c r="K72">
        <v>11</v>
      </c>
      <c r="L72">
        <v>9368573</v>
      </c>
      <c r="M72">
        <v>1</v>
      </c>
    </row>
    <row r="73" spans="1:13" x14ac:dyDescent="0.35">
      <c r="A73" t="s">
        <v>1658</v>
      </c>
      <c r="E73">
        <v>6</v>
      </c>
      <c r="F73">
        <v>33607897</v>
      </c>
      <c r="G73" t="str">
        <f t="shared" si="1"/>
        <v>6_33607897</v>
      </c>
      <c r="J73" t="s">
        <v>1769</v>
      </c>
      <c r="K73">
        <v>11</v>
      </c>
      <c r="L73">
        <v>11201975</v>
      </c>
      <c r="M73">
        <v>1</v>
      </c>
    </row>
    <row r="74" spans="1:13" x14ac:dyDescent="0.35">
      <c r="A74" t="s">
        <v>1659</v>
      </c>
      <c r="E74">
        <v>6</v>
      </c>
      <c r="F74">
        <v>33612550</v>
      </c>
      <c r="G74" t="str">
        <f t="shared" si="1"/>
        <v>6_33612550</v>
      </c>
      <c r="J74" t="s">
        <v>1770</v>
      </c>
      <c r="K74">
        <v>11</v>
      </c>
      <c r="L74">
        <v>11262690</v>
      </c>
      <c r="M74">
        <v>1</v>
      </c>
    </row>
    <row r="75" spans="1:13" x14ac:dyDescent="0.35">
      <c r="A75" t="s">
        <v>477</v>
      </c>
      <c r="E75">
        <v>6</v>
      </c>
      <c r="F75">
        <v>33723176</v>
      </c>
      <c r="G75" t="str">
        <f t="shared" si="1"/>
        <v>6_33723176</v>
      </c>
      <c r="J75" t="s">
        <v>1863</v>
      </c>
      <c r="K75">
        <v>13</v>
      </c>
      <c r="L75">
        <v>1142946</v>
      </c>
      <c r="M75">
        <v>1</v>
      </c>
    </row>
    <row r="76" spans="1:13" x14ac:dyDescent="0.35">
      <c r="A76" t="s">
        <v>481</v>
      </c>
      <c r="E76">
        <v>6</v>
      </c>
      <c r="F76">
        <v>33739474</v>
      </c>
      <c r="G76" t="str">
        <f t="shared" si="1"/>
        <v>6_33739474</v>
      </c>
      <c r="J76" t="s">
        <v>1864</v>
      </c>
      <c r="K76">
        <v>13</v>
      </c>
      <c r="L76">
        <v>1218532</v>
      </c>
      <c r="M76">
        <v>1</v>
      </c>
    </row>
    <row r="77" spans="1:13" x14ac:dyDescent="0.35">
      <c r="A77" t="s">
        <v>1660</v>
      </c>
      <c r="E77">
        <v>6</v>
      </c>
      <c r="F77">
        <v>47344887</v>
      </c>
      <c r="G77" t="str">
        <f t="shared" si="1"/>
        <v>6_47344887</v>
      </c>
      <c r="J77" t="s">
        <v>1772</v>
      </c>
      <c r="K77">
        <v>13</v>
      </c>
      <c r="L77">
        <v>1359898</v>
      </c>
      <c r="M77">
        <v>0</v>
      </c>
    </row>
    <row r="78" spans="1:13" x14ac:dyDescent="0.35">
      <c r="A78" t="s">
        <v>1661</v>
      </c>
      <c r="E78">
        <v>6</v>
      </c>
      <c r="F78">
        <v>47380543</v>
      </c>
      <c r="G78" t="str">
        <f t="shared" si="1"/>
        <v>6_47380543</v>
      </c>
      <c r="J78" t="s">
        <v>1773</v>
      </c>
      <c r="K78">
        <v>13</v>
      </c>
      <c r="L78">
        <v>1372589</v>
      </c>
      <c r="M78">
        <v>0</v>
      </c>
    </row>
    <row r="79" spans="1:13" x14ac:dyDescent="0.35">
      <c r="A79" t="s">
        <v>483</v>
      </c>
      <c r="E79">
        <v>7</v>
      </c>
      <c r="F79">
        <v>24652821</v>
      </c>
      <c r="G79" t="str">
        <f t="shared" si="1"/>
        <v>7_24652821</v>
      </c>
      <c r="J79" t="s">
        <v>1774</v>
      </c>
      <c r="K79">
        <v>13</v>
      </c>
      <c r="L79">
        <v>1637910</v>
      </c>
      <c r="M79">
        <v>1</v>
      </c>
    </row>
    <row r="80" spans="1:13" x14ac:dyDescent="0.35">
      <c r="A80" t="s">
        <v>1662</v>
      </c>
      <c r="E80">
        <v>7</v>
      </c>
      <c r="F80">
        <v>24664438</v>
      </c>
      <c r="G80" t="str">
        <f t="shared" si="1"/>
        <v>7_24664438</v>
      </c>
      <c r="J80" t="s">
        <v>1775</v>
      </c>
      <c r="K80">
        <v>13</v>
      </c>
      <c r="L80">
        <v>1655073</v>
      </c>
      <c r="M80">
        <v>1</v>
      </c>
    </row>
    <row r="81" spans="1:13" x14ac:dyDescent="0.35">
      <c r="A81" t="s">
        <v>1663</v>
      </c>
      <c r="E81">
        <v>7</v>
      </c>
      <c r="F81">
        <v>43702273</v>
      </c>
      <c r="G81" t="str">
        <f t="shared" si="1"/>
        <v>7_43702273</v>
      </c>
      <c r="J81" t="s">
        <v>1865</v>
      </c>
      <c r="K81">
        <v>14</v>
      </c>
      <c r="L81">
        <v>1363975</v>
      </c>
      <c r="M81">
        <v>1</v>
      </c>
    </row>
    <row r="82" spans="1:13" x14ac:dyDescent="0.35">
      <c r="A82" t="s">
        <v>487</v>
      </c>
      <c r="E82">
        <v>7</v>
      </c>
      <c r="F82">
        <v>43719549</v>
      </c>
      <c r="G82" t="str">
        <f t="shared" si="1"/>
        <v>7_43719549</v>
      </c>
      <c r="J82" t="s">
        <v>1776</v>
      </c>
      <c r="K82">
        <v>14</v>
      </c>
      <c r="L82">
        <v>1387620</v>
      </c>
      <c r="M82">
        <v>0</v>
      </c>
    </row>
    <row r="83" spans="1:13" x14ac:dyDescent="0.35">
      <c r="A83" t="s">
        <v>491</v>
      </c>
      <c r="E83">
        <v>7</v>
      </c>
      <c r="F83">
        <v>43824889</v>
      </c>
      <c r="G83" t="str">
        <f t="shared" si="1"/>
        <v>7_43824889</v>
      </c>
      <c r="J83" t="s">
        <v>1866</v>
      </c>
      <c r="K83">
        <v>14</v>
      </c>
      <c r="L83">
        <v>1388030</v>
      </c>
      <c r="M83">
        <v>1</v>
      </c>
    </row>
    <row r="84" spans="1:13" x14ac:dyDescent="0.35">
      <c r="A84" t="s">
        <v>1664</v>
      </c>
      <c r="E84">
        <v>7</v>
      </c>
      <c r="F84">
        <v>43839825</v>
      </c>
      <c r="G84" t="str">
        <f t="shared" si="1"/>
        <v>7_43839825</v>
      </c>
      <c r="J84" t="s">
        <v>1777</v>
      </c>
      <c r="K84">
        <v>14</v>
      </c>
      <c r="L84">
        <v>2110926</v>
      </c>
      <c r="M84">
        <v>0</v>
      </c>
    </row>
    <row r="85" spans="1:13" x14ac:dyDescent="0.35">
      <c r="A85" t="s">
        <v>1665</v>
      </c>
      <c r="E85">
        <v>7</v>
      </c>
      <c r="F85">
        <v>45762366</v>
      </c>
      <c r="G85" t="str">
        <f t="shared" si="1"/>
        <v>7_45762366</v>
      </c>
      <c r="J85" t="s">
        <v>1778</v>
      </c>
      <c r="K85">
        <v>14</v>
      </c>
      <c r="L85">
        <v>2191219</v>
      </c>
      <c r="M85">
        <v>0</v>
      </c>
    </row>
    <row r="86" spans="1:13" x14ac:dyDescent="0.35">
      <c r="A86" t="s">
        <v>1666</v>
      </c>
      <c r="E86">
        <v>7</v>
      </c>
      <c r="F86">
        <v>45847066</v>
      </c>
      <c r="G86" t="str">
        <f t="shared" si="1"/>
        <v>7_45847066</v>
      </c>
      <c r="J86" t="s">
        <v>1779</v>
      </c>
      <c r="K86">
        <v>14</v>
      </c>
      <c r="L86">
        <v>2309870</v>
      </c>
      <c r="M86">
        <v>0</v>
      </c>
    </row>
    <row r="87" spans="1:13" x14ac:dyDescent="0.35">
      <c r="A87" t="s">
        <v>1667</v>
      </c>
      <c r="E87">
        <v>7</v>
      </c>
      <c r="F87">
        <v>45862873</v>
      </c>
      <c r="G87" t="str">
        <f t="shared" si="1"/>
        <v>7_45862873</v>
      </c>
      <c r="J87" t="s">
        <v>1781</v>
      </c>
      <c r="K87">
        <v>14</v>
      </c>
      <c r="L87">
        <v>2484501</v>
      </c>
      <c r="M87">
        <v>0</v>
      </c>
    </row>
    <row r="88" spans="1:13" x14ac:dyDescent="0.35">
      <c r="A88" t="s">
        <v>1668</v>
      </c>
      <c r="E88">
        <v>7</v>
      </c>
      <c r="F88">
        <v>45870051</v>
      </c>
      <c r="G88" t="str">
        <f t="shared" si="1"/>
        <v>7_45870051</v>
      </c>
      <c r="J88" t="s">
        <v>1783</v>
      </c>
      <c r="K88">
        <v>14</v>
      </c>
      <c r="L88">
        <v>2665383</v>
      </c>
      <c r="M88">
        <v>1</v>
      </c>
    </row>
    <row r="89" spans="1:13" x14ac:dyDescent="0.35">
      <c r="A89" t="s">
        <v>509</v>
      </c>
      <c r="E89">
        <v>7</v>
      </c>
      <c r="F89">
        <v>45888863</v>
      </c>
      <c r="G89" t="str">
        <f t="shared" si="1"/>
        <v>7_45888863</v>
      </c>
      <c r="J89" t="s">
        <v>1784</v>
      </c>
      <c r="K89">
        <v>14</v>
      </c>
      <c r="L89">
        <v>2752795</v>
      </c>
      <c r="M89">
        <v>0</v>
      </c>
    </row>
    <row r="90" spans="1:13" x14ac:dyDescent="0.35">
      <c r="A90" t="s">
        <v>528</v>
      </c>
      <c r="E90">
        <v>7</v>
      </c>
      <c r="F90">
        <v>45909278</v>
      </c>
      <c r="G90" t="str">
        <f t="shared" si="1"/>
        <v>7_45909278</v>
      </c>
      <c r="J90" t="s">
        <v>1867</v>
      </c>
      <c r="K90">
        <v>14</v>
      </c>
      <c r="L90">
        <v>2784764</v>
      </c>
      <c r="M90">
        <v>1</v>
      </c>
    </row>
    <row r="91" spans="1:13" x14ac:dyDescent="0.35">
      <c r="A91" t="s">
        <v>1669</v>
      </c>
      <c r="E91">
        <v>7</v>
      </c>
      <c r="F91">
        <v>45943309</v>
      </c>
      <c r="G91" t="str">
        <f t="shared" si="1"/>
        <v>7_45943309</v>
      </c>
      <c r="J91" t="s">
        <v>1785</v>
      </c>
      <c r="K91">
        <v>14</v>
      </c>
      <c r="L91">
        <v>4015394</v>
      </c>
      <c r="M91">
        <v>1</v>
      </c>
    </row>
    <row r="92" spans="1:13" x14ac:dyDescent="0.35">
      <c r="A92" t="s">
        <v>536</v>
      </c>
      <c r="E92">
        <v>7</v>
      </c>
      <c r="F92">
        <v>48982155</v>
      </c>
      <c r="G92" t="str">
        <f t="shared" si="1"/>
        <v>7_48982155</v>
      </c>
      <c r="J92" t="s">
        <v>1868</v>
      </c>
      <c r="K92">
        <v>15</v>
      </c>
      <c r="L92">
        <v>5291753</v>
      </c>
      <c r="M92">
        <v>1</v>
      </c>
    </row>
    <row r="93" spans="1:13" x14ac:dyDescent="0.35">
      <c r="A93" t="s">
        <v>540</v>
      </c>
      <c r="E93">
        <v>7</v>
      </c>
      <c r="F93">
        <v>54357413</v>
      </c>
      <c r="G93" t="str">
        <f t="shared" si="1"/>
        <v>7_54357413</v>
      </c>
      <c r="J93" t="s">
        <v>1787</v>
      </c>
      <c r="K93">
        <v>15</v>
      </c>
      <c r="L93">
        <v>5393981</v>
      </c>
      <c r="M93">
        <v>0</v>
      </c>
    </row>
    <row r="94" spans="1:13" x14ac:dyDescent="0.35">
      <c r="A94" t="s">
        <v>545</v>
      </c>
      <c r="E94">
        <v>7</v>
      </c>
      <c r="F94">
        <v>54367434</v>
      </c>
      <c r="G94" t="str">
        <f t="shared" si="1"/>
        <v>7_54367434</v>
      </c>
      <c r="J94" t="s">
        <v>1869</v>
      </c>
      <c r="K94">
        <v>15</v>
      </c>
      <c r="L94">
        <v>5475534</v>
      </c>
      <c r="M94">
        <v>1</v>
      </c>
    </row>
    <row r="95" spans="1:13" x14ac:dyDescent="0.35">
      <c r="A95" t="s">
        <v>1670</v>
      </c>
      <c r="E95">
        <v>7</v>
      </c>
      <c r="F95">
        <v>54510930</v>
      </c>
      <c r="G95" t="str">
        <f t="shared" si="1"/>
        <v>7_54510930</v>
      </c>
      <c r="J95" t="s">
        <v>1789</v>
      </c>
      <c r="K95">
        <v>16</v>
      </c>
      <c r="L95">
        <v>1231136</v>
      </c>
      <c r="M95">
        <v>0</v>
      </c>
    </row>
    <row r="96" spans="1:13" x14ac:dyDescent="0.35">
      <c r="A96" t="s">
        <v>561</v>
      </c>
      <c r="E96">
        <v>7</v>
      </c>
      <c r="F96">
        <v>54529565</v>
      </c>
      <c r="G96" t="str">
        <f t="shared" si="1"/>
        <v>7_54529565</v>
      </c>
      <c r="J96" t="s">
        <v>1790</v>
      </c>
      <c r="K96">
        <v>16</v>
      </c>
      <c r="L96">
        <v>1510334</v>
      </c>
      <c r="M96">
        <v>0</v>
      </c>
    </row>
    <row r="97" spans="1:13" x14ac:dyDescent="0.35">
      <c r="A97" t="s">
        <v>1671</v>
      </c>
      <c r="E97">
        <v>7</v>
      </c>
      <c r="F97">
        <v>56099877</v>
      </c>
      <c r="G97" t="str">
        <f t="shared" si="1"/>
        <v>7_56099877</v>
      </c>
      <c r="J97" t="s">
        <v>1791</v>
      </c>
      <c r="K97">
        <v>16</v>
      </c>
      <c r="L97">
        <v>1570069</v>
      </c>
      <c r="M97">
        <v>0</v>
      </c>
    </row>
    <row r="98" spans="1:13" x14ac:dyDescent="0.35">
      <c r="A98" t="s">
        <v>569</v>
      </c>
      <c r="E98">
        <v>8</v>
      </c>
      <c r="F98">
        <v>1589632</v>
      </c>
      <c r="G98" t="str">
        <f t="shared" si="1"/>
        <v>8_1589632</v>
      </c>
      <c r="J98" t="s">
        <v>1870</v>
      </c>
      <c r="K98">
        <v>16</v>
      </c>
      <c r="L98">
        <v>10513216</v>
      </c>
      <c r="M98">
        <v>1</v>
      </c>
    </row>
    <row r="99" spans="1:13" x14ac:dyDescent="0.35">
      <c r="A99" t="s">
        <v>572</v>
      </c>
      <c r="E99">
        <v>8</v>
      </c>
      <c r="F99">
        <v>1620419</v>
      </c>
      <c r="G99" t="str">
        <f t="shared" si="1"/>
        <v>8_1620419</v>
      </c>
      <c r="J99" t="s">
        <v>1792</v>
      </c>
      <c r="K99">
        <v>17</v>
      </c>
      <c r="L99">
        <v>51048</v>
      </c>
      <c r="M99">
        <v>1</v>
      </c>
    </row>
    <row r="100" spans="1:13" x14ac:dyDescent="0.35">
      <c r="A100" t="s">
        <v>573</v>
      </c>
      <c r="E100">
        <v>8</v>
      </c>
      <c r="F100">
        <v>1639245</v>
      </c>
      <c r="G100" t="str">
        <f t="shared" si="1"/>
        <v>8_1639245</v>
      </c>
      <c r="J100" t="s">
        <v>1793</v>
      </c>
      <c r="K100">
        <v>17</v>
      </c>
      <c r="L100">
        <v>64160761</v>
      </c>
      <c r="M100">
        <v>1</v>
      </c>
    </row>
    <row r="101" spans="1:13" x14ac:dyDescent="0.35">
      <c r="A101" t="s">
        <v>596</v>
      </c>
      <c r="E101">
        <v>8</v>
      </c>
      <c r="F101">
        <v>1668981</v>
      </c>
      <c r="G101" t="str">
        <f t="shared" si="1"/>
        <v>8_1668981</v>
      </c>
      <c r="J101" t="s">
        <v>1871</v>
      </c>
      <c r="K101">
        <v>18</v>
      </c>
      <c r="L101">
        <v>3478011</v>
      </c>
      <c r="M101">
        <v>1</v>
      </c>
    </row>
    <row r="102" spans="1:13" x14ac:dyDescent="0.35">
      <c r="A102" t="s">
        <v>1672</v>
      </c>
      <c r="E102">
        <v>8</v>
      </c>
      <c r="F102">
        <v>1675719</v>
      </c>
      <c r="G102" t="str">
        <f t="shared" si="1"/>
        <v>8_1675719</v>
      </c>
      <c r="J102" t="s">
        <v>1794</v>
      </c>
      <c r="K102">
        <v>18</v>
      </c>
      <c r="L102">
        <v>4081042</v>
      </c>
      <c r="M102">
        <v>1</v>
      </c>
    </row>
    <row r="103" spans="1:13" x14ac:dyDescent="0.35">
      <c r="A103" t="s">
        <v>1673</v>
      </c>
      <c r="E103">
        <v>8</v>
      </c>
      <c r="F103">
        <v>7601169</v>
      </c>
      <c r="G103" t="str">
        <f t="shared" si="1"/>
        <v>8_7601169</v>
      </c>
      <c r="J103" t="s">
        <v>1795</v>
      </c>
      <c r="K103">
        <v>18</v>
      </c>
      <c r="L103">
        <v>4197197</v>
      </c>
      <c r="M103">
        <v>1</v>
      </c>
    </row>
    <row r="104" spans="1:13" x14ac:dyDescent="0.35">
      <c r="A104" t="s">
        <v>615</v>
      </c>
      <c r="E104">
        <v>8</v>
      </c>
      <c r="F104">
        <v>7735497</v>
      </c>
      <c r="G104" t="str">
        <f t="shared" si="1"/>
        <v>8_7735497</v>
      </c>
      <c r="J104" t="s">
        <v>1872</v>
      </c>
      <c r="K104">
        <v>18</v>
      </c>
      <c r="L104">
        <v>18429340</v>
      </c>
      <c r="M104">
        <v>1</v>
      </c>
    </row>
    <row r="105" spans="1:13" x14ac:dyDescent="0.35">
      <c r="A105" t="s">
        <v>616</v>
      </c>
      <c r="E105">
        <v>8</v>
      </c>
      <c r="F105">
        <v>21196557</v>
      </c>
      <c r="G105" t="str">
        <f t="shared" si="1"/>
        <v>8_21196557</v>
      </c>
      <c r="J105" t="s">
        <v>1796</v>
      </c>
      <c r="K105">
        <v>18</v>
      </c>
      <c r="L105">
        <v>18552222</v>
      </c>
      <c r="M105">
        <v>1</v>
      </c>
    </row>
    <row r="106" spans="1:13" x14ac:dyDescent="0.35">
      <c r="A106" t="s">
        <v>617</v>
      </c>
      <c r="E106">
        <v>8</v>
      </c>
      <c r="F106">
        <v>46608702</v>
      </c>
      <c r="G106" t="str">
        <f t="shared" si="1"/>
        <v>8_46608702</v>
      </c>
      <c r="J106" t="s">
        <v>1797</v>
      </c>
      <c r="K106">
        <v>18</v>
      </c>
      <c r="L106">
        <v>18600663</v>
      </c>
      <c r="M106">
        <v>0</v>
      </c>
    </row>
    <row r="107" spans="1:13" x14ac:dyDescent="0.35">
      <c r="A107" t="s">
        <v>625</v>
      </c>
      <c r="E107">
        <v>9</v>
      </c>
      <c r="F107">
        <v>29752455</v>
      </c>
      <c r="G107" t="str">
        <f t="shared" si="1"/>
        <v>9_29752455</v>
      </c>
      <c r="J107" t="s">
        <v>1798</v>
      </c>
      <c r="K107">
        <v>18</v>
      </c>
      <c r="L107">
        <v>18629711</v>
      </c>
      <c r="M107">
        <v>1</v>
      </c>
    </row>
    <row r="108" spans="1:13" x14ac:dyDescent="0.35">
      <c r="A108" t="s">
        <v>626</v>
      </c>
      <c r="E108">
        <v>9</v>
      </c>
      <c r="F108">
        <v>29831895</v>
      </c>
      <c r="G108" t="str">
        <f t="shared" si="1"/>
        <v>9_29831895</v>
      </c>
      <c r="J108" t="s">
        <v>1873</v>
      </c>
      <c r="K108">
        <v>19</v>
      </c>
      <c r="L108">
        <v>1125358</v>
      </c>
      <c r="M108">
        <v>1</v>
      </c>
    </row>
    <row r="109" spans="1:13" x14ac:dyDescent="0.35">
      <c r="A109" t="s">
        <v>627</v>
      </c>
      <c r="E109">
        <v>9</v>
      </c>
      <c r="F109">
        <v>44176284</v>
      </c>
      <c r="G109" t="str">
        <f t="shared" si="1"/>
        <v>9_44176284</v>
      </c>
      <c r="J109" t="s">
        <v>1874</v>
      </c>
      <c r="K109">
        <v>19</v>
      </c>
      <c r="L109">
        <v>1260191</v>
      </c>
      <c r="M109">
        <v>1</v>
      </c>
    </row>
    <row r="110" spans="1:13" x14ac:dyDescent="0.35">
      <c r="A110" t="s">
        <v>628</v>
      </c>
      <c r="E110">
        <v>10</v>
      </c>
      <c r="F110">
        <v>4413901</v>
      </c>
      <c r="G110" t="str">
        <f t="shared" si="1"/>
        <v>10_4413901</v>
      </c>
      <c r="J110" t="s">
        <v>1875</v>
      </c>
      <c r="K110">
        <v>19</v>
      </c>
      <c r="L110">
        <v>1265756</v>
      </c>
      <c r="M110">
        <v>1</v>
      </c>
    </row>
    <row r="111" spans="1:13" x14ac:dyDescent="0.35">
      <c r="A111" t="s">
        <v>632</v>
      </c>
      <c r="E111">
        <v>10</v>
      </c>
      <c r="F111">
        <v>8070103</v>
      </c>
      <c r="G111" t="str">
        <f t="shared" si="1"/>
        <v>10_8070103</v>
      </c>
      <c r="J111" t="s">
        <v>1876</v>
      </c>
      <c r="K111">
        <v>19</v>
      </c>
      <c r="L111">
        <v>1449014</v>
      </c>
      <c r="M111">
        <v>1</v>
      </c>
    </row>
    <row r="112" spans="1:13" x14ac:dyDescent="0.35">
      <c r="A112" t="s">
        <v>634</v>
      </c>
      <c r="E112">
        <v>10</v>
      </c>
      <c r="F112">
        <v>44372549</v>
      </c>
      <c r="G112" t="str">
        <f t="shared" si="1"/>
        <v>10_44372549</v>
      </c>
      <c r="J112" t="s">
        <v>1877</v>
      </c>
      <c r="K112">
        <v>19</v>
      </c>
      <c r="L112">
        <v>1450154</v>
      </c>
      <c r="M112">
        <v>1</v>
      </c>
    </row>
    <row r="113" spans="1:13" x14ac:dyDescent="0.35">
      <c r="A113" t="s">
        <v>641</v>
      </c>
      <c r="E113">
        <v>10</v>
      </c>
      <c r="F113">
        <v>44388924</v>
      </c>
      <c r="G113" t="str">
        <f t="shared" si="1"/>
        <v>10_44388924</v>
      </c>
      <c r="J113" t="s">
        <v>1800</v>
      </c>
      <c r="K113">
        <v>19</v>
      </c>
      <c r="L113">
        <v>20184799</v>
      </c>
      <c r="M113">
        <v>0</v>
      </c>
    </row>
    <row r="114" spans="1:13" x14ac:dyDescent="0.35">
      <c r="A114" t="s">
        <v>645</v>
      </c>
      <c r="E114">
        <v>10</v>
      </c>
      <c r="F114">
        <v>46053118</v>
      </c>
      <c r="G114" t="str">
        <f t="shared" si="1"/>
        <v>10_46053118</v>
      </c>
      <c r="J114" t="s">
        <v>1802</v>
      </c>
      <c r="K114">
        <v>19</v>
      </c>
      <c r="L114">
        <v>20200223</v>
      </c>
      <c r="M114">
        <v>0</v>
      </c>
    </row>
    <row r="115" spans="1:13" x14ac:dyDescent="0.35">
      <c r="A115" t="s">
        <v>1674</v>
      </c>
      <c r="E115">
        <v>11</v>
      </c>
      <c r="F115">
        <v>37403166</v>
      </c>
      <c r="G115" t="str">
        <f t="shared" si="1"/>
        <v>11_37403166</v>
      </c>
      <c r="J115" t="s">
        <v>1803</v>
      </c>
      <c r="K115">
        <v>20</v>
      </c>
      <c r="L115">
        <v>33406</v>
      </c>
      <c r="M115">
        <v>1</v>
      </c>
    </row>
    <row r="116" spans="1:13" x14ac:dyDescent="0.35">
      <c r="A116" t="s">
        <v>1675</v>
      </c>
      <c r="E116">
        <v>11</v>
      </c>
      <c r="F116">
        <v>54324689</v>
      </c>
      <c r="G116" t="str">
        <f t="shared" si="1"/>
        <v>11_54324689</v>
      </c>
      <c r="J116" t="s">
        <v>1804</v>
      </c>
      <c r="K116">
        <v>20</v>
      </c>
      <c r="L116">
        <v>74312</v>
      </c>
      <c r="M116">
        <v>1</v>
      </c>
    </row>
    <row r="117" spans="1:13" x14ac:dyDescent="0.35">
      <c r="A117" t="s">
        <v>1676</v>
      </c>
      <c r="E117">
        <v>11</v>
      </c>
      <c r="F117">
        <v>54347903</v>
      </c>
      <c r="G117" t="str">
        <f t="shared" si="1"/>
        <v>11_54347903</v>
      </c>
      <c r="J117" t="s">
        <v>1805</v>
      </c>
      <c r="K117">
        <v>20</v>
      </c>
      <c r="L117">
        <v>38219585</v>
      </c>
      <c r="M117">
        <v>0</v>
      </c>
    </row>
    <row r="118" spans="1:13" x14ac:dyDescent="0.35">
      <c r="A118" t="s">
        <v>663</v>
      </c>
      <c r="E118">
        <v>11</v>
      </c>
      <c r="F118">
        <v>54368623</v>
      </c>
      <c r="G118" t="str">
        <f t="shared" si="1"/>
        <v>11_54368623</v>
      </c>
      <c r="J118" t="s">
        <v>1807</v>
      </c>
      <c r="K118">
        <v>20</v>
      </c>
      <c r="L118">
        <v>38415549</v>
      </c>
      <c r="M118">
        <v>0</v>
      </c>
    </row>
    <row r="119" spans="1:13" x14ac:dyDescent="0.35">
      <c r="A119" t="s">
        <v>667</v>
      </c>
      <c r="E119">
        <v>11</v>
      </c>
      <c r="F119">
        <v>54391443</v>
      </c>
      <c r="G119" t="str">
        <f t="shared" si="1"/>
        <v>11_54391443</v>
      </c>
      <c r="J119" t="s">
        <v>1808</v>
      </c>
      <c r="K119">
        <v>20</v>
      </c>
      <c r="L119">
        <v>38519198</v>
      </c>
      <c r="M119">
        <v>0</v>
      </c>
    </row>
    <row r="120" spans="1:13" x14ac:dyDescent="0.35">
      <c r="A120" t="s">
        <v>669</v>
      </c>
      <c r="E120">
        <v>12</v>
      </c>
      <c r="F120">
        <v>25497970</v>
      </c>
      <c r="G120" t="str">
        <f t="shared" si="1"/>
        <v>12_25497970</v>
      </c>
      <c r="J120" t="s">
        <v>1809</v>
      </c>
      <c r="K120">
        <v>21</v>
      </c>
      <c r="L120">
        <v>98812</v>
      </c>
      <c r="M120">
        <v>0</v>
      </c>
    </row>
    <row r="121" spans="1:13" x14ac:dyDescent="0.35">
      <c r="A121" t="s">
        <v>1677</v>
      </c>
      <c r="E121">
        <v>12</v>
      </c>
      <c r="F121">
        <v>26284264</v>
      </c>
      <c r="G121" t="str">
        <f t="shared" si="1"/>
        <v>12_26284264</v>
      </c>
      <c r="J121" t="s">
        <v>1810</v>
      </c>
      <c r="K121">
        <v>21</v>
      </c>
      <c r="L121">
        <v>656077</v>
      </c>
      <c r="M121">
        <v>1</v>
      </c>
    </row>
    <row r="122" spans="1:13" x14ac:dyDescent="0.35">
      <c r="A122" t="s">
        <v>1678</v>
      </c>
      <c r="E122">
        <v>12</v>
      </c>
      <c r="F122">
        <v>27248464</v>
      </c>
      <c r="G122" t="str">
        <f t="shared" si="1"/>
        <v>12_27248464</v>
      </c>
      <c r="J122" t="s">
        <v>1878</v>
      </c>
      <c r="K122">
        <v>21</v>
      </c>
      <c r="L122">
        <v>1594850</v>
      </c>
      <c r="M122">
        <v>1</v>
      </c>
    </row>
    <row r="123" spans="1:13" x14ac:dyDescent="0.35">
      <c r="A123" t="s">
        <v>1679</v>
      </c>
      <c r="E123">
        <v>12</v>
      </c>
      <c r="F123">
        <v>31671091</v>
      </c>
      <c r="G123" t="str">
        <f t="shared" si="1"/>
        <v>12_31671091</v>
      </c>
      <c r="J123" t="s">
        <v>1812</v>
      </c>
      <c r="K123">
        <v>21</v>
      </c>
      <c r="L123">
        <v>2717308</v>
      </c>
      <c r="M123">
        <v>0</v>
      </c>
    </row>
    <row r="124" spans="1:13" x14ac:dyDescent="0.35">
      <c r="A124" t="s">
        <v>671</v>
      </c>
      <c r="E124">
        <v>12</v>
      </c>
      <c r="F124">
        <v>31691990</v>
      </c>
      <c r="G124" t="str">
        <f t="shared" si="1"/>
        <v>12_31691990</v>
      </c>
      <c r="J124" t="s">
        <v>1879</v>
      </c>
      <c r="K124">
        <v>21</v>
      </c>
      <c r="L124">
        <v>2732141</v>
      </c>
      <c r="M124">
        <v>1</v>
      </c>
    </row>
    <row r="125" spans="1:13" x14ac:dyDescent="0.35">
      <c r="A125" t="s">
        <v>675</v>
      </c>
      <c r="E125">
        <v>12</v>
      </c>
      <c r="F125">
        <v>31745290</v>
      </c>
      <c r="G125" t="str">
        <f t="shared" si="1"/>
        <v>12_31745290</v>
      </c>
      <c r="J125" t="s">
        <v>1813</v>
      </c>
      <c r="K125">
        <v>21</v>
      </c>
      <c r="L125">
        <v>33237626</v>
      </c>
      <c r="M125">
        <v>0</v>
      </c>
    </row>
    <row r="126" spans="1:13" x14ac:dyDescent="0.35">
      <c r="A126" t="s">
        <v>1680</v>
      </c>
      <c r="E126">
        <v>12</v>
      </c>
      <c r="F126">
        <v>31835704</v>
      </c>
      <c r="G126" t="str">
        <f t="shared" si="1"/>
        <v>12_31835704</v>
      </c>
      <c r="J126" t="s">
        <v>1814</v>
      </c>
      <c r="K126">
        <v>21</v>
      </c>
      <c r="L126">
        <v>33398629</v>
      </c>
      <c r="M126">
        <v>1</v>
      </c>
    </row>
    <row r="127" spans="1:13" x14ac:dyDescent="0.35">
      <c r="A127" t="s">
        <v>1681</v>
      </c>
      <c r="E127">
        <v>13</v>
      </c>
      <c r="F127">
        <v>4180065</v>
      </c>
      <c r="G127" t="str">
        <f t="shared" si="1"/>
        <v>13_4180065</v>
      </c>
      <c r="J127" t="s">
        <v>1815</v>
      </c>
      <c r="K127">
        <v>22</v>
      </c>
      <c r="L127">
        <v>1550468</v>
      </c>
      <c r="M127">
        <v>1</v>
      </c>
    </row>
    <row r="128" spans="1:13" x14ac:dyDescent="0.35">
      <c r="A128" t="s">
        <v>690</v>
      </c>
      <c r="E128">
        <v>13</v>
      </c>
      <c r="F128">
        <v>4199845</v>
      </c>
      <c r="G128" t="str">
        <f t="shared" si="1"/>
        <v>13_4199845</v>
      </c>
      <c r="J128" t="s">
        <v>1816</v>
      </c>
      <c r="K128">
        <v>22</v>
      </c>
      <c r="L128">
        <v>2355060</v>
      </c>
      <c r="M128">
        <v>1</v>
      </c>
    </row>
    <row r="129" spans="1:13" x14ac:dyDescent="0.35">
      <c r="A129" t="s">
        <v>694</v>
      </c>
      <c r="E129">
        <v>13</v>
      </c>
      <c r="F129">
        <v>4214058</v>
      </c>
      <c r="G129" t="str">
        <f t="shared" si="1"/>
        <v>13_4214058</v>
      </c>
      <c r="J129" t="s">
        <v>1880</v>
      </c>
      <c r="K129">
        <v>22</v>
      </c>
      <c r="L129">
        <v>2689032</v>
      </c>
      <c r="M129">
        <v>1</v>
      </c>
    </row>
    <row r="130" spans="1:13" x14ac:dyDescent="0.35">
      <c r="A130" t="s">
        <v>1682</v>
      </c>
      <c r="E130">
        <v>13</v>
      </c>
      <c r="F130">
        <v>4223549</v>
      </c>
      <c r="G130" t="str">
        <f t="shared" si="1"/>
        <v>13_4223549</v>
      </c>
      <c r="J130" t="s">
        <v>1817</v>
      </c>
      <c r="K130">
        <v>22</v>
      </c>
      <c r="L130">
        <v>50204933</v>
      </c>
      <c r="M130">
        <v>1</v>
      </c>
    </row>
    <row r="131" spans="1:13" x14ac:dyDescent="0.35">
      <c r="A131" t="s">
        <v>695</v>
      </c>
      <c r="E131">
        <v>13</v>
      </c>
      <c r="F131">
        <v>36023754</v>
      </c>
      <c r="G131" t="str">
        <f t="shared" ref="G131:G194" si="2">E131&amp;"_"&amp;F131</f>
        <v>13_36023754</v>
      </c>
      <c r="J131" t="s">
        <v>1818</v>
      </c>
      <c r="K131">
        <v>23</v>
      </c>
      <c r="L131">
        <v>32975359</v>
      </c>
      <c r="M131">
        <v>1</v>
      </c>
    </row>
    <row r="132" spans="1:13" x14ac:dyDescent="0.35">
      <c r="A132" t="s">
        <v>1683</v>
      </c>
      <c r="E132">
        <v>13</v>
      </c>
      <c r="F132">
        <v>36046439</v>
      </c>
      <c r="G132" t="str">
        <f t="shared" si="2"/>
        <v>13_36046439</v>
      </c>
      <c r="J132" t="s">
        <v>1819</v>
      </c>
      <c r="K132">
        <v>23</v>
      </c>
      <c r="L132">
        <v>33119459</v>
      </c>
      <c r="M132">
        <v>1</v>
      </c>
    </row>
    <row r="133" spans="1:13" x14ac:dyDescent="0.35">
      <c r="A133" t="s">
        <v>1684</v>
      </c>
      <c r="E133">
        <v>13</v>
      </c>
      <c r="F133">
        <v>36055860</v>
      </c>
      <c r="G133" t="str">
        <f t="shared" si="2"/>
        <v>13_36055860</v>
      </c>
      <c r="J133" t="s">
        <v>1820</v>
      </c>
      <c r="K133">
        <v>24</v>
      </c>
      <c r="L133">
        <v>36770</v>
      </c>
      <c r="M133">
        <v>0</v>
      </c>
    </row>
    <row r="134" spans="1:13" x14ac:dyDescent="0.35">
      <c r="A134" t="s">
        <v>1685</v>
      </c>
      <c r="E134">
        <v>13</v>
      </c>
      <c r="F134">
        <v>36072166</v>
      </c>
      <c r="G134" t="str">
        <f t="shared" si="2"/>
        <v>13_36072166</v>
      </c>
      <c r="J134" t="s">
        <v>1821</v>
      </c>
      <c r="K134">
        <v>25</v>
      </c>
      <c r="L134">
        <v>151268</v>
      </c>
      <c r="M134">
        <v>1</v>
      </c>
    </row>
    <row r="135" spans="1:13" x14ac:dyDescent="0.35">
      <c r="A135" t="s">
        <v>1686</v>
      </c>
      <c r="E135">
        <v>13</v>
      </c>
      <c r="F135">
        <v>36078894</v>
      </c>
      <c r="G135" t="str">
        <f t="shared" si="2"/>
        <v>13_36078894</v>
      </c>
      <c r="J135" t="s">
        <v>1822</v>
      </c>
      <c r="K135">
        <v>25</v>
      </c>
      <c r="L135">
        <v>165117</v>
      </c>
      <c r="M135">
        <v>0</v>
      </c>
    </row>
    <row r="136" spans="1:13" x14ac:dyDescent="0.35">
      <c r="A136" t="s">
        <v>1687</v>
      </c>
      <c r="E136">
        <v>13</v>
      </c>
      <c r="F136">
        <v>36089188</v>
      </c>
      <c r="G136" t="str">
        <f t="shared" si="2"/>
        <v>13_36089188</v>
      </c>
      <c r="J136" t="s">
        <v>1823</v>
      </c>
      <c r="K136">
        <v>25</v>
      </c>
      <c r="L136">
        <v>165343</v>
      </c>
      <c r="M136">
        <v>1</v>
      </c>
    </row>
    <row r="137" spans="1:13" x14ac:dyDescent="0.35">
      <c r="A137" t="s">
        <v>1688</v>
      </c>
      <c r="E137">
        <v>13</v>
      </c>
      <c r="F137">
        <v>36100682</v>
      </c>
      <c r="G137" t="str">
        <f t="shared" si="2"/>
        <v>13_36100682</v>
      </c>
      <c r="J137" t="s">
        <v>1824</v>
      </c>
      <c r="K137">
        <v>25</v>
      </c>
      <c r="L137">
        <v>828378</v>
      </c>
      <c r="M137">
        <v>1</v>
      </c>
    </row>
    <row r="138" spans="1:13" x14ac:dyDescent="0.35">
      <c r="A138" t="s">
        <v>699</v>
      </c>
      <c r="E138">
        <v>14</v>
      </c>
      <c r="F138">
        <v>8117811</v>
      </c>
      <c r="G138" t="str">
        <f t="shared" si="2"/>
        <v>14_8117811</v>
      </c>
      <c r="J138" t="s">
        <v>1825</v>
      </c>
      <c r="K138">
        <v>25</v>
      </c>
      <c r="L138">
        <v>1285681</v>
      </c>
      <c r="M138">
        <v>1</v>
      </c>
    </row>
    <row r="139" spans="1:13" x14ac:dyDescent="0.35">
      <c r="A139" t="s">
        <v>700</v>
      </c>
      <c r="E139">
        <v>15</v>
      </c>
      <c r="F139">
        <v>20281419</v>
      </c>
      <c r="G139" t="str">
        <f t="shared" si="2"/>
        <v>15_20281419</v>
      </c>
      <c r="J139" t="s">
        <v>1826</v>
      </c>
      <c r="K139">
        <v>25</v>
      </c>
      <c r="L139">
        <v>1341874</v>
      </c>
      <c r="M139">
        <v>1</v>
      </c>
    </row>
    <row r="140" spans="1:13" x14ac:dyDescent="0.35">
      <c r="A140" t="s">
        <v>1689</v>
      </c>
      <c r="E140">
        <v>15</v>
      </c>
      <c r="F140">
        <v>20300432</v>
      </c>
      <c r="G140" t="str">
        <f t="shared" si="2"/>
        <v>15_20300432</v>
      </c>
      <c r="J140" t="s">
        <v>1881</v>
      </c>
      <c r="K140">
        <v>25</v>
      </c>
      <c r="L140">
        <v>3335299</v>
      </c>
      <c r="M140">
        <v>1</v>
      </c>
    </row>
    <row r="141" spans="1:13" x14ac:dyDescent="0.35">
      <c r="A141" t="s">
        <v>1690</v>
      </c>
      <c r="E141">
        <v>15</v>
      </c>
      <c r="F141">
        <v>20317533</v>
      </c>
      <c r="G141" t="str">
        <f t="shared" si="2"/>
        <v>15_20317533</v>
      </c>
      <c r="J141" t="s">
        <v>1882</v>
      </c>
      <c r="K141">
        <v>25</v>
      </c>
      <c r="L141">
        <v>3413000</v>
      </c>
      <c r="M141">
        <v>1</v>
      </c>
    </row>
    <row r="142" spans="1:13" x14ac:dyDescent="0.35">
      <c r="A142" t="s">
        <v>1691</v>
      </c>
      <c r="E142">
        <v>16</v>
      </c>
      <c r="F142">
        <v>7435289</v>
      </c>
      <c r="G142" t="str">
        <f t="shared" si="2"/>
        <v>16_7435289</v>
      </c>
      <c r="J142" t="s">
        <v>1883</v>
      </c>
      <c r="K142">
        <v>25</v>
      </c>
      <c r="L142">
        <v>3524175</v>
      </c>
      <c r="M142">
        <v>1</v>
      </c>
    </row>
    <row r="143" spans="1:13" x14ac:dyDescent="0.35">
      <c r="A143" t="s">
        <v>1692</v>
      </c>
      <c r="E143">
        <v>16</v>
      </c>
      <c r="F143">
        <v>7462818</v>
      </c>
      <c r="G143" t="str">
        <f t="shared" si="2"/>
        <v>16_7462818</v>
      </c>
      <c r="J143" t="s">
        <v>1884</v>
      </c>
      <c r="K143">
        <v>25</v>
      </c>
      <c r="L143">
        <v>5245724</v>
      </c>
      <c r="M143">
        <v>1</v>
      </c>
    </row>
    <row r="144" spans="1:13" x14ac:dyDescent="0.35">
      <c r="E144">
        <v>16</v>
      </c>
      <c r="F144">
        <v>7497368</v>
      </c>
      <c r="G144" t="str">
        <f t="shared" si="2"/>
        <v>16_7497368</v>
      </c>
      <c r="J144" t="s">
        <v>1885</v>
      </c>
      <c r="K144">
        <v>25</v>
      </c>
      <c r="L144">
        <v>5300196</v>
      </c>
      <c r="M144">
        <v>1</v>
      </c>
    </row>
    <row r="145" spans="5:13" x14ac:dyDescent="0.35">
      <c r="E145">
        <v>16</v>
      </c>
      <c r="F145">
        <v>7511448</v>
      </c>
      <c r="G145" t="str">
        <f t="shared" si="2"/>
        <v>16_7511448</v>
      </c>
      <c r="J145" t="s">
        <v>1827</v>
      </c>
      <c r="K145">
        <v>26</v>
      </c>
      <c r="L145">
        <v>21895522</v>
      </c>
      <c r="M145">
        <v>1</v>
      </c>
    </row>
    <row r="146" spans="5:13" x14ac:dyDescent="0.35">
      <c r="E146">
        <v>16</v>
      </c>
      <c r="F146">
        <v>7513966</v>
      </c>
      <c r="G146" t="str">
        <f t="shared" si="2"/>
        <v>16_7513966</v>
      </c>
      <c r="J146" t="s">
        <v>1828</v>
      </c>
      <c r="K146">
        <v>26</v>
      </c>
      <c r="L146">
        <v>25753306</v>
      </c>
      <c r="M146">
        <v>0</v>
      </c>
    </row>
    <row r="147" spans="5:13" x14ac:dyDescent="0.35">
      <c r="E147">
        <v>17</v>
      </c>
      <c r="F147">
        <v>3753156</v>
      </c>
      <c r="G147" t="str">
        <f t="shared" si="2"/>
        <v>17_3753156</v>
      </c>
      <c r="J147" t="s">
        <v>1829</v>
      </c>
      <c r="K147">
        <v>26</v>
      </c>
      <c r="L147">
        <v>26351844</v>
      </c>
      <c r="M147">
        <v>0</v>
      </c>
    </row>
    <row r="148" spans="5:13" x14ac:dyDescent="0.35">
      <c r="E148">
        <v>18</v>
      </c>
      <c r="F148">
        <v>5182868</v>
      </c>
      <c r="G148" t="str">
        <f t="shared" si="2"/>
        <v>18_5182868</v>
      </c>
      <c r="J148" t="s">
        <v>1830</v>
      </c>
      <c r="K148">
        <v>26</v>
      </c>
      <c r="L148">
        <v>26439877</v>
      </c>
      <c r="M148">
        <v>0</v>
      </c>
    </row>
    <row r="149" spans="5:13" x14ac:dyDescent="0.35">
      <c r="E149">
        <v>18</v>
      </c>
      <c r="F149">
        <v>29595073</v>
      </c>
      <c r="G149" t="str">
        <f t="shared" si="2"/>
        <v>18_29595073</v>
      </c>
      <c r="J149" t="s">
        <v>1886</v>
      </c>
      <c r="K149">
        <v>26</v>
      </c>
      <c r="L149">
        <v>26560140</v>
      </c>
      <c r="M149">
        <v>1</v>
      </c>
    </row>
    <row r="150" spans="5:13" x14ac:dyDescent="0.35">
      <c r="E150">
        <v>18</v>
      </c>
      <c r="F150">
        <v>42926246</v>
      </c>
      <c r="G150" t="str">
        <f t="shared" si="2"/>
        <v>18_42926246</v>
      </c>
      <c r="J150" t="s">
        <v>1887</v>
      </c>
      <c r="K150">
        <v>26</v>
      </c>
      <c r="L150">
        <v>26704711</v>
      </c>
      <c r="M150">
        <v>1</v>
      </c>
    </row>
    <row r="151" spans="5:13" x14ac:dyDescent="0.35">
      <c r="E151">
        <v>19</v>
      </c>
      <c r="F151">
        <v>4813917</v>
      </c>
      <c r="G151" t="str">
        <f t="shared" si="2"/>
        <v>19_4813917</v>
      </c>
      <c r="J151" t="s">
        <v>1888</v>
      </c>
      <c r="K151">
        <v>26</v>
      </c>
      <c r="L151">
        <v>26704713</v>
      </c>
      <c r="M151">
        <v>1</v>
      </c>
    </row>
    <row r="152" spans="5:13" x14ac:dyDescent="0.35">
      <c r="E152">
        <v>19</v>
      </c>
      <c r="F152">
        <v>6178251</v>
      </c>
      <c r="G152" t="str">
        <f t="shared" si="2"/>
        <v>19_6178251</v>
      </c>
      <c r="J152" t="s">
        <v>1831</v>
      </c>
      <c r="K152">
        <v>26</v>
      </c>
      <c r="L152">
        <v>27302023</v>
      </c>
      <c r="M152">
        <v>1</v>
      </c>
    </row>
    <row r="153" spans="5:13" x14ac:dyDescent="0.35">
      <c r="E153">
        <v>19</v>
      </c>
      <c r="F153">
        <v>6553427</v>
      </c>
      <c r="G153" t="str">
        <f t="shared" si="2"/>
        <v>19_6553427</v>
      </c>
      <c r="J153" t="s">
        <v>1889</v>
      </c>
      <c r="K153">
        <v>27</v>
      </c>
      <c r="L153">
        <v>45510501</v>
      </c>
      <c r="M153">
        <v>1</v>
      </c>
    </row>
    <row r="154" spans="5:13" x14ac:dyDescent="0.35">
      <c r="E154">
        <v>19</v>
      </c>
      <c r="F154">
        <v>6560183</v>
      </c>
      <c r="G154" t="str">
        <f t="shared" si="2"/>
        <v>19_6560183</v>
      </c>
      <c r="J154" t="s">
        <v>1890</v>
      </c>
      <c r="K154">
        <v>27</v>
      </c>
      <c r="L154">
        <v>45550910</v>
      </c>
      <c r="M154">
        <v>1</v>
      </c>
    </row>
    <row r="155" spans="5:13" x14ac:dyDescent="0.35">
      <c r="E155">
        <v>19</v>
      </c>
      <c r="F155">
        <v>6590666</v>
      </c>
      <c r="G155" t="str">
        <f t="shared" si="2"/>
        <v>19_6590666</v>
      </c>
      <c r="J155" t="s">
        <v>1891</v>
      </c>
      <c r="K155">
        <v>27</v>
      </c>
      <c r="L155">
        <v>45601282</v>
      </c>
      <c r="M155">
        <v>1</v>
      </c>
    </row>
    <row r="156" spans="5:13" x14ac:dyDescent="0.35">
      <c r="E156">
        <v>19</v>
      </c>
      <c r="F156">
        <v>7095253</v>
      </c>
      <c r="G156" t="str">
        <f t="shared" si="2"/>
        <v>19_7095253</v>
      </c>
      <c r="J156" t="s">
        <v>1892</v>
      </c>
      <c r="K156">
        <v>27</v>
      </c>
      <c r="L156">
        <v>45735957</v>
      </c>
      <c r="M156">
        <v>0</v>
      </c>
    </row>
    <row r="157" spans="5:13" x14ac:dyDescent="0.35">
      <c r="E157">
        <v>19</v>
      </c>
      <c r="F157">
        <v>7097389</v>
      </c>
      <c r="G157" t="str">
        <f t="shared" si="2"/>
        <v>19_7097389</v>
      </c>
      <c r="J157" t="s">
        <v>1893</v>
      </c>
      <c r="K157">
        <v>27</v>
      </c>
      <c r="L157">
        <v>45753342</v>
      </c>
      <c r="M157">
        <v>0</v>
      </c>
    </row>
    <row r="158" spans="5:13" x14ac:dyDescent="0.35">
      <c r="E158">
        <v>19</v>
      </c>
      <c r="F158">
        <v>7117822</v>
      </c>
      <c r="G158" t="str">
        <f t="shared" si="2"/>
        <v>19_7117822</v>
      </c>
      <c r="J158" t="s">
        <v>1832</v>
      </c>
      <c r="K158">
        <v>29</v>
      </c>
      <c r="L158">
        <v>56671</v>
      </c>
      <c r="M158">
        <v>1</v>
      </c>
    </row>
    <row r="159" spans="5:13" x14ac:dyDescent="0.35">
      <c r="E159">
        <v>19</v>
      </c>
      <c r="F159">
        <v>7122489</v>
      </c>
      <c r="G159" t="str">
        <f t="shared" si="2"/>
        <v>19_7122489</v>
      </c>
      <c r="J159" t="s">
        <v>1833</v>
      </c>
      <c r="K159">
        <v>29</v>
      </c>
      <c r="L159">
        <v>29124239</v>
      </c>
      <c r="M159">
        <v>1</v>
      </c>
    </row>
    <row r="160" spans="5:13" x14ac:dyDescent="0.35">
      <c r="E160">
        <v>19</v>
      </c>
      <c r="F160">
        <v>7134607</v>
      </c>
      <c r="G160" t="str">
        <f t="shared" si="2"/>
        <v>19_7134607</v>
      </c>
      <c r="J160" t="s">
        <v>1894</v>
      </c>
      <c r="K160">
        <v>29</v>
      </c>
      <c r="L160">
        <v>29164579</v>
      </c>
      <c r="M160">
        <v>1</v>
      </c>
    </row>
    <row r="161" spans="5:13" x14ac:dyDescent="0.35">
      <c r="E161">
        <v>20</v>
      </c>
      <c r="F161">
        <v>13387022</v>
      </c>
      <c r="G161" t="str">
        <f t="shared" si="2"/>
        <v>20_13387022</v>
      </c>
      <c r="J161" t="s">
        <v>1895</v>
      </c>
      <c r="K161">
        <v>30</v>
      </c>
      <c r="L161">
        <v>6203662</v>
      </c>
      <c r="M161">
        <v>1</v>
      </c>
    </row>
    <row r="162" spans="5:13" x14ac:dyDescent="0.35">
      <c r="E162">
        <v>21</v>
      </c>
      <c r="F162">
        <v>5161435</v>
      </c>
      <c r="G162" t="str">
        <f t="shared" si="2"/>
        <v>21_5161435</v>
      </c>
      <c r="J162" t="s">
        <v>1896</v>
      </c>
      <c r="K162">
        <v>30</v>
      </c>
      <c r="L162">
        <v>6349420</v>
      </c>
      <c r="M162">
        <v>1</v>
      </c>
    </row>
    <row r="163" spans="5:13" x14ac:dyDescent="0.35">
      <c r="E163">
        <v>21</v>
      </c>
      <c r="F163">
        <v>5163941</v>
      </c>
      <c r="G163" t="str">
        <f t="shared" si="2"/>
        <v>21_5163941</v>
      </c>
      <c r="J163" t="s">
        <v>1835</v>
      </c>
      <c r="K163">
        <v>31</v>
      </c>
      <c r="L163">
        <v>3191338</v>
      </c>
      <c r="M163">
        <v>1</v>
      </c>
    </row>
    <row r="164" spans="5:13" x14ac:dyDescent="0.35">
      <c r="E164">
        <v>22</v>
      </c>
      <c r="F164">
        <v>11073667</v>
      </c>
      <c r="G164" t="str">
        <f t="shared" si="2"/>
        <v>22_11073667</v>
      </c>
      <c r="J164" t="s">
        <v>1836</v>
      </c>
      <c r="K164">
        <v>31</v>
      </c>
      <c r="L164">
        <v>3247440</v>
      </c>
      <c r="M164">
        <v>0</v>
      </c>
    </row>
    <row r="165" spans="5:13" x14ac:dyDescent="0.35">
      <c r="E165">
        <v>22</v>
      </c>
      <c r="F165">
        <v>12027888</v>
      </c>
      <c r="G165" t="str">
        <f t="shared" si="2"/>
        <v>22_12027888</v>
      </c>
      <c r="J165" t="s">
        <v>1837</v>
      </c>
      <c r="K165">
        <v>31</v>
      </c>
      <c r="L165">
        <v>3389714</v>
      </c>
      <c r="M165">
        <v>1</v>
      </c>
    </row>
    <row r="166" spans="5:13" x14ac:dyDescent="0.35">
      <c r="E166">
        <v>22</v>
      </c>
      <c r="F166">
        <v>12039716</v>
      </c>
      <c r="G166" t="str">
        <f t="shared" si="2"/>
        <v>22_12039716</v>
      </c>
      <c r="J166" t="s">
        <v>1838</v>
      </c>
      <c r="K166">
        <v>31</v>
      </c>
      <c r="L166">
        <v>27881484</v>
      </c>
      <c r="M166">
        <v>1</v>
      </c>
    </row>
    <row r="167" spans="5:13" x14ac:dyDescent="0.35">
      <c r="E167">
        <v>22</v>
      </c>
      <c r="F167">
        <v>18774821</v>
      </c>
      <c r="G167" t="str">
        <f t="shared" si="2"/>
        <v>22_18774821</v>
      </c>
      <c r="J167" t="s">
        <v>1839</v>
      </c>
      <c r="K167">
        <v>31</v>
      </c>
      <c r="L167">
        <v>28462791</v>
      </c>
      <c r="M167">
        <v>0</v>
      </c>
    </row>
    <row r="168" spans="5:13" x14ac:dyDescent="0.35">
      <c r="E168">
        <v>22</v>
      </c>
      <c r="F168">
        <v>18925763</v>
      </c>
      <c r="G168" t="str">
        <f t="shared" si="2"/>
        <v>22_18925763</v>
      </c>
      <c r="J168" t="s">
        <v>1897</v>
      </c>
      <c r="K168">
        <v>32</v>
      </c>
      <c r="L168">
        <v>38609423</v>
      </c>
      <c r="M168">
        <v>1</v>
      </c>
    </row>
    <row r="169" spans="5:13" x14ac:dyDescent="0.35">
      <c r="E169">
        <v>22</v>
      </c>
      <c r="F169">
        <v>18960901</v>
      </c>
      <c r="G169" t="str">
        <f t="shared" si="2"/>
        <v>22_18960901</v>
      </c>
      <c r="J169" t="s">
        <v>1841</v>
      </c>
      <c r="K169">
        <v>32</v>
      </c>
      <c r="L169">
        <v>38698557</v>
      </c>
      <c r="M169">
        <v>0</v>
      </c>
    </row>
    <row r="170" spans="5:13" x14ac:dyDescent="0.35">
      <c r="E170">
        <v>22</v>
      </c>
      <c r="F170">
        <v>18962347</v>
      </c>
      <c r="G170" t="str">
        <f t="shared" si="2"/>
        <v>22_18962347</v>
      </c>
      <c r="J170" t="s">
        <v>1898</v>
      </c>
      <c r="K170">
        <v>32</v>
      </c>
      <c r="L170">
        <v>38745890</v>
      </c>
      <c r="M170">
        <v>1</v>
      </c>
    </row>
    <row r="171" spans="5:13" x14ac:dyDescent="0.35">
      <c r="E171">
        <v>22</v>
      </c>
      <c r="F171">
        <v>19870809</v>
      </c>
      <c r="G171" t="str">
        <f t="shared" si="2"/>
        <v>22_19870809</v>
      </c>
      <c r="J171" t="s">
        <v>1842</v>
      </c>
      <c r="K171">
        <v>34</v>
      </c>
      <c r="L171">
        <v>11120</v>
      </c>
      <c r="M171">
        <v>0</v>
      </c>
    </row>
    <row r="172" spans="5:13" x14ac:dyDescent="0.35">
      <c r="E172">
        <v>22</v>
      </c>
      <c r="F172">
        <v>19896418</v>
      </c>
      <c r="G172" t="str">
        <f t="shared" si="2"/>
        <v>22_19896418</v>
      </c>
      <c r="J172" t="s">
        <v>1843</v>
      </c>
      <c r="K172">
        <v>35</v>
      </c>
      <c r="L172">
        <v>80309</v>
      </c>
      <c r="M172">
        <v>0</v>
      </c>
    </row>
    <row r="173" spans="5:13" x14ac:dyDescent="0.35">
      <c r="E173">
        <v>22</v>
      </c>
      <c r="F173">
        <v>19909927</v>
      </c>
      <c r="G173" t="str">
        <f t="shared" si="2"/>
        <v>22_19909927</v>
      </c>
      <c r="J173" t="s">
        <v>1844</v>
      </c>
      <c r="K173">
        <v>36</v>
      </c>
      <c r="L173">
        <v>14998514</v>
      </c>
      <c r="M173">
        <v>1</v>
      </c>
    </row>
    <row r="174" spans="5:13" x14ac:dyDescent="0.35">
      <c r="E174">
        <v>22</v>
      </c>
      <c r="F174">
        <v>19925395</v>
      </c>
      <c r="G174" t="str">
        <f t="shared" si="2"/>
        <v>22_19925395</v>
      </c>
      <c r="J174" t="s">
        <v>1845</v>
      </c>
      <c r="K174">
        <v>36</v>
      </c>
      <c r="L174">
        <v>15043853</v>
      </c>
      <c r="M174">
        <v>1</v>
      </c>
    </row>
    <row r="175" spans="5:13" x14ac:dyDescent="0.35">
      <c r="E175">
        <v>22</v>
      </c>
      <c r="F175">
        <v>19967910</v>
      </c>
      <c r="G175" t="str">
        <f t="shared" si="2"/>
        <v>22_19967910</v>
      </c>
      <c r="J175" t="s">
        <v>1846</v>
      </c>
      <c r="K175">
        <v>37</v>
      </c>
      <c r="L175">
        <v>672739</v>
      </c>
      <c r="M175">
        <v>1</v>
      </c>
    </row>
    <row r="176" spans="5:13" x14ac:dyDescent="0.35">
      <c r="E176">
        <v>22</v>
      </c>
      <c r="F176">
        <v>31172201</v>
      </c>
      <c r="G176" t="str">
        <f t="shared" si="2"/>
        <v>22_31172201</v>
      </c>
      <c r="J176" t="s">
        <v>1899</v>
      </c>
      <c r="K176">
        <v>37</v>
      </c>
      <c r="L176">
        <v>700664</v>
      </c>
      <c r="M176">
        <v>0</v>
      </c>
    </row>
    <row r="177" spans="5:13" x14ac:dyDescent="0.35">
      <c r="E177">
        <v>22</v>
      </c>
      <c r="F177">
        <v>31194138</v>
      </c>
      <c r="G177" t="str">
        <f t="shared" si="2"/>
        <v>22_31194138</v>
      </c>
      <c r="J177" t="s">
        <v>1900</v>
      </c>
      <c r="K177">
        <v>37</v>
      </c>
      <c r="L177">
        <v>11509832</v>
      </c>
      <c r="M177">
        <v>1</v>
      </c>
    </row>
    <row r="178" spans="5:13" x14ac:dyDescent="0.35">
      <c r="E178">
        <v>22</v>
      </c>
      <c r="F178">
        <v>31201052</v>
      </c>
      <c r="G178" t="str">
        <f t="shared" si="2"/>
        <v>22_31201052</v>
      </c>
    </row>
    <row r="179" spans="5:13" x14ac:dyDescent="0.35">
      <c r="E179">
        <v>22</v>
      </c>
      <c r="F179">
        <v>31222265</v>
      </c>
      <c r="G179" t="str">
        <f t="shared" si="2"/>
        <v>22_31222265</v>
      </c>
    </row>
    <row r="180" spans="5:13" x14ac:dyDescent="0.35">
      <c r="E180">
        <v>22</v>
      </c>
      <c r="F180">
        <v>31329887</v>
      </c>
      <c r="G180" t="str">
        <f t="shared" si="2"/>
        <v>22_31329887</v>
      </c>
    </row>
    <row r="181" spans="5:13" x14ac:dyDescent="0.35">
      <c r="E181">
        <v>22</v>
      </c>
      <c r="F181">
        <v>31334345</v>
      </c>
      <c r="G181" t="str">
        <f t="shared" si="2"/>
        <v>22_31334345</v>
      </c>
    </row>
    <row r="182" spans="5:13" x14ac:dyDescent="0.35">
      <c r="E182">
        <v>22</v>
      </c>
      <c r="F182">
        <v>31347124</v>
      </c>
      <c r="G182" t="str">
        <f t="shared" si="2"/>
        <v>22_31347124</v>
      </c>
    </row>
    <row r="183" spans="5:13" x14ac:dyDescent="0.35">
      <c r="E183">
        <v>22</v>
      </c>
      <c r="F183">
        <v>31367576</v>
      </c>
      <c r="G183" t="str">
        <f t="shared" si="2"/>
        <v>22_31367576</v>
      </c>
    </row>
    <row r="184" spans="5:13" x14ac:dyDescent="0.35">
      <c r="E184">
        <v>22</v>
      </c>
      <c r="F184">
        <v>31391161</v>
      </c>
      <c r="G184" t="str">
        <f t="shared" si="2"/>
        <v>22_31391161</v>
      </c>
    </row>
    <row r="185" spans="5:13" x14ac:dyDescent="0.35">
      <c r="E185">
        <v>22</v>
      </c>
      <c r="F185">
        <v>42735494</v>
      </c>
      <c r="G185" t="str">
        <f t="shared" si="2"/>
        <v>22_42735494</v>
      </c>
    </row>
    <row r="186" spans="5:13" x14ac:dyDescent="0.35">
      <c r="E186">
        <v>22</v>
      </c>
      <c r="F186">
        <v>42749047</v>
      </c>
      <c r="G186" t="str">
        <f t="shared" si="2"/>
        <v>22_42749047</v>
      </c>
    </row>
    <row r="187" spans="5:13" x14ac:dyDescent="0.35">
      <c r="E187">
        <v>22</v>
      </c>
      <c r="F187">
        <v>42752764</v>
      </c>
      <c r="G187" t="str">
        <f t="shared" si="2"/>
        <v>22_42752764</v>
      </c>
    </row>
    <row r="188" spans="5:13" x14ac:dyDescent="0.35">
      <c r="E188">
        <v>22</v>
      </c>
      <c r="F188">
        <v>42783021</v>
      </c>
      <c r="G188" t="str">
        <f t="shared" si="2"/>
        <v>22_42783021</v>
      </c>
    </row>
    <row r="189" spans="5:13" x14ac:dyDescent="0.35">
      <c r="E189">
        <v>23</v>
      </c>
      <c r="F189">
        <v>33715960</v>
      </c>
      <c r="G189" t="str">
        <f t="shared" si="2"/>
        <v>23_33715960</v>
      </c>
    </row>
    <row r="190" spans="5:13" x14ac:dyDescent="0.35">
      <c r="E190">
        <v>23</v>
      </c>
      <c r="F190">
        <v>33728739</v>
      </c>
      <c r="G190" t="str">
        <f t="shared" si="2"/>
        <v>23_33728739</v>
      </c>
    </row>
    <row r="191" spans="5:13" x14ac:dyDescent="0.35">
      <c r="E191">
        <v>23</v>
      </c>
      <c r="F191">
        <v>33745926</v>
      </c>
      <c r="G191" t="str">
        <f t="shared" si="2"/>
        <v>23_33745926</v>
      </c>
    </row>
    <row r="192" spans="5:13" x14ac:dyDescent="0.35">
      <c r="E192">
        <v>23</v>
      </c>
      <c r="F192">
        <v>33747854</v>
      </c>
      <c r="G192" t="str">
        <f t="shared" si="2"/>
        <v>23_33747854</v>
      </c>
    </row>
    <row r="193" spans="5:7" x14ac:dyDescent="0.35">
      <c r="E193">
        <v>24</v>
      </c>
      <c r="F193">
        <v>2013708</v>
      </c>
      <c r="G193" t="str">
        <f t="shared" si="2"/>
        <v>24_2013708</v>
      </c>
    </row>
    <row r="194" spans="5:7" x14ac:dyDescent="0.35">
      <c r="E194">
        <v>24</v>
      </c>
      <c r="F194">
        <v>2030474</v>
      </c>
      <c r="G194" t="str">
        <f t="shared" si="2"/>
        <v>24_2030474</v>
      </c>
    </row>
    <row r="195" spans="5:7" x14ac:dyDescent="0.35">
      <c r="E195">
        <v>25</v>
      </c>
      <c r="F195">
        <v>26985671</v>
      </c>
      <c r="G195" t="str">
        <f t="shared" ref="G195:G223" si="3">E195&amp;"_"&amp;F195</f>
        <v>25_26985671</v>
      </c>
    </row>
    <row r="196" spans="5:7" x14ac:dyDescent="0.35">
      <c r="E196">
        <v>26</v>
      </c>
      <c r="F196">
        <v>22151015</v>
      </c>
      <c r="G196" t="str">
        <f t="shared" si="3"/>
        <v>26_22151015</v>
      </c>
    </row>
    <row r="197" spans="5:7" x14ac:dyDescent="0.35">
      <c r="E197">
        <v>26</v>
      </c>
      <c r="F197">
        <v>22156289</v>
      </c>
      <c r="G197" t="str">
        <f t="shared" si="3"/>
        <v>26_22156289</v>
      </c>
    </row>
    <row r="198" spans="5:7" x14ac:dyDescent="0.35">
      <c r="E198">
        <v>27</v>
      </c>
      <c r="F198">
        <v>13044462</v>
      </c>
      <c r="G198" t="str">
        <f t="shared" si="3"/>
        <v>27_13044462</v>
      </c>
    </row>
    <row r="199" spans="5:7" x14ac:dyDescent="0.35">
      <c r="E199">
        <v>27</v>
      </c>
      <c r="F199">
        <v>13200708</v>
      </c>
      <c r="G199" t="str">
        <f t="shared" si="3"/>
        <v>27_13200708</v>
      </c>
    </row>
    <row r="200" spans="5:7" x14ac:dyDescent="0.35">
      <c r="E200">
        <v>27</v>
      </c>
      <c r="F200">
        <v>13206254</v>
      </c>
      <c r="G200" t="str">
        <f t="shared" si="3"/>
        <v>27_13206254</v>
      </c>
    </row>
    <row r="201" spans="5:7" x14ac:dyDescent="0.35">
      <c r="E201">
        <v>27</v>
      </c>
      <c r="F201">
        <v>44314156</v>
      </c>
      <c r="G201" t="str">
        <f t="shared" si="3"/>
        <v>27_44314156</v>
      </c>
    </row>
    <row r="202" spans="5:7" x14ac:dyDescent="0.35">
      <c r="E202">
        <v>27</v>
      </c>
      <c r="F202">
        <v>44328723</v>
      </c>
      <c r="G202" t="str">
        <f t="shared" si="3"/>
        <v>27_44328723</v>
      </c>
    </row>
    <row r="203" spans="5:7" x14ac:dyDescent="0.35">
      <c r="E203">
        <v>29</v>
      </c>
      <c r="F203">
        <v>16997277</v>
      </c>
      <c r="G203" t="str">
        <f t="shared" si="3"/>
        <v>29_16997277</v>
      </c>
    </row>
    <row r="204" spans="5:7" x14ac:dyDescent="0.35">
      <c r="E204">
        <v>30</v>
      </c>
      <c r="F204">
        <v>1558195</v>
      </c>
      <c r="G204" t="str">
        <f t="shared" si="3"/>
        <v>30_1558195</v>
      </c>
    </row>
    <row r="205" spans="5:7" x14ac:dyDescent="0.35">
      <c r="E205">
        <v>30</v>
      </c>
      <c r="F205">
        <v>1732646</v>
      </c>
      <c r="G205" t="str">
        <f t="shared" si="3"/>
        <v>30_1732646</v>
      </c>
    </row>
    <row r="206" spans="5:7" x14ac:dyDescent="0.35">
      <c r="E206">
        <v>30</v>
      </c>
      <c r="F206">
        <v>1761343</v>
      </c>
      <c r="G206" t="str">
        <f t="shared" si="3"/>
        <v>30_1761343</v>
      </c>
    </row>
    <row r="207" spans="5:7" x14ac:dyDescent="0.35">
      <c r="E207">
        <v>30</v>
      </c>
      <c r="F207">
        <v>1774783</v>
      </c>
      <c r="G207" t="str">
        <f t="shared" si="3"/>
        <v>30_1774783</v>
      </c>
    </row>
    <row r="208" spans="5:7" x14ac:dyDescent="0.35">
      <c r="E208">
        <v>30</v>
      </c>
      <c r="F208">
        <v>1784036</v>
      </c>
      <c r="G208" t="str">
        <f t="shared" si="3"/>
        <v>30_1784036</v>
      </c>
    </row>
    <row r="209" spans="5:7" x14ac:dyDescent="0.35">
      <c r="E209">
        <v>30</v>
      </c>
      <c r="F209">
        <v>4822803</v>
      </c>
      <c r="G209" t="str">
        <f t="shared" si="3"/>
        <v>30_4822803</v>
      </c>
    </row>
    <row r="210" spans="5:7" x14ac:dyDescent="0.35">
      <c r="E210">
        <v>30</v>
      </c>
      <c r="F210">
        <v>19252233</v>
      </c>
      <c r="G210" t="str">
        <f t="shared" si="3"/>
        <v>30_19252233</v>
      </c>
    </row>
    <row r="211" spans="5:7" x14ac:dyDescent="0.35">
      <c r="E211">
        <v>30</v>
      </c>
      <c r="F211">
        <v>21276347</v>
      </c>
      <c r="G211" t="str">
        <f t="shared" si="3"/>
        <v>30_21276347</v>
      </c>
    </row>
    <row r="212" spans="5:7" x14ac:dyDescent="0.35">
      <c r="E212">
        <v>31</v>
      </c>
      <c r="F212">
        <v>25635600</v>
      </c>
      <c r="G212" t="str">
        <f t="shared" si="3"/>
        <v>31_25635600</v>
      </c>
    </row>
    <row r="213" spans="5:7" x14ac:dyDescent="0.35">
      <c r="E213">
        <v>31</v>
      </c>
      <c r="F213">
        <v>29464575</v>
      </c>
      <c r="G213" t="str">
        <f t="shared" si="3"/>
        <v>31_29464575</v>
      </c>
    </row>
    <row r="214" spans="5:7" x14ac:dyDescent="0.35">
      <c r="E214">
        <v>31</v>
      </c>
      <c r="F214">
        <v>29635261</v>
      </c>
      <c r="G214" t="str">
        <f t="shared" si="3"/>
        <v>31_29635261</v>
      </c>
    </row>
    <row r="215" spans="5:7" x14ac:dyDescent="0.35">
      <c r="E215">
        <v>32</v>
      </c>
      <c r="F215">
        <v>24622112</v>
      </c>
      <c r="G215" t="str">
        <f t="shared" si="3"/>
        <v>32_24622112</v>
      </c>
    </row>
    <row r="216" spans="5:7" x14ac:dyDescent="0.35">
      <c r="E216">
        <v>32</v>
      </c>
      <c r="F216">
        <v>24642473</v>
      </c>
      <c r="G216" t="str">
        <f t="shared" si="3"/>
        <v>32_24642473</v>
      </c>
    </row>
    <row r="217" spans="5:7" x14ac:dyDescent="0.35">
      <c r="E217">
        <v>32</v>
      </c>
      <c r="F217">
        <v>24657487</v>
      </c>
      <c r="G217" t="str">
        <f t="shared" si="3"/>
        <v>32_24657487</v>
      </c>
    </row>
    <row r="218" spans="5:7" x14ac:dyDescent="0.35">
      <c r="E218">
        <v>32</v>
      </c>
      <c r="F218">
        <v>25070561</v>
      </c>
      <c r="G218" t="str">
        <f t="shared" si="3"/>
        <v>32_25070561</v>
      </c>
    </row>
    <row r="219" spans="5:7" x14ac:dyDescent="0.35">
      <c r="E219">
        <v>33</v>
      </c>
      <c r="F219">
        <v>3477504</v>
      </c>
      <c r="G219" t="str">
        <f t="shared" si="3"/>
        <v>33_3477504</v>
      </c>
    </row>
    <row r="220" spans="5:7" x14ac:dyDescent="0.35">
      <c r="E220">
        <v>36</v>
      </c>
      <c r="F220">
        <v>823663</v>
      </c>
      <c r="G220" t="str">
        <f t="shared" si="3"/>
        <v>36_823663</v>
      </c>
    </row>
    <row r="221" spans="5:7" x14ac:dyDescent="0.35">
      <c r="E221">
        <v>36</v>
      </c>
      <c r="F221">
        <v>838511</v>
      </c>
      <c r="G221" t="str">
        <f t="shared" si="3"/>
        <v>36_838511</v>
      </c>
    </row>
    <row r="222" spans="5:7" x14ac:dyDescent="0.35">
      <c r="E222">
        <v>36</v>
      </c>
      <c r="F222">
        <v>854378</v>
      </c>
      <c r="G222" t="str">
        <f t="shared" si="3"/>
        <v>36_854378</v>
      </c>
    </row>
    <row r="223" spans="5:7" x14ac:dyDescent="0.35">
      <c r="E223">
        <v>36</v>
      </c>
      <c r="F223">
        <v>7146325</v>
      </c>
      <c r="G223" t="str">
        <f t="shared" si="3"/>
        <v>36_7146325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9990-BF5E-4C27-AD31-3D3B12239FCA}">
  <sheetPr filterMode="1"/>
  <dimension ref="A1:G140"/>
  <sheetViews>
    <sheetView tabSelected="1" topLeftCell="A118" workbookViewId="0">
      <selection activeCell="F115" sqref="F115:F118"/>
    </sheetView>
  </sheetViews>
  <sheetFormatPr defaultRowHeight="14.5" x14ac:dyDescent="0.35"/>
  <cols>
    <col min="1" max="1" width="12.90625" bestFit="1" customWidth="1"/>
    <col min="6" max="6" width="12.54296875" bestFit="1" customWidth="1"/>
  </cols>
  <sheetData>
    <row r="1" spans="1:7" x14ac:dyDescent="0.35">
      <c r="A1" t="s">
        <v>1706</v>
      </c>
      <c r="B1" t="s">
        <v>0</v>
      </c>
      <c r="C1" t="s">
        <v>1</v>
      </c>
      <c r="D1" t="s">
        <v>1707</v>
      </c>
      <c r="E1" t="s">
        <v>1902</v>
      </c>
      <c r="F1" t="s">
        <v>1903</v>
      </c>
    </row>
    <row r="2" spans="1:7" x14ac:dyDescent="0.35">
      <c r="A2" t="s">
        <v>1708</v>
      </c>
      <c r="B2">
        <v>1</v>
      </c>
      <c r="C2">
        <v>2948208</v>
      </c>
      <c r="D2">
        <v>1</v>
      </c>
      <c r="E2" t="str">
        <f>IF(ISERROR(VLOOKUP(A2,Cluster2!J:J,1,FALSE)),"FALSE","TRUE")</f>
        <v>TRUE</v>
      </c>
      <c r="F2">
        <f>VLOOKUP(A2,[1]All!$D:$M,10,TRUE)</f>
        <v>4</v>
      </c>
      <c r="G2" t="s">
        <v>1907</v>
      </c>
    </row>
    <row r="3" spans="1:7" x14ac:dyDescent="0.35">
      <c r="A3" t="s">
        <v>1709</v>
      </c>
      <c r="B3">
        <v>1</v>
      </c>
      <c r="C3">
        <v>4575316</v>
      </c>
      <c r="D3">
        <v>1</v>
      </c>
      <c r="E3" t="str">
        <f>IF(ISERROR(VLOOKUP(A3,Cluster2!J:J,1,FALSE)),"FALSE","TRUE")</f>
        <v>TRUE</v>
      </c>
      <c r="F3">
        <f>VLOOKUP(A3,[1]All!$D:$M,10,TRUE)</f>
        <v>2</v>
      </c>
    </row>
    <row r="4" spans="1:7" x14ac:dyDescent="0.35">
      <c r="A4" t="s">
        <v>1710</v>
      </c>
      <c r="B4">
        <v>1</v>
      </c>
      <c r="C4">
        <v>4726836</v>
      </c>
      <c r="D4">
        <v>1</v>
      </c>
      <c r="E4" t="str">
        <f>IF(ISERROR(VLOOKUP(A4,Cluster2!J:J,1,FALSE)),"FALSE","TRUE")</f>
        <v>TRUE</v>
      </c>
      <c r="F4">
        <f>VLOOKUP(A4,[1]All!$D:$M,10,TRUE)</f>
        <v>2</v>
      </c>
    </row>
    <row r="5" spans="1:7" hidden="1" x14ac:dyDescent="0.35">
      <c r="A5" t="s">
        <v>1711</v>
      </c>
      <c r="B5">
        <v>1</v>
      </c>
      <c r="C5">
        <v>10508512</v>
      </c>
      <c r="D5">
        <v>0</v>
      </c>
      <c r="E5" t="str">
        <f>IF(ISERROR(VLOOKUP(A5,Cluster2!J:J,1,FALSE)),"FALSE","TRUE")</f>
        <v>TRUE</v>
      </c>
      <c r="F5">
        <f>VLOOKUP(A5,[1]All!$D:$M,10,TRUE)</f>
        <v>0</v>
      </c>
    </row>
    <row r="6" spans="1:7" x14ac:dyDescent="0.35">
      <c r="A6" t="s">
        <v>1712</v>
      </c>
      <c r="B6">
        <v>1</v>
      </c>
      <c r="C6">
        <v>99806354</v>
      </c>
      <c r="D6">
        <v>0</v>
      </c>
      <c r="E6" t="str">
        <f>IF(ISERROR(VLOOKUP(A6,Cluster2!J:J,1,FALSE)),"FALSE","TRUE")</f>
        <v>TRUE</v>
      </c>
      <c r="F6">
        <f>VLOOKUP(A6,[1]All!$D:$M,10,TRUE)</f>
        <v>1</v>
      </c>
    </row>
    <row r="7" spans="1:7" x14ac:dyDescent="0.35">
      <c r="A7" t="s">
        <v>1713</v>
      </c>
      <c r="B7">
        <v>1</v>
      </c>
      <c r="C7">
        <v>99864950</v>
      </c>
      <c r="D7">
        <v>1</v>
      </c>
      <c r="E7" t="str">
        <f>IF(ISERROR(VLOOKUP(A7,Cluster2!J:J,1,FALSE)),"FALSE","TRUE")</f>
        <v>TRUE</v>
      </c>
      <c r="F7">
        <f>VLOOKUP(A7,[1]All!$D:$M,10,TRUE)</f>
        <v>1</v>
      </c>
    </row>
    <row r="8" spans="1:7" hidden="1" x14ac:dyDescent="0.35">
      <c r="A8" t="s">
        <v>1714</v>
      </c>
      <c r="B8">
        <v>2</v>
      </c>
      <c r="C8">
        <v>82885</v>
      </c>
      <c r="D8">
        <v>1</v>
      </c>
      <c r="E8" t="str">
        <f>IF(ISERROR(VLOOKUP(A8,Cluster2!J:J,1,FALSE)),"FALSE","TRUE")</f>
        <v>TRUE</v>
      </c>
      <c r="F8">
        <f>VLOOKUP(A8,[1]All!$D:$M,10,TRUE)</f>
        <v>0</v>
      </c>
    </row>
    <row r="9" spans="1:7" hidden="1" x14ac:dyDescent="0.35">
      <c r="A9" t="s">
        <v>1715</v>
      </c>
      <c r="B9">
        <v>2</v>
      </c>
      <c r="C9">
        <v>4012080</v>
      </c>
      <c r="D9">
        <v>1</v>
      </c>
      <c r="E9" t="str">
        <f>IF(ISERROR(VLOOKUP(A9,Cluster2!J:J,1,FALSE)),"FALSE","TRUE")</f>
        <v>TRUE</v>
      </c>
      <c r="F9">
        <f>VLOOKUP(A9,[1]All!$D:$M,10,TRUE)</f>
        <v>0</v>
      </c>
    </row>
    <row r="10" spans="1:7" hidden="1" x14ac:dyDescent="0.35">
      <c r="A10" t="s">
        <v>1716</v>
      </c>
      <c r="B10">
        <v>2</v>
      </c>
      <c r="C10">
        <v>4077069</v>
      </c>
      <c r="D10">
        <v>1</v>
      </c>
      <c r="E10" t="str">
        <f>IF(ISERROR(VLOOKUP(A10,Cluster2!J:J,1,FALSE)),"FALSE","TRUE")</f>
        <v>TRUE</v>
      </c>
      <c r="F10">
        <f>VLOOKUP(A10,[1]All!$D:$M,10,TRUE)</f>
        <v>0</v>
      </c>
    </row>
    <row r="11" spans="1:7" hidden="1" x14ac:dyDescent="0.35">
      <c r="A11" t="s">
        <v>1717</v>
      </c>
      <c r="B11">
        <v>2</v>
      </c>
      <c r="C11">
        <v>4200358</v>
      </c>
      <c r="D11">
        <v>0</v>
      </c>
      <c r="E11" t="str">
        <f>IF(ISERROR(VLOOKUP(A11,Cluster2!J:J,1,FALSE)),"FALSE","TRUE")</f>
        <v>FALSE</v>
      </c>
      <c r="F11">
        <f>VLOOKUP(A11,[1]All!$D:$M,10,TRUE)</f>
        <v>0</v>
      </c>
    </row>
    <row r="12" spans="1:7" x14ac:dyDescent="0.35">
      <c r="A12" t="s">
        <v>1718</v>
      </c>
      <c r="B12">
        <v>2</v>
      </c>
      <c r="C12">
        <v>43871566</v>
      </c>
      <c r="D12">
        <v>1</v>
      </c>
      <c r="E12" t="str">
        <f>IF(ISERROR(VLOOKUP(A12,Cluster2!J:J,1,FALSE)),"FALSE","TRUE")</f>
        <v>TRUE</v>
      </c>
      <c r="F12">
        <f>VLOOKUP(A12,[1]All!$D:$M,10,TRUE)</f>
        <v>1</v>
      </c>
    </row>
    <row r="13" spans="1:7" x14ac:dyDescent="0.35">
      <c r="A13" t="s">
        <v>1719</v>
      </c>
      <c r="B13">
        <v>2</v>
      </c>
      <c r="C13">
        <v>57686136</v>
      </c>
      <c r="D13">
        <v>1</v>
      </c>
      <c r="E13" t="str">
        <f>IF(ISERROR(VLOOKUP(A13,Cluster2!J:J,1,FALSE)),"FALSE","TRUE")</f>
        <v>TRUE</v>
      </c>
      <c r="F13">
        <f>VLOOKUP(A13,[1]All!$D:$M,10,TRUE)</f>
        <v>1</v>
      </c>
    </row>
    <row r="14" spans="1:7" x14ac:dyDescent="0.35">
      <c r="A14" t="s">
        <v>1720</v>
      </c>
      <c r="B14">
        <v>2</v>
      </c>
      <c r="C14">
        <v>85380044</v>
      </c>
      <c r="D14">
        <v>1</v>
      </c>
      <c r="E14" t="str">
        <f>IF(ISERROR(VLOOKUP(A14,Cluster2!J:J,1,FALSE)),"FALSE","TRUE")</f>
        <v>TRUE</v>
      </c>
      <c r="F14">
        <f>VLOOKUP(A14,[1]All!$D:$M,10,TRUE)</f>
        <v>1</v>
      </c>
    </row>
    <row r="15" spans="1:7" x14ac:dyDescent="0.35">
      <c r="A15" t="s">
        <v>1721</v>
      </c>
      <c r="B15">
        <v>2</v>
      </c>
      <c r="C15">
        <v>85416217</v>
      </c>
      <c r="D15">
        <v>0</v>
      </c>
      <c r="E15" t="str">
        <f>IF(ISERROR(VLOOKUP(A15,Cluster2!J:J,1,FALSE)),"FALSE","TRUE")</f>
        <v>TRUE</v>
      </c>
      <c r="F15">
        <f>VLOOKUP(A15,[1]All!$D:$M,10,TRUE)</f>
        <v>1</v>
      </c>
    </row>
    <row r="16" spans="1:7" x14ac:dyDescent="0.35">
      <c r="A16" t="s">
        <v>1722</v>
      </c>
      <c r="B16">
        <v>3</v>
      </c>
      <c r="C16">
        <v>20918</v>
      </c>
      <c r="D16">
        <v>1</v>
      </c>
      <c r="E16" t="str">
        <f>IF(ISERROR(VLOOKUP(A16,Cluster2!J:J,1,FALSE)),"FALSE","TRUE")</f>
        <v>TRUE</v>
      </c>
      <c r="F16">
        <f>VLOOKUP(A16,[1]All!$D:$M,10,TRUE)</f>
        <v>1</v>
      </c>
    </row>
    <row r="17" spans="1:7" x14ac:dyDescent="0.35">
      <c r="A17" t="s">
        <v>1723</v>
      </c>
      <c r="B17">
        <v>3</v>
      </c>
      <c r="C17">
        <v>21902</v>
      </c>
      <c r="D17">
        <v>0</v>
      </c>
      <c r="E17" t="str">
        <f>IF(ISERROR(VLOOKUP(A17,Cluster2!J:J,1,FALSE)),"FALSE","TRUE")</f>
        <v>TRUE</v>
      </c>
      <c r="F17">
        <f>VLOOKUP(A17,[1]All!$D:$M,10,TRUE)</f>
        <v>1</v>
      </c>
    </row>
    <row r="18" spans="1:7" x14ac:dyDescent="0.35">
      <c r="A18" t="s">
        <v>1724</v>
      </c>
      <c r="B18">
        <v>3</v>
      </c>
      <c r="C18">
        <v>44994</v>
      </c>
      <c r="D18">
        <v>1</v>
      </c>
      <c r="E18" t="str">
        <f>IF(ISERROR(VLOOKUP(A18,Cluster2!J:J,1,FALSE)),"FALSE","TRUE")</f>
        <v>TRUE</v>
      </c>
      <c r="F18">
        <f>VLOOKUP(A18,[1]All!$D:$M,10,TRUE)</f>
        <v>1</v>
      </c>
    </row>
    <row r="19" spans="1:7" hidden="1" x14ac:dyDescent="0.35">
      <c r="A19" t="s">
        <v>1725</v>
      </c>
      <c r="B19">
        <v>3</v>
      </c>
      <c r="C19">
        <v>18590633</v>
      </c>
      <c r="D19">
        <v>1</v>
      </c>
      <c r="E19" t="str">
        <f>IF(ISERROR(VLOOKUP(A19,Cluster2!J:J,1,FALSE)),"FALSE","TRUE")</f>
        <v>FALSE</v>
      </c>
      <c r="F19">
        <f>VLOOKUP(A19,[1]All!$D:$M,10,TRUE)</f>
        <v>2</v>
      </c>
    </row>
    <row r="20" spans="1:7" x14ac:dyDescent="0.35">
      <c r="A20" t="s">
        <v>1726</v>
      </c>
      <c r="B20">
        <v>3</v>
      </c>
      <c r="C20">
        <v>18631494</v>
      </c>
      <c r="D20">
        <v>1</v>
      </c>
      <c r="E20" t="str">
        <f>IF(ISERROR(VLOOKUP(A20,Cluster2!J:J,1,FALSE)),"FALSE","TRUE")</f>
        <v>TRUE</v>
      </c>
      <c r="F20">
        <f>VLOOKUP(A20,[1]All!$D:$M,10,TRUE)</f>
        <v>2</v>
      </c>
      <c r="G20" t="s">
        <v>1904</v>
      </c>
    </row>
    <row r="21" spans="1:7" x14ac:dyDescent="0.35">
      <c r="A21" t="s">
        <v>1727</v>
      </c>
      <c r="B21">
        <v>3</v>
      </c>
      <c r="C21">
        <v>18779480</v>
      </c>
      <c r="D21">
        <v>1</v>
      </c>
      <c r="E21" t="str">
        <f>IF(ISERROR(VLOOKUP(A21,Cluster2!J:J,1,FALSE)),"FALSE","TRUE")</f>
        <v>TRUE</v>
      </c>
      <c r="F21">
        <f>VLOOKUP(A21,[1]All!$D:$M,10,TRUE)</f>
        <v>2</v>
      </c>
      <c r="G21" t="s">
        <v>1904</v>
      </c>
    </row>
    <row r="22" spans="1:7" x14ac:dyDescent="0.35">
      <c r="A22" t="s">
        <v>1728</v>
      </c>
      <c r="B22">
        <v>3</v>
      </c>
      <c r="C22">
        <v>18816094</v>
      </c>
      <c r="D22">
        <v>0</v>
      </c>
      <c r="E22" t="str">
        <f>IF(ISERROR(VLOOKUP(A22,Cluster2!J:J,1,FALSE)),"FALSE","TRUE")</f>
        <v>TRUE</v>
      </c>
      <c r="F22">
        <f>VLOOKUP(A22,[1]All!$D:$M,10,TRUE)</f>
        <v>2</v>
      </c>
      <c r="G22" t="s">
        <v>1904</v>
      </c>
    </row>
    <row r="23" spans="1:7" hidden="1" x14ac:dyDescent="0.35">
      <c r="A23" t="s">
        <v>1729</v>
      </c>
      <c r="B23">
        <v>3</v>
      </c>
      <c r="C23">
        <v>31757502</v>
      </c>
      <c r="D23">
        <v>1</v>
      </c>
      <c r="E23" t="str">
        <f>IF(ISERROR(VLOOKUP(A23,Cluster2!J:J,1,FALSE)),"FALSE","TRUE")</f>
        <v>TRUE</v>
      </c>
      <c r="F23">
        <f>VLOOKUP(A23,[1]All!$D:$M,10,TRUE)</f>
        <v>0</v>
      </c>
    </row>
    <row r="24" spans="1:7" hidden="1" x14ac:dyDescent="0.35">
      <c r="A24" t="s">
        <v>1730</v>
      </c>
      <c r="B24">
        <v>5</v>
      </c>
      <c r="C24">
        <v>80687</v>
      </c>
      <c r="D24">
        <v>0</v>
      </c>
      <c r="E24" t="str">
        <f>IF(ISERROR(VLOOKUP(A24,Cluster2!J:J,1,FALSE)),"FALSE","TRUE")</f>
        <v>TRUE</v>
      </c>
      <c r="F24">
        <f>VLOOKUP(A24,[1]All!$D:$M,10,TRUE)</f>
        <v>0</v>
      </c>
    </row>
    <row r="25" spans="1:7" hidden="1" x14ac:dyDescent="0.35">
      <c r="A25" t="s">
        <v>1731</v>
      </c>
      <c r="B25">
        <v>6</v>
      </c>
      <c r="C25">
        <v>3233804</v>
      </c>
      <c r="D25">
        <v>1</v>
      </c>
      <c r="E25" t="str">
        <f>IF(ISERROR(VLOOKUP(A25,Cluster2!J:J,1,FALSE)),"FALSE","TRUE")</f>
        <v>TRUE</v>
      </c>
      <c r="F25">
        <f>VLOOKUP(A25,[1]All!$D:$M,10,TRUE)</f>
        <v>0</v>
      </c>
    </row>
    <row r="26" spans="1:7" hidden="1" x14ac:dyDescent="0.35">
      <c r="A26" t="s">
        <v>1732</v>
      </c>
      <c r="B26">
        <v>6</v>
      </c>
      <c r="C26">
        <v>3267641</v>
      </c>
      <c r="D26">
        <v>1</v>
      </c>
      <c r="E26" t="str">
        <f>IF(ISERROR(VLOOKUP(A26,Cluster2!J:J,1,FALSE)),"FALSE","TRUE")</f>
        <v>TRUE</v>
      </c>
      <c r="F26">
        <f>VLOOKUP(A26,[1]All!$D:$M,10,TRUE)</f>
        <v>0</v>
      </c>
    </row>
    <row r="27" spans="1:7" hidden="1" x14ac:dyDescent="0.35">
      <c r="A27" t="s">
        <v>1733</v>
      </c>
      <c r="B27">
        <v>6</v>
      </c>
      <c r="C27">
        <v>3422966</v>
      </c>
      <c r="D27">
        <v>1</v>
      </c>
      <c r="E27" t="str">
        <f>IF(ISERROR(VLOOKUP(A27,Cluster2!J:J,1,FALSE)),"FALSE","TRUE")</f>
        <v>TRUE</v>
      </c>
      <c r="F27">
        <f>VLOOKUP(A27,[1]All!$D:$M,10,TRUE)</f>
        <v>0</v>
      </c>
    </row>
    <row r="28" spans="1:7" hidden="1" x14ac:dyDescent="0.35">
      <c r="A28" t="s">
        <v>1734</v>
      </c>
      <c r="B28">
        <v>6</v>
      </c>
      <c r="C28">
        <v>3505333</v>
      </c>
      <c r="D28">
        <v>1</v>
      </c>
      <c r="E28" t="str">
        <f>IF(ISERROR(VLOOKUP(A28,Cluster2!J:J,1,FALSE)),"FALSE","TRUE")</f>
        <v>TRUE</v>
      </c>
      <c r="F28">
        <f>VLOOKUP(A28,[1]All!$D:$M,10,TRUE)</f>
        <v>0</v>
      </c>
    </row>
    <row r="29" spans="1:7" hidden="1" x14ac:dyDescent="0.35">
      <c r="A29" t="s">
        <v>1735</v>
      </c>
      <c r="B29">
        <v>6</v>
      </c>
      <c r="C29">
        <v>3533372</v>
      </c>
      <c r="D29">
        <v>1</v>
      </c>
      <c r="E29" t="str">
        <f>IF(ISERROR(VLOOKUP(A29,Cluster2!J:J,1,FALSE)),"FALSE","TRUE")</f>
        <v>TRUE</v>
      </c>
      <c r="F29">
        <f>VLOOKUP(A29,[1]All!$D:$M,10,TRUE)</f>
        <v>0</v>
      </c>
    </row>
    <row r="30" spans="1:7" hidden="1" x14ac:dyDescent="0.35">
      <c r="A30" t="s">
        <v>1736</v>
      </c>
      <c r="B30">
        <v>6</v>
      </c>
      <c r="C30">
        <v>3601574</v>
      </c>
      <c r="D30">
        <v>1</v>
      </c>
      <c r="E30" t="str">
        <f>IF(ISERROR(VLOOKUP(A30,Cluster2!J:J,1,FALSE)),"FALSE","TRUE")</f>
        <v>TRUE</v>
      </c>
      <c r="F30">
        <f>VLOOKUP(A30,[1]All!$D:$M,10,TRUE)</f>
        <v>0</v>
      </c>
    </row>
    <row r="31" spans="1:7" hidden="1" x14ac:dyDescent="0.35">
      <c r="A31" t="s">
        <v>1737</v>
      </c>
      <c r="B31">
        <v>6</v>
      </c>
      <c r="C31">
        <v>23784650</v>
      </c>
      <c r="D31">
        <v>1</v>
      </c>
      <c r="E31" t="str">
        <f>IF(ISERROR(VLOOKUP(A31,Cluster2!J:J,1,FALSE)),"FALSE","TRUE")</f>
        <v>TRUE</v>
      </c>
      <c r="F31">
        <f>VLOOKUP(A31,[1]All!$D:$M,10,TRUE)</f>
        <v>0</v>
      </c>
    </row>
    <row r="32" spans="1:7" x14ac:dyDescent="0.35">
      <c r="A32" t="s">
        <v>1738</v>
      </c>
      <c r="B32">
        <v>6</v>
      </c>
      <c r="C32">
        <v>24051608</v>
      </c>
      <c r="D32">
        <v>1</v>
      </c>
      <c r="E32" t="str">
        <f>IF(ISERROR(VLOOKUP(A32,Cluster2!J:J,1,FALSE)),"FALSE","TRUE")</f>
        <v>TRUE</v>
      </c>
      <c r="F32">
        <f>VLOOKUP(A32,[1]All!$D:$M,10,TRUE)</f>
        <v>1</v>
      </c>
    </row>
    <row r="33" spans="1:6" hidden="1" x14ac:dyDescent="0.35">
      <c r="A33" t="s">
        <v>1739</v>
      </c>
      <c r="B33">
        <v>6</v>
      </c>
      <c r="C33">
        <v>45388027</v>
      </c>
      <c r="D33">
        <v>1</v>
      </c>
      <c r="E33" t="str">
        <f>IF(ISERROR(VLOOKUP(A33,Cluster2!J:J,1,FALSE)),"FALSE","TRUE")</f>
        <v>TRUE</v>
      </c>
      <c r="F33">
        <f>VLOOKUP(A33,[1]All!$D:$M,10,TRUE)</f>
        <v>0</v>
      </c>
    </row>
    <row r="34" spans="1:6" hidden="1" x14ac:dyDescent="0.35">
      <c r="A34" t="s">
        <v>1740</v>
      </c>
      <c r="B34">
        <v>6</v>
      </c>
      <c r="C34">
        <v>45403939</v>
      </c>
      <c r="D34">
        <v>1</v>
      </c>
      <c r="E34" t="str">
        <f>IF(ISERROR(VLOOKUP(A34,Cluster2!J:J,1,FALSE)),"FALSE","TRUE")</f>
        <v>TRUE</v>
      </c>
      <c r="F34">
        <f>VLOOKUP(A34,[1]All!$D:$M,10,TRUE)</f>
        <v>0</v>
      </c>
    </row>
    <row r="35" spans="1:6" hidden="1" x14ac:dyDescent="0.35">
      <c r="A35" t="s">
        <v>1741</v>
      </c>
      <c r="B35">
        <v>6</v>
      </c>
      <c r="C35">
        <v>45661737</v>
      </c>
      <c r="D35">
        <v>1</v>
      </c>
      <c r="E35" t="str">
        <f>IF(ISERROR(VLOOKUP(A35,Cluster2!J:J,1,FALSE)),"FALSE","TRUE")</f>
        <v>TRUE</v>
      </c>
      <c r="F35">
        <f>VLOOKUP(A35,[1]All!$D:$M,10,TRUE)</f>
        <v>0</v>
      </c>
    </row>
    <row r="36" spans="1:6" hidden="1" x14ac:dyDescent="0.35">
      <c r="A36" t="s">
        <v>1742</v>
      </c>
      <c r="B36">
        <v>6</v>
      </c>
      <c r="C36">
        <v>45694099</v>
      </c>
      <c r="D36">
        <v>0</v>
      </c>
      <c r="E36" t="str">
        <f>IF(ISERROR(VLOOKUP(A36,Cluster2!J:J,1,FALSE)),"FALSE","TRUE")</f>
        <v>TRUE</v>
      </c>
      <c r="F36">
        <f>VLOOKUP(A36,[1]All!$D:$M,10,TRUE)</f>
        <v>0</v>
      </c>
    </row>
    <row r="37" spans="1:6" hidden="1" x14ac:dyDescent="0.35">
      <c r="A37" t="s">
        <v>1743</v>
      </c>
      <c r="B37">
        <v>6</v>
      </c>
      <c r="C37">
        <v>45746393</v>
      </c>
      <c r="D37">
        <v>1</v>
      </c>
      <c r="E37" t="str">
        <f>IF(ISERROR(VLOOKUP(A37,Cluster2!J:J,1,FALSE)),"FALSE","TRUE")</f>
        <v>TRUE</v>
      </c>
      <c r="F37">
        <f>VLOOKUP(A37,[1]All!$D:$M,10,TRUE)</f>
        <v>0</v>
      </c>
    </row>
    <row r="38" spans="1:6" x14ac:dyDescent="0.35">
      <c r="A38" t="s">
        <v>1744</v>
      </c>
      <c r="B38">
        <v>7</v>
      </c>
      <c r="C38">
        <v>24937069</v>
      </c>
      <c r="D38">
        <v>1</v>
      </c>
      <c r="E38" t="str">
        <f>IF(ISERROR(VLOOKUP(A38,Cluster2!J:J,1,FALSE)),"FALSE","TRUE")</f>
        <v>TRUE</v>
      </c>
      <c r="F38">
        <f>VLOOKUP(A38,[1]All!$D:$M,10,TRUE)</f>
        <v>1</v>
      </c>
    </row>
    <row r="39" spans="1:6" hidden="1" x14ac:dyDescent="0.35">
      <c r="A39" t="s">
        <v>1745</v>
      </c>
      <c r="B39">
        <v>7</v>
      </c>
      <c r="C39">
        <v>24994600</v>
      </c>
      <c r="D39">
        <v>1</v>
      </c>
      <c r="E39" t="str">
        <f>IF(ISERROR(VLOOKUP(A39,Cluster2!J:J,1,FALSE)),"FALSE","TRUE")</f>
        <v>FALSE</v>
      </c>
      <c r="F39">
        <f>VLOOKUP(A39,[1]All!$D:$M,10,TRUE)</f>
        <v>1</v>
      </c>
    </row>
    <row r="40" spans="1:6" x14ac:dyDescent="0.35">
      <c r="A40" t="s">
        <v>1746</v>
      </c>
      <c r="B40">
        <v>7</v>
      </c>
      <c r="C40">
        <v>56531645</v>
      </c>
      <c r="D40">
        <v>0</v>
      </c>
      <c r="E40" t="str">
        <f>IF(ISERROR(VLOOKUP(A40,Cluster2!J:J,1,FALSE)),"FALSE","TRUE")</f>
        <v>TRUE</v>
      </c>
      <c r="F40">
        <f>VLOOKUP(A40,[1]All!$D:$M,10,TRUE)</f>
        <v>1</v>
      </c>
    </row>
    <row r="41" spans="1:6" hidden="1" x14ac:dyDescent="0.35">
      <c r="A41" t="s">
        <v>1747</v>
      </c>
      <c r="B41">
        <v>8</v>
      </c>
      <c r="C41">
        <v>570536</v>
      </c>
      <c r="D41">
        <v>0</v>
      </c>
      <c r="E41" t="str">
        <f>IF(ISERROR(VLOOKUP(A41,Cluster2!J:J,1,FALSE)),"FALSE","TRUE")</f>
        <v>FALSE</v>
      </c>
      <c r="F41">
        <f>VLOOKUP(A41,[1]All!$D:$M,10,TRUE)</f>
        <v>0</v>
      </c>
    </row>
    <row r="42" spans="1:6" hidden="1" x14ac:dyDescent="0.35">
      <c r="A42" t="s">
        <v>1748</v>
      </c>
      <c r="B42">
        <v>8</v>
      </c>
      <c r="C42">
        <v>602396</v>
      </c>
      <c r="D42">
        <v>0</v>
      </c>
      <c r="E42" t="str">
        <f>IF(ISERROR(VLOOKUP(A42,Cluster2!J:J,1,FALSE)),"FALSE","TRUE")</f>
        <v>TRUE</v>
      </c>
      <c r="F42">
        <f>VLOOKUP(A42,[1]All!$D:$M,10,TRUE)</f>
        <v>0</v>
      </c>
    </row>
    <row r="43" spans="1:6" hidden="1" x14ac:dyDescent="0.35">
      <c r="A43" t="s">
        <v>1749</v>
      </c>
      <c r="B43">
        <v>8</v>
      </c>
      <c r="C43">
        <v>1058070</v>
      </c>
      <c r="D43">
        <v>1</v>
      </c>
      <c r="E43" t="str">
        <f>IF(ISERROR(VLOOKUP(A43,Cluster2!J:J,1,FALSE)),"FALSE","TRUE")</f>
        <v>TRUE</v>
      </c>
      <c r="F43">
        <f>VLOOKUP(A43,[1]All!$D:$M,10,TRUE)</f>
        <v>0</v>
      </c>
    </row>
    <row r="44" spans="1:6" hidden="1" x14ac:dyDescent="0.35">
      <c r="A44" t="s">
        <v>1750</v>
      </c>
      <c r="B44">
        <v>8</v>
      </c>
      <c r="C44">
        <v>1069127</v>
      </c>
      <c r="D44">
        <v>0</v>
      </c>
      <c r="E44" t="str">
        <f>IF(ISERROR(VLOOKUP(A44,Cluster2!J:J,1,FALSE)),"FALSE","TRUE")</f>
        <v>TRUE</v>
      </c>
      <c r="F44">
        <f>VLOOKUP(A44,[1]All!$D:$M,10,TRUE)</f>
        <v>0</v>
      </c>
    </row>
    <row r="45" spans="1:6" hidden="1" x14ac:dyDescent="0.35">
      <c r="A45" t="s">
        <v>1751</v>
      </c>
      <c r="B45">
        <v>8</v>
      </c>
      <c r="C45">
        <v>2422103</v>
      </c>
      <c r="D45">
        <v>1</v>
      </c>
      <c r="E45" t="str">
        <f>IF(ISERROR(VLOOKUP(A45,Cluster2!J:J,1,FALSE)),"FALSE","TRUE")</f>
        <v>TRUE</v>
      </c>
      <c r="F45">
        <f>VLOOKUP(A45,[1]All!$D:$M,10,TRUE)</f>
        <v>0</v>
      </c>
    </row>
    <row r="46" spans="1:6" hidden="1" x14ac:dyDescent="0.35">
      <c r="A46" t="s">
        <v>1752</v>
      </c>
      <c r="B46">
        <v>8</v>
      </c>
      <c r="C46">
        <v>2450414</v>
      </c>
      <c r="D46">
        <v>1</v>
      </c>
      <c r="E46" t="str">
        <f>IF(ISERROR(VLOOKUP(A46,Cluster2!J:J,1,FALSE)),"FALSE","TRUE")</f>
        <v>TRUE</v>
      </c>
      <c r="F46">
        <f>VLOOKUP(A46,[1]All!$D:$M,10,TRUE)</f>
        <v>0</v>
      </c>
    </row>
    <row r="47" spans="1:6" hidden="1" x14ac:dyDescent="0.35">
      <c r="A47" t="s">
        <v>1753</v>
      </c>
      <c r="B47">
        <v>8</v>
      </c>
      <c r="C47">
        <v>40850683</v>
      </c>
      <c r="D47">
        <v>1</v>
      </c>
      <c r="E47" t="str">
        <f>IF(ISERROR(VLOOKUP(A47,Cluster2!J:J,1,FALSE)),"FALSE","TRUE")</f>
        <v>TRUE</v>
      </c>
      <c r="F47">
        <f>VLOOKUP(A47,[1]All!$D:$M,10,TRUE)</f>
        <v>0</v>
      </c>
    </row>
    <row r="48" spans="1:6" hidden="1" x14ac:dyDescent="0.35">
      <c r="A48" t="s">
        <v>1754</v>
      </c>
      <c r="B48">
        <v>8</v>
      </c>
      <c r="C48">
        <v>40890745</v>
      </c>
      <c r="D48">
        <v>1</v>
      </c>
      <c r="E48" t="str">
        <f>IF(ISERROR(VLOOKUP(A48,Cluster2!J:J,1,FALSE)),"FALSE","TRUE")</f>
        <v>TRUE</v>
      </c>
      <c r="F48">
        <f>VLOOKUP(A48,[1]All!$D:$M,10,TRUE)</f>
        <v>0</v>
      </c>
    </row>
    <row r="49" spans="1:6" hidden="1" x14ac:dyDescent="0.35">
      <c r="A49" t="s">
        <v>1755</v>
      </c>
      <c r="B49">
        <v>8</v>
      </c>
      <c r="C49">
        <v>41048657</v>
      </c>
      <c r="D49">
        <v>1</v>
      </c>
      <c r="E49" t="str">
        <f>IF(ISERROR(VLOOKUP(A49,Cluster2!J:J,1,FALSE)),"FALSE","TRUE")</f>
        <v>TRUE</v>
      </c>
      <c r="F49">
        <f>VLOOKUP(A49,[1]All!$D:$M,10,TRUE)</f>
        <v>0</v>
      </c>
    </row>
    <row r="50" spans="1:6" x14ac:dyDescent="0.35">
      <c r="A50" t="s">
        <v>1756</v>
      </c>
      <c r="B50">
        <v>8</v>
      </c>
      <c r="C50">
        <v>73516410</v>
      </c>
      <c r="D50">
        <v>0</v>
      </c>
      <c r="E50" t="str">
        <f>IF(ISERROR(VLOOKUP(A50,Cluster2!J:J,1,FALSE)),"FALSE","TRUE")</f>
        <v>TRUE</v>
      </c>
      <c r="F50">
        <f>VLOOKUP(A50,[1]All!$D:$M,10,TRUE)</f>
        <v>1</v>
      </c>
    </row>
    <row r="51" spans="1:6" x14ac:dyDescent="0.35">
      <c r="A51" t="s">
        <v>1757</v>
      </c>
      <c r="B51">
        <v>8</v>
      </c>
      <c r="C51">
        <v>73837469</v>
      </c>
      <c r="D51">
        <v>0</v>
      </c>
      <c r="E51" t="str">
        <f>IF(ISERROR(VLOOKUP(A51,Cluster2!J:J,1,FALSE)),"FALSE","TRUE")</f>
        <v>TRUE</v>
      </c>
      <c r="F51">
        <f>VLOOKUP(A51,[1]All!$D:$M,10,TRUE)</f>
        <v>1</v>
      </c>
    </row>
    <row r="52" spans="1:6" x14ac:dyDescent="0.35">
      <c r="A52" t="s">
        <v>1758</v>
      </c>
      <c r="B52">
        <v>8</v>
      </c>
      <c r="C52">
        <v>73866479</v>
      </c>
      <c r="D52">
        <v>0</v>
      </c>
      <c r="E52" t="str">
        <f>IF(ISERROR(VLOOKUP(A52,Cluster2!J:J,1,FALSE)),"FALSE","TRUE")</f>
        <v>TRUE</v>
      </c>
      <c r="F52">
        <f>VLOOKUP(A52,[1]All!$D:$M,10,TRUE)</f>
        <v>1</v>
      </c>
    </row>
    <row r="53" spans="1:6" hidden="1" x14ac:dyDescent="0.35">
      <c r="A53" t="s">
        <v>1759</v>
      </c>
      <c r="B53">
        <v>8</v>
      </c>
      <c r="C53">
        <v>74114809</v>
      </c>
      <c r="D53">
        <v>0</v>
      </c>
      <c r="E53" t="str">
        <f>IF(ISERROR(VLOOKUP(A53,Cluster2!J:J,1,FALSE)),"FALSE","TRUE")</f>
        <v>FALSE</v>
      </c>
      <c r="F53">
        <f>VLOOKUP(A53,[1]All!$D:$M,10,TRUE)</f>
        <v>1</v>
      </c>
    </row>
    <row r="54" spans="1:6" x14ac:dyDescent="0.35">
      <c r="A54" t="s">
        <v>1760</v>
      </c>
      <c r="B54">
        <v>8</v>
      </c>
      <c r="C54">
        <v>74280399</v>
      </c>
      <c r="D54">
        <v>0</v>
      </c>
      <c r="E54" t="str">
        <f>IF(ISERROR(VLOOKUP(A54,Cluster2!J:J,1,FALSE)),"FALSE","TRUE")</f>
        <v>TRUE</v>
      </c>
      <c r="F54">
        <f>VLOOKUP(A54,[1]All!$D:$M,10,TRUE)</f>
        <v>1</v>
      </c>
    </row>
    <row r="55" spans="1:6" hidden="1" x14ac:dyDescent="0.35">
      <c r="A55" t="s">
        <v>1761</v>
      </c>
      <c r="B55">
        <v>9</v>
      </c>
      <c r="C55">
        <v>17620797</v>
      </c>
      <c r="D55">
        <v>0</v>
      </c>
      <c r="E55" t="str">
        <f>IF(ISERROR(VLOOKUP(A55,Cluster2!J:J,1,FALSE)),"FALSE","TRUE")</f>
        <v>FALSE</v>
      </c>
      <c r="F55">
        <f>VLOOKUP(A55,[1]All!$D:$M,10,TRUE)</f>
        <v>0</v>
      </c>
    </row>
    <row r="56" spans="1:6" x14ac:dyDescent="0.35">
      <c r="A56" t="s">
        <v>1762</v>
      </c>
      <c r="B56">
        <v>11</v>
      </c>
      <c r="C56">
        <v>583584</v>
      </c>
      <c r="D56">
        <v>1</v>
      </c>
      <c r="E56" t="str">
        <f>IF(ISERROR(VLOOKUP(A56,Cluster2!J:J,1,FALSE)),"FALSE","TRUE")</f>
        <v>TRUE</v>
      </c>
      <c r="F56">
        <f>VLOOKUP(A56,[1]All!$D:$M,10,TRUE)</f>
        <v>1</v>
      </c>
    </row>
    <row r="57" spans="1:6" x14ac:dyDescent="0.35">
      <c r="A57" t="s">
        <v>1763</v>
      </c>
      <c r="B57">
        <v>11</v>
      </c>
      <c r="C57">
        <v>751502</v>
      </c>
      <c r="D57">
        <v>1</v>
      </c>
      <c r="E57" t="str">
        <f>IF(ISERROR(VLOOKUP(A57,Cluster2!J:J,1,FALSE)),"FALSE","TRUE")</f>
        <v>TRUE</v>
      </c>
      <c r="F57">
        <f>VLOOKUP(A57,[1]All!$D:$M,10,TRUE)</f>
        <v>1</v>
      </c>
    </row>
    <row r="58" spans="1:6" x14ac:dyDescent="0.35">
      <c r="A58" t="s">
        <v>1764</v>
      </c>
      <c r="B58">
        <v>11</v>
      </c>
      <c r="C58">
        <v>793685</v>
      </c>
      <c r="D58">
        <v>1</v>
      </c>
      <c r="E58" t="str">
        <f>IF(ISERROR(VLOOKUP(A58,Cluster2!J:J,1,FALSE)),"FALSE","TRUE")</f>
        <v>TRUE</v>
      </c>
      <c r="F58">
        <f>VLOOKUP(A58,[1]All!$D:$M,10,TRUE)</f>
        <v>1</v>
      </c>
    </row>
    <row r="59" spans="1:6" x14ac:dyDescent="0.35">
      <c r="A59" t="s">
        <v>1765</v>
      </c>
      <c r="B59">
        <v>11</v>
      </c>
      <c r="C59">
        <v>9172608</v>
      </c>
      <c r="D59">
        <v>1</v>
      </c>
      <c r="E59" t="str">
        <f>IF(ISERROR(VLOOKUP(A59,Cluster2!J:J,1,FALSE)),"FALSE","TRUE")</f>
        <v>TRUE</v>
      </c>
      <c r="F59">
        <f>VLOOKUP(A59,[1]All!$D:$M,10,TRUE)</f>
        <v>1</v>
      </c>
    </row>
    <row r="60" spans="1:6" x14ac:dyDescent="0.35">
      <c r="A60" t="s">
        <v>1766</v>
      </c>
      <c r="B60">
        <v>11</v>
      </c>
      <c r="C60">
        <v>9182677</v>
      </c>
      <c r="D60">
        <v>1</v>
      </c>
      <c r="E60" t="str">
        <f>IF(ISERROR(VLOOKUP(A60,Cluster2!J:J,1,FALSE)),"FALSE","TRUE")</f>
        <v>TRUE</v>
      </c>
      <c r="F60">
        <f>VLOOKUP(A60,[1]All!$D:$M,10,TRUE)</f>
        <v>1</v>
      </c>
    </row>
    <row r="61" spans="1:6" x14ac:dyDescent="0.35">
      <c r="A61" t="s">
        <v>1767</v>
      </c>
      <c r="B61">
        <v>11</v>
      </c>
      <c r="C61">
        <v>9336851</v>
      </c>
      <c r="D61">
        <v>0</v>
      </c>
      <c r="E61" t="str">
        <f>IF(ISERROR(VLOOKUP(A61,Cluster2!J:J,1,FALSE)),"FALSE","TRUE")</f>
        <v>TRUE</v>
      </c>
      <c r="F61">
        <f>VLOOKUP(A61,[1]All!$D:$M,10,TRUE)</f>
        <v>1</v>
      </c>
    </row>
    <row r="62" spans="1:6" x14ac:dyDescent="0.35">
      <c r="A62" t="s">
        <v>1768</v>
      </c>
      <c r="B62">
        <v>11</v>
      </c>
      <c r="C62">
        <v>9368573</v>
      </c>
      <c r="D62">
        <v>1</v>
      </c>
      <c r="E62" t="str">
        <f>IF(ISERROR(VLOOKUP(A62,Cluster2!J:J,1,FALSE)),"FALSE","TRUE")</f>
        <v>TRUE</v>
      </c>
      <c r="F62">
        <f>VLOOKUP(A62,[1]All!$D:$M,10,TRUE)</f>
        <v>1</v>
      </c>
    </row>
    <row r="63" spans="1:6" hidden="1" x14ac:dyDescent="0.35">
      <c r="A63" t="s">
        <v>1769</v>
      </c>
      <c r="B63">
        <v>11</v>
      </c>
      <c r="C63">
        <v>11201975</v>
      </c>
      <c r="D63">
        <v>1</v>
      </c>
      <c r="E63" t="str">
        <f>IF(ISERROR(VLOOKUP(A63,Cluster2!J:J,1,FALSE)),"FALSE","TRUE")</f>
        <v>TRUE</v>
      </c>
      <c r="F63">
        <f>VLOOKUP(A63,[1]All!$D:$M,10,TRUE)</f>
        <v>0</v>
      </c>
    </row>
    <row r="64" spans="1:6" hidden="1" x14ac:dyDescent="0.35">
      <c r="A64" t="s">
        <v>1770</v>
      </c>
      <c r="B64">
        <v>11</v>
      </c>
      <c r="C64">
        <v>11262690</v>
      </c>
      <c r="D64">
        <v>1</v>
      </c>
      <c r="E64" t="str">
        <f>IF(ISERROR(VLOOKUP(A64,Cluster2!J:J,1,FALSE)),"FALSE","TRUE")</f>
        <v>TRUE</v>
      </c>
      <c r="F64">
        <f>VLOOKUP(A64,[1]All!$D:$M,10,TRUE)</f>
        <v>0</v>
      </c>
    </row>
    <row r="65" spans="1:6" hidden="1" x14ac:dyDescent="0.35">
      <c r="A65" t="s">
        <v>1771</v>
      </c>
      <c r="B65">
        <v>13</v>
      </c>
      <c r="C65">
        <v>1337350</v>
      </c>
      <c r="D65">
        <v>1</v>
      </c>
      <c r="E65" t="str">
        <f>IF(ISERROR(VLOOKUP(A65,Cluster2!J:J,1,FALSE)),"FALSE","TRUE")</f>
        <v>FALSE</v>
      </c>
      <c r="F65">
        <f>VLOOKUP(A65,[1]All!$D:$M,10,TRUE)</f>
        <v>1</v>
      </c>
    </row>
    <row r="66" spans="1:6" x14ac:dyDescent="0.35">
      <c r="A66" t="s">
        <v>1772</v>
      </c>
      <c r="B66">
        <v>13</v>
      </c>
      <c r="C66">
        <v>1359898</v>
      </c>
      <c r="D66">
        <v>1</v>
      </c>
      <c r="E66" t="str">
        <f>IF(ISERROR(VLOOKUP(A66,Cluster2!J:J,1,FALSE)),"FALSE","TRUE")</f>
        <v>TRUE</v>
      </c>
      <c r="F66">
        <f>VLOOKUP(A66,[1]All!$D:$M,10,TRUE)</f>
        <v>1</v>
      </c>
    </row>
    <row r="67" spans="1:6" x14ac:dyDescent="0.35">
      <c r="A67" t="s">
        <v>1773</v>
      </c>
      <c r="B67">
        <v>13</v>
      </c>
      <c r="C67">
        <v>1372589</v>
      </c>
      <c r="D67">
        <v>1</v>
      </c>
      <c r="E67" t="str">
        <f>IF(ISERROR(VLOOKUP(A67,Cluster2!J:J,1,FALSE)),"FALSE","TRUE")</f>
        <v>TRUE</v>
      </c>
      <c r="F67">
        <f>VLOOKUP(A67,[1]All!$D:$M,10,TRUE)</f>
        <v>1</v>
      </c>
    </row>
    <row r="68" spans="1:6" x14ac:dyDescent="0.35">
      <c r="A68" t="s">
        <v>1774</v>
      </c>
      <c r="B68">
        <v>13</v>
      </c>
      <c r="C68">
        <v>1637910</v>
      </c>
      <c r="D68">
        <v>1</v>
      </c>
      <c r="E68" t="str">
        <f>IF(ISERROR(VLOOKUP(A68,Cluster2!J:J,1,FALSE)),"FALSE","TRUE")</f>
        <v>TRUE</v>
      </c>
      <c r="F68">
        <f>VLOOKUP(A68,[1]All!$D:$M,10,TRUE)</f>
        <v>1</v>
      </c>
    </row>
    <row r="69" spans="1:6" x14ac:dyDescent="0.35">
      <c r="A69" t="s">
        <v>1775</v>
      </c>
      <c r="B69">
        <v>13</v>
      </c>
      <c r="C69">
        <v>1655073</v>
      </c>
      <c r="D69">
        <v>1</v>
      </c>
      <c r="E69" t="str">
        <f>IF(ISERROR(VLOOKUP(A69,Cluster2!J:J,1,FALSE)),"FALSE","TRUE")</f>
        <v>TRUE</v>
      </c>
      <c r="F69">
        <f>VLOOKUP(A69,[1]All!$D:$M,10,TRUE)</f>
        <v>1</v>
      </c>
    </row>
    <row r="70" spans="1:6" hidden="1" x14ac:dyDescent="0.35">
      <c r="A70" t="s">
        <v>1776</v>
      </c>
      <c r="B70">
        <v>14</v>
      </c>
      <c r="C70">
        <v>1387620</v>
      </c>
      <c r="D70">
        <v>1</v>
      </c>
      <c r="E70" t="str">
        <f>IF(ISERROR(VLOOKUP(A70,Cluster2!J:J,1,FALSE)),"FALSE","TRUE")</f>
        <v>TRUE</v>
      </c>
      <c r="F70">
        <f>VLOOKUP(A70,[1]All!$D:$M,10,TRUE)</f>
        <v>0</v>
      </c>
    </row>
    <row r="71" spans="1:6" hidden="1" x14ac:dyDescent="0.35">
      <c r="A71" t="s">
        <v>1777</v>
      </c>
      <c r="B71">
        <v>14</v>
      </c>
      <c r="C71">
        <v>2110926</v>
      </c>
      <c r="D71">
        <v>0</v>
      </c>
      <c r="E71" t="str">
        <f>IF(ISERROR(VLOOKUP(A71,Cluster2!J:J,1,FALSE)),"FALSE","TRUE")</f>
        <v>TRUE</v>
      </c>
      <c r="F71">
        <f>VLOOKUP(A71,[1]All!$D:$M,10,TRUE)</f>
        <v>0</v>
      </c>
    </row>
    <row r="72" spans="1:6" hidden="1" x14ac:dyDescent="0.35">
      <c r="A72" t="s">
        <v>1778</v>
      </c>
      <c r="B72">
        <v>14</v>
      </c>
      <c r="C72">
        <v>2191219</v>
      </c>
      <c r="D72">
        <v>1</v>
      </c>
      <c r="E72" t="str">
        <f>IF(ISERROR(VLOOKUP(A72,Cluster2!J:J,1,FALSE)),"FALSE","TRUE")</f>
        <v>TRUE</v>
      </c>
      <c r="F72">
        <f>VLOOKUP(A72,[1]All!$D:$M,10,TRUE)</f>
        <v>0</v>
      </c>
    </row>
    <row r="73" spans="1:6" hidden="1" x14ac:dyDescent="0.35">
      <c r="A73" t="s">
        <v>1779</v>
      </c>
      <c r="B73">
        <v>14</v>
      </c>
      <c r="C73">
        <v>2309870</v>
      </c>
      <c r="D73">
        <v>0</v>
      </c>
      <c r="E73" t="str">
        <f>IF(ISERROR(VLOOKUP(A73,Cluster2!J:J,1,FALSE)),"FALSE","TRUE")</f>
        <v>TRUE</v>
      </c>
      <c r="F73">
        <f>VLOOKUP(A73,[1]All!$D:$M,10,TRUE)</f>
        <v>0</v>
      </c>
    </row>
    <row r="74" spans="1:6" hidden="1" x14ac:dyDescent="0.35">
      <c r="A74" t="s">
        <v>1780</v>
      </c>
      <c r="B74">
        <v>14</v>
      </c>
      <c r="C74">
        <v>2315910</v>
      </c>
      <c r="D74">
        <v>1</v>
      </c>
      <c r="E74" t="str">
        <f>IF(ISERROR(VLOOKUP(A74,Cluster2!J:J,1,FALSE)),"FALSE","TRUE")</f>
        <v>FALSE</v>
      </c>
      <c r="F74">
        <f>VLOOKUP(A74,[1]All!$D:$M,10,TRUE)</f>
        <v>0</v>
      </c>
    </row>
    <row r="75" spans="1:6" hidden="1" x14ac:dyDescent="0.35">
      <c r="A75" t="s">
        <v>1781</v>
      </c>
      <c r="B75">
        <v>14</v>
      </c>
      <c r="C75">
        <v>2484501</v>
      </c>
      <c r="D75">
        <v>0</v>
      </c>
      <c r="E75" t="str">
        <f>IF(ISERROR(VLOOKUP(A75,Cluster2!J:J,1,FALSE)),"FALSE","TRUE")</f>
        <v>TRUE</v>
      </c>
      <c r="F75">
        <f>VLOOKUP(A75,[1]All!$D:$M,10,TRUE)</f>
        <v>0</v>
      </c>
    </row>
    <row r="76" spans="1:6" hidden="1" x14ac:dyDescent="0.35">
      <c r="A76" t="s">
        <v>1782</v>
      </c>
      <c r="B76">
        <v>14</v>
      </c>
      <c r="C76">
        <v>2589088</v>
      </c>
      <c r="D76">
        <v>0</v>
      </c>
      <c r="E76" t="str">
        <f>IF(ISERROR(VLOOKUP(A76,Cluster2!J:J,1,FALSE)),"FALSE","TRUE")</f>
        <v>FALSE</v>
      </c>
      <c r="F76">
        <f>VLOOKUP(A76,[1]All!$D:$M,10,TRUE)</f>
        <v>0</v>
      </c>
    </row>
    <row r="77" spans="1:6" hidden="1" x14ac:dyDescent="0.35">
      <c r="A77" t="s">
        <v>1783</v>
      </c>
      <c r="B77">
        <v>14</v>
      </c>
      <c r="C77">
        <v>2665383</v>
      </c>
      <c r="D77">
        <v>0</v>
      </c>
      <c r="E77" t="str">
        <f>IF(ISERROR(VLOOKUP(A77,Cluster2!J:J,1,FALSE)),"FALSE","TRUE")</f>
        <v>TRUE</v>
      </c>
      <c r="F77">
        <f>VLOOKUP(A77,[1]All!$D:$M,10,TRUE)</f>
        <v>0</v>
      </c>
    </row>
    <row r="78" spans="1:6" hidden="1" x14ac:dyDescent="0.35">
      <c r="A78" t="s">
        <v>1784</v>
      </c>
      <c r="B78">
        <v>14</v>
      </c>
      <c r="C78">
        <v>2752795</v>
      </c>
      <c r="D78">
        <v>0</v>
      </c>
      <c r="E78" t="str">
        <f>IF(ISERROR(VLOOKUP(A78,Cluster2!J:J,1,FALSE)),"FALSE","TRUE")</f>
        <v>TRUE</v>
      </c>
      <c r="F78">
        <f>VLOOKUP(A78,[1]All!$D:$M,10,TRUE)</f>
        <v>0</v>
      </c>
    </row>
    <row r="79" spans="1:6" hidden="1" x14ac:dyDescent="0.35">
      <c r="A79" t="s">
        <v>1785</v>
      </c>
      <c r="B79">
        <v>14</v>
      </c>
      <c r="C79">
        <v>4015394</v>
      </c>
      <c r="D79">
        <v>1</v>
      </c>
      <c r="E79" t="str">
        <f>IF(ISERROR(VLOOKUP(A79,Cluster2!J:J,1,FALSE)),"FALSE","TRUE")</f>
        <v>TRUE</v>
      </c>
      <c r="F79">
        <f>VLOOKUP(A79,[1]All!$D:$M,10,TRUE)</f>
        <v>0</v>
      </c>
    </row>
    <row r="80" spans="1:6" hidden="1" x14ac:dyDescent="0.35">
      <c r="A80" t="s">
        <v>1786</v>
      </c>
      <c r="B80">
        <v>15</v>
      </c>
      <c r="C80">
        <v>5351792</v>
      </c>
      <c r="D80">
        <v>1</v>
      </c>
      <c r="E80" t="str">
        <f>IF(ISERROR(VLOOKUP(A80,Cluster2!J:J,1,FALSE)),"FALSE","TRUE")</f>
        <v>FALSE</v>
      </c>
      <c r="F80">
        <f>VLOOKUP(A80,[1]All!$D:$M,10,TRUE)</f>
        <v>2</v>
      </c>
    </row>
    <row r="81" spans="1:6" x14ac:dyDescent="0.35">
      <c r="A81" t="s">
        <v>1787</v>
      </c>
      <c r="B81">
        <v>15</v>
      </c>
      <c r="C81">
        <v>5393981</v>
      </c>
      <c r="D81">
        <v>1</v>
      </c>
      <c r="E81" t="str">
        <f>IF(ISERROR(VLOOKUP(A81,Cluster2!J:J,1,FALSE)),"FALSE","TRUE")</f>
        <v>TRUE</v>
      </c>
      <c r="F81">
        <f>VLOOKUP(A81,[1]All!$D:$M,10,TRUE)</f>
        <v>2</v>
      </c>
    </row>
    <row r="82" spans="1:6" hidden="1" x14ac:dyDescent="0.35">
      <c r="A82" t="s">
        <v>1788</v>
      </c>
      <c r="B82">
        <v>15</v>
      </c>
      <c r="C82">
        <v>11439476</v>
      </c>
      <c r="D82">
        <v>1</v>
      </c>
      <c r="E82" t="str">
        <f>IF(ISERROR(VLOOKUP(A82,Cluster2!J:J,1,FALSE)),"FALSE","TRUE")</f>
        <v>FALSE</v>
      </c>
      <c r="F82">
        <f>VLOOKUP(A82,[1]All!$D:$M,10,TRUE)</f>
        <v>1</v>
      </c>
    </row>
    <row r="83" spans="1:6" hidden="1" x14ac:dyDescent="0.35">
      <c r="A83" t="s">
        <v>1789</v>
      </c>
      <c r="B83">
        <v>16</v>
      </c>
      <c r="C83">
        <v>1231136</v>
      </c>
      <c r="D83">
        <v>0</v>
      </c>
      <c r="E83" t="str">
        <f>IF(ISERROR(VLOOKUP(A83,Cluster2!J:J,1,FALSE)),"FALSE","TRUE")</f>
        <v>TRUE</v>
      </c>
      <c r="F83">
        <f>VLOOKUP(A83,[1]All!$D:$M,10,TRUE)</f>
        <v>0</v>
      </c>
    </row>
    <row r="84" spans="1:6" hidden="1" x14ac:dyDescent="0.35">
      <c r="A84" t="s">
        <v>1790</v>
      </c>
      <c r="B84">
        <v>16</v>
      </c>
      <c r="C84">
        <v>1510334</v>
      </c>
      <c r="D84">
        <v>0</v>
      </c>
      <c r="E84" t="str">
        <f>IF(ISERROR(VLOOKUP(A84,Cluster2!J:J,1,FALSE)),"FALSE","TRUE")</f>
        <v>TRUE</v>
      </c>
      <c r="F84">
        <f>VLOOKUP(A84,[1]All!$D:$M,10,TRUE)</f>
        <v>0</v>
      </c>
    </row>
    <row r="85" spans="1:6" hidden="1" x14ac:dyDescent="0.35">
      <c r="A85" t="s">
        <v>1791</v>
      </c>
      <c r="B85">
        <v>16</v>
      </c>
      <c r="C85">
        <v>1570069</v>
      </c>
      <c r="D85">
        <v>0</v>
      </c>
      <c r="E85" t="str">
        <f>IF(ISERROR(VLOOKUP(A85,Cluster2!J:J,1,FALSE)),"FALSE","TRUE")</f>
        <v>TRUE</v>
      </c>
      <c r="F85">
        <f>VLOOKUP(A85,[1]All!$D:$M,10,TRUE)</f>
        <v>0</v>
      </c>
    </row>
    <row r="86" spans="1:6" x14ac:dyDescent="0.35">
      <c r="A86" t="s">
        <v>1792</v>
      </c>
      <c r="B86">
        <v>17</v>
      </c>
      <c r="C86">
        <v>51048</v>
      </c>
      <c r="D86">
        <v>1</v>
      </c>
      <c r="E86" t="str">
        <f>IF(ISERROR(VLOOKUP(A86,Cluster2!J:J,1,FALSE)),"FALSE","TRUE")</f>
        <v>TRUE</v>
      </c>
      <c r="F86">
        <f>VLOOKUP(A86,[1]All!$D:$M,10,TRUE)</f>
        <v>1</v>
      </c>
    </row>
    <row r="87" spans="1:6" x14ac:dyDescent="0.35">
      <c r="A87" t="s">
        <v>1793</v>
      </c>
      <c r="B87">
        <v>17</v>
      </c>
      <c r="C87">
        <v>64160761</v>
      </c>
      <c r="D87">
        <v>1</v>
      </c>
      <c r="E87" t="str">
        <f>IF(ISERROR(VLOOKUP(A87,Cluster2!J:J,1,FALSE)),"FALSE","TRUE")</f>
        <v>TRUE</v>
      </c>
      <c r="F87">
        <f>VLOOKUP(A87,[1]All!$D:$M,10,TRUE)</f>
        <v>1</v>
      </c>
    </row>
    <row r="88" spans="1:6" x14ac:dyDescent="0.35">
      <c r="A88" t="s">
        <v>1794</v>
      </c>
      <c r="B88">
        <v>18</v>
      </c>
      <c r="C88">
        <v>4081042</v>
      </c>
      <c r="D88">
        <v>1</v>
      </c>
      <c r="E88" t="str">
        <f>IF(ISERROR(VLOOKUP(A88,Cluster2!J:J,1,FALSE)),"FALSE","TRUE")</f>
        <v>TRUE</v>
      </c>
      <c r="F88">
        <f>VLOOKUP(A88,[1]All!$D:$M,10,TRUE)</f>
        <v>2</v>
      </c>
    </row>
    <row r="89" spans="1:6" x14ac:dyDescent="0.35">
      <c r="A89" t="s">
        <v>1795</v>
      </c>
      <c r="B89">
        <v>18</v>
      </c>
      <c r="C89">
        <v>4197197</v>
      </c>
      <c r="D89">
        <v>1</v>
      </c>
      <c r="E89" t="str">
        <f>IF(ISERROR(VLOOKUP(A89,Cluster2!J:J,1,FALSE)),"FALSE","TRUE")</f>
        <v>TRUE</v>
      </c>
      <c r="F89">
        <f>VLOOKUP(A89,[1]All!$D:$M,10,TRUE)</f>
        <v>2</v>
      </c>
    </row>
    <row r="90" spans="1:6" x14ac:dyDescent="0.35">
      <c r="A90" t="s">
        <v>1796</v>
      </c>
      <c r="B90">
        <v>18</v>
      </c>
      <c r="C90">
        <v>18552222</v>
      </c>
      <c r="D90">
        <v>1</v>
      </c>
      <c r="E90" t="str">
        <f>IF(ISERROR(VLOOKUP(A90,Cluster2!J:J,1,FALSE)),"FALSE","TRUE")</f>
        <v>TRUE</v>
      </c>
      <c r="F90">
        <f>VLOOKUP(A90,[1]All!$D:$M,10,TRUE)</f>
        <v>1</v>
      </c>
    </row>
    <row r="91" spans="1:6" x14ac:dyDescent="0.35">
      <c r="A91" t="s">
        <v>1797</v>
      </c>
      <c r="B91">
        <v>18</v>
      </c>
      <c r="C91">
        <v>18600663</v>
      </c>
      <c r="D91">
        <v>0</v>
      </c>
      <c r="E91" t="str">
        <f>IF(ISERROR(VLOOKUP(A91,Cluster2!J:J,1,FALSE)),"FALSE","TRUE")</f>
        <v>TRUE</v>
      </c>
      <c r="F91">
        <f>VLOOKUP(A91,[1]All!$D:$M,10,TRUE)</f>
        <v>1</v>
      </c>
    </row>
    <row r="92" spans="1:6" x14ac:dyDescent="0.35">
      <c r="A92" t="s">
        <v>1798</v>
      </c>
      <c r="B92">
        <v>18</v>
      </c>
      <c r="C92">
        <v>18629711</v>
      </c>
      <c r="D92">
        <v>1</v>
      </c>
      <c r="E92" t="str">
        <f>IF(ISERROR(VLOOKUP(A92,Cluster2!J:J,1,FALSE)),"FALSE","TRUE")</f>
        <v>TRUE</v>
      </c>
      <c r="F92">
        <f>VLOOKUP(A92,[1]All!$D:$M,10,TRUE)</f>
        <v>1</v>
      </c>
    </row>
    <row r="93" spans="1:6" hidden="1" x14ac:dyDescent="0.35">
      <c r="A93" t="s">
        <v>1799</v>
      </c>
      <c r="B93">
        <v>19</v>
      </c>
      <c r="C93">
        <v>1082142</v>
      </c>
      <c r="D93">
        <v>1</v>
      </c>
      <c r="E93" t="str">
        <f>IF(ISERROR(VLOOKUP(A93,Cluster2!J:J,1,FALSE)),"FALSE","TRUE")</f>
        <v>FALSE</v>
      </c>
      <c r="F93">
        <f>VLOOKUP(A93,[1]All!$D:$M,10,TRUE)</f>
        <v>1</v>
      </c>
    </row>
    <row r="94" spans="1:6" hidden="1" x14ac:dyDescent="0.35">
      <c r="A94" t="s">
        <v>1800</v>
      </c>
      <c r="B94">
        <v>19</v>
      </c>
      <c r="C94">
        <v>20184799</v>
      </c>
      <c r="D94">
        <v>1</v>
      </c>
      <c r="E94" t="str">
        <f>IF(ISERROR(VLOOKUP(A94,Cluster2!J:J,1,FALSE)),"FALSE","TRUE")</f>
        <v>TRUE</v>
      </c>
      <c r="F94">
        <f>VLOOKUP(A94,[1]All!$D:$M,10,TRUE)</f>
        <v>0</v>
      </c>
    </row>
    <row r="95" spans="1:6" hidden="1" x14ac:dyDescent="0.35">
      <c r="A95" t="s">
        <v>1801</v>
      </c>
      <c r="B95">
        <v>19</v>
      </c>
      <c r="C95">
        <v>20189683</v>
      </c>
      <c r="D95">
        <v>1</v>
      </c>
      <c r="E95" t="str">
        <f>IF(ISERROR(VLOOKUP(A95,Cluster2!J:J,1,FALSE)),"FALSE","TRUE")</f>
        <v>FALSE</v>
      </c>
      <c r="F95">
        <f>VLOOKUP(A95,[1]All!$D:$M,10,TRUE)</f>
        <v>0</v>
      </c>
    </row>
    <row r="96" spans="1:6" hidden="1" x14ac:dyDescent="0.35">
      <c r="A96" t="s">
        <v>1802</v>
      </c>
      <c r="B96">
        <v>19</v>
      </c>
      <c r="C96">
        <v>20200223</v>
      </c>
      <c r="D96">
        <v>1</v>
      </c>
      <c r="E96" t="str">
        <f>IF(ISERROR(VLOOKUP(A96,Cluster2!J:J,1,FALSE)),"FALSE","TRUE")</f>
        <v>TRUE</v>
      </c>
      <c r="F96">
        <f>VLOOKUP(A96,[1]All!$D:$M,10,TRUE)</f>
        <v>0</v>
      </c>
    </row>
    <row r="97" spans="1:6" x14ac:dyDescent="0.35">
      <c r="A97" t="s">
        <v>1803</v>
      </c>
      <c r="B97">
        <v>20</v>
      </c>
      <c r="C97">
        <v>33406</v>
      </c>
      <c r="D97">
        <v>1</v>
      </c>
      <c r="E97" t="str">
        <f>IF(ISERROR(VLOOKUP(A97,Cluster2!J:J,1,FALSE)),"FALSE","TRUE")</f>
        <v>TRUE</v>
      </c>
      <c r="F97">
        <f>VLOOKUP(A97,[1]All!$D:$M,10,TRUE)</f>
        <v>1</v>
      </c>
    </row>
    <row r="98" spans="1:6" x14ac:dyDescent="0.35">
      <c r="A98" t="s">
        <v>1804</v>
      </c>
      <c r="B98">
        <v>20</v>
      </c>
      <c r="C98">
        <v>74312</v>
      </c>
      <c r="D98">
        <v>1</v>
      </c>
      <c r="E98" t="str">
        <f>IF(ISERROR(VLOOKUP(A98,Cluster2!J:J,1,FALSE)),"FALSE","TRUE")</f>
        <v>TRUE</v>
      </c>
      <c r="F98">
        <f>VLOOKUP(A98,[1]All!$D:$M,10,TRUE)</f>
        <v>1</v>
      </c>
    </row>
    <row r="99" spans="1:6" hidden="1" x14ac:dyDescent="0.35">
      <c r="A99" t="s">
        <v>1805</v>
      </c>
      <c r="B99">
        <v>20</v>
      </c>
      <c r="C99">
        <v>38219585</v>
      </c>
      <c r="D99">
        <v>1</v>
      </c>
      <c r="E99" t="str">
        <f>IF(ISERROR(VLOOKUP(A99,Cluster2!J:J,1,FALSE)),"FALSE","TRUE")</f>
        <v>TRUE</v>
      </c>
      <c r="F99">
        <f>VLOOKUP(A99,[1]All!$D:$M,10,TRUE)</f>
        <v>0</v>
      </c>
    </row>
    <row r="100" spans="1:6" hidden="1" x14ac:dyDescent="0.35">
      <c r="A100" t="s">
        <v>1806</v>
      </c>
      <c r="B100">
        <v>20</v>
      </c>
      <c r="C100">
        <v>38275639</v>
      </c>
      <c r="D100">
        <v>1</v>
      </c>
      <c r="E100" t="str">
        <f>IF(ISERROR(VLOOKUP(A100,Cluster2!J:J,1,FALSE)),"FALSE","TRUE")</f>
        <v>FALSE</v>
      </c>
      <c r="F100">
        <f>VLOOKUP(A100,[1]All!$D:$M,10,TRUE)</f>
        <v>0</v>
      </c>
    </row>
    <row r="101" spans="1:6" hidden="1" x14ac:dyDescent="0.35">
      <c r="A101" t="s">
        <v>1807</v>
      </c>
      <c r="B101">
        <v>20</v>
      </c>
      <c r="C101">
        <v>38415549</v>
      </c>
      <c r="D101">
        <v>0</v>
      </c>
      <c r="E101" t="str">
        <f>IF(ISERROR(VLOOKUP(A101,Cluster2!J:J,1,FALSE)),"FALSE","TRUE")</f>
        <v>TRUE</v>
      </c>
      <c r="F101">
        <f>VLOOKUP(A101,[1]All!$D:$M,10,TRUE)</f>
        <v>0</v>
      </c>
    </row>
    <row r="102" spans="1:6" hidden="1" x14ac:dyDescent="0.35">
      <c r="A102" t="s">
        <v>1808</v>
      </c>
      <c r="B102">
        <v>20</v>
      </c>
      <c r="C102">
        <v>38519198</v>
      </c>
      <c r="D102">
        <v>0</v>
      </c>
      <c r="E102" t="str">
        <f>IF(ISERROR(VLOOKUP(A102,Cluster2!J:J,1,FALSE)),"FALSE","TRUE")</f>
        <v>TRUE</v>
      </c>
      <c r="F102">
        <f>VLOOKUP(A102,[1]All!$D:$M,10,TRUE)</f>
        <v>0</v>
      </c>
    </row>
    <row r="103" spans="1:6" hidden="1" x14ac:dyDescent="0.35">
      <c r="A103" t="s">
        <v>1809</v>
      </c>
      <c r="B103">
        <v>21</v>
      </c>
      <c r="C103">
        <v>98812</v>
      </c>
      <c r="D103">
        <v>0</v>
      </c>
      <c r="E103" t="str">
        <f>IF(ISERROR(VLOOKUP(A103,Cluster2!J:J,1,FALSE)),"FALSE","TRUE")</f>
        <v>TRUE</v>
      </c>
      <c r="F103">
        <f>VLOOKUP(A103,[1]All!$D:$M,10,TRUE)</f>
        <v>0</v>
      </c>
    </row>
    <row r="104" spans="1:6" hidden="1" x14ac:dyDescent="0.35">
      <c r="A104" t="s">
        <v>1810</v>
      </c>
      <c r="B104">
        <v>21</v>
      </c>
      <c r="C104">
        <v>656077</v>
      </c>
      <c r="D104">
        <v>1</v>
      </c>
      <c r="E104" t="str">
        <f>IF(ISERROR(VLOOKUP(A104,Cluster2!J:J,1,FALSE)),"FALSE","TRUE")</f>
        <v>TRUE</v>
      </c>
      <c r="F104">
        <f>VLOOKUP(A104,[1]All!$D:$M,10,TRUE)</f>
        <v>0</v>
      </c>
    </row>
    <row r="105" spans="1:6" hidden="1" x14ac:dyDescent="0.35">
      <c r="A105" t="s">
        <v>1811</v>
      </c>
      <c r="B105">
        <v>21</v>
      </c>
      <c r="C105">
        <v>2678211</v>
      </c>
      <c r="D105">
        <v>1</v>
      </c>
      <c r="E105" t="str">
        <f>IF(ISERROR(VLOOKUP(A105,Cluster2!J:J,1,FALSE)),"FALSE","TRUE")</f>
        <v>FALSE</v>
      </c>
      <c r="F105">
        <f>VLOOKUP(A105,[1]All!$D:$M,10,TRUE)</f>
        <v>0</v>
      </c>
    </row>
    <row r="106" spans="1:6" hidden="1" x14ac:dyDescent="0.35">
      <c r="A106" t="s">
        <v>1812</v>
      </c>
      <c r="B106">
        <v>21</v>
      </c>
      <c r="C106">
        <v>2717308</v>
      </c>
      <c r="D106">
        <v>1</v>
      </c>
      <c r="E106" t="str">
        <f>IF(ISERROR(VLOOKUP(A106,Cluster2!J:J,1,FALSE)),"FALSE","TRUE")</f>
        <v>TRUE</v>
      </c>
      <c r="F106">
        <f>VLOOKUP(A106,[1]All!$D:$M,10,TRUE)</f>
        <v>0</v>
      </c>
    </row>
    <row r="107" spans="1:6" hidden="1" x14ac:dyDescent="0.35">
      <c r="A107" t="s">
        <v>1813</v>
      </c>
      <c r="B107">
        <v>21</v>
      </c>
      <c r="C107">
        <v>33237626</v>
      </c>
      <c r="D107">
        <v>0</v>
      </c>
      <c r="E107" t="str">
        <f>IF(ISERROR(VLOOKUP(A107,Cluster2!J:J,1,FALSE)),"FALSE","TRUE")</f>
        <v>TRUE</v>
      </c>
      <c r="F107">
        <f>VLOOKUP(A107,[1]All!$D:$M,10,TRUE)</f>
        <v>0</v>
      </c>
    </row>
    <row r="108" spans="1:6" hidden="1" x14ac:dyDescent="0.35">
      <c r="A108" t="s">
        <v>1814</v>
      </c>
      <c r="B108">
        <v>21</v>
      </c>
      <c r="C108">
        <v>33398629</v>
      </c>
      <c r="D108">
        <v>1</v>
      </c>
      <c r="E108" t="str">
        <f>IF(ISERROR(VLOOKUP(A108,Cluster2!J:J,1,FALSE)),"FALSE","TRUE")</f>
        <v>TRUE</v>
      </c>
      <c r="F108">
        <f>VLOOKUP(A108,[1]All!$D:$M,10,TRUE)</f>
        <v>0</v>
      </c>
    </row>
    <row r="109" spans="1:6" x14ac:dyDescent="0.35">
      <c r="A109" t="s">
        <v>1815</v>
      </c>
      <c r="B109">
        <v>22</v>
      </c>
      <c r="C109">
        <v>1550468</v>
      </c>
      <c r="D109">
        <v>1</v>
      </c>
      <c r="E109" t="str">
        <f>IF(ISERROR(VLOOKUP(A109,Cluster2!J:J,1,FALSE)),"FALSE","TRUE")</f>
        <v>TRUE</v>
      </c>
      <c r="F109">
        <f>VLOOKUP(A109,[1]All!$D:$M,10,TRUE)</f>
        <v>1</v>
      </c>
    </row>
    <row r="110" spans="1:6" x14ac:dyDescent="0.35">
      <c r="A110" t="s">
        <v>1816</v>
      </c>
      <c r="B110">
        <v>22</v>
      </c>
      <c r="C110">
        <v>2355060</v>
      </c>
      <c r="D110">
        <v>1</v>
      </c>
      <c r="E110" t="str">
        <f>IF(ISERROR(VLOOKUP(A110,Cluster2!J:J,1,FALSE)),"FALSE","TRUE")</f>
        <v>TRUE</v>
      </c>
      <c r="F110">
        <f>VLOOKUP(A110,[1]All!$D:$M,10,TRUE)</f>
        <v>1</v>
      </c>
    </row>
    <row r="111" spans="1:6" x14ac:dyDescent="0.35">
      <c r="A111" t="s">
        <v>1817</v>
      </c>
      <c r="B111">
        <v>22</v>
      </c>
      <c r="C111">
        <v>50204933</v>
      </c>
      <c r="D111">
        <v>1</v>
      </c>
      <c r="E111" t="str">
        <f>IF(ISERROR(VLOOKUP(A111,Cluster2!J:J,1,FALSE)),"FALSE","TRUE")</f>
        <v>TRUE</v>
      </c>
      <c r="F111">
        <f>VLOOKUP(A111,[1]All!$D:$M,10,TRUE)</f>
        <v>1</v>
      </c>
    </row>
    <row r="112" spans="1:6" x14ac:dyDescent="0.35">
      <c r="A112" t="s">
        <v>1818</v>
      </c>
      <c r="B112">
        <v>23</v>
      </c>
      <c r="C112">
        <v>32975359</v>
      </c>
      <c r="D112">
        <v>1</v>
      </c>
      <c r="E112" t="str">
        <f>IF(ISERROR(VLOOKUP(A112,Cluster2!J:J,1,FALSE)),"FALSE","TRUE")</f>
        <v>TRUE</v>
      </c>
      <c r="F112">
        <f>VLOOKUP(A112,[1]All!$D:$M,10,TRUE)</f>
        <v>1</v>
      </c>
    </row>
    <row r="113" spans="1:7" x14ac:dyDescent="0.35">
      <c r="A113" t="s">
        <v>1819</v>
      </c>
      <c r="B113">
        <v>23</v>
      </c>
      <c r="C113">
        <v>33119459</v>
      </c>
      <c r="D113">
        <v>1</v>
      </c>
      <c r="E113" t="str">
        <f>IF(ISERROR(VLOOKUP(A113,Cluster2!J:J,1,FALSE)),"FALSE","TRUE")</f>
        <v>TRUE</v>
      </c>
      <c r="F113">
        <f>VLOOKUP(A113,[1]All!$D:$M,10,TRUE)</f>
        <v>1</v>
      </c>
    </row>
    <row r="114" spans="1:7" hidden="1" x14ac:dyDescent="0.35">
      <c r="A114" t="s">
        <v>1820</v>
      </c>
      <c r="B114">
        <v>24</v>
      </c>
      <c r="C114">
        <v>36770</v>
      </c>
      <c r="D114">
        <v>0</v>
      </c>
      <c r="E114" t="str">
        <f>IF(ISERROR(VLOOKUP(A114,Cluster2!J:J,1,FALSE)),"FALSE","TRUE")</f>
        <v>TRUE</v>
      </c>
      <c r="F114">
        <f>VLOOKUP(A114,[1]All!$D:$M,10,TRUE)</f>
        <v>0</v>
      </c>
    </row>
    <row r="115" spans="1:7" x14ac:dyDescent="0.35">
      <c r="A115" t="s">
        <v>1821</v>
      </c>
      <c r="B115">
        <v>25</v>
      </c>
      <c r="C115">
        <v>151268</v>
      </c>
      <c r="D115">
        <v>1</v>
      </c>
      <c r="E115" t="str">
        <f>IF(ISERROR(VLOOKUP(A115,Cluster2!J:J,1,FALSE)),"FALSE","TRUE")</f>
        <v>TRUE</v>
      </c>
      <c r="F115">
        <f>VLOOKUP(A115,[1]All!$D:$M,10,TRUE)</f>
        <v>2</v>
      </c>
    </row>
    <row r="116" spans="1:7" x14ac:dyDescent="0.35">
      <c r="A116" t="s">
        <v>1822</v>
      </c>
      <c r="B116">
        <v>25</v>
      </c>
      <c r="C116">
        <v>165117</v>
      </c>
      <c r="D116">
        <v>0</v>
      </c>
      <c r="E116" t="str">
        <f>IF(ISERROR(VLOOKUP(A116,Cluster2!J:J,1,FALSE)),"FALSE","TRUE")</f>
        <v>TRUE</v>
      </c>
      <c r="F116">
        <f>VLOOKUP(A116,[1]All!$D:$M,10,TRUE)</f>
        <v>2</v>
      </c>
    </row>
    <row r="117" spans="1:7" x14ac:dyDescent="0.35">
      <c r="A117" t="s">
        <v>1823</v>
      </c>
      <c r="B117">
        <v>25</v>
      </c>
      <c r="C117">
        <v>165343</v>
      </c>
      <c r="D117">
        <v>1</v>
      </c>
      <c r="E117" t="str">
        <f>IF(ISERROR(VLOOKUP(A117,Cluster2!J:J,1,FALSE)),"FALSE","TRUE")</f>
        <v>TRUE</v>
      </c>
      <c r="F117">
        <f>VLOOKUP(A117,[1]All!$D:$M,10,TRUE)</f>
        <v>2</v>
      </c>
    </row>
    <row r="118" spans="1:7" x14ac:dyDescent="0.35">
      <c r="A118" t="s">
        <v>1824</v>
      </c>
      <c r="B118">
        <v>25</v>
      </c>
      <c r="C118">
        <v>828378</v>
      </c>
      <c r="D118">
        <v>1</v>
      </c>
      <c r="E118" t="str">
        <f>IF(ISERROR(VLOOKUP(A118,Cluster2!J:J,1,FALSE)),"FALSE","TRUE")</f>
        <v>TRUE</v>
      </c>
      <c r="F118">
        <f>VLOOKUP(A118,[1]All!$D:$M,10,TRUE)</f>
        <v>2</v>
      </c>
    </row>
    <row r="119" spans="1:7" x14ac:dyDescent="0.35">
      <c r="A119" t="s">
        <v>1825</v>
      </c>
      <c r="B119">
        <v>25</v>
      </c>
      <c r="C119">
        <v>1285681</v>
      </c>
      <c r="D119">
        <v>1</v>
      </c>
      <c r="E119" t="str">
        <f>IF(ISERROR(VLOOKUP(A119,Cluster2!J:J,1,FALSE)),"FALSE","TRUE")</f>
        <v>TRUE</v>
      </c>
      <c r="F119">
        <f>VLOOKUP(A119,[1]All!$D:$M,10,TRUE)</f>
        <v>3</v>
      </c>
    </row>
    <row r="120" spans="1:7" x14ac:dyDescent="0.35">
      <c r="A120" t="s">
        <v>1826</v>
      </c>
      <c r="B120">
        <v>25</v>
      </c>
      <c r="C120">
        <v>1341874</v>
      </c>
      <c r="D120">
        <v>1</v>
      </c>
      <c r="E120" t="str">
        <f>IF(ISERROR(VLOOKUP(A120,Cluster2!J:J,1,FALSE)),"FALSE","TRUE")</f>
        <v>TRUE</v>
      </c>
      <c r="F120">
        <f>VLOOKUP(A120,[1]All!$D:$M,10,TRUE)</f>
        <v>3</v>
      </c>
    </row>
    <row r="121" spans="1:7" x14ac:dyDescent="0.35">
      <c r="A121" t="s">
        <v>1827</v>
      </c>
      <c r="B121">
        <v>26</v>
      </c>
      <c r="C121">
        <v>21895522</v>
      </c>
      <c r="D121">
        <v>1</v>
      </c>
      <c r="E121" t="str">
        <f>IF(ISERROR(VLOOKUP(A121,Cluster2!J:J,1,FALSE)),"FALSE","TRUE")</f>
        <v>TRUE</v>
      </c>
      <c r="F121">
        <f>VLOOKUP(A121,[1]All!$D:$M,10,TRUE)</f>
        <v>1</v>
      </c>
      <c r="G121" t="s">
        <v>1905</v>
      </c>
    </row>
    <row r="122" spans="1:7" x14ac:dyDescent="0.35">
      <c r="A122" t="s">
        <v>1828</v>
      </c>
      <c r="B122">
        <v>26</v>
      </c>
      <c r="C122">
        <v>25753306</v>
      </c>
      <c r="D122">
        <v>0</v>
      </c>
      <c r="E122" t="str">
        <f>IF(ISERROR(VLOOKUP(A122,Cluster2!J:J,1,FALSE)),"FALSE","TRUE")</f>
        <v>TRUE</v>
      </c>
      <c r="F122">
        <f>VLOOKUP(A122,[1]All!$D:$M,10,TRUE)</f>
        <v>1</v>
      </c>
      <c r="G122" t="s">
        <v>1906</v>
      </c>
    </row>
    <row r="123" spans="1:7" x14ac:dyDescent="0.35">
      <c r="A123" t="s">
        <v>1829</v>
      </c>
      <c r="B123">
        <v>26</v>
      </c>
      <c r="C123">
        <v>26351844</v>
      </c>
      <c r="D123">
        <v>0</v>
      </c>
      <c r="E123" t="str">
        <f>IF(ISERROR(VLOOKUP(A123,Cluster2!J:J,1,FALSE)),"FALSE","TRUE")</f>
        <v>TRUE</v>
      </c>
      <c r="F123">
        <f>VLOOKUP(A123,[1]All!$D:$M,10,TRUE)</f>
        <v>1</v>
      </c>
      <c r="G123" t="s">
        <v>1906</v>
      </c>
    </row>
    <row r="124" spans="1:7" x14ac:dyDescent="0.35">
      <c r="A124" t="s">
        <v>1830</v>
      </c>
      <c r="B124">
        <v>26</v>
      </c>
      <c r="C124">
        <v>26439877</v>
      </c>
      <c r="D124">
        <v>0</v>
      </c>
      <c r="E124" t="str">
        <f>IF(ISERROR(VLOOKUP(A124,Cluster2!J:J,1,FALSE)),"FALSE","TRUE")</f>
        <v>TRUE</v>
      </c>
      <c r="F124">
        <f>VLOOKUP(A124,[1]All!$D:$M,10,TRUE)</f>
        <v>1</v>
      </c>
      <c r="G124" t="s">
        <v>1906</v>
      </c>
    </row>
    <row r="125" spans="1:7" x14ac:dyDescent="0.35">
      <c r="A125" t="s">
        <v>1831</v>
      </c>
      <c r="B125">
        <v>26</v>
      </c>
      <c r="C125">
        <v>27302023</v>
      </c>
      <c r="D125">
        <v>1</v>
      </c>
      <c r="E125" t="str">
        <f>IF(ISERROR(VLOOKUP(A125,Cluster2!J:J,1,FALSE)),"FALSE","TRUE")</f>
        <v>TRUE</v>
      </c>
      <c r="F125">
        <f>VLOOKUP(A125,[1]All!$D:$M,10,TRUE)</f>
        <v>1</v>
      </c>
      <c r="G125" t="s">
        <v>1906</v>
      </c>
    </row>
    <row r="126" spans="1:7" hidden="1" x14ac:dyDescent="0.35">
      <c r="A126" t="s">
        <v>1832</v>
      </c>
      <c r="B126">
        <v>29</v>
      </c>
      <c r="C126">
        <v>56671</v>
      </c>
      <c r="D126">
        <v>1</v>
      </c>
      <c r="E126" t="str">
        <f>IF(ISERROR(VLOOKUP(A126,Cluster2!J:J,1,FALSE)),"FALSE","TRUE")</f>
        <v>TRUE</v>
      </c>
      <c r="F126">
        <f>VLOOKUP(A126,[1]All!$D:$M,10,TRUE)</f>
        <v>0</v>
      </c>
    </row>
    <row r="127" spans="1:7" x14ac:dyDescent="0.35">
      <c r="A127" t="s">
        <v>1833</v>
      </c>
      <c r="B127">
        <v>29</v>
      </c>
      <c r="C127">
        <v>29124239</v>
      </c>
      <c r="D127">
        <v>1</v>
      </c>
      <c r="E127" t="str">
        <f>IF(ISERROR(VLOOKUP(A127,Cluster2!J:J,1,FALSE)),"FALSE","TRUE")</f>
        <v>TRUE</v>
      </c>
      <c r="F127">
        <f>VLOOKUP(A127,[1]All!$D:$M,10,TRUE)</f>
        <v>1</v>
      </c>
    </row>
    <row r="128" spans="1:7" hidden="1" x14ac:dyDescent="0.35">
      <c r="A128" t="s">
        <v>1834</v>
      </c>
      <c r="B128">
        <v>29</v>
      </c>
      <c r="C128">
        <v>29186662</v>
      </c>
      <c r="D128">
        <v>1</v>
      </c>
      <c r="E128" t="str">
        <f>IF(ISERROR(VLOOKUP(A128,Cluster2!J:J,1,FALSE)),"FALSE","TRUE")</f>
        <v>FALSE</v>
      </c>
      <c r="F128">
        <f>VLOOKUP(A128,[1]All!$D:$M,10,TRUE)</f>
        <v>1</v>
      </c>
    </row>
    <row r="129" spans="1:7" x14ac:dyDescent="0.35">
      <c r="A129" t="s">
        <v>1835</v>
      </c>
      <c r="B129">
        <v>31</v>
      </c>
      <c r="C129">
        <v>3191338</v>
      </c>
      <c r="D129">
        <v>1</v>
      </c>
      <c r="E129" t="str">
        <f>IF(ISERROR(VLOOKUP(A129,Cluster2!J:J,1,FALSE)),"FALSE","TRUE")</f>
        <v>TRUE</v>
      </c>
      <c r="F129">
        <f>VLOOKUP(A129,[1]All!$D:$M,10,TRUE)</f>
        <v>4</v>
      </c>
      <c r="G129" t="s">
        <v>1908</v>
      </c>
    </row>
    <row r="130" spans="1:7" x14ac:dyDescent="0.35">
      <c r="A130" t="s">
        <v>1836</v>
      </c>
      <c r="B130">
        <v>31</v>
      </c>
      <c r="C130">
        <v>3247440</v>
      </c>
      <c r="D130">
        <v>0</v>
      </c>
      <c r="E130" t="str">
        <f>IF(ISERROR(VLOOKUP(A130,Cluster2!J:J,1,FALSE)),"FALSE","TRUE")</f>
        <v>TRUE</v>
      </c>
      <c r="F130">
        <f>VLOOKUP(A130,[1]All!$D:$M,10,TRUE)</f>
        <v>4</v>
      </c>
      <c r="G130" t="s">
        <v>1908</v>
      </c>
    </row>
    <row r="131" spans="1:7" x14ac:dyDescent="0.35">
      <c r="A131" t="s">
        <v>1837</v>
      </c>
      <c r="B131">
        <v>31</v>
      </c>
      <c r="C131">
        <v>3389714</v>
      </c>
      <c r="D131">
        <v>1</v>
      </c>
      <c r="E131" t="str">
        <f>IF(ISERROR(VLOOKUP(A131,Cluster2!J:J,1,FALSE)),"FALSE","TRUE")</f>
        <v>TRUE</v>
      </c>
      <c r="F131">
        <f>VLOOKUP(A131,[1]All!$D:$M,10,TRUE)</f>
        <v>4</v>
      </c>
      <c r="G131" t="s">
        <v>1908</v>
      </c>
    </row>
    <row r="132" spans="1:7" x14ac:dyDescent="0.35">
      <c r="A132" t="s">
        <v>1838</v>
      </c>
      <c r="B132">
        <v>31</v>
      </c>
      <c r="C132">
        <v>27881484</v>
      </c>
      <c r="D132">
        <v>1</v>
      </c>
      <c r="E132" t="str">
        <f>IF(ISERROR(VLOOKUP(A132,Cluster2!J:J,1,FALSE)),"FALSE","TRUE")</f>
        <v>TRUE</v>
      </c>
      <c r="F132">
        <f>VLOOKUP(A132,[1]All!$D:$M,10,TRUE)</f>
        <v>1</v>
      </c>
    </row>
    <row r="133" spans="1:7" x14ac:dyDescent="0.35">
      <c r="A133" t="s">
        <v>1839</v>
      </c>
      <c r="B133">
        <v>31</v>
      </c>
      <c r="C133">
        <v>28462791</v>
      </c>
      <c r="D133">
        <v>0</v>
      </c>
      <c r="E133" t="str">
        <f>IF(ISERROR(VLOOKUP(A133,Cluster2!J:J,1,FALSE)),"FALSE","TRUE")</f>
        <v>TRUE</v>
      </c>
      <c r="F133">
        <f>VLOOKUP(A133,[1]All!$D:$M,10,TRUE)</f>
        <v>1</v>
      </c>
    </row>
    <row r="134" spans="1:7" hidden="1" x14ac:dyDescent="0.35">
      <c r="A134" t="s">
        <v>1840</v>
      </c>
      <c r="B134">
        <v>32</v>
      </c>
      <c r="C134">
        <v>38654394</v>
      </c>
      <c r="D134">
        <v>1</v>
      </c>
      <c r="E134" t="str">
        <f>IF(ISERROR(VLOOKUP(A134,Cluster2!J:J,1,FALSE)),"FALSE","TRUE")</f>
        <v>FALSE</v>
      </c>
      <c r="F134">
        <f>VLOOKUP(A134,[1]All!$D:$M,10,TRUE)</f>
        <v>1</v>
      </c>
    </row>
    <row r="135" spans="1:7" x14ac:dyDescent="0.35">
      <c r="A135" t="s">
        <v>1841</v>
      </c>
      <c r="B135">
        <v>32</v>
      </c>
      <c r="C135">
        <v>38698557</v>
      </c>
      <c r="D135">
        <v>1</v>
      </c>
      <c r="E135" t="str">
        <f>IF(ISERROR(VLOOKUP(A135,Cluster2!J:J,1,FALSE)),"FALSE","TRUE")</f>
        <v>TRUE</v>
      </c>
      <c r="F135">
        <f>VLOOKUP(A135,[1]All!$D:$M,10,TRUE)</f>
        <v>1</v>
      </c>
    </row>
    <row r="136" spans="1:7" hidden="1" x14ac:dyDescent="0.35">
      <c r="A136" t="s">
        <v>1842</v>
      </c>
      <c r="B136">
        <v>34</v>
      </c>
      <c r="C136">
        <v>11120</v>
      </c>
      <c r="D136">
        <v>0</v>
      </c>
      <c r="E136" t="str">
        <f>IF(ISERROR(VLOOKUP(A136,Cluster2!J:J,1,FALSE)),"FALSE","TRUE")</f>
        <v>TRUE</v>
      </c>
      <c r="F136">
        <f>VLOOKUP(A136,[1]All!$D:$M,10,TRUE)</f>
        <v>0</v>
      </c>
    </row>
    <row r="137" spans="1:7" x14ac:dyDescent="0.35">
      <c r="A137" t="s">
        <v>1843</v>
      </c>
      <c r="B137">
        <v>35</v>
      </c>
      <c r="C137">
        <v>80309</v>
      </c>
      <c r="D137">
        <v>0</v>
      </c>
      <c r="E137" t="str">
        <f>IF(ISERROR(VLOOKUP(A137,Cluster2!J:J,1,FALSE)),"FALSE","TRUE")</f>
        <v>TRUE</v>
      </c>
      <c r="F137">
        <f>VLOOKUP(A137,[1]All!$D:$M,10,TRUE)</f>
        <v>1</v>
      </c>
    </row>
    <row r="138" spans="1:7" hidden="1" x14ac:dyDescent="0.35">
      <c r="A138" t="s">
        <v>1844</v>
      </c>
      <c r="B138">
        <v>36</v>
      </c>
      <c r="C138">
        <v>14998514</v>
      </c>
      <c r="D138">
        <v>1</v>
      </c>
      <c r="E138" t="str">
        <f>IF(ISERROR(VLOOKUP(A138,Cluster2!J:J,1,FALSE)),"FALSE","TRUE")</f>
        <v>TRUE</v>
      </c>
      <c r="F138">
        <f>VLOOKUP(A138,[1]All!$D:$M,10,TRUE)</f>
        <v>0</v>
      </c>
    </row>
    <row r="139" spans="1:7" hidden="1" x14ac:dyDescent="0.35">
      <c r="A139" t="s">
        <v>1845</v>
      </c>
      <c r="B139">
        <v>36</v>
      </c>
      <c r="C139">
        <v>15043853</v>
      </c>
      <c r="D139">
        <v>1</v>
      </c>
      <c r="E139" t="str">
        <f>IF(ISERROR(VLOOKUP(A139,Cluster2!J:J,1,FALSE)),"FALSE","TRUE")</f>
        <v>TRUE</v>
      </c>
      <c r="F139">
        <f>VLOOKUP(A139,[1]All!$D:$M,10,TRUE)</f>
        <v>0</v>
      </c>
    </row>
    <row r="140" spans="1:7" x14ac:dyDescent="0.35">
      <c r="A140" t="s">
        <v>1846</v>
      </c>
      <c r="B140">
        <v>37</v>
      </c>
      <c r="C140">
        <v>672739</v>
      </c>
      <c r="D140">
        <v>1</v>
      </c>
      <c r="E140" t="str">
        <f>IF(ISERROR(VLOOKUP(A140,Cluster2!J:J,1,FALSE)),"FALSE","TRUE")</f>
        <v>TRUE</v>
      </c>
      <c r="F140">
        <f>VLOOKUP(A140,[1]All!$D:$M,10,TRUE)</f>
        <v>1</v>
      </c>
    </row>
  </sheetData>
  <autoFilter ref="A1:F140" xr:uid="{344CA905-7BDC-4366-9B8C-D0056B038BB0}">
    <filterColumn colId="4">
      <filters>
        <filter val="TRUE"/>
      </filters>
    </filterColumn>
    <filterColumn colId="5">
      <filters>
        <filter val="1"/>
        <filter val="2"/>
        <filter val="3"/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39A2-937C-411E-8805-EC65534B2B5C}">
  <dimension ref="A1:P26"/>
  <sheetViews>
    <sheetView workbookViewId="0">
      <selection activeCell="P3" sqref="P3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738</v>
      </c>
      <c r="J1" t="s">
        <v>2</v>
      </c>
      <c r="K1" t="s">
        <v>3</v>
      </c>
      <c r="L1" t="s">
        <v>1544</v>
      </c>
      <c r="M1" t="s">
        <v>1543</v>
      </c>
      <c r="N1" t="s">
        <v>737</v>
      </c>
      <c r="O1" s="7" t="s">
        <v>293</v>
      </c>
      <c r="P1" t="s">
        <v>1567</v>
      </c>
    </row>
    <row r="2" spans="1:16" x14ac:dyDescent="0.35">
      <c r="A2">
        <v>2</v>
      </c>
      <c r="B2">
        <v>61876498</v>
      </c>
      <c r="C2">
        <v>0.46945699453595302</v>
      </c>
      <c r="D2">
        <v>0.99886072744662302</v>
      </c>
      <c r="E2">
        <v>2.62155168077821</v>
      </c>
      <c r="F2">
        <v>0.99836844918281797</v>
      </c>
      <c r="G2">
        <v>0.82549055783899405</v>
      </c>
      <c r="H2">
        <v>0.99943036372331195</v>
      </c>
      <c r="I2" t="s">
        <v>11</v>
      </c>
      <c r="J2" t="s">
        <v>12</v>
      </c>
      <c r="K2">
        <v>0.44800000000000001</v>
      </c>
      <c r="L2" t="s">
        <v>784</v>
      </c>
      <c r="M2" t="s">
        <v>363</v>
      </c>
      <c r="N2" t="s">
        <v>363</v>
      </c>
      <c r="O2" t="s">
        <v>24</v>
      </c>
      <c r="P2" t="b">
        <v>1</v>
      </c>
    </row>
    <row r="3" spans="1:16" x14ac:dyDescent="0.35">
      <c r="A3">
        <v>2</v>
      </c>
      <c r="B3">
        <v>61880556</v>
      </c>
      <c r="C3">
        <v>0.48852366251062801</v>
      </c>
      <c r="D3">
        <v>0.99928268024417</v>
      </c>
      <c r="E3">
        <v>2.6499467503977598</v>
      </c>
      <c r="F3">
        <v>0.99848800247545599</v>
      </c>
      <c r="G3">
        <v>0.83598084526181704</v>
      </c>
      <c r="H3">
        <v>0.99959914484233003</v>
      </c>
      <c r="I3" t="s">
        <v>12</v>
      </c>
      <c r="J3" t="s">
        <v>10</v>
      </c>
      <c r="K3">
        <v>0.39810000000000001</v>
      </c>
      <c r="L3" t="s">
        <v>784</v>
      </c>
      <c r="M3" t="s">
        <v>363</v>
      </c>
      <c r="N3" t="s">
        <v>363</v>
      </c>
      <c r="O3" t="s">
        <v>24</v>
      </c>
      <c r="P3" t="b">
        <v>1</v>
      </c>
    </row>
    <row r="4" spans="1:16" x14ac:dyDescent="0.35">
      <c r="A4">
        <v>2</v>
      </c>
      <c r="B4">
        <v>61897779</v>
      </c>
      <c r="C4">
        <v>0.47850910524102702</v>
      </c>
      <c r="D4">
        <v>0.99906467129877097</v>
      </c>
      <c r="E4">
        <v>2.6936217279788202</v>
      </c>
      <c r="F4">
        <v>0.998741174153985</v>
      </c>
      <c r="G4">
        <v>0.84432442132560703</v>
      </c>
      <c r="H4">
        <v>0.99967650285521403</v>
      </c>
      <c r="I4" t="s">
        <v>10</v>
      </c>
      <c r="J4" t="s">
        <v>12</v>
      </c>
      <c r="K4">
        <v>0.39839999999999998</v>
      </c>
      <c r="L4" t="s">
        <v>784</v>
      </c>
      <c r="M4" t="s">
        <v>363</v>
      </c>
      <c r="N4" t="s">
        <v>363</v>
      </c>
      <c r="O4" t="s">
        <v>24</v>
      </c>
      <c r="P4" t="b">
        <v>1</v>
      </c>
    </row>
    <row r="5" spans="1:16" x14ac:dyDescent="0.35">
      <c r="A5">
        <v>2</v>
      </c>
      <c r="B5">
        <v>61901702</v>
      </c>
      <c r="C5">
        <v>0.52453786164028304</v>
      </c>
      <c r="D5">
        <v>0.99968353540183996</v>
      </c>
      <c r="E5">
        <v>2.8855634952109099</v>
      </c>
      <c r="F5">
        <v>0.99935300571042796</v>
      </c>
      <c r="G5">
        <v>0.86355158546911404</v>
      </c>
      <c r="H5">
        <v>0.99981715378772995</v>
      </c>
      <c r="I5" t="s">
        <v>10</v>
      </c>
      <c r="J5" t="s">
        <v>12</v>
      </c>
      <c r="K5">
        <v>0.36670000000000003</v>
      </c>
      <c r="L5" t="s">
        <v>784</v>
      </c>
      <c r="M5" t="s">
        <v>363</v>
      </c>
      <c r="N5" t="s">
        <v>363</v>
      </c>
      <c r="O5" t="s">
        <v>24</v>
      </c>
      <c r="P5" t="b">
        <v>1</v>
      </c>
    </row>
    <row r="6" spans="1:16" x14ac:dyDescent="0.35">
      <c r="A6">
        <v>4</v>
      </c>
      <c r="B6">
        <v>57366377</v>
      </c>
      <c r="C6">
        <v>0.31461043542461098</v>
      </c>
      <c r="D6">
        <v>0.98790401980365095</v>
      </c>
      <c r="E6">
        <v>2.6761004784659299</v>
      </c>
      <c r="F6">
        <v>0.99862162086134598</v>
      </c>
      <c r="G6">
        <v>0.81583595747037196</v>
      </c>
      <c r="H6">
        <v>0.99922641987116401</v>
      </c>
      <c r="I6" t="s">
        <v>12</v>
      </c>
      <c r="J6" t="s">
        <v>10</v>
      </c>
      <c r="K6">
        <v>0.1842</v>
      </c>
      <c r="L6" t="s">
        <v>791</v>
      </c>
      <c r="M6" t="s">
        <v>314</v>
      </c>
      <c r="N6" t="s">
        <v>400</v>
      </c>
      <c r="O6" t="s">
        <v>25</v>
      </c>
      <c r="P6" t="b">
        <v>1</v>
      </c>
    </row>
    <row r="7" spans="1:16" x14ac:dyDescent="0.35">
      <c r="A7">
        <v>5</v>
      </c>
      <c r="B7">
        <v>4064061</v>
      </c>
      <c r="C7">
        <v>0.67447562471517197</v>
      </c>
      <c r="D7">
        <v>1</v>
      </c>
      <c r="E7">
        <v>3.6156293367322401</v>
      </c>
      <c r="F7">
        <v>0.99994373962699401</v>
      </c>
      <c r="G7">
        <v>0.924279220359706</v>
      </c>
      <c r="H7">
        <v>1</v>
      </c>
      <c r="I7" t="s">
        <v>12</v>
      </c>
      <c r="J7" t="s">
        <v>10</v>
      </c>
      <c r="K7">
        <v>0.2235</v>
      </c>
      <c r="L7" t="s">
        <v>784</v>
      </c>
      <c r="M7" t="s">
        <v>409</v>
      </c>
      <c r="N7" t="s">
        <v>409</v>
      </c>
      <c r="O7" t="s">
        <v>22</v>
      </c>
      <c r="P7" t="b">
        <v>1</v>
      </c>
    </row>
    <row r="8" spans="1:16" x14ac:dyDescent="0.35">
      <c r="A8">
        <v>5</v>
      </c>
      <c r="B8">
        <v>4093514</v>
      </c>
      <c r="C8">
        <v>0.44607126611138898</v>
      </c>
      <c r="D8">
        <v>0.99815747278404499</v>
      </c>
      <c r="E8">
        <v>2.8790786815514098</v>
      </c>
      <c r="F8">
        <v>0.99932487552392502</v>
      </c>
      <c r="G8">
        <v>0.736684223791777</v>
      </c>
      <c r="H8">
        <v>0.99497876170918997</v>
      </c>
      <c r="I8" t="s">
        <v>10</v>
      </c>
      <c r="J8" t="s">
        <v>12</v>
      </c>
      <c r="K8">
        <v>0.1305</v>
      </c>
      <c r="L8" t="s">
        <v>867</v>
      </c>
      <c r="M8" t="s">
        <v>412</v>
      </c>
      <c r="N8" t="s">
        <v>412</v>
      </c>
      <c r="O8" t="s">
        <v>22</v>
      </c>
      <c r="P8" t="b">
        <v>1</v>
      </c>
    </row>
    <row r="9" spans="1:16" x14ac:dyDescent="0.35">
      <c r="A9">
        <v>6</v>
      </c>
      <c r="B9">
        <v>33510473</v>
      </c>
      <c r="C9">
        <v>0.50686280686299301</v>
      </c>
      <c r="D9">
        <v>0.99950068918956902</v>
      </c>
      <c r="E9">
        <v>2.5737602691186301</v>
      </c>
      <c r="F9">
        <v>0.99812231005091601</v>
      </c>
      <c r="G9">
        <v>0.84759636599388299</v>
      </c>
      <c r="H9">
        <v>0.99971166558834301</v>
      </c>
      <c r="I9" t="s">
        <v>10</v>
      </c>
      <c r="J9" t="s">
        <v>11</v>
      </c>
      <c r="K9">
        <v>0.48199999999999998</v>
      </c>
      <c r="L9" t="s">
        <v>784</v>
      </c>
      <c r="M9" t="s">
        <v>424</v>
      </c>
      <c r="N9" t="s">
        <v>424</v>
      </c>
      <c r="O9" t="s">
        <v>290</v>
      </c>
      <c r="P9" t="b">
        <v>1</v>
      </c>
    </row>
    <row r="10" spans="1:16" x14ac:dyDescent="0.35">
      <c r="A10">
        <v>7</v>
      </c>
      <c r="B10">
        <v>24652821</v>
      </c>
      <c r="C10">
        <v>0.48756347794266103</v>
      </c>
      <c r="D10">
        <v>0.99925455005766695</v>
      </c>
      <c r="E10">
        <v>2.8406341783118099</v>
      </c>
      <c r="F10">
        <v>0.99921235477791204</v>
      </c>
      <c r="G10">
        <v>0.81155492932857598</v>
      </c>
      <c r="H10">
        <v>0.99911389912515103</v>
      </c>
      <c r="I10" t="s">
        <v>10</v>
      </c>
      <c r="J10" t="s">
        <v>12</v>
      </c>
      <c r="K10">
        <v>5.3030000000000001E-2</v>
      </c>
      <c r="L10" t="s">
        <v>784</v>
      </c>
      <c r="M10" t="s">
        <v>434</v>
      </c>
      <c r="N10" t="s">
        <v>717</v>
      </c>
      <c r="O10" t="s">
        <v>18</v>
      </c>
      <c r="P10" t="b">
        <v>1</v>
      </c>
    </row>
    <row r="11" spans="1:16" x14ac:dyDescent="0.35">
      <c r="A11">
        <v>7</v>
      </c>
      <c r="B11">
        <v>24664438</v>
      </c>
      <c r="C11">
        <v>0.49337464394320901</v>
      </c>
      <c r="D11">
        <v>0.99939520099018297</v>
      </c>
      <c r="E11">
        <v>2.8151346189977402</v>
      </c>
      <c r="F11">
        <v>0.99915609440490605</v>
      </c>
      <c r="G11">
        <v>0.76764746465170497</v>
      </c>
      <c r="H11">
        <v>0.99741905538833697</v>
      </c>
      <c r="I11" t="s">
        <v>12</v>
      </c>
      <c r="J11" t="s">
        <v>10</v>
      </c>
      <c r="K11">
        <v>8.0979999999999996E-2</v>
      </c>
      <c r="L11" t="s">
        <v>1548</v>
      </c>
      <c r="M11" t="s">
        <v>434</v>
      </c>
      <c r="N11" t="s">
        <v>717</v>
      </c>
      <c r="O11" t="s">
        <v>18</v>
      </c>
      <c r="P11" t="b">
        <v>1</v>
      </c>
    </row>
    <row r="12" spans="1:16" x14ac:dyDescent="0.35">
      <c r="A12">
        <v>10</v>
      </c>
      <c r="B12">
        <v>44372549</v>
      </c>
      <c r="C12">
        <v>0.36198930071410601</v>
      </c>
      <c r="D12">
        <v>0.99376916368955504</v>
      </c>
      <c r="E12">
        <v>3.1210006447826699</v>
      </c>
      <c r="F12">
        <v>0.99966243776196195</v>
      </c>
      <c r="G12">
        <v>0.80752566110497004</v>
      </c>
      <c r="H12">
        <v>0.998973248192636</v>
      </c>
      <c r="I12" t="s">
        <v>12</v>
      </c>
      <c r="J12" t="s">
        <v>10</v>
      </c>
      <c r="K12">
        <v>0.38700000000000001</v>
      </c>
      <c r="L12" t="s">
        <v>784</v>
      </c>
      <c r="M12" t="s">
        <v>458</v>
      </c>
      <c r="N12" t="s">
        <v>719</v>
      </c>
      <c r="O12" t="s">
        <v>22</v>
      </c>
      <c r="P12" t="b">
        <v>1</v>
      </c>
    </row>
    <row r="13" spans="1:16" x14ac:dyDescent="0.35">
      <c r="A13">
        <v>10</v>
      </c>
      <c r="B13">
        <v>44388924</v>
      </c>
      <c r="C13">
        <v>0.42608679478151901</v>
      </c>
      <c r="D13">
        <v>0.99738389265520799</v>
      </c>
      <c r="E13">
        <v>3.4033195307207702</v>
      </c>
      <c r="F13">
        <v>0.99990154434723899</v>
      </c>
      <c r="G13">
        <v>0.84166607452019804</v>
      </c>
      <c r="H13">
        <v>0.99964134012208505</v>
      </c>
      <c r="I13" t="s">
        <v>12</v>
      </c>
      <c r="J13" t="s">
        <v>10</v>
      </c>
      <c r="K13">
        <v>0.1215</v>
      </c>
      <c r="L13" t="s">
        <v>784</v>
      </c>
      <c r="M13" t="s">
        <v>458</v>
      </c>
      <c r="N13" t="s">
        <v>458</v>
      </c>
      <c r="O13" t="s">
        <v>22</v>
      </c>
      <c r="P13" t="b">
        <v>1</v>
      </c>
    </row>
    <row r="14" spans="1:16" x14ac:dyDescent="0.35">
      <c r="A14">
        <v>11</v>
      </c>
      <c r="B14">
        <v>54324689</v>
      </c>
      <c r="C14">
        <v>0.37709385958518099</v>
      </c>
      <c r="D14">
        <v>0.99492953388281002</v>
      </c>
      <c r="E14">
        <v>3.57792071799543</v>
      </c>
      <c r="F14">
        <v>0.99993670708036797</v>
      </c>
      <c r="G14">
        <v>0.82657196066402605</v>
      </c>
      <c r="H14">
        <v>0.99944442881656304</v>
      </c>
      <c r="I14" t="s">
        <v>12</v>
      </c>
      <c r="J14" t="s">
        <v>10</v>
      </c>
      <c r="K14">
        <v>8.0229999999999996E-2</v>
      </c>
      <c r="L14" t="s">
        <v>1548</v>
      </c>
      <c r="M14" t="s">
        <v>1536</v>
      </c>
      <c r="N14" t="s">
        <v>478</v>
      </c>
      <c r="O14" t="s">
        <v>24</v>
      </c>
      <c r="P14" t="b">
        <v>1</v>
      </c>
    </row>
    <row r="15" spans="1:16" x14ac:dyDescent="0.35">
      <c r="A15">
        <v>11</v>
      </c>
      <c r="B15">
        <v>54347903</v>
      </c>
      <c r="C15">
        <v>0.40138924318501101</v>
      </c>
      <c r="D15">
        <v>0.99628681538158603</v>
      </c>
      <c r="E15">
        <v>3.99734386980822</v>
      </c>
      <c r="F15">
        <v>0.99999296745337396</v>
      </c>
      <c r="G15">
        <v>0.89489689439790499</v>
      </c>
      <c r="H15">
        <v>0.99997186981349695</v>
      </c>
      <c r="I15" t="s">
        <v>12</v>
      </c>
      <c r="J15" t="s">
        <v>10</v>
      </c>
      <c r="K15">
        <v>9.9519999999999997E-2</v>
      </c>
      <c r="L15" t="s">
        <v>779</v>
      </c>
      <c r="M15" t="s">
        <v>481</v>
      </c>
      <c r="N15" t="s">
        <v>481</v>
      </c>
      <c r="O15" t="s">
        <v>24</v>
      </c>
      <c r="P15" t="b">
        <v>1</v>
      </c>
    </row>
    <row r="16" spans="1:16" x14ac:dyDescent="0.35">
      <c r="A16">
        <v>11</v>
      </c>
      <c r="B16">
        <v>54368623</v>
      </c>
      <c r="C16">
        <v>0.398562659602331</v>
      </c>
      <c r="D16">
        <v>0.99616022954232197</v>
      </c>
      <c r="E16">
        <v>4.01605727184762</v>
      </c>
      <c r="F16">
        <v>1</v>
      </c>
      <c r="G16">
        <v>0.902878893518686</v>
      </c>
      <c r="H16">
        <v>0.99998593490674803</v>
      </c>
      <c r="I16" t="s">
        <v>10</v>
      </c>
      <c r="J16" t="s">
        <v>12</v>
      </c>
      <c r="K16">
        <v>0.1835</v>
      </c>
      <c r="L16" t="s">
        <v>779</v>
      </c>
      <c r="M16" t="s">
        <v>481</v>
      </c>
      <c r="N16" t="s">
        <v>481</v>
      </c>
      <c r="O16" t="s">
        <v>24</v>
      </c>
      <c r="P16" t="b">
        <v>1</v>
      </c>
    </row>
    <row r="17" spans="1:16" x14ac:dyDescent="0.35">
      <c r="A17">
        <v>11</v>
      </c>
      <c r="B17">
        <v>54391443</v>
      </c>
      <c r="C17">
        <v>0.36827201712243801</v>
      </c>
      <c r="D17">
        <v>0.99431066977974103</v>
      </c>
      <c r="E17">
        <v>3.2823658120657502</v>
      </c>
      <c r="F17">
        <v>0.99981715378772995</v>
      </c>
      <c r="G17">
        <v>0.88738459732936703</v>
      </c>
      <c r="H17">
        <v>0.99996483726687102</v>
      </c>
      <c r="I17" t="s">
        <v>10</v>
      </c>
      <c r="J17" t="s">
        <v>12</v>
      </c>
      <c r="K17">
        <v>9.332E-2</v>
      </c>
      <c r="L17" t="s">
        <v>779</v>
      </c>
      <c r="M17" t="s">
        <v>481</v>
      </c>
      <c r="N17" t="s">
        <v>481</v>
      </c>
      <c r="O17" t="s">
        <v>24</v>
      </c>
      <c r="P17" t="b">
        <v>1</v>
      </c>
    </row>
    <row r="18" spans="1:16" x14ac:dyDescent="0.35">
      <c r="A18">
        <v>15</v>
      </c>
      <c r="B18">
        <v>20317533</v>
      </c>
      <c r="C18">
        <v>0.59423869622166103</v>
      </c>
      <c r="D18">
        <v>0.99990154434723899</v>
      </c>
      <c r="E18">
        <v>2.5617165984031298</v>
      </c>
      <c r="F18">
        <v>0.99804495203803201</v>
      </c>
      <c r="G18">
        <v>0.81875140181419603</v>
      </c>
      <c r="H18">
        <v>0.99931081043067305</v>
      </c>
      <c r="I18" t="s">
        <v>12</v>
      </c>
      <c r="J18" t="s">
        <v>11</v>
      </c>
      <c r="K18">
        <v>0.27200000000000002</v>
      </c>
      <c r="L18" t="s">
        <v>791</v>
      </c>
      <c r="M18" t="s">
        <v>314</v>
      </c>
      <c r="N18" t="s">
        <v>528</v>
      </c>
      <c r="O18" t="s">
        <v>24</v>
      </c>
      <c r="P18" t="b">
        <v>1</v>
      </c>
    </row>
    <row r="19" spans="1:16" x14ac:dyDescent="0.35">
      <c r="A19">
        <v>16</v>
      </c>
      <c r="B19">
        <v>7462818</v>
      </c>
      <c r="C19">
        <v>0.61404179357234701</v>
      </c>
      <c r="D19">
        <v>0.99997890236012299</v>
      </c>
      <c r="E19">
        <v>3.1285628625867599</v>
      </c>
      <c r="F19">
        <v>0.99966947030858799</v>
      </c>
      <c r="G19">
        <v>0.81445339718666798</v>
      </c>
      <c r="H19">
        <v>0.99917719204478295</v>
      </c>
      <c r="I19" t="s">
        <v>12</v>
      </c>
      <c r="J19" t="s">
        <v>10</v>
      </c>
      <c r="K19">
        <v>0.37469999999999998</v>
      </c>
      <c r="L19" t="s">
        <v>1549</v>
      </c>
      <c r="M19" t="s">
        <v>1538</v>
      </c>
      <c r="N19" t="s">
        <v>537</v>
      </c>
      <c r="O19" t="s">
        <v>27</v>
      </c>
      <c r="P19" t="b">
        <v>1</v>
      </c>
    </row>
    <row r="20" spans="1:16" x14ac:dyDescent="0.35">
      <c r="A20">
        <v>19</v>
      </c>
      <c r="B20">
        <v>4813917</v>
      </c>
      <c r="C20">
        <v>0.60363837437463896</v>
      </c>
      <c r="D20">
        <v>0.99995077217361905</v>
      </c>
      <c r="E20">
        <v>2.9391228573567401</v>
      </c>
      <c r="F20">
        <v>0.999437396269937</v>
      </c>
      <c r="G20">
        <v>0.87284099585345898</v>
      </c>
      <c r="H20">
        <v>0.99986638161411001</v>
      </c>
      <c r="I20" t="s">
        <v>12</v>
      </c>
      <c r="J20" t="s">
        <v>10</v>
      </c>
      <c r="K20">
        <v>0.1457</v>
      </c>
      <c r="L20" t="s">
        <v>791</v>
      </c>
      <c r="M20" t="s">
        <v>314</v>
      </c>
      <c r="N20" t="s">
        <v>569</v>
      </c>
      <c r="O20" t="s">
        <v>24</v>
      </c>
      <c r="P20" t="b">
        <v>1</v>
      </c>
    </row>
    <row r="21" spans="1:16" x14ac:dyDescent="0.35">
      <c r="A21">
        <v>19</v>
      </c>
      <c r="B21">
        <v>6178251</v>
      </c>
      <c r="C21">
        <v>0.53077694821286303</v>
      </c>
      <c r="D21">
        <v>0.99971166558834301</v>
      </c>
      <c r="E21">
        <v>2.7691729746407101</v>
      </c>
      <c r="F21">
        <v>0.99896621564600996</v>
      </c>
      <c r="G21">
        <v>0.83692210331348305</v>
      </c>
      <c r="H21">
        <v>0.999613209935582</v>
      </c>
      <c r="I21" t="s">
        <v>10</v>
      </c>
      <c r="J21" t="s">
        <v>12</v>
      </c>
      <c r="K21">
        <v>0.25740000000000002</v>
      </c>
      <c r="L21" t="s">
        <v>791</v>
      </c>
      <c r="M21" t="s">
        <v>314</v>
      </c>
      <c r="N21" t="s">
        <v>572</v>
      </c>
      <c r="O21" t="s">
        <v>24</v>
      </c>
      <c r="P21" t="b">
        <v>1</v>
      </c>
    </row>
    <row r="22" spans="1:16" x14ac:dyDescent="0.35">
      <c r="A22">
        <v>19</v>
      </c>
      <c r="B22">
        <v>6553427</v>
      </c>
      <c r="C22">
        <v>0.57276454846718405</v>
      </c>
      <c r="D22">
        <v>0.99987341416073605</v>
      </c>
      <c r="E22">
        <v>2.8503034552308302</v>
      </c>
      <c r="F22">
        <v>0.99922641987116401</v>
      </c>
      <c r="G22">
        <v>0.87500225459019398</v>
      </c>
      <c r="H22">
        <v>0.99987341416073605</v>
      </c>
      <c r="I22" t="s">
        <v>10</v>
      </c>
      <c r="J22" t="s">
        <v>12</v>
      </c>
      <c r="K22">
        <v>0.44490000000000002</v>
      </c>
      <c r="L22" t="s">
        <v>791</v>
      </c>
      <c r="M22" t="s">
        <v>314</v>
      </c>
      <c r="N22" t="s">
        <v>572</v>
      </c>
      <c r="O22" t="s">
        <v>24</v>
      </c>
      <c r="P22" t="b">
        <v>1</v>
      </c>
    </row>
    <row r="23" spans="1:16" x14ac:dyDescent="0.35">
      <c r="A23">
        <v>19</v>
      </c>
      <c r="B23">
        <v>6560183</v>
      </c>
      <c r="C23">
        <v>0.60427736861853898</v>
      </c>
      <c r="D23">
        <v>0.99995780472024498</v>
      </c>
      <c r="E23">
        <v>2.9842371668784402</v>
      </c>
      <c r="F23">
        <v>0.99951475428282099</v>
      </c>
      <c r="G23">
        <v>0.88100168846349802</v>
      </c>
      <c r="H23">
        <v>0.99993670708036797</v>
      </c>
      <c r="I23" t="s">
        <v>12</v>
      </c>
      <c r="J23" t="s">
        <v>10</v>
      </c>
      <c r="K23">
        <v>0.31919999999999998</v>
      </c>
      <c r="L23" t="s">
        <v>791</v>
      </c>
      <c r="M23" t="s">
        <v>314</v>
      </c>
      <c r="N23" t="s">
        <v>572</v>
      </c>
      <c r="O23" t="s">
        <v>24</v>
      </c>
      <c r="P23" t="b">
        <v>1</v>
      </c>
    </row>
    <row r="24" spans="1:16" x14ac:dyDescent="0.35">
      <c r="A24">
        <v>19</v>
      </c>
      <c r="B24">
        <v>6590666</v>
      </c>
      <c r="C24">
        <v>0.61305663065790195</v>
      </c>
      <c r="D24">
        <v>0.99997186981349695</v>
      </c>
      <c r="E24">
        <v>2.9446631812442901</v>
      </c>
      <c r="F24">
        <v>0.99945146136318896</v>
      </c>
      <c r="G24">
        <v>0.87737426813610297</v>
      </c>
      <c r="H24">
        <v>0.99990857689386503</v>
      </c>
      <c r="I24" t="s">
        <v>12</v>
      </c>
      <c r="J24" t="s">
        <v>13</v>
      </c>
      <c r="K24">
        <v>0.22450000000000001</v>
      </c>
      <c r="L24" t="s">
        <v>791</v>
      </c>
      <c r="M24" t="s">
        <v>314</v>
      </c>
      <c r="N24" t="s">
        <v>572</v>
      </c>
      <c r="O24" t="s">
        <v>24</v>
      </c>
      <c r="P24" t="b">
        <v>1</v>
      </c>
    </row>
    <row r="25" spans="1:16" x14ac:dyDescent="0.35">
      <c r="A25">
        <v>30</v>
      </c>
      <c r="B25">
        <v>1558195</v>
      </c>
      <c r="C25">
        <v>0.590338683610374</v>
      </c>
      <c r="D25">
        <v>0.99988747925398702</v>
      </c>
      <c r="E25">
        <v>2.5588012119429302</v>
      </c>
      <c r="F25">
        <v>0.99800978930490303</v>
      </c>
      <c r="G25">
        <v>0.846415249851317</v>
      </c>
      <c r="H25">
        <v>0.999690567948465</v>
      </c>
      <c r="I25" t="s">
        <v>12</v>
      </c>
      <c r="J25" t="s">
        <v>10</v>
      </c>
      <c r="K25">
        <v>7.621E-2</v>
      </c>
      <c r="L25" t="s">
        <v>791</v>
      </c>
      <c r="M25" t="s">
        <v>314</v>
      </c>
      <c r="N25" t="s">
        <v>691</v>
      </c>
      <c r="O25" t="s">
        <v>20</v>
      </c>
      <c r="P25" t="b">
        <v>1</v>
      </c>
    </row>
    <row r="26" spans="1:16" x14ac:dyDescent="0.35">
      <c r="A26">
        <v>30</v>
      </c>
      <c r="B26">
        <v>1732646</v>
      </c>
      <c r="C26">
        <v>0.53041146045149501</v>
      </c>
      <c r="D26">
        <v>0.99970463304171697</v>
      </c>
      <c r="E26">
        <v>2.4391585009142198</v>
      </c>
      <c r="F26">
        <v>0.99708852569692497</v>
      </c>
      <c r="G26">
        <v>0.82432138857900805</v>
      </c>
      <c r="H26">
        <v>0.99941629863005998</v>
      </c>
      <c r="I26" t="s">
        <v>13</v>
      </c>
      <c r="J26" t="s">
        <v>12</v>
      </c>
      <c r="K26">
        <v>8.6779999999999996E-2</v>
      </c>
      <c r="L26" t="s">
        <v>791</v>
      </c>
      <c r="M26" t="s">
        <v>314</v>
      </c>
      <c r="N26" t="s">
        <v>694</v>
      </c>
      <c r="O26" t="s">
        <v>20</v>
      </c>
      <c r="P2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D21D-5DA6-4127-863E-0486B4922580}">
  <dimension ref="A1:F11"/>
  <sheetViews>
    <sheetView workbookViewId="0">
      <selection activeCell="F1" sqref="F1"/>
    </sheetView>
  </sheetViews>
  <sheetFormatPr defaultRowHeight="14.5" x14ac:dyDescent="0.35"/>
  <sheetData>
    <row r="1" spans="1:6" x14ac:dyDescent="0.35">
      <c r="A1" t="s">
        <v>1698</v>
      </c>
      <c r="B1">
        <v>2</v>
      </c>
      <c r="C1">
        <v>61876498</v>
      </c>
      <c r="D1">
        <v>61901702</v>
      </c>
      <c r="E1" t="s">
        <v>1699</v>
      </c>
      <c r="F1" t="str">
        <f>C1&amp;"-"&amp;D1</f>
        <v>61876498-61901702</v>
      </c>
    </row>
    <row r="2" spans="1:6" x14ac:dyDescent="0.35">
      <c r="A2" t="s">
        <v>1698</v>
      </c>
      <c r="B2">
        <v>4</v>
      </c>
      <c r="C2">
        <v>57366377</v>
      </c>
      <c r="D2">
        <v>57366377</v>
      </c>
      <c r="E2" t="s">
        <v>1699</v>
      </c>
      <c r="F2" t="str">
        <f t="shared" ref="F2:F11" si="0">C2&amp;"-"&amp;D2</f>
        <v>57366377-57366377</v>
      </c>
    </row>
    <row r="3" spans="1:6" x14ac:dyDescent="0.35">
      <c r="A3" t="s">
        <v>1698</v>
      </c>
      <c r="B3">
        <v>5</v>
      </c>
      <c r="C3">
        <v>4064061</v>
      </c>
      <c r="D3">
        <v>4093514</v>
      </c>
      <c r="E3" t="s">
        <v>1699</v>
      </c>
      <c r="F3" t="str">
        <f t="shared" si="0"/>
        <v>4064061-4093514</v>
      </c>
    </row>
    <row r="4" spans="1:6" x14ac:dyDescent="0.35">
      <c r="A4" t="s">
        <v>1698</v>
      </c>
      <c r="B4">
        <v>6</v>
      </c>
      <c r="C4">
        <v>33510473</v>
      </c>
      <c r="D4">
        <v>33510473</v>
      </c>
      <c r="E4" t="s">
        <v>1699</v>
      </c>
      <c r="F4" t="str">
        <f t="shared" si="0"/>
        <v>33510473-33510473</v>
      </c>
    </row>
    <row r="5" spans="1:6" x14ac:dyDescent="0.35">
      <c r="A5" t="s">
        <v>1698</v>
      </c>
      <c r="B5">
        <v>7</v>
      </c>
      <c r="C5">
        <v>24652821</v>
      </c>
      <c r="D5">
        <v>24664438</v>
      </c>
      <c r="E5" t="s">
        <v>1699</v>
      </c>
      <c r="F5" t="str">
        <f t="shared" si="0"/>
        <v>24652821-24664438</v>
      </c>
    </row>
    <row r="6" spans="1:6" x14ac:dyDescent="0.35">
      <c r="A6" t="s">
        <v>1698</v>
      </c>
      <c r="B6">
        <v>10</v>
      </c>
      <c r="C6">
        <v>44372549</v>
      </c>
      <c r="D6">
        <v>44388924</v>
      </c>
      <c r="E6" t="s">
        <v>1699</v>
      </c>
      <c r="F6" t="str">
        <f t="shared" si="0"/>
        <v>44372549-44388924</v>
      </c>
    </row>
    <row r="7" spans="1:6" x14ac:dyDescent="0.35">
      <c r="A7" t="s">
        <v>1698</v>
      </c>
      <c r="B7">
        <v>11</v>
      </c>
      <c r="C7">
        <v>54324689</v>
      </c>
      <c r="D7">
        <v>54391443</v>
      </c>
      <c r="E7" t="s">
        <v>1699</v>
      </c>
      <c r="F7" t="str">
        <f t="shared" si="0"/>
        <v>54324689-54391443</v>
      </c>
    </row>
    <row r="8" spans="1:6" x14ac:dyDescent="0.35">
      <c r="A8" t="s">
        <v>1698</v>
      </c>
      <c r="B8">
        <v>15</v>
      </c>
      <c r="C8">
        <v>20317533</v>
      </c>
      <c r="D8">
        <v>20317533</v>
      </c>
      <c r="E8" t="s">
        <v>1699</v>
      </c>
      <c r="F8" t="str">
        <f t="shared" si="0"/>
        <v>20317533-20317533</v>
      </c>
    </row>
    <row r="9" spans="1:6" x14ac:dyDescent="0.35">
      <c r="A9" t="s">
        <v>1698</v>
      </c>
      <c r="B9">
        <v>16</v>
      </c>
      <c r="C9">
        <v>7462818</v>
      </c>
      <c r="D9">
        <v>7462818</v>
      </c>
      <c r="E9" t="s">
        <v>1699</v>
      </c>
      <c r="F9" t="str">
        <f t="shared" si="0"/>
        <v>7462818-7462818</v>
      </c>
    </row>
    <row r="10" spans="1:6" x14ac:dyDescent="0.35">
      <c r="A10" t="s">
        <v>1698</v>
      </c>
      <c r="B10">
        <v>19</v>
      </c>
      <c r="C10">
        <v>4813917</v>
      </c>
      <c r="D10">
        <v>6590666</v>
      </c>
      <c r="E10" t="s">
        <v>1700</v>
      </c>
      <c r="F10" t="str">
        <f t="shared" si="0"/>
        <v>4813917-6590666</v>
      </c>
    </row>
    <row r="11" spans="1:6" x14ac:dyDescent="0.35">
      <c r="A11" t="s">
        <v>1698</v>
      </c>
      <c r="B11">
        <v>30</v>
      </c>
      <c r="C11">
        <v>1558195</v>
      </c>
      <c r="D11">
        <v>1732646</v>
      </c>
      <c r="E11" t="s">
        <v>1699</v>
      </c>
      <c r="F11" t="str">
        <f t="shared" si="0"/>
        <v>1558195-1732646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710B-58FD-4BF2-A614-C60739DE87F9}">
  <dimension ref="A1:Q46"/>
  <sheetViews>
    <sheetView topLeftCell="A28" workbookViewId="0">
      <selection activeCell="B31" sqref="B31"/>
    </sheetView>
  </sheetViews>
  <sheetFormatPr defaultRowHeight="14.5" x14ac:dyDescent="0.35"/>
  <cols>
    <col min="15" max="15" width="39.1796875" bestFit="1" customWidth="1"/>
  </cols>
  <sheetData>
    <row r="1" spans="1:17" x14ac:dyDescent="0.35">
      <c r="A1" t="s">
        <v>1697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738</v>
      </c>
      <c r="K1" t="s">
        <v>2</v>
      </c>
      <c r="L1" t="s">
        <v>3</v>
      </c>
      <c r="M1" t="s">
        <v>1544</v>
      </c>
      <c r="N1" t="s">
        <v>1543</v>
      </c>
      <c r="O1" t="s">
        <v>737</v>
      </c>
      <c r="P1" s="7" t="s">
        <v>293</v>
      </c>
      <c r="Q1" t="s">
        <v>1567</v>
      </c>
    </row>
    <row r="2" spans="1:17" x14ac:dyDescent="0.35">
      <c r="A2">
        <v>1</v>
      </c>
      <c r="B2">
        <v>1</v>
      </c>
      <c r="C2">
        <v>43001368</v>
      </c>
      <c r="D2">
        <v>0.37974408032928297</v>
      </c>
      <c r="E2">
        <v>0.99508424990857702</v>
      </c>
      <c r="F2">
        <v>2.8509267116310699</v>
      </c>
      <c r="G2">
        <v>0.99923345241778905</v>
      </c>
      <c r="H2">
        <v>0.80690706135685897</v>
      </c>
      <c r="I2">
        <v>0.99894511800613195</v>
      </c>
      <c r="J2" t="s">
        <v>12</v>
      </c>
      <c r="K2" t="s">
        <v>11</v>
      </c>
      <c r="L2">
        <v>0.13880000000000001</v>
      </c>
      <c r="M2" t="s">
        <v>791</v>
      </c>
      <c r="N2" t="s">
        <v>314</v>
      </c>
      <c r="O2" t="s">
        <v>337</v>
      </c>
      <c r="Q2" t="b">
        <v>1</v>
      </c>
    </row>
    <row r="3" spans="1:17" x14ac:dyDescent="0.35">
      <c r="A3">
        <v>2</v>
      </c>
      <c r="B3">
        <v>1</v>
      </c>
      <c r="C3">
        <v>96115461</v>
      </c>
      <c r="D3">
        <v>0.329418339789323</v>
      </c>
      <c r="E3">
        <v>0.99033024838954697</v>
      </c>
      <c r="F3">
        <v>3.40415942522423</v>
      </c>
      <c r="G3">
        <v>0.99990857689386503</v>
      </c>
      <c r="H3">
        <v>0.86514225841535097</v>
      </c>
      <c r="I3">
        <v>0.99983121888098103</v>
      </c>
      <c r="J3" t="s">
        <v>12</v>
      </c>
      <c r="K3" t="s">
        <v>13</v>
      </c>
      <c r="L3">
        <v>9.8900000000000002E-2</v>
      </c>
      <c r="M3" t="s">
        <v>791</v>
      </c>
      <c r="N3" t="s">
        <v>314</v>
      </c>
      <c r="O3" t="s">
        <v>350</v>
      </c>
      <c r="Q3" t="b">
        <v>1</v>
      </c>
    </row>
    <row r="4" spans="1:17" x14ac:dyDescent="0.35">
      <c r="A4">
        <v>3</v>
      </c>
      <c r="B4">
        <v>2</v>
      </c>
      <c r="C4">
        <v>71434345</v>
      </c>
      <c r="D4">
        <v>0.32998198753686597</v>
      </c>
      <c r="E4">
        <v>0.99042167149568205</v>
      </c>
      <c r="F4">
        <v>2.56542094705248</v>
      </c>
      <c r="G4">
        <v>0.99807308222453495</v>
      </c>
      <c r="H4">
        <v>0.84705056979750903</v>
      </c>
      <c r="I4">
        <v>0.99970463304171697</v>
      </c>
      <c r="J4" t="s">
        <v>12</v>
      </c>
      <c r="K4" t="s">
        <v>10</v>
      </c>
      <c r="L4">
        <v>0.24440000000000001</v>
      </c>
      <c r="M4" t="s">
        <v>1545</v>
      </c>
      <c r="N4" t="s">
        <v>367</v>
      </c>
      <c r="O4" t="s">
        <v>367</v>
      </c>
      <c r="Q4" t="b">
        <v>1</v>
      </c>
    </row>
    <row r="5" spans="1:17" x14ac:dyDescent="0.35">
      <c r="A5">
        <v>4</v>
      </c>
      <c r="B5">
        <v>3</v>
      </c>
      <c r="C5">
        <v>17490492</v>
      </c>
      <c r="D5">
        <v>0.56246805648730203</v>
      </c>
      <c r="E5">
        <v>0.999845283974233</v>
      </c>
      <c r="F5">
        <v>2.4678009158192298</v>
      </c>
      <c r="G5">
        <v>0.99737686010858295</v>
      </c>
      <c r="H5">
        <v>0.84424007761637598</v>
      </c>
      <c r="I5">
        <v>0.99966947030858799</v>
      </c>
      <c r="J5" t="s">
        <v>10</v>
      </c>
      <c r="K5" t="s">
        <v>12</v>
      </c>
      <c r="L5">
        <v>0.23380000000000001</v>
      </c>
      <c r="M5" t="s">
        <v>791</v>
      </c>
      <c r="N5" t="s">
        <v>314</v>
      </c>
      <c r="O5" t="s">
        <v>378</v>
      </c>
      <c r="Q5" t="b">
        <v>1</v>
      </c>
    </row>
    <row r="6" spans="1:17" x14ac:dyDescent="0.35">
      <c r="A6">
        <v>4</v>
      </c>
      <c r="B6">
        <v>3</v>
      </c>
      <c r="C6">
        <v>17501276</v>
      </c>
      <c r="D6">
        <v>0.55389328510749503</v>
      </c>
      <c r="E6">
        <v>0.99982418633435499</v>
      </c>
      <c r="F6">
        <v>2.46610515878782</v>
      </c>
      <c r="G6">
        <v>0.99736279501533098</v>
      </c>
      <c r="H6">
        <v>0.84505766036445096</v>
      </c>
      <c r="I6">
        <v>0.99968353540183996</v>
      </c>
      <c r="J6" t="s">
        <v>11</v>
      </c>
      <c r="K6" t="s">
        <v>12</v>
      </c>
      <c r="L6">
        <v>0.25090000000000001</v>
      </c>
      <c r="M6" t="s">
        <v>772</v>
      </c>
      <c r="N6" t="s">
        <v>378</v>
      </c>
      <c r="O6" t="s">
        <v>378</v>
      </c>
      <c r="Q6" t="b">
        <v>1</v>
      </c>
    </row>
    <row r="7" spans="1:17" x14ac:dyDescent="0.35">
      <c r="A7">
        <v>4</v>
      </c>
      <c r="B7">
        <v>3</v>
      </c>
      <c r="C7">
        <v>17516194</v>
      </c>
      <c r="D7">
        <v>0.59834148965543399</v>
      </c>
      <c r="E7">
        <v>0.999922641987116</v>
      </c>
      <c r="F7">
        <v>2.6208216179681698</v>
      </c>
      <c r="G7">
        <v>0.99836141663619205</v>
      </c>
      <c r="H7">
        <v>0.85974731977287</v>
      </c>
      <c r="I7">
        <v>0.99979605614785205</v>
      </c>
      <c r="J7" t="s">
        <v>12</v>
      </c>
      <c r="K7" t="s">
        <v>10</v>
      </c>
      <c r="L7">
        <v>0.16389999999999999</v>
      </c>
      <c r="M7" t="s">
        <v>791</v>
      </c>
      <c r="N7" t="s">
        <v>314</v>
      </c>
      <c r="O7" t="s">
        <v>378</v>
      </c>
      <c r="Q7" t="b">
        <v>1</v>
      </c>
    </row>
    <row r="8" spans="1:17" x14ac:dyDescent="0.35">
      <c r="A8">
        <v>5</v>
      </c>
      <c r="B8">
        <v>3</v>
      </c>
      <c r="C8">
        <v>72708942</v>
      </c>
      <c r="D8">
        <v>0.59471807643545105</v>
      </c>
      <c r="E8">
        <v>0.99990857689386503</v>
      </c>
      <c r="F8">
        <v>2.9769140765558699</v>
      </c>
      <c r="G8">
        <v>0.99950068918956902</v>
      </c>
      <c r="H8">
        <v>0.87632665794215103</v>
      </c>
      <c r="I8">
        <v>0.99989451180061295</v>
      </c>
      <c r="J8" t="s">
        <v>12</v>
      </c>
      <c r="K8" t="s">
        <v>11</v>
      </c>
      <c r="L8">
        <v>0.49619999999999997</v>
      </c>
      <c r="M8" t="s">
        <v>791</v>
      </c>
      <c r="N8" t="s">
        <v>314</v>
      </c>
      <c r="O8" t="s">
        <v>380</v>
      </c>
      <c r="Q8" t="b">
        <v>1</v>
      </c>
    </row>
    <row r="9" spans="1:17" x14ac:dyDescent="0.35">
      <c r="A9">
        <v>6</v>
      </c>
      <c r="B9">
        <v>4</v>
      </c>
      <c r="C9">
        <v>17518453</v>
      </c>
      <c r="D9">
        <v>0.37534387884293502</v>
      </c>
      <c r="E9">
        <v>0.99485217586992603</v>
      </c>
      <c r="F9">
        <v>2.3550941172700099</v>
      </c>
      <c r="G9">
        <v>0.995892992770542</v>
      </c>
      <c r="H9">
        <v>0.821286273107524</v>
      </c>
      <c r="I9">
        <v>0.999360038257054</v>
      </c>
      <c r="J9" t="s">
        <v>12</v>
      </c>
      <c r="K9" t="s">
        <v>10</v>
      </c>
      <c r="L9">
        <v>0.1206</v>
      </c>
      <c r="M9" t="s">
        <v>784</v>
      </c>
      <c r="N9" t="s">
        <v>393</v>
      </c>
      <c r="O9" t="s">
        <v>715</v>
      </c>
      <c r="Q9" t="b">
        <v>1</v>
      </c>
    </row>
    <row r="10" spans="1:17" x14ac:dyDescent="0.35">
      <c r="A10">
        <v>7</v>
      </c>
      <c r="B10">
        <v>4</v>
      </c>
      <c r="C10">
        <v>57345395</v>
      </c>
      <c r="D10">
        <v>0.320086736198894</v>
      </c>
      <c r="E10">
        <v>0.98883231595825505</v>
      </c>
      <c r="F10">
        <v>2.6546345288948801</v>
      </c>
      <c r="G10">
        <v>0.99851613266196004</v>
      </c>
      <c r="H10">
        <v>0.82403190782394198</v>
      </c>
      <c r="I10">
        <v>0.99940926608343394</v>
      </c>
      <c r="J10" t="s">
        <v>12</v>
      </c>
      <c r="K10" t="s">
        <v>11</v>
      </c>
      <c r="L10">
        <v>0.2293</v>
      </c>
      <c r="M10" t="s">
        <v>791</v>
      </c>
      <c r="N10" t="s">
        <v>314</v>
      </c>
      <c r="O10" t="s">
        <v>400</v>
      </c>
      <c r="Q10" t="b">
        <v>1</v>
      </c>
    </row>
    <row r="11" spans="1:17" x14ac:dyDescent="0.35">
      <c r="A11">
        <v>8</v>
      </c>
      <c r="B11">
        <v>5</v>
      </c>
      <c r="C11">
        <v>6838932</v>
      </c>
      <c r="D11">
        <v>0.45075348260982001</v>
      </c>
      <c r="E11">
        <v>0.99833328644968899</v>
      </c>
      <c r="F11">
        <v>3.1874254584677599</v>
      </c>
      <c r="G11">
        <v>0.99975386086809803</v>
      </c>
      <c r="H11">
        <v>0.87516321298330801</v>
      </c>
      <c r="I11">
        <v>0.99988044670736198</v>
      </c>
      <c r="J11" t="s">
        <v>12</v>
      </c>
      <c r="K11" t="s">
        <v>10</v>
      </c>
      <c r="L11">
        <v>0.16769999999999999</v>
      </c>
      <c r="M11" t="s">
        <v>779</v>
      </c>
      <c r="N11" t="s">
        <v>413</v>
      </c>
      <c r="O11" t="s">
        <v>413</v>
      </c>
      <c r="Q11" t="b">
        <v>1</v>
      </c>
    </row>
    <row r="12" spans="1:17" x14ac:dyDescent="0.35">
      <c r="A12">
        <v>8</v>
      </c>
      <c r="B12">
        <v>5</v>
      </c>
      <c r="C12">
        <v>6845530</v>
      </c>
      <c r="D12">
        <v>0.43783198001290802</v>
      </c>
      <c r="E12">
        <v>0.99784100818588395</v>
      </c>
      <c r="F12">
        <v>3.2649313719339599</v>
      </c>
      <c r="G12">
        <v>0.99980308869447798</v>
      </c>
      <c r="H12">
        <v>0.87672910523146597</v>
      </c>
      <c r="I12">
        <v>0.99990154434723899</v>
      </c>
      <c r="J12" t="s">
        <v>10</v>
      </c>
      <c r="K12" t="s">
        <v>12</v>
      </c>
      <c r="L12">
        <v>0.26450000000000001</v>
      </c>
      <c r="M12" t="s">
        <v>779</v>
      </c>
      <c r="N12" t="s">
        <v>413</v>
      </c>
      <c r="O12" t="s">
        <v>413</v>
      </c>
      <c r="Q12" t="b">
        <v>1</v>
      </c>
    </row>
    <row r="13" spans="1:17" x14ac:dyDescent="0.35">
      <c r="A13">
        <v>8</v>
      </c>
      <c r="B13">
        <v>5</v>
      </c>
      <c r="C13">
        <v>6859691</v>
      </c>
      <c r="D13">
        <v>0.43356431897176301</v>
      </c>
      <c r="E13">
        <v>0.99772145489324604</v>
      </c>
      <c r="F13">
        <v>3.2029162140357998</v>
      </c>
      <c r="G13">
        <v>0.999767925961349</v>
      </c>
      <c r="H13">
        <v>0.87582767624491198</v>
      </c>
      <c r="I13">
        <v>0.99988747925398702</v>
      </c>
      <c r="J13" t="s">
        <v>10</v>
      </c>
      <c r="K13" t="s">
        <v>12</v>
      </c>
      <c r="L13">
        <v>8.9190000000000005E-2</v>
      </c>
      <c r="M13" t="s">
        <v>791</v>
      </c>
      <c r="N13" t="s">
        <v>314</v>
      </c>
      <c r="O13" t="s">
        <v>413</v>
      </c>
      <c r="Q13" t="b">
        <v>1</v>
      </c>
    </row>
    <row r="14" spans="1:17" x14ac:dyDescent="0.35">
      <c r="A14">
        <v>9</v>
      </c>
      <c r="B14">
        <v>5</v>
      </c>
      <c r="C14">
        <v>40202215</v>
      </c>
      <c r="D14">
        <v>0.43413482457976099</v>
      </c>
      <c r="E14">
        <v>0.99774958507974898</v>
      </c>
      <c r="F14">
        <v>3.0383986157392999</v>
      </c>
      <c r="G14">
        <v>0.99959914484233003</v>
      </c>
      <c r="H14">
        <v>0.85400921786761397</v>
      </c>
      <c r="I14">
        <v>0.99978199105460097</v>
      </c>
      <c r="J14" t="s">
        <v>12</v>
      </c>
      <c r="K14" t="s">
        <v>10</v>
      </c>
      <c r="L14">
        <v>0.39979999999999999</v>
      </c>
      <c r="M14" t="s">
        <v>791</v>
      </c>
      <c r="N14" t="s">
        <v>314</v>
      </c>
      <c r="O14" t="s">
        <v>415</v>
      </c>
      <c r="Q14" t="b">
        <v>1</v>
      </c>
    </row>
    <row r="15" spans="1:17" x14ac:dyDescent="0.35">
      <c r="A15">
        <v>10</v>
      </c>
      <c r="B15">
        <v>8</v>
      </c>
      <c r="C15">
        <v>7735497</v>
      </c>
      <c r="D15">
        <v>0.35554926036109602</v>
      </c>
      <c r="E15">
        <v>0.99316436467973801</v>
      </c>
      <c r="F15">
        <v>2.3341210804566201</v>
      </c>
      <c r="G15">
        <v>0.99554136543925298</v>
      </c>
      <c r="H15">
        <v>0.81261754340579595</v>
      </c>
      <c r="I15">
        <v>0.99914906185828001</v>
      </c>
      <c r="J15" t="s">
        <v>12</v>
      </c>
      <c r="K15" t="s">
        <v>10</v>
      </c>
      <c r="L15">
        <v>0.44679999999999997</v>
      </c>
      <c r="M15" t="s">
        <v>791</v>
      </c>
      <c r="N15" t="s">
        <v>314</v>
      </c>
      <c r="O15" t="s">
        <v>440</v>
      </c>
      <c r="Q15" t="b">
        <v>1</v>
      </c>
    </row>
    <row r="16" spans="1:17" x14ac:dyDescent="0.35">
      <c r="A16">
        <v>11</v>
      </c>
      <c r="B16">
        <v>9</v>
      </c>
      <c r="C16">
        <v>29752455</v>
      </c>
      <c r="D16">
        <v>0.38650241154619402</v>
      </c>
      <c r="E16">
        <v>0.99554839798587902</v>
      </c>
      <c r="F16">
        <v>3.1939255646567299</v>
      </c>
      <c r="G16">
        <v>0.99976089341472296</v>
      </c>
      <c r="H16">
        <v>0.77299143299037298</v>
      </c>
      <c r="I16">
        <v>0.99771442234662</v>
      </c>
      <c r="J16" t="s">
        <v>10</v>
      </c>
      <c r="K16" t="s">
        <v>12</v>
      </c>
      <c r="L16">
        <v>0.29859999999999998</v>
      </c>
      <c r="M16" t="s">
        <v>791</v>
      </c>
      <c r="N16" t="s">
        <v>314</v>
      </c>
      <c r="O16" t="s">
        <v>445</v>
      </c>
      <c r="Q16" t="b">
        <v>1</v>
      </c>
    </row>
    <row r="17" spans="1:17" x14ac:dyDescent="0.35">
      <c r="A17">
        <v>12</v>
      </c>
      <c r="B17">
        <v>10</v>
      </c>
      <c r="C17">
        <v>46053118</v>
      </c>
      <c r="D17">
        <v>0.49564216331636402</v>
      </c>
      <c r="E17">
        <v>0.99942333117668603</v>
      </c>
      <c r="F17">
        <v>3.29382839731809</v>
      </c>
      <c r="G17">
        <v>0.99983825142760696</v>
      </c>
      <c r="H17">
        <v>0.85317011150174205</v>
      </c>
      <c r="I17">
        <v>0.99977495850797504</v>
      </c>
      <c r="J17" t="s">
        <v>12</v>
      </c>
      <c r="K17" t="s">
        <v>11</v>
      </c>
      <c r="L17">
        <v>6.6460000000000005E-2</v>
      </c>
      <c r="M17" t="s">
        <v>829</v>
      </c>
      <c r="N17" t="s">
        <v>463</v>
      </c>
      <c r="O17" t="s">
        <v>720</v>
      </c>
      <c r="Q17" t="b">
        <v>1</v>
      </c>
    </row>
    <row r="18" spans="1:17" x14ac:dyDescent="0.35">
      <c r="A18">
        <v>13</v>
      </c>
      <c r="B18">
        <v>12</v>
      </c>
      <c r="C18">
        <v>26284264</v>
      </c>
      <c r="D18">
        <v>0.33158545797934902</v>
      </c>
      <c r="E18">
        <v>0.99063264789445504</v>
      </c>
      <c r="F18">
        <v>2.6738472764760699</v>
      </c>
      <c r="G18">
        <v>0.99860052322146897</v>
      </c>
      <c r="H18">
        <v>0.84893387052204194</v>
      </c>
      <c r="I18">
        <v>0.99973276322822002</v>
      </c>
      <c r="J18" t="s">
        <v>12</v>
      </c>
      <c r="K18" t="s">
        <v>10</v>
      </c>
      <c r="L18">
        <v>7.2660000000000002E-2</v>
      </c>
      <c r="M18" t="s">
        <v>791</v>
      </c>
      <c r="N18" t="s">
        <v>314</v>
      </c>
      <c r="O18" t="s">
        <v>483</v>
      </c>
      <c r="Q18" t="b">
        <v>1</v>
      </c>
    </row>
    <row r="19" spans="1:17" x14ac:dyDescent="0.35">
      <c r="A19">
        <v>14</v>
      </c>
      <c r="B19">
        <v>12</v>
      </c>
      <c r="C19">
        <v>31691990</v>
      </c>
      <c r="D19">
        <v>0.47495447331417601</v>
      </c>
      <c r="E19">
        <v>0.99898028073926104</v>
      </c>
      <c r="F19">
        <v>3.1732314476847301</v>
      </c>
      <c r="G19">
        <v>0.99974682832147199</v>
      </c>
      <c r="H19">
        <v>0.78733726481365895</v>
      </c>
      <c r="I19">
        <v>0.99839657936932102</v>
      </c>
      <c r="J19" t="s">
        <v>12</v>
      </c>
      <c r="K19" t="s">
        <v>10</v>
      </c>
      <c r="L19">
        <v>0.11849999999999999</v>
      </c>
      <c r="M19" t="s">
        <v>784</v>
      </c>
      <c r="N19" t="s">
        <v>488</v>
      </c>
      <c r="O19" t="s">
        <v>722</v>
      </c>
      <c r="Q19" t="b">
        <v>1</v>
      </c>
    </row>
    <row r="20" spans="1:17" x14ac:dyDescent="0.35">
      <c r="A20">
        <v>14</v>
      </c>
      <c r="B20">
        <v>12</v>
      </c>
      <c r="C20">
        <v>31745290</v>
      </c>
      <c r="D20">
        <v>0.513603123846609</v>
      </c>
      <c r="E20">
        <v>0.99958507974907895</v>
      </c>
      <c r="F20">
        <v>3.6266362301292401</v>
      </c>
      <c r="G20">
        <v>0.99995077217361905</v>
      </c>
      <c r="H20">
        <v>0.89637577896846399</v>
      </c>
      <c r="I20">
        <v>0.99997890236012299</v>
      </c>
      <c r="J20" t="s">
        <v>12</v>
      </c>
      <c r="K20" t="s">
        <v>10</v>
      </c>
      <c r="L20">
        <v>0.17219999999999999</v>
      </c>
      <c r="M20" t="s">
        <v>784</v>
      </c>
      <c r="N20" t="s">
        <v>488</v>
      </c>
      <c r="O20" t="s">
        <v>722</v>
      </c>
      <c r="Q20" t="b">
        <v>1</v>
      </c>
    </row>
    <row r="21" spans="1:17" x14ac:dyDescent="0.35">
      <c r="A21">
        <v>14</v>
      </c>
      <c r="B21">
        <v>12</v>
      </c>
      <c r="C21">
        <v>31835704</v>
      </c>
      <c r="D21">
        <v>0.45341896679641402</v>
      </c>
      <c r="E21">
        <v>0.99843174210245</v>
      </c>
      <c r="F21">
        <v>2.97298042633403</v>
      </c>
      <c r="G21">
        <v>0.99949365664294398</v>
      </c>
      <c r="H21">
        <v>0.87043054432044697</v>
      </c>
      <c r="I21">
        <v>0.99983825142760696</v>
      </c>
      <c r="J21" t="s">
        <v>11</v>
      </c>
      <c r="K21" t="s">
        <v>12</v>
      </c>
      <c r="L21">
        <v>7.8839999999999993E-2</v>
      </c>
      <c r="M21" t="s">
        <v>1548</v>
      </c>
      <c r="N21" t="s">
        <v>722</v>
      </c>
      <c r="O21" t="s">
        <v>722</v>
      </c>
      <c r="Q21" t="b">
        <v>1</v>
      </c>
    </row>
    <row r="22" spans="1:17" x14ac:dyDescent="0.35">
      <c r="A22">
        <v>15</v>
      </c>
      <c r="B22">
        <v>14</v>
      </c>
      <c r="C22">
        <v>8117811</v>
      </c>
      <c r="D22">
        <v>0.38060691117836098</v>
      </c>
      <c r="E22">
        <v>0.99514051028158301</v>
      </c>
      <c r="F22">
        <v>2.7777236923152002</v>
      </c>
      <c r="G22">
        <v>0.99902247601901595</v>
      </c>
      <c r="H22">
        <v>0.86242093774214801</v>
      </c>
      <c r="I22">
        <v>0.99980308869447798</v>
      </c>
      <c r="J22" t="s">
        <v>12</v>
      </c>
      <c r="K22" t="s">
        <v>10</v>
      </c>
      <c r="L22">
        <v>5.3069999999999999E-2</v>
      </c>
      <c r="M22" t="s">
        <v>916</v>
      </c>
      <c r="N22" t="s">
        <v>510</v>
      </c>
      <c r="O22" t="s">
        <v>510</v>
      </c>
      <c r="Q22" t="b">
        <v>1</v>
      </c>
    </row>
    <row r="23" spans="1:17" x14ac:dyDescent="0.35">
      <c r="A23">
        <v>16</v>
      </c>
      <c r="B23">
        <v>17</v>
      </c>
      <c r="C23">
        <v>3753156</v>
      </c>
      <c r="D23">
        <v>0.465279322240084</v>
      </c>
      <c r="E23">
        <v>0.998741174153985</v>
      </c>
      <c r="F23">
        <v>2.6769456380770902</v>
      </c>
      <c r="G23">
        <v>0.99862865340797202</v>
      </c>
      <c r="H23">
        <v>0.84832861245904301</v>
      </c>
      <c r="I23">
        <v>0.99972573068159398</v>
      </c>
      <c r="J23" t="s">
        <v>12</v>
      </c>
      <c r="K23" t="s">
        <v>11</v>
      </c>
      <c r="L23">
        <v>0.14360000000000001</v>
      </c>
      <c r="M23" t="s">
        <v>791</v>
      </c>
      <c r="N23" t="s">
        <v>314</v>
      </c>
      <c r="O23" t="s">
        <v>545</v>
      </c>
      <c r="Q23" t="b">
        <v>1</v>
      </c>
    </row>
    <row r="24" spans="1:17" x14ac:dyDescent="0.35">
      <c r="A24">
        <v>17</v>
      </c>
      <c r="B24">
        <v>18</v>
      </c>
      <c r="C24">
        <v>29595073</v>
      </c>
      <c r="D24">
        <v>0.26952154014935797</v>
      </c>
      <c r="E24">
        <v>0.97613153675208897</v>
      </c>
      <c r="F24">
        <v>2.7874292656376101</v>
      </c>
      <c r="G24">
        <v>0.99906467129877097</v>
      </c>
      <c r="H24">
        <v>0.80438490874624402</v>
      </c>
      <c r="I24">
        <v>0.99887479253987499</v>
      </c>
      <c r="J24" t="s">
        <v>12</v>
      </c>
      <c r="K24" t="s">
        <v>10</v>
      </c>
      <c r="L24">
        <v>0.22539999999999999</v>
      </c>
      <c r="M24" t="s">
        <v>867</v>
      </c>
      <c r="N24" t="s">
        <v>561</v>
      </c>
      <c r="O24" t="s">
        <v>561</v>
      </c>
      <c r="Q24" t="b">
        <v>1</v>
      </c>
    </row>
    <row r="25" spans="1:17" x14ac:dyDescent="0.35">
      <c r="A25">
        <v>18</v>
      </c>
      <c r="B25">
        <v>19</v>
      </c>
      <c r="C25">
        <v>7095253</v>
      </c>
      <c r="D25">
        <v>0.54677897538384901</v>
      </c>
      <c r="E25">
        <v>0.99977495850797504</v>
      </c>
      <c r="F25">
        <v>3.1612790776243398</v>
      </c>
      <c r="G25">
        <v>0.99972573068159398</v>
      </c>
      <c r="H25">
        <v>0.84228521856355698</v>
      </c>
      <c r="I25">
        <v>0.99964837266871098</v>
      </c>
      <c r="J25" t="s">
        <v>11</v>
      </c>
      <c r="K25" t="s">
        <v>12</v>
      </c>
      <c r="L25">
        <v>0.22650000000000001</v>
      </c>
      <c r="M25" t="s">
        <v>791</v>
      </c>
      <c r="N25" t="s">
        <v>314</v>
      </c>
      <c r="O25" t="s">
        <v>573</v>
      </c>
      <c r="Q25" t="b">
        <v>1</v>
      </c>
    </row>
    <row r="26" spans="1:17" x14ac:dyDescent="0.35">
      <c r="A26">
        <v>18</v>
      </c>
      <c r="B26">
        <v>19</v>
      </c>
      <c r="C26">
        <v>7097389</v>
      </c>
      <c r="D26">
        <v>0.521953287584075</v>
      </c>
      <c r="E26">
        <v>0.99966243776196195</v>
      </c>
      <c r="F26">
        <v>3.3281828986007702</v>
      </c>
      <c r="G26">
        <v>0.99986638161411001</v>
      </c>
      <c r="H26">
        <v>0.84377254128846502</v>
      </c>
      <c r="I26">
        <v>0.99966243776196195</v>
      </c>
      <c r="J26" t="s">
        <v>11</v>
      </c>
      <c r="K26" t="s">
        <v>12</v>
      </c>
      <c r="L26">
        <v>0.25409999999999999</v>
      </c>
      <c r="M26" t="s">
        <v>791</v>
      </c>
      <c r="N26" t="s">
        <v>314</v>
      </c>
      <c r="O26" t="s">
        <v>573</v>
      </c>
      <c r="Q26" t="b">
        <v>1</v>
      </c>
    </row>
    <row r="27" spans="1:17" x14ac:dyDescent="0.35">
      <c r="A27">
        <v>18</v>
      </c>
      <c r="B27">
        <v>19</v>
      </c>
      <c r="C27">
        <v>7117822</v>
      </c>
      <c r="D27">
        <v>0.50729698945355395</v>
      </c>
      <c r="E27">
        <v>0.99950772173619495</v>
      </c>
      <c r="F27">
        <v>3.3490891684209498</v>
      </c>
      <c r="G27">
        <v>0.99988044670736198</v>
      </c>
      <c r="H27">
        <v>0.82816068117790997</v>
      </c>
      <c r="I27">
        <v>0.99949365664294398</v>
      </c>
      <c r="J27" t="s">
        <v>10</v>
      </c>
      <c r="K27" t="s">
        <v>12</v>
      </c>
      <c r="L27">
        <v>0.24640000000000001</v>
      </c>
      <c r="M27" t="s">
        <v>791</v>
      </c>
      <c r="N27" t="s">
        <v>314</v>
      </c>
      <c r="O27" t="s">
        <v>573</v>
      </c>
      <c r="Q27" t="b">
        <v>1</v>
      </c>
    </row>
    <row r="28" spans="1:17" x14ac:dyDescent="0.35">
      <c r="A28">
        <v>18</v>
      </c>
      <c r="B28">
        <v>19</v>
      </c>
      <c r="C28">
        <v>7122489</v>
      </c>
      <c r="D28">
        <v>0.49331666559917198</v>
      </c>
      <c r="E28">
        <v>0.99938816844355705</v>
      </c>
      <c r="F28">
        <v>3.2382169549666302</v>
      </c>
      <c r="G28">
        <v>0.99978199105460097</v>
      </c>
      <c r="H28">
        <v>0.81740199762086097</v>
      </c>
      <c r="I28">
        <v>0.99925455005766695</v>
      </c>
      <c r="J28" t="s">
        <v>12</v>
      </c>
      <c r="K28" t="s">
        <v>10</v>
      </c>
      <c r="L28">
        <v>0.44690000000000002</v>
      </c>
      <c r="M28" t="s">
        <v>791</v>
      </c>
      <c r="N28" t="s">
        <v>314</v>
      </c>
      <c r="O28" t="s">
        <v>573</v>
      </c>
      <c r="Q28" t="b">
        <v>1</v>
      </c>
    </row>
    <row r="29" spans="1:17" x14ac:dyDescent="0.35">
      <c r="A29">
        <v>19</v>
      </c>
      <c r="B29">
        <v>20</v>
      </c>
      <c r="C29">
        <v>13387022</v>
      </c>
      <c r="D29">
        <v>0.39935535375236197</v>
      </c>
      <c r="E29">
        <v>0.99618132718219898</v>
      </c>
      <c r="F29">
        <v>2.7771965453242302</v>
      </c>
      <c r="G29">
        <v>0.99901544347239002</v>
      </c>
      <c r="H29">
        <v>0.82792869834188498</v>
      </c>
      <c r="I29">
        <v>0.99947959154969201</v>
      </c>
      <c r="J29" t="s">
        <v>12</v>
      </c>
      <c r="K29" t="s">
        <v>10</v>
      </c>
      <c r="L29">
        <v>0.1085</v>
      </c>
      <c r="M29" t="s">
        <v>791</v>
      </c>
      <c r="N29" t="s">
        <v>314</v>
      </c>
      <c r="O29" t="s">
        <v>596</v>
      </c>
      <c r="Q29" t="b">
        <v>1</v>
      </c>
    </row>
    <row r="30" spans="1:17" x14ac:dyDescent="0.35">
      <c r="A30">
        <v>20</v>
      </c>
      <c r="B30">
        <v>22</v>
      </c>
      <c r="C30">
        <v>11073667</v>
      </c>
      <c r="D30">
        <v>0.29280655700490099</v>
      </c>
      <c r="E30">
        <v>0.98329066921713704</v>
      </c>
      <c r="F30">
        <v>2.7920548449411702</v>
      </c>
      <c r="G30">
        <v>0.99908576893864798</v>
      </c>
      <c r="H30">
        <v>0.82312933006522404</v>
      </c>
      <c r="I30">
        <v>0.99938816844355705</v>
      </c>
      <c r="J30" t="s">
        <v>10</v>
      </c>
      <c r="K30" t="s">
        <v>12</v>
      </c>
      <c r="L30">
        <v>0.4249</v>
      </c>
      <c r="M30" t="s">
        <v>791</v>
      </c>
      <c r="N30" t="s">
        <v>314</v>
      </c>
      <c r="O30" t="s">
        <v>615</v>
      </c>
      <c r="Q30" t="b">
        <v>1</v>
      </c>
    </row>
    <row r="31" spans="1:17" x14ac:dyDescent="0.35">
      <c r="A31">
        <v>20</v>
      </c>
      <c r="B31">
        <v>22</v>
      </c>
      <c r="C31">
        <v>12027888</v>
      </c>
      <c r="D31">
        <v>0.58983431197470204</v>
      </c>
      <c r="E31">
        <v>0.99988044670736198</v>
      </c>
      <c r="F31">
        <v>2.5664264395419498</v>
      </c>
      <c r="G31">
        <v>0.99808011477116099</v>
      </c>
      <c r="H31">
        <v>0.80920669832889303</v>
      </c>
      <c r="I31">
        <v>0.99903654111226803</v>
      </c>
      <c r="J31" t="s">
        <v>12</v>
      </c>
      <c r="K31" t="s">
        <v>10</v>
      </c>
      <c r="L31">
        <v>0.35010000000000002</v>
      </c>
      <c r="M31" t="s">
        <v>779</v>
      </c>
      <c r="N31" t="s">
        <v>616</v>
      </c>
      <c r="O31" t="s">
        <v>730</v>
      </c>
      <c r="Q31" t="b">
        <v>1</v>
      </c>
    </row>
    <row r="32" spans="1:17" x14ac:dyDescent="0.35">
      <c r="A32">
        <v>20</v>
      </c>
      <c r="B32">
        <v>22</v>
      </c>
      <c r="C32">
        <v>12039716</v>
      </c>
      <c r="D32">
        <v>0.61161476011133498</v>
      </c>
      <c r="E32">
        <v>0.99996483726687102</v>
      </c>
      <c r="F32">
        <v>2.8836980828663301</v>
      </c>
      <c r="G32">
        <v>0.99934597316380203</v>
      </c>
      <c r="H32">
        <v>0.80844060150500396</v>
      </c>
      <c r="I32">
        <v>0.99901544347239002</v>
      </c>
      <c r="J32" t="s">
        <v>11</v>
      </c>
      <c r="K32" t="s">
        <v>12</v>
      </c>
      <c r="L32">
        <v>0.37790000000000001</v>
      </c>
      <c r="M32" t="s">
        <v>779</v>
      </c>
      <c r="N32" t="s">
        <v>616</v>
      </c>
      <c r="O32" t="s">
        <v>730</v>
      </c>
      <c r="Q32" t="b">
        <v>1</v>
      </c>
    </row>
    <row r="33" spans="1:17" x14ac:dyDescent="0.35">
      <c r="A33">
        <v>21</v>
      </c>
      <c r="B33">
        <v>22</v>
      </c>
      <c r="C33">
        <v>18774821</v>
      </c>
      <c r="D33">
        <v>0.45398857439005003</v>
      </c>
      <c r="E33">
        <v>0.99844580719570197</v>
      </c>
      <c r="F33">
        <v>2.4916319988440798</v>
      </c>
      <c r="G33">
        <v>0.99755267377422696</v>
      </c>
      <c r="H33">
        <v>0.83463274149814803</v>
      </c>
      <c r="I33">
        <v>0.99957101465582698</v>
      </c>
      <c r="J33" t="s">
        <v>10</v>
      </c>
      <c r="K33" t="s">
        <v>12</v>
      </c>
      <c r="L33">
        <v>6.5769999999999995E-2</v>
      </c>
      <c r="M33" t="s">
        <v>779</v>
      </c>
      <c r="N33" t="s">
        <v>731</v>
      </c>
      <c r="O33" t="s">
        <v>731</v>
      </c>
      <c r="Q33" t="b">
        <v>1</v>
      </c>
    </row>
    <row r="34" spans="1:17" x14ac:dyDescent="0.35">
      <c r="A34">
        <v>21</v>
      </c>
      <c r="B34">
        <v>22</v>
      </c>
      <c r="C34">
        <v>18960901</v>
      </c>
      <c r="D34">
        <v>0.43483266572309198</v>
      </c>
      <c r="E34">
        <v>0.99775661762637502</v>
      </c>
      <c r="F34">
        <v>2.40366237803604</v>
      </c>
      <c r="G34">
        <v>0.99658218233986895</v>
      </c>
      <c r="H34">
        <v>0.81466008034024695</v>
      </c>
      <c r="I34">
        <v>0.99918422459140899</v>
      </c>
      <c r="J34" t="s">
        <v>12</v>
      </c>
      <c r="K34" t="s">
        <v>10</v>
      </c>
      <c r="L34">
        <v>0.30409999999999998</v>
      </c>
      <c r="M34" t="s">
        <v>791</v>
      </c>
      <c r="N34" t="s">
        <v>314</v>
      </c>
      <c r="O34" t="s">
        <v>377</v>
      </c>
      <c r="Q34" t="b">
        <v>1</v>
      </c>
    </row>
    <row r="35" spans="1:17" x14ac:dyDescent="0.35">
      <c r="A35">
        <v>21</v>
      </c>
      <c r="B35">
        <v>22</v>
      </c>
      <c r="C35">
        <v>18962347</v>
      </c>
      <c r="D35">
        <v>0.427695697921603</v>
      </c>
      <c r="E35">
        <v>0.99744015302821498</v>
      </c>
      <c r="F35">
        <v>2.4500743891706098</v>
      </c>
      <c r="G35">
        <v>0.99718698134968597</v>
      </c>
      <c r="H35">
        <v>0.83460267770039498</v>
      </c>
      <c r="I35">
        <v>0.99956398210920105</v>
      </c>
      <c r="J35" t="s">
        <v>12</v>
      </c>
      <c r="K35" t="s">
        <v>10</v>
      </c>
      <c r="L35">
        <v>0.10440000000000001</v>
      </c>
      <c r="M35" t="s">
        <v>791</v>
      </c>
      <c r="N35" t="s">
        <v>314</v>
      </c>
      <c r="O35" t="s">
        <v>377</v>
      </c>
      <c r="Q35" t="b">
        <v>1</v>
      </c>
    </row>
    <row r="36" spans="1:17" x14ac:dyDescent="0.35">
      <c r="A36">
        <v>21</v>
      </c>
      <c r="B36">
        <v>22</v>
      </c>
      <c r="C36">
        <v>19870809</v>
      </c>
      <c r="D36">
        <v>0.40391712846239902</v>
      </c>
      <c r="E36">
        <v>0.99643449886072699</v>
      </c>
      <c r="F36">
        <v>2.2541572215385499</v>
      </c>
      <c r="G36">
        <v>0.99443725561900498</v>
      </c>
      <c r="H36">
        <v>0.81808364155599</v>
      </c>
      <c r="I36">
        <v>0.99927564769754396</v>
      </c>
      <c r="J36" t="s">
        <v>10</v>
      </c>
      <c r="K36" t="s">
        <v>12</v>
      </c>
      <c r="L36">
        <v>0.3795</v>
      </c>
      <c r="M36" t="s">
        <v>791</v>
      </c>
      <c r="N36" t="s">
        <v>314</v>
      </c>
      <c r="O36" t="s">
        <v>628</v>
      </c>
      <c r="Q36" t="b">
        <v>1</v>
      </c>
    </row>
    <row r="37" spans="1:17" x14ac:dyDescent="0.35">
      <c r="A37">
        <v>21</v>
      </c>
      <c r="B37">
        <v>22</v>
      </c>
      <c r="C37">
        <v>19925395</v>
      </c>
      <c r="D37">
        <v>0.42957342389322001</v>
      </c>
      <c r="E37">
        <v>0.99752454358772402</v>
      </c>
      <c r="F37">
        <v>2.3133725071162199</v>
      </c>
      <c r="G37">
        <v>0.99530929140060198</v>
      </c>
      <c r="H37">
        <v>0.81167926499139198</v>
      </c>
      <c r="I37">
        <v>0.99912093167177696</v>
      </c>
      <c r="J37" t="s">
        <v>10</v>
      </c>
      <c r="K37" t="s">
        <v>12</v>
      </c>
      <c r="L37">
        <v>0.14330000000000001</v>
      </c>
      <c r="M37" t="s">
        <v>791</v>
      </c>
      <c r="N37" t="s">
        <v>314</v>
      </c>
      <c r="O37" t="s">
        <v>628</v>
      </c>
      <c r="Q37" t="b">
        <v>1</v>
      </c>
    </row>
    <row r="38" spans="1:17" x14ac:dyDescent="0.35">
      <c r="A38">
        <v>22</v>
      </c>
      <c r="B38">
        <v>22</v>
      </c>
      <c r="C38">
        <v>31194138</v>
      </c>
      <c r="D38">
        <v>0.31258391490269</v>
      </c>
      <c r="E38">
        <v>0.98763678303187197</v>
      </c>
      <c r="F38">
        <v>3.35502083002214</v>
      </c>
      <c r="G38">
        <v>0.99988747925398702</v>
      </c>
      <c r="H38">
        <v>0.66091635107667901</v>
      </c>
      <c r="I38">
        <v>0.97680666122816395</v>
      </c>
      <c r="J38" t="s">
        <v>10</v>
      </c>
      <c r="K38" t="s">
        <v>11</v>
      </c>
      <c r="L38">
        <v>0.37640000000000001</v>
      </c>
      <c r="M38" t="s">
        <v>791</v>
      </c>
      <c r="N38" t="s">
        <v>314</v>
      </c>
      <c r="O38" t="s">
        <v>633</v>
      </c>
      <c r="Q38" t="b">
        <v>1</v>
      </c>
    </row>
    <row r="39" spans="1:17" x14ac:dyDescent="0.35">
      <c r="A39">
        <v>22</v>
      </c>
      <c r="B39">
        <v>22</v>
      </c>
      <c r="C39">
        <v>31334345</v>
      </c>
      <c r="D39">
        <v>0.22203743487750299</v>
      </c>
      <c r="E39">
        <v>0.94907029733607096</v>
      </c>
      <c r="F39">
        <v>2.79444479044473</v>
      </c>
      <c r="G39">
        <v>0.99909983403189995</v>
      </c>
      <c r="H39">
        <v>0.69427812569045899</v>
      </c>
      <c r="I39">
        <v>0.98775633632450999</v>
      </c>
      <c r="J39" t="s">
        <v>12</v>
      </c>
      <c r="K39" t="s">
        <v>11</v>
      </c>
      <c r="L39">
        <v>6.5769999999999995E-2</v>
      </c>
      <c r="M39" t="s">
        <v>791</v>
      </c>
      <c r="N39" t="s">
        <v>314</v>
      </c>
      <c r="O39" t="s">
        <v>635</v>
      </c>
      <c r="Q39" t="b">
        <v>1</v>
      </c>
    </row>
    <row r="40" spans="1:17" x14ac:dyDescent="0.35">
      <c r="A40">
        <v>22</v>
      </c>
      <c r="B40">
        <v>22</v>
      </c>
      <c r="C40">
        <v>31347124</v>
      </c>
      <c r="D40">
        <v>0.26133306413528201</v>
      </c>
      <c r="E40">
        <v>0.97298798841036305</v>
      </c>
      <c r="F40">
        <v>3.3090351445264199</v>
      </c>
      <c r="G40">
        <v>0.99985934906748397</v>
      </c>
      <c r="H40">
        <v>0.67989942783817603</v>
      </c>
      <c r="I40">
        <v>0.98374075220118695</v>
      </c>
      <c r="J40" t="s">
        <v>10</v>
      </c>
      <c r="K40" t="s">
        <v>12</v>
      </c>
      <c r="L40">
        <v>0.30299999999999999</v>
      </c>
      <c r="M40" t="s">
        <v>791</v>
      </c>
      <c r="N40" t="s">
        <v>314</v>
      </c>
      <c r="O40" t="s">
        <v>635</v>
      </c>
      <c r="Q40" t="b">
        <v>1</v>
      </c>
    </row>
    <row r="41" spans="1:17" x14ac:dyDescent="0.35">
      <c r="A41">
        <v>23</v>
      </c>
      <c r="B41">
        <v>26</v>
      </c>
      <c r="C41">
        <v>22151015</v>
      </c>
      <c r="D41">
        <v>0.350942005149947</v>
      </c>
      <c r="E41">
        <v>0.992756476975442</v>
      </c>
      <c r="F41">
        <v>3.9915591008960001</v>
      </c>
      <c r="G41">
        <v>0.99998593490674803</v>
      </c>
      <c r="H41">
        <v>0.68291033999727802</v>
      </c>
      <c r="I41">
        <v>0.98464795071591305</v>
      </c>
      <c r="J41" t="s">
        <v>12</v>
      </c>
      <c r="K41" t="s">
        <v>10</v>
      </c>
      <c r="L41">
        <v>0.29480000000000001</v>
      </c>
      <c r="M41" t="s">
        <v>1545</v>
      </c>
      <c r="N41" t="s">
        <v>1540</v>
      </c>
      <c r="O41" t="s">
        <v>734</v>
      </c>
      <c r="Q41" t="b">
        <v>1</v>
      </c>
    </row>
    <row r="42" spans="1:17" x14ac:dyDescent="0.35">
      <c r="A42">
        <v>23</v>
      </c>
      <c r="B42">
        <v>26</v>
      </c>
      <c r="C42">
        <v>22156289</v>
      </c>
      <c r="D42">
        <v>0.24731441480206201</v>
      </c>
      <c r="E42">
        <v>0.96616641818335303</v>
      </c>
      <c r="F42">
        <v>2.8309493552663598</v>
      </c>
      <c r="G42">
        <v>0.99917719204478295</v>
      </c>
      <c r="H42">
        <v>0.620984364527015</v>
      </c>
      <c r="I42">
        <v>0.95063855523362095</v>
      </c>
      <c r="J42" t="s">
        <v>13</v>
      </c>
      <c r="K42" t="s">
        <v>12</v>
      </c>
      <c r="L42">
        <v>0.2868</v>
      </c>
      <c r="M42" t="s">
        <v>1552</v>
      </c>
      <c r="N42" t="s">
        <v>1541</v>
      </c>
      <c r="O42" t="s">
        <v>734</v>
      </c>
      <c r="Q42" t="b">
        <v>1</v>
      </c>
    </row>
    <row r="43" spans="1:17" x14ac:dyDescent="0.35">
      <c r="A43">
        <v>24</v>
      </c>
      <c r="B43">
        <v>27</v>
      </c>
      <c r="C43">
        <v>44328723</v>
      </c>
      <c r="D43">
        <v>0.47953014317920301</v>
      </c>
      <c r="E43">
        <v>0.99908576893864798</v>
      </c>
      <c r="F43">
        <v>2.4700758813635799</v>
      </c>
      <c r="G43">
        <v>0.99741202284171104</v>
      </c>
      <c r="H43">
        <v>0.82610892868346397</v>
      </c>
      <c r="I43">
        <v>0.999437396269937</v>
      </c>
      <c r="J43" t="s">
        <v>12</v>
      </c>
      <c r="K43" t="s">
        <v>10</v>
      </c>
      <c r="L43">
        <v>0.17630000000000001</v>
      </c>
      <c r="M43" t="s">
        <v>784</v>
      </c>
      <c r="N43" t="s">
        <v>672</v>
      </c>
      <c r="O43" t="s">
        <v>735</v>
      </c>
      <c r="Q43" t="b">
        <v>1</v>
      </c>
    </row>
    <row r="44" spans="1:17" x14ac:dyDescent="0.35">
      <c r="A44">
        <v>25</v>
      </c>
      <c r="B44">
        <v>30</v>
      </c>
      <c r="C44">
        <v>4822803</v>
      </c>
      <c r="D44">
        <v>0.49160514401903899</v>
      </c>
      <c r="E44">
        <v>0.99937410335030497</v>
      </c>
      <c r="F44">
        <v>2.7249871147666598</v>
      </c>
      <c r="G44">
        <v>0.99884666235337105</v>
      </c>
      <c r="H44">
        <v>0.84812724340357404</v>
      </c>
      <c r="I44">
        <v>0.99971869813496905</v>
      </c>
      <c r="J44" t="s">
        <v>10</v>
      </c>
      <c r="K44" t="s">
        <v>12</v>
      </c>
      <c r="L44">
        <v>0.17319999999999999</v>
      </c>
      <c r="M44" t="s">
        <v>791</v>
      </c>
      <c r="N44" t="s">
        <v>314</v>
      </c>
      <c r="O44" t="s">
        <v>695</v>
      </c>
      <c r="Q44" t="b">
        <v>1</v>
      </c>
    </row>
    <row r="45" spans="1:17" x14ac:dyDescent="0.35">
      <c r="A45">
        <v>26</v>
      </c>
      <c r="B45">
        <v>32</v>
      </c>
      <c r="C45">
        <v>24657487</v>
      </c>
      <c r="D45">
        <v>0.34638574542887901</v>
      </c>
      <c r="E45">
        <v>0.99229232889814101</v>
      </c>
      <c r="F45">
        <v>2.43806379529993</v>
      </c>
      <c r="G45">
        <v>0.99705336296379599</v>
      </c>
      <c r="H45">
        <v>0.81152186645417101</v>
      </c>
      <c r="I45">
        <v>0.99910686657852499</v>
      </c>
      <c r="J45" t="s">
        <v>12</v>
      </c>
      <c r="K45" t="s">
        <v>11</v>
      </c>
      <c r="L45">
        <v>0.4587</v>
      </c>
      <c r="M45" t="s">
        <v>791</v>
      </c>
      <c r="N45" t="s">
        <v>314</v>
      </c>
      <c r="O45" t="s">
        <v>699</v>
      </c>
      <c r="Q45" t="b">
        <v>1</v>
      </c>
    </row>
    <row r="46" spans="1:17" x14ac:dyDescent="0.35">
      <c r="A46">
        <v>26</v>
      </c>
      <c r="B46">
        <v>32</v>
      </c>
      <c r="C46">
        <v>25070561</v>
      </c>
      <c r="D46">
        <v>0.293869089642322</v>
      </c>
      <c r="E46">
        <v>0.98355790598891701</v>
      </c>
      <c r="F46">
        <v>2.4662365356595601</v>
      </c>
      <c r="G46">
        <v>0.99736982756195702</v>
      </c>
      <c r="H46">
        <v>0.81180068584241405</v>
      </c>
      <c r="I46">
        <v>0.999127964218403</v>
      </c>
      <c r="J46" t="s">
        <v>12</v>
      </c>
      <c r="K46" t="s">
        <v>10</v>
      </c>
      <c r="L46">
        <v>0.45490000000000003</v>
      </c>
      <c r="M46" t="s">
        <v>772</v>
      </c>
      <c r="N46" t="s">
        <v>700</v>
      </c>
      <c r="O46" t="s">
        <v>700</v>
      </c>
      <c r="Q46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CA01-F38A-4064-B773-F12654B082C8}">
  <dimension ref="A1:F26"/>
  <sheetViews>
    <sheetView workbookViewId="0">
      <selection activeCell="K7" sqref="K7"/>
    </sheetView>
  </sheetViews>
  <sheetFormatPr defaultRowHeight="14.5" x14ac:dyDescent="0.35"/>
  <sheetData>
    <row r="1" spans="1:6" x14ac:dyDescent="0.35">
      <c r="A1" t="s">
        <v>1698</v>
      </c>
      <c r="B1">
        <v>1</v>
      </c>
      <c r="C1">
        <v>43001368</v>
      </c>
      <c r="D1">
        <v>43001368</v>
      </c>
      <c r="E1" t="s">
        <v>1701</v>
      </c>
      <c r="F1" t="str">
        <f>C1&amp;"-"&amp;D1</f>
        <v>43001368-43001368</v>
      </c>
    </row>
    <row r="2" spans="1:6" x14ac:dyDescent="0.35">
      <c r="A2" t="s">
        <v>1698</v>
      </c>
      <c r="B2">
        <v>1</v>
      </c>
      <c r="C2">
        <v>96115461</v>
      </c>
      <c r="D2">
        <v>96115461</v>
      </c>
      <c r="E2" t="s">
        <v>1701</v>
      </c>
      <c r="F2" t="str">
        <f t="shared" ref="F2:F26" si="0">C2&amp;"-"&amp;D2</f>
        <v>96115461-96115461</v>
      </c>
    </row>
    <row r="3" spans="1:6" x14ac:dyDescent="0.35">
      <c r="A3" t="s">
        <v>1698</v>
      </c>
      <c r="B3">
        <v>2</v>
      </c>
      <c r="C3">
        <v>71434345</v>
      </c>
      <c r="D3">
        <v>71434345</v>
      </c>
      <c r="E3" t="s">
        <v>1701</v>
      </c>
      <c r="F3" t="str">
        <f t="shared" si="0"/>
        <v>71434345-71434345</v>
      </c>
    </row>
    <row r="4" spans="1:6" x14ac:dyDescent="0.35">
      <c r="A4" t="s">
        <v>1698</v>
      </c>
      <c r="B4">
        <v>3</v>
      </c>
      <c r="C4">
        <v>17490492</v>
      </c>
      <c r="D4">
        <v>17516194</v>
      </c>
      <c r="E4" t="s">
        <v>1701</v>
      </c>
      <c r="F4" t="str">
        <f t="shared" si="0"/>
        <v>17490492-17516194</v>
      </c>
    </row>
    <row r="5" spans="1:6" x14ac:dyDescent="0.35">
      <c r="A5" t="s">
        <v>1698</v>
      </c>
      <c r="B5">
        <v>3</v>
      </c>
      <c r="C5">
        <v>72708942</v>
      </c>
      <c r="D5">
        <v>72708942</v>
      </c>
      <c r="E5" t="s">
        <v>1701</v>
      </c>
      <c r="F5" t="str">
        <f t="shared" si="0"/>
        <v>72708942-72708942</v>
      </c>
    </row>
    <row r="6" spans="1:6" x14ac:dyDescent="0.35">
      <c r="A6" t="s">
        <v>1698</v>
      </c>
      <c r="B6">
        <v>4</v>
      </c>
      <c r="C6">
        <v>17518453</v>
      </c>
      <c r="D6">
        <v>17518453</v>
      </c>
      <c r="E6" t="s">
        <v>1701</v>
      </c>
      <c r="F6" t="str">
        <f t="shared" si="0"/>
        <v>17518453-17518453</v>
      </c>
    </row>
    <row r="7" spans="1:6" x14ac:dyDescent="0.35">
      <c r="A7" t="s">
        <v>1698</v>
      </c>
      <c r="B7">
        <v>4</v>
      </c>
      <c r="C7">
        <v>57345395</v>
      </c>
      <c r="D7">
        <v>57345395</v>
      </c>
      <c r="E7" t="s">
        <v>1701</v>
      </c>
      <c r="F7" t="str">
        <f t="shared" si="0"/>
        <v>57345395-57345395</v>
      </c>
    </row>
    <row r="8" spans="1:6" x14ac:dyDescent="0.35">
      <c r="A8" t="s">
        <v>1698</v>
      </c>
      <c r="B8">
        <v>5</v>
      </c>
      <c r="C8">
        <v>6838932</v>
      </c>
      <c r="D8">
        <v>6859691</v>
      </c>
      <c r="E8" t="s">
        <v>1701</v>
      </c>
      <c r="F8" t="str">
        <f t="shared" si="0"/>
        <v>6838932-6859691</v>
      </c>
    </row>
    <row r="9" spans="1:6" x14ac:dyDescent="0.35">
      <c r="A9" t="s">
        <v>1698</v>
      </c>
      <c r="B9">
        <v>5</v>
      </c>
      <c r="C9">
        <v>40202215</v>
      </c>
      <c r="D9">
        <v>40202215</v>
      </c>
      <c r="E9" t="s">
        <v>1701</v>
      </c>
      <c r="F9" t="str">
        <f t="shared" si="0"/>
        <v>40202215-40202215</v>
      </c>
    </row>
    <row r="10" spans="1:6" x14ac:dyDescent="0.35">
      <c r="A10" t="s">
        <v>1698</v>
      </c>
      <c r="B10">
        <v>8</v>
      </c>
      <c r="C10">
        <v>7735497</v>
      </c>
      <c r="D10">
        <v>7735497</v>
      </c>
      <c r="E10" t="s">
        <v>1701</v>
      </c>
      <c r="F10" t="str">
        <f t="shared" si="0"/>
        <v>7735497-7735497</v>
      </c>
    </row>
    <row r="11" spans="1:6" x14ac:dyDescent="0.35">
      <c r="A11" t="s">
        <v>1698</v>
      </c>
      <c r="B11">
        <v>9</v>
      </c>
      <c r="C11">
        <v>29752455</v>
      </c>
      <c r="D11">
        <v>29752455</v>
      </c>
      <c r="E11" t="s">
        <v>1701</v>
      </c>
      <c r="F11" t="str">
        <f t="shared" si="0"/>
        <v>29752455-29752455</v>
      </c>
    </row>
    <row r="12" spans="1:6" x14ac:dyDescent="0.35">
      <c r="A12" t="s">
        <v>1698</v>
      </c>
      <c r="B12">
        <v>10</v>
      </c>
      <c r="C12">
        <v>46053118</v>
      </c>
      <c r="D12">
        <v>46053118</v>
      </c>
      <c r="E12" t="s">
        <v>1701</v>
      </c>
      <c r="F12" t="str">
        <f t="shared" si="0"/>
        <v>46053118-46053118</v>
      </c>
    </row>
    <row r="13" spans="1:6" x14ac:dyDescent="0.35">
      <c r="A13" t="s">
        <v>1698</v>
      </c>
      <c r="B13">
        <v>12</v>
      </c>
      <c r="C13">
        <v>26284264</v>
      </c>
      <c r="D13">
        <v>26284264</v>
      </c>
      <c r="E13" t="s">
        <v>1701</v>
      </c>
      <c r="F13" t="str">
        <f t="shared" si="0"/>
        <v>26284264-26284264</v>
      </c>
    </row>
    <row r="14" spans="1:6" x14ac:dyDescent="0.35">
      <c r="A14" t="s">
        <v>1698</v>
      </c>
      <c r="B14">
        <v>12</v>
      </c>
      <c r="C14">
        <v>31691990</v>
      </c>
      <c r="D14">
        <v>31835704</v>
      </c>
      <c r="E14" t="s">
        <v>1701</v>
      </c>
      <c r="F14" t="str">
        <f t="shared" si="0"/>
        <v>31691990-31835704</v>
      </c>
    </row>
    <row r="15" spans="1:6" x14ac:dyDescent="0.35">
      <c r="A15" t="s">
        <v>1698</v>
      </c>
      <c r="B15">
        <v>14</v>
      </c>
      <c r="C15">
        <v>8117811</v>
      </c>
      <c r="D15">
        <v>8117811</v>
      </c>
      <c r="E15" t="s">
        <v>1701</v>
      </c>
      <c r="F15" t="str">
        <f t="shared" si="0"/>
        <v>8117811-8117811</v>
      </c>
    </row>
    <row r="16" spans="1:6" x14ac:dyDescent="0.35">
      <c r="A16" t="s">
        <v>1698</v>
      </c>
      <c r="B16">
        <v>17</v>
      </c>
      <c r="C16">
        <v>3753156</v>
      </c>
      <c r="D16">
        <v>3753156</v>
      </c>
      <c r="E16" t="s">
        <v>1701</v>
      </c>
      <c r="F16" t="str">
        <f t="shared" si="0"/>
        <v>3753156-3753156</v>
      </c>
    </row>
    <row r="17" spans="1:6" x14ac:dyDescent="0.35">
      <c r="A17" t="s">
        <v>1698</v>
      </c>
      <c r="B17">
        <v>18</v>
      </c>
      <c r="C17">
        <v>29595073</v>
      </c>
      <c r="D17">
        <v>29595073</v>
      </c>
      <c r="E17" t="s">
        <v>1701</v>
      </c>
      <c r="F17" t="str">
        <f t="shared" si="0"/>
        <v>29595073-29595073</v>
      </c>
    </row>
    <row r="18" spans="1:6" x14ac:dyDescent="0.35">
      <c r="A18" t="s">
        <v>1698</v>
      </c>
      <c r="B18">
        <v>19</v>
      </c>
      <c r="C18">
        <v>7095253</v>
      </c>
      <c r="D18">
        <v>7122489</v>
      </c>
      <c r="E18" t="s">
        <v>1701</v>
      </c>
      <c r="F18" t="str">
        <f t="shared" si="0"/>
        <v>7095253-7122489</v>
      </c>
    </row>
    <row r="19" spans="1:6" x14ac:dyDescent="0.35">
      <c r="A19" t="s">
        <v>1698</v>
      </c>
      <c r="B19">
        <v>20</v>
      </c>
      <c r="C19">
        <v>13387022</v>
      </c>
      <c r="D19">
        <v>13387022</v>
      </c>
      <c r="E19" t="s">
        <v>1701</v>
      </c>
      <c r="F19" t="str">
        <f t="shared" si="0"/>
        <v>13387022-13387022</v>
      </c>
    </row>
    <row r="20" spans="1:6" x14ac:dyDescent="0.35">
      <c r="A20" t="s">
        <v>1698</v>
      </c>
      <c r="B20">
        <v>22</v>
      </c>
      <c r="C20">
        <v>11073667</v>
      </c>
      <c r="D20">
        <v>12039716</v>
      </c>
      <c r="E20" t="s">
        <v>1701</v>
      </c>
      <c r="F20" t="str">
        <f t="shared" si="0"/>
        <v>11073667-12039716</v>
      </c>
    </row>
    <row r="21" spans="1:6" x14ac:dyDescent="0.35">
      <c r="A21" t="s">
        <v>1698</v>
      </c>
      <c r="B21">
        <v>22</v>
      </c>
      <c r="C21">
        <v>18774821</v>
      </c>
      <c r="D21">
        <v>19925395</v>
      </c>
      <c r="E21" t="s">
        <v>1701</v>
      </c>
      <c r="F21" t="str">
        <f t="shared" si="0"/>
        <v>18774821-19925395</v>
      </c>
    </row>
    <row r="22" spans="1:6" x14ac:dyDescent="0.35">
      <c r="A22" t="s">
        <v>1698</v>
      </c>
      <c r="B22">
        <v>22</v>
      </c>
      <c r="C22">
        <v>31194138</v>
      </c>
      <c r="D22">
        <v>31347124</v>
      </c>
      <c r="E22" t="s">
        <v>1701</v>
      </c>
      <c r="F22" t="str">
        <f t="shared" si="0"/>
        <v>31194138-31347124</v>
      </c>
    </row>
    <row r="23" spans="1:6" x14ac:dyDescent="0.35">
      <c r="A23" t="s">
        <v>1698</v>
      </c>
      <c r="B23">
        <v>26</v>
      </c>
      <c r="C23">
        <v>22151015</v>
      </c>
      <c r="D23">
        <v>22156289</v>
      </c>
      <c r="E23" t="s">
        <v>1701</v>
      </c>
      <c r="F23" t="str">
        <f t="shared" si="0"/>
        <v>22151015-22156289</v>
      </c>
    </row>
    <row r="24" spans="1:6" x14ac:dyDescent="0.35">
      <c r="A24" t="s">
        <v>1698</v>
      </c>
      <c r="B24">
        <v>27</v>
      </c>
      <c r="C24">
        <v>44328723</v>
      </c>
      <c r="D24">
        <v>44328723</v>
      </c>
      <c r="E24" t="s">
        <v>1701</v>
      </c>
      <c r="F24" t="str">
        <f t="shared" si="0"/>
        <v>44328723-44328723</v>
      </c>
    </row>
    <row r="25" spans="1:6" x14ac:dyDescent="0.35">
      <c r="A25" t="s">
        <v>1698</v>
      </c>
      <c r="B25">
        <v>30</v>
      </c>
      <c r="C25">
        <v>4822803</v>
      </c>
      <c r="D25">
        <v>4822803</v>
      </c>
      <c r="E25" t="s">
        <v>1701</v>
      </c>
      <c r="F25" t="str">
        <f t="shared" si="0"/>
        <v>4822803-4822803</v>
      </c>
    </row>
    <row r="26" spans="1:6" x14ac:dyDescent="0.35">
      <c r="A26" t="s">
        <v>1698</v>
      </c>
      <c r="B26">
        <v>32</v>
      </c>
      <c r="C26">
        <v>24657487</v>
      </c>
      <c r="D26">
        <v>25070561</v>
      </c>
      <c r="E26" t="s">
        <v>1701</v>
      </c>
      <c r="F26" t="str">
        <f t="shared" si="0"/>
        <v>24657487-25070561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F3FD-5839-405D-BC6B-4095BA05F366}">
  <dimension ref="A1:L413"/>
  <sheetViews>
    <sheetView workbookViewId="0">
      <selection activeCell="D14" sqref="D14"/>
    </sheetView>
  </sheetViews>
  <sheetFormatPr defaultRowHeight="14.5" x14ac:dyDescent="0.35"/>
  <cols>
    <col min="1" max="1" width="12" bestFit="1" customWidth="1"/>
    <col min="2" max="2" width="19.6328125" bestFit="1" customWidth="1"/>
    <col min="3" max="3" width="18.54296875" bestFit="1" customWidth="1"/>
    <col min="5" max="5" width="10.7265625" bestFit="1" customWidth="1"/>
    <col min="7" max="7" width="19.6328125" bestFit="1" customWidth="1"/>
    <col min="9" max="9" width="16.1796875" bestFit="1" customWidth="1"/>
    <col min="10" max="10" width="19.6328125" bestFit="1" customWidth="1"/>
    <col min="11" max="11" width="7.7265625" customWidth="1"/>
  </cols>
  <sheetData>
    <row r="1" spans="1:12" x14ac:dyDescent="0.35">
      <c r="A1" t="s">
        <v>1560</v>
      </c>
      <c r="B1" t="s">
        <v>300</v>
      </c>
      <c r="C1" t="s">
        <v>308</v>
      </c>
      <c r="E1" t="s">
        <v>1561</v>
      </c>
      <c r="F1" t="s">
        <v>743</v>
      </c>
      <c r="G1" t="s">
        <v>744</v>
      </c>
      <c r="I1" t="s">
        <v>1563</v>
      </c>
      <c r="J1" t="s">
        <v>1562</v>
      </c>
      <c r="L1" t="s">
        <v>1565</v>
      </c>
    </row>
    <row r="2" spans="1:12" x14ac:dyDescent="0.35">
      <c r="B2" t="s">
        <v>321</v>
      </c>
      <c r="F2" t="s">
        <v>314</v>
      </c>
      <c r="G2" t="s">
        <v>321</v>
      </c>
      <c r="I2" t="s">
        <v>1564</v>
      </c>
      <c r="J2" t="s">
        <v>321</v>
      </c>
      <c r="L2" t="s">
        <v>326</v>
      </c>
    </row>
    <row r="3" spans="1:12" x14ac:dyDescent="0.35">
      <c r="B3" t="s">
        <v>323</v>
      </c>
      <c r="F3" t="s">
        <v>314</v>
      </c>
      <c r="G3" t="s">
        <v>323</v>
      </c>
      <c r="J3" t="s">
        <v>323</v>
      </c>
      <c r="L3" t="s">
        <v>331</v>
      </c>
    </row>
    <row r="4" spans="1:12" x14ac:dyDescent="0.35">
      <c r="B4" t="s">
        <v>324</v>
      </c>
      <c r="C4" t="s">
        <v>326</v>
      </c>
      <c r="F4" t="s">
        <v>326</v>
      </c>
      <c r="G4" t="s">
        <v>324</v>
      </c>
      <c r="J4" t="s">
        <v>324</v>
      </c>
      <c r="L4" t="s">
        <v>342</v>
      </c>
    </row>
    <row r="5" spans="1:12" x14ac:dyDescent="0.35">
      <c r="B5" t="s">
        <v>330</v>
      </c>
      <c r="C5" t="s">
        <v>331</v>
      </c>
      <c r="F5" t="s">
        <v>314</v>
      </c>
      <c r="G5" t="s">
        <v>314</v>
      </c>
      <c r="J5" t="s">
        <v>330</v>
      </c>
      <c r="L5" t="s">
        <v>345</v>
      </c>
    </row>
    <row r="6" spans="1:12" x14ac:dyDescent="0.35">
      <c r="B6" t="s">
        <v>337</v>
      </c>
      <c r="F6" t="s">
        <v>314</v>
      </c>
      <c r="G6" t="s">
        <v>314</v>
      </c>
      <c r="J6" t="s">
        <v>337</v>
      </c>
      <c r="L6" t="s">
        <v>353</v>
      </c>
    </row>
    <row r="7" spans="1:12" x14ac:dyDescent="0.35">
      <c r="B7" t="s">
        <v>341</v>
      </c>
      <c r="C7" t="s">
        <v>342</v>
      </c>
      <c r="F7" t="s">
        <v>314</v>
      </c>
      <c r="G7" t="s">
        <v>314</v>
      </c>
      <c r="J7" t="s">
        <v>341</v>
      </c>
      <c r="L7" t="s">
        <v>357</v>
      </c>
    </row>
    <row r="8" spans="1:12" x14ac:dyDescent="0.35">
      <c r="B8" t="s">
        <v>343</v>
      </c>
      <c r="F8" t="s">
        <v>314</v>
      </c>
      <c r="G8" t="s">
        <v>343</v>
      </c>
      <c r="J8" t="s">
        <v>343</v>
      </c>
      <c r="L8" t="s">
        <v>363</v>
      </c>
    </row>
    <row r="9" spans="1:12" x14ac:dyDescent="0.35">
      <c r="B9" t="s">
        <v>343</v>
      </c>
      <c r="F9" t="s">
        <v>314</v>
      </c>
      <c r="G9" t="s">
        <v>343</v>
      </c>
      <c r="J9" t="s">
        <v>344</v>
      </c>
      <c r="L9" t="s">
        <v>367</v>
      </c>
    </row>
    <row r="10" spans="1:12" x14ac:dyDescent="0.35">
      <c r="B10" t="s">
        <v>343</v>
      </c>
      <c r="F10" t="s">
        <v>314</v>
      </c>
      <c r="G10" t="s">
        <v>314</v>
      </c>
      <c r="J10" t="s">
        <v>350</v>
      </c>
      <c r="L10" t="s">
        <v>372</v>
      </c>
    </row>
    <row r="11" spans="1:12" x14ac:dyDescent="0.35">
      <c r="B11" t="s">
        <v>343</v>
      </c>
      <c r="F11" t="s">
        <v>314</v>
      </c>
      <c r="G11" t="s">
        <v>314</v>
      </c>
      <c r="J11" t="s">
        <v>352</v>
      </c>
      <c r="L11" t="s">
        <v>377</v>
      </c>
    </row>
    <row r="12" spans="1:12" x14ac:dyDescent="0.35">
      <c r="B12" t="s">
        <v>344</v>
      </c>
      <c r="C12" t="s">
        <v>345</v>
      </c>
      <c r="F12" t="s">
        <v>345</v>
      </c>
      <c r="G12" t="s">
        <v>344</v>
      </c>
      <c r="J12" t="s">
        <v>356</v>
      </c>
      <c r="L12" t="s">
        <v>380</v>
      </c>
    </row>
    <row r="13" spans="1:12" x14ac:dyDescent="0.35">
      <c r="B13" t="s">
        <v>350</v>
      </c>
      <c r="F13" t="s">
        <v>345</v>
      </c>
      <c r="G13" t="s">
        <v>344</v>
      </c>
      <c r="J13" t="s">
        <v>360</v>
      </c>
      <c r="L13" t="s">
        <v>385</v>
      </c>
    </row>
    <row r="14" spans="1:12" x14ac:dyDescent="0.35">
      <c r="B14" t="s">
        <v>352</v>
      </c>
      <c r="C14" t="s">
        <v>353</v>
      </c>
      <c r="F14" t="s">
        <v>314</v>
      </c>
      <c r="G14" t="s">
        <v>314</v>
      </c>
      <c r="J14" t="s">
        <v>361</v>
      </c>
      <c r="L14" t="s">
        <v>393</v>
      </c>
    </row>
    <row r="15" spans="1:12" x14ac:dyDescent="0.35">
      <c r="B15" t="s">
        <v>356</v>
      </c>
      <c r="C15" t="s">
        <v>357</v>
      </c>
      <c r="F15" t="s">
        <v>458</v>
      </c>
      <c r="G15" t="s">
        <v>457</v>
      </c>
      <c r="J15" t="s">
        <v>362</v>
      </c>
      <c r="L15" t="s">
        <v>398</v>
      </c>
    </row>
    <row r="16" spans="1:12" x14ac:dyDescent="0.35">
      <c r="B16" t="s">
        <v>360</v>
      </c>
      <c r="F16" t="s">
        <v>458</v>
      </c>
      <c r="G16" t="s">
        <v>457</v>
      </c>
      <c r="J16" t="s">
        <v>366</v>
      </c>
      <c r="L16" t="s">
        <v>400</v>
      </c>
    </row>
    <row r="17" spans="2:12" x14ac:dyDescent="0.35">
      <c r="B17" t="s">
        <v>360</v>
      </c>
      <c r="F17" t="s">
        <v>314</v>
      </c>
      <c r="G17" t="s">
        <v>314</v>
      </c>
      <c r="J17" t="s">
        <v>371</v>
      </c>
      <c r="L17" t="s">
        <v>407</v>
      </c>
    </row>
    <row r="18" spans="2:12" x14ac:dyDescent="0.35">
      <c r="B18" t="s">
        <v>361</v>
      </c>
      <c r="F18" t="s">
        <v>314</v>
      </c>
      <c r="G18" t="s">
        <v>314</v>
      </c>
      <c r="J18" t="s">
        <v>376</v>
      </c>
      <c r="L18" t="s">
        <v>409</v>
      </c>
    </row>
    <row r="19" spans="2:12" x14ac:dyDescent="0.35">
      <c r="B19" t="s">
        <v>362</v>
      </c>
      <c r="C19" t="s">
        <v>363</v>
      </c>
      <c r="F19" t="s">
        <v>463</v>
      </c>
      <c r="G19" t="s">
        <v>462</v>
      </c>
      <c r="J19" t="s">
        <v>378</v>
      </c>
      <c r="L19" t="s">
        <v>415</v>
      </c>
    </row>
    <row r="20" spans="2:12" x14ac:dyDescent="0.35">
      <c r="B20" t="s">
        <v>362</v>
      </c>
      <c r="C20" t="s">
        <v>363</v>
      </c>
      <c r="F20" t="s">
        <v>463</v>
      </c>
      <c r="G20" t="s">
        <v>462</v>
      </c>
      <c r="J20" t="s">
        <v>379</v>
      </c>
      <c r="L20" t="s">
        <v>419</v>
      </c>
    </row>
    <row r="21" spans="2:12" x14ac:dyDescent="0.35">
      <c r="B21" t="s">
        <v>362</v>
      </c>
      <c r="C21" t="s">
        <v>363</v>
      </c>
      <c r="F21" t="s">
        <v>463</v>
      </c>
      <c r="G21" t="s">
        <v>462</v>
      </c>
      <c r="J21" t="s">
        <v>384</v>
      </c>
      <c r="L21" t="s">
        <v>424</v>
      </c>
    </row>
    <row r="22" spans="2:12" x14ac:dyDescent="0.35">
      <c r="B22" t="s">
        <v>362</v>
      </c>
      <c r="C22" t="s">
        <v>363</v>
      </c>
      <c r="F22" t="s">
        <v>463</v>
      </c>
      <c r="G22" t="s">
        <v>462</v>
      </c>
      <c r="J22" t="s">
        <v>389</v>
      </c>
      <c r="L22" t="s">
        <v>430</v>
      </c>
    </row>
    <row r="23" spans="2:12" x14ac:dyDescent="0.35">
      <c r="B23" t="s">
        <v>366</v>
      </c>
      <c r="C23" t="s">
        <v>367</v>
      </c>
      <c r="F23" t="s">
        <v>463</v>
      </c>
      <c r="G23" t="s">
        <v>462</v>
      </c>
      <c r="J23" t="s">
        <v>392</v>
      </c>
      <c r="L23" t="s">
        <v>434</v>
      </c>
    </row>
    <row r="24" spans="2:12" x14ac:dyDescent="0.35">
      <c r="B24" t="s">
        <v>366</v>
      </c>
      <c r="C24" t="s">
        <v>367</v>
      </c>
      <c r="F24" t="s">
        <v>314</v>
      </c>
      <c r="G24" t="s">
        <v>314</v>
      </c>
      <c r="J24" t="s">
        <v>397</v>
      </c>
      <c r="L24" t="s">
        <v>450</v>
      </c>
    </row>
    <row r="25" spans="2:12" x14ac:dyDescent="0.35">
      <c r="B25" t="s">
        <v>366</v>
      </c>
      <c r="C25" t="s">
        <v>367</v>
      </c>
      <c r="F25" t="s">
        <v>469</v>
      </c>
      <c r="G25" t="s">
        <v>468</v>
      </c>
      <c r="J25" t="s">
        <v>399</v>
      </c>
      <c r="L25" t="s">
        <v>453</v>
      </c>
    </row>
    <row r="26" spans="2:12" x14ac:dyDescent="0.35">
      <c r="B26" t="s">
        <v>366</v>
      </c>
      <c r="C26" t="s">
        <v>367</v>
      </c>
      <c r="F26" t="s">
        <v>469</v>
      </c>
      <c r="G26" t="s">
        <v>468</v>
      </c>
      <c r="J26" t="s">
        <v>405</v>
      </c>
      <c r="L26" t="s">
        <v>458</v>
      </c>
    </row>
    <row r="27" spans="2:12" x14ac:dyDescent="0.35">
      <c r="B27" t="s">
        <v>371</v>
      </c>
      <c r="C27" t="s">
        <v>372</v>
      </c>
      <c r="F27" t="s">
        <v>469</v>
      </c>
      <c r="G27" t="s">
        <v>468</v>
      </c>
      <c r="J27" t="s">
        <v>406</v>
      </c>
      <c r="L27" t="s">
        <v>463</v>
      </c>
    </row>
    <row r="28" spans="2:12" x14ac:dyDescent="0.35">
      <c r="B28" t="s">
        <v>371</v>
      </c>
      <c r="C28" t="s">
        <v>372</v>
      </c>
      <c r="F28" t="s">
        <v>314</v>
      </c>
      <c r="G28" t="s">
        <v>476</v>
      </c>
      <c r="J28" t="s">
        <v>408</v>
      </c>
      <c r="L28" t="s">
        <v>469</v>
      </c>
    </row>
    <row r="29" spans="2:12" x14ac:dyDescent="0.35">
      <c r="B29" t="s">
        <v>371</v>
      </c>
      <c r="C29" t="s">
        <v>372</v>
      </c>
      <c r="F29" t="s">
        <v>478</v>
      </c>
      <c r="G29" t="s">
        <v>477</v>
      </c>
      <c r="J29" t="s">
        <v>412</v>
      </c>
      <c r="L29" t="s">
        <v>473</v>
      </c>
    </row>
    <row r="30" spans="2:12" x14ac:dyDescent="0.35">
      <c r="B30" t="s">
        <v>376</v>
      </c>
      <c r="C30" t="s">
        <v>377</v>
      </c>
      <c r="F30" t="s">
        <v>314</v>
      </c>
      <c r="G30" t="s">
        <v>481</v>
      </c>
      <c r="J30" t="s">
        <v>413</v>
      </c>
      <c r="L30" t="s">
        <v>478</v>
      </c>
    </row>
    <row r="31" spans="2:12" x14ac:dyDescent="0.35">
      <c r="B31" t="s">
        <v>378</v>
      </c>
      <c r="F31" t="s">
        <v>314</v>
      </c>
      <c r="G31" t="s">
        <v>481</v>
      </c>
      <c r="J31" t="s">
        <v>414</v>
      </c>
      <c r="L31" t="s">
        <v>488</v>
      </c>
    </row>
    <row r="32" spans="2:12" x14ac:dyDescent="0.35">
      <c r="B32" t="s">
        <v>378</v>
      </c>
      <c r="F32" t="s">
        <v>314</v>
      </c>
      <c r="G32" t="s">
        <v>481</v>
      </c>
      <c r="J32" t="s">
        <v>418</v>
      </c>
      <c r="L32" t="s">
        <v>494</v>
      </c>
    </row>
    <row r="33" spans="2:12" x14ac:dyDescent="0.35">
      <c r="B33" t="s">
        <v>378</v>
      </c>
      <c r="F33" t="s">
        <v>314</v>
      </c>
      <c r="G33" t="s">
        <v>481</v>
      </c>
      <c r="J33" t="s">
        <v>423</v>
      </c>
      <c r="L33" t="s">
        <v>499</v>
      </c>
    </row>
    <row r="34" spans="2:12" x14ac:dyDescent="0.35">
      <c r="B34" t="s">
        <v>379</v>
      </c>
      <c r="C34" t="s">
        <v>380</v>
      </c>
      <c r="F34" t="s">
        <v>314</v>
      </c>
      <c r="G34" t="s">
        <v>481</v>
      </c>
      <c r="J34" t="s">
        <v>428</v>
      </c>
      <c r="L34" t="s">
        <v>510</v>
      </c>
    </row>
    <row r="35" spans="2:12" x14ac:dyDescent="0.35">
      <c r="B35" t="s">
        <v>384</v>
      </c>
      <c r="C35" t="s">
        <v>385</v>
      </c>
      <c r="F35" t="s">
        <v>314</v>
      </c>
      <c r="G35" t="s">
        <v>481</v>
      </c>
      <c r="J35" t="s">
        <v>429</v>
      </c>
      <c r="L35" t="s">
        <v>514</v>
      </c>
    </row>
    <row r="36" spans="2:12" x14ac:dyDescent="0.35">
      <c r="B36" t="s">
        <v>389</v>
      </c>
      <c r="F36" t="s">
        <v>314</v>
      </c>
      <c r="G36" t="s">
        <v>481</v>
      </c>
      <c r="J36" t="s">
        <v>433</v>
      </c>
      <c r="L36" t="s">
        <v>519</v>
      </c>
    </row>
    <row r="37" spans="2:12" x14ac:dyDescent="0.35">
      <c r="B37" t="s">
        <v>392</v>
      </c>
      <c r="C37" t="s">
        <v>393</v>
      </c>
      <c r="F37" t="s">
        <v>314</v>
      </c>
      <c r="G37" t="s">
        <v>481</v>
      </c>
      <c r="J37" t="s">
        <v>437</v>
      </c>
      <c r="L37" t="s">
        <v>524</v>
      </c>
    </row>
    <row r="38" spans="2:12" x14ac:dyDescent="0.35">
      <c r="B38" t="s">
        <v>397</v>
      </c>
      <c r="C38" t="s">
        <v>398</v>
      </c>
      <c r="F38" t="s">
        <v>314</v>
      </c>
      <c r="G38" t="s">
        <v>481</v>
      </c>
      <c r="J38" t="s">
        <v>440</v>
      </c>
      <c r="L38" t="s">
        <v>530</v>
      </c>
    </row>
    <row r="39" spans="2:12" x14ac:dyDescent="0.35">
      <c r="B39" t="s">
        <v>397</v>
      </c>
      <c r="C39" t="s">
        <v>398</v>
      </c>
      <c r="F39" t="s">
        <v>314</v>
      </c>
      <c r="G39" t="s">
        <v>481</v>
      </c>
      <c r="J39" t="s">
        <v>441</v>
      </c>
      <c r="L39" t="s">
        <v>537</v>
      </c>
    </row>
    <row r="40" spans="2:12" x14ac:dyDescent="0.35">
      <c r="B40" t="s">
        <v>397</v>
      </c>
      <c r="C40" t="s">
        <v>398</v>
      </c>
      <c r="F40" t="s">
        <v>314</v>
      </c>
      <c r="G40" t="s">
        <v>481</v>
      </c>
      <c r="J40" t="s">
        <v>442</v>
      </c>
      <c r="L40" t="s">
        <v>543</v>
      </c>
    </row>
    <row r="41" spans="2:12" x14ac:dyDescent="0.35">
      <c r="B41" t="s">
        <v>399</v>
      </c>
      <c r="C41" t="s">
        <v>400</v>
      </c>
      <c r="F41" t="s">
        <v>314</v>
      </c>
      <c r="G41" t="s">
        <v>481</v>
      </c>
      <c r="J41" t="s">
        <v>444</v>
      </c>
      <c r="L41" t="s">
        <v>548</v>
      </c>
    </row>
    <row r="42" spans="2:12" x14ac:dyDescent="0.35">
      <c r="B42" t="s">
        <v>399</v>
      </c>
      <c r="C42" t="s">
        <v>400</v>
      </c>
      <c r="F42" t="s">
        <v>314</v>
      </c>
      <c r="G42" t="s">
        <v>481</v>
      </c>
      <c r="J42" t="s">
        <v>445</v>
      </c>
      <c r="L42" t="s">
        <v>556</v>
      </c>
    </row>
    <row r="43" spans="2:12" x14ac:dyDescent="0.35">
      <c r="B43" t="s">
        <v>405</v>
      </c>
      <c r="F43" t="s">
        <v>314</v>
      </c>
      <c r="G43" t="s">
        <v>314</v>
      </c>
      <c r="J43" t="s">
        <v>446</v>
      </c>
      <c r="L43" t="s">
        <v>577</v>
      </c>
    </row>
    <row r="44" spans="2:12" x14ac:dyDescent="0.35">
      <c r="B44" t="s">
        <v>406</v>
      </c>
      <c r="C44" t="s">
        <v>407</v>
      </c>
      <c r="F44" t="s">
        <v>314</v>
      </c>
      <c r="G44" t="s">
        <v>314</v>
      </c>
      <c r="J44" t="s">
        <v>449</v>
      </c>
      <c r="L44" t="s">
        <v>582</v>
      </c>
    </row>
    <row r="45" spans="2:12" x14ac:dyDescent="0.35">
      <c r="B45" t="s">
        <v>405</v>
      </c>
      <c r="F45" t="s">
        <v>488</v>
      </c>
      <c r="G45" t="s">
        <v>487</v>
      </c>
      <c r="J45" t="s">
        <v>452</v>
      </c>
      <c r="L45" t="s">
        <v>587</v>
      </c>
    </row>
    <row r="46" spans="2:12" x14ac:dyDescent="0.35">
      <c r="B46" t="s">
        <v>406</v>
      </c>
      <c r="C46" t="s">
        <v>407</v>
      </c>
      <c r="F46" t="s">
        <v>488</v>
      </c>
      <c r="G46" t="s">
        <v>487</v>
      </c>
      <c r="J46" t="s">
        <v>457</v>
      </c>
      <c r="L46" t="s">
        <v>592</v>
      </c>
    </row>
    <row r="47" spans="2:12" x14ac:dyDescent="0.35">
      <c r="B47" t="s">
        <v>408</v>
      </c>
      <c r="C47" t="s">
        <v>409</v>
      </c>
      <c r="F47" t="s">
        <v>488</v>
      </c>
      <c r="G47" t="s">
        <v>487</v>
      </c>
      <c r="J47" t="s">
        <v>462</v>
      </c>
      <c r="L47" t="s">
        <v>601</v>
      </c>
    </row>
    <row r="48" spans="2:12" x14ac:dyDescent="0.35">
      <c r="B48" t="s">
        <v>412</v>
      </c>
      <c r="F48" t="s">
        <v>488</v>
      </c>
      <c r="G48" t="s">
        <v>487</v>
      </c>
      <c r="J48" t="s">
        <v>464</v>
      </c>
      <c r="L48" t="s">
        <v>604</v>
      </c>
    </row>
    <row r="49" spans="2:12" x14ac:dyDescent="0.35">
      <c r="B49" t="s">
        <v>412</v>
      </c>
      <c r="F49" t="s">
        <v>488</v>
      </c>
      <c r="G49" t="s">
        <v>487</v>
      </c>
      <c r="J49" t="s">
        <v>467</v>
      </c>
      <c r="L49" t="s">
        <v>608</v>
      </c>
    </row>
    <row r="50" spans="2:12" x14ac:dyDescent="0.35">
      <c r="B50" t="s">
        <v>412</v>
      </c>
      <c r="F50" t="s">
        <v>488</v>
      </c>
      <c r="G50" t="s">
        <v>487</v>
      </c>
      <c r="J50" t="s">
        <v>468</v>
      </c>
      <c r="L50" t="s">
        <v>610</v>
      </c>
    </row>
    <row r="51" spans="2:12" x14ac:dyDescent="0.35">
      <c r="B51" t="s">
        <v>413</v>
      </c>
      <c r="F51" t="s">
        <v>377</v>
      </c>
      <c r="G51" t="s">
        <v>491</v>
      </c>
      <c r="J51" t="s">
        <v>472</v>
      </c>
      <c r="L51" t="s">
        <v>620</v>
      </c>
    </row>
    <row r="52" spans="2:12" x14ac:dyDescent="0.35">
      <c r="B52" t="s">
        <v>413</v>
      </c>
      <c r="F52" t="s">
        <v>314</v>
      </c>
      <c r="G52" t="s">
        <v>314</v>
      </c>
      <c r="J52" t="s">
        <v>476</v>
      </c>
      <c r="L52" t="s">
        <v>631</v>
      </c>
    </row>
    <row r="53" spans="2:12" x14ac:dyDescent="0.35">
      <c r="B53" t="s">
        <v>413</v>
      </c>
      <c r="F53" t="s">
        <v>314</v>
      </c>
      <c r="G53" t="s">
        <v>314</v>
      </c>
      <c r="J53" t="s">
        <v>477</v>
      </c>
      <c r="L53" t="s">
        <v>633</v>
      </c>
    </row>
    <row r="54" spans="2:12" x14ac:dyDescent="0.35">
      <c r="B54" t="s">
        <v>413</v>
      </c>
      <c r="F54" t="s">
        <v>499</v>
      </c>
      <c r="G54" t="s">
        <v>498</v>
      </c>
      <c r="J54" t="s">
        <v>481</v>
      </c>
      <c r="L54" t="s">
        <v>635</v>
      </c>
    </row>
    <row r="55" spans="2:12" x14ac:dyDescent="0.35">
      <c r="B55" t="s">
        <v>413</v>
      </c>
      <c r="F55" t="s">
        <v>314</v>
      </c>
      <c r="G55" t="s">
        <v>314</v>
      </c>
      <c r="J55" t="s">
        <v>483</v>
      </c>
      <c r="L55" t="s">
        <v>642</v>
      </c>
    </row>
    <row r="56" spans="2:12" x14ac:dyDescent="0.35">
      <c r="B56" t="s">
        <v>413</v>
      </c>
      <c r="F56" t="s">
        <v>314</v>
      </c>
      <c r="G56" t="s">
        <v>314</v>
      </c>
      <c r="J56" t="s">
        <v>486</v>
      </c>
      <c r="L56" t="s">
        <v>647</v>
      </c>
    </row>
    <row r="57" spans="2:12" x14ac:dyDescent="0.35">
      <c r="B57" t="s">
        <v>413</v>
      </c>
      <c r="F57" t="s">
        <v>510</v>
      </c>
      <c r="G57" t="s">
        <v>509</v>
      </c>
      <c r="J57" t="s">
        <v>487</v>
      </c>
      <c r="L57" t="s">
        <v>652</v>
      </c>
    </row>
    <row r="58" spans="2:12" x14ac:dyDescent="0.35">
      <c r="B58" t="s">
        <v>414</v>
      </c>
      <c r="C58" t="s">
        <v>415</v>
      </c>
      <c r="F58" t="s">
        <v>510</v>
      </c>
      <c r="G58" t="s">
        <v>509</v>
      </c>
      <c r="J58" t="s">
        <v>491</v>
      </c>
      <c r="L58" t="s">
        <v>660</v>
      </c>
    </row>
    <row r="59" spans="2:12" x14ac:dyDescent="0.35">
      <c r="B59" t="s">
        <v>418</v>
      </c>
      <c r="C59" t="s">
        <v>419</v>
      </c>
      <c r="F59" t="s">
        <v>514</v>
      </c>
      <c r="G59" t="s">
        <v>513</v>
      </c>
      <c r="J59" t="s">
        <v>492</v>
      </c>
      <c r="L59" t="s">
        <v>664</v>
      </c>
    </row>
    <row r="60" spans="2:12" x14ac:dyDescent="0.35">
      <c r="B60" t="s">
        <v>423</v>
      </c>
      <c r="C60" t="s">
        <v>424</v>
      </c>
      <c r="F60" t="s">
        <v>519</v>
      </c>
      <c r="G60" t="s">
        <v>518</v>
      </c>
      <c r="J60" t="s">
        <v>493</v>
      </c>
      <c r="L60" t="s">
        <v>668</v>
      </c>
    </row>
    <row r="61" spans="2:12" x14ac:dyDescent="0.35">
      <c r="B61" t="s">
        <v>428</v>
      </c>
      <c r="F61" t="s">
        <v>514</v>
      </c>
      <c r="G61" t="s">
        <v>513</v>
      </c>
      <c r="J61" t="s">
        <v>498</v>
      </c>
      <c r="L61" t="s">
        <v>672</v>
      </c>
    </row>
    <row r="62" spans="2:12" x14ac:dyDescent="0.35">
      <c r="B62" t="s">
        <v>428</v>
      </c>
      <c r="F62" t="s">
        <v>519</v>
      </c>
      <c r="G62" t="s">
        <v>518</v>
      </c>
      <c r="J62" t="s">
        <v>504</v>
      </c>
      <c r="L62" t="s">
        <v>678</v>
      </c>
    </row>
    <row r="63" spans="2:12" x14ac:dyDescent="0.35">
      <c r="B63" t="s">
        <v>429</v>
      </c>
      <c r="C63" t="s">
        <v>430</v>
      </c>
      <c r="F63" t="s">
        <v>514</v>
      </c>
      <c r="G63" t="s">
        <v>513</v>
      </c>
      <c r="J63" t="s">
        <v>507</v>
      </c>
      <c r="L63" t="s">
        <v>682</v>
      </c>
    </row>
    <row r="64" spans="2:12" x14ac:dyDescent="0.35">
      <c r="B64" t="s">
        <v>433</v>
      </c>
      <c r="C64" t="s">
        <v>434</v>
      </c>
      <c r="F64" t="s">
        <v>514</v>
      </c>
      <c r="G64" t="s">
        <v>513</v>
      </c>
      <c r="J64" t="s">
        <v>509</v>
      </c>
      <c r="L64" t="s">
        <v>686</v>
      </c>
    </row>
    <row r="65" spans="2:12" x14ac:dyDescent="0.35">
      <c r="B65" t="s">
        <v>437</v>
      </c>
      <c r="F65" t="s">
        <v>514</v>
      </c>
      <c r="G65" t="s">
        <v>513</v>
      </c>
      <c r="J65" t="s">
        <v>513</v>
      </c>
      <c r="L65" t="s">
        <v>691</v>
      </c>
    </row>
    <row r="66" spans="2:12" x14ac:dyDescent="0.35">
      <c r="B66" t="s">
        <v>433</v>
      </c>
      <c r="C66" t="s">
        <v>434</v>
      </c>
      <c r="F66" t="s">
        <v>314</v>
      </c>
      <c r="G66" t="s">
        <v>314</v>
      </c>
      <c r="J66" t="s">
        <v>518</v>
      </c>
      <c r="L66" t="s">
        <v>541</v>
      </c>
    </row>
    <row r="67" spans="2:12" x14ac:dyDescent="0.35">
      <c r="B67" t="s">
        <v>437</v>
      </c>
      <c r="F67" t="s">
        <v>314</v>
      </c>
      <c r="G67" t="s">
        <v>314</v>
      </c>
      <c r="J67" t="s">
        <v>522</v>
      </c>
      <c r="L67" t="s">
        <v>1530</v>
      </c>
    </row>
    <row r="68" spans="2:12" x14ac:dyDescent="0.35">
      <c r="B68" t="s">
        <v>440</v>
      </c>
      <c r="F68" t="s">
        <v>314</v>
      </c>
      <c r="G68" t="s">
        <v>314</v>
      </c>
      <c r="J68" t="s">
        <v>523</v>
      </c>
    </row>
    <row r="69" spans="2:12" x14ac:dyDescent="0.35">
      <c r="B69" t="s">
        <v>441</v>
      </c>
      <c r="F69" t="s">
        <v>314</v>
      </c>
      <c r="G69" t="s">
        <v>314</v>
      </c>
      <c r="J69" t="s">
        <v>528</v>
      </c>
    </row>
    <row r="70" spans="2:12" x14ac:dyDescent="0.35">
      <c r="B70" t="s">
        <v>442</v>
      </c>
      <c r="C70" t="s">
        <v>377</v>
      </c>
      <c r="F70" t="s">
        <v>314</v>
      </c>
      <c r="G70" t="s">
        <v>314</v>
      </c>
      <c r="J70" t="s">
        <v>529</v>
      </c>
    </row>
    <row r="71" spans="2:12" x14ac:dyDescent="0.35">
      <c r="B71" t="s">
        <v>441</v>
      </c>
      <c r="F71" t="s">
        <v>314</v>
      </c>
      <c r="G71" t="s">
        <v>314</v>
      </c>
      <c r="J71" t="s">
        <v>533</v>
      </c>
    </row>
    <row r="72" spans="2:12" x14ac:dyDescent="0.35">
      <c r="B72" t="s">
        <v>442</v>
      </c>
      <c r="C72" t="s">
        <v>377</v>
      </c>
      <c r="F72" t="s">
        <v>530</v>
      </c>
      <c r="G72" t="s">
        <v>529</v>
      </c>
      <c r="J72" t="s">
        <v>534</v>
      </c>
    </row>
    <row r="73" spans="2:12" x14ac:dyDescent="0.35">
      <c r="B73" t="s">
        <v>444</v>
      </c>
      <c r="C73" t="s">
        <v>377</v>
      </c>
      <c r="F73" t="s">
        <v>530</v>
      </c>
      <c r="G73" t="s">
        <v>529</v>
      </c>
      <c r="J73" t="s">
        <v>536</v>
      </c>
    </row>
    <row r="74" spans="2:12" x14ac:dyDescent="0.35">
      <c r="B74" t="s">
        <v>444</v>
      </c>
      <c r="C74" t="s">
        <v>377</v>
      </c>
      <c r="F74" t="s">
        <v>530</v>
      </c>
      <c r="G74" t="s">
        <v>529</v>
      </c>
      <c r="J74" t="s">
        <v>542</v>
      </c>
    </row>
    <row r="75" spans="2:12" x14ac:dyDescent="0.35">
      <c r="B75" t="s">
        <v>444</v>
      </c>
      <c r="C75" t="s">
        <v>377</v>
      </c>
      <c r="F75" t="s">
        <v>530</v>
      </c>
      <c r="G75" t="s">
        <v>529</v>
      </c>
      <c r="J75" t="s">
        <v>545</v>
      </c>
    </row>
    <row r="76" spans="2:12" x14ac:dyDescent="0.35">
      <c r="B76" t="s">
        <v>445</v>
      </c>
      <c r="F76" t="s">
        <v>530</v>
      </c>
      <c r="G76" t="s">
        <v>529</v>
      </c>
      <c r="J76" t="s">
        <v>547</v>
      </c>
    </row>
    <row r="77" spans="2:12" x14ac:dyDescent="0.35">
      <c r="B77" t="s">
        <v>445</v>
      </c>
      <c r="F77" t="s">
        <v>530</v>
      </c>
      <c r="G77" t="s">
        <v>529</v>
      </c>
      <c r="J77" t="s">
        <v>551</v>
      </c>
    </row>
    <row r="78" spans="2:12" x14ac:dyDescent="0.35">
      <c r="B78" t="s">
        <v>445</v>
      </c>
      <c r="F78" t="s">
        <v>530</v>
      </c>
      <c r="G78" t="s">
        <v>529</v>
      </c>
      <c r="J78" t="s">
        <v>552</v>
      </c>
    </row>
    <row r="79" spans="2:12" x14ac:dyDescent="0.35">
      <c r="B79" t="s">
        <v>445</v>
      </c>
      <c r="F79" t="s">
        <v>530</v>
      </c>
      <c r="G79" t="s">
        <v>529</v>
      </c>
      <c r="J79" t="s">
        <v>553</v>
      </c>
    </row>
    <row r="80" spans="2:12" x14ac:dyDescent="0.35">
      <c r="B80" t="s">
        <v>445</v>
      </c>
      <c r="F80" t="s">
        <v>314</v>
      </c>
      <c r="G80" t="s">
        <v>534</v>
      </c>
      <c r="J80" t="s">
        <v>554</v>
      </c>
    </row>
    <row r="81" spans="2:10" x14ac:dyDescent="0.35">
      <c r="B81" t="s">
        <v>445</v>
      </c>
      <c r="F81" t="s">
        <v>314</v>
      </c>
      <c r="G81" t="s">
        <v>534</v>
      </c>
      <c r="J81" t="s">
        <v>555</v>
      </c>
    </row>
    <row r="82" spans="2:10" x14ac:dyDescent="0.35">
      <c r="B82" t="s">
        <v>445</v>
      </c>
      <c r="F82" t="s">
        <v>314</v>
      </c>
      <c r="G82" t="s">
        <v>534</v>
      </c>
      <c r="J82" t="s">
        <v>559</v>
      </c>
    </row>
    <row r="83" spans="2:10" x14ac:dyDescent="0.35">
      <c r="B83" t="s">
        <v>445</v>
      </c>
      <c r="F83" t="s">
        <v>537</v>
      </c>
      <c r="G83" t="s">
        <v>536</v>
      </c>
      <c r="J83" t="s">
        <v>560</v>
      </c>
    </row>
    <row r="84" spans="2:10" x14ac:dyDescent="0.35">
      <c r="B84" t="s">
        <v>446</v>
      </c>
      <c r="F84" t="s">
        <v>541</v>
      </c>
      <c r="G84" t="s">
        <v>540</v>
      </c>
      <c r="J84" t="s">
        <v>561</v>
      </c>
    </row>
    <row r="85" spans="2:10" x14ac:dyDescent="0.35">
      <c r="B85" t="s">
        <v>449</v>
      </c>
      <c r="C85" t="s">
        <v>450</v>
      </c>
      <c r="F85" t="s">
        <v>543</v>
      </c>
      <c r="G85" t="s">
        <v>542</v>
      </c>
      <c r="J85" t="s">
        <v>564</v>
      </c>
    </row>
    <row r="86" spans="2:10" x14ac:dyDescent="0.35">
      <c r="B86" t="s">
        <v>452</v>
      </c>
      <c r="C86" t="s">
        <v>453</v>
      </c>
      <c r="F86" t="s">
        <v>543</v>
      </c>
      <c r="G86" t="s">
        <v>542</v>
      </c>
      <c r="J86" t="s">
        <v>567</v>
      </c>
    </row>
    <row r="87" spans="2:10" x14ac:dyDescent="0.35">
      <c r="B87" t="s">
        <v>457</v>
      </c>
      <c r="C87" t="s">
        <v>458</v>
      </c>
      <c r="F87" t="s">
        <v>543</v>
      </c>
      <c r="G87" t="s">
        <v>542</v>
      </c>
      <c r="J87" t="s">
        <v>569</v>
      </c>
    </row>
    <row r="88" spans="2:10" x14ac:dyDescent="0.35">
      <c r="B88" t="s">
        <v>457</v>
      </c>
      <c r="C88" t="s">
        <v>458</v>
      </c>
      <c r="F88" t="s">
        <v>543</v>
      </c>
      <c r="G88" t="s">
        <v>542</v>
      </c>
      <c r="J88" t="s">
        <v>572</v>
      </c>
    </row>
    <row r="89" spans="2:10" x14ac:dyDescent="0.35">
      <c r="B89" t="s">
        <v>457</v>
      </c>
      <c r="C89" t="s">
        <v>458</v>
      </c>
      <c r="F89" t="s">
        <v>314</v>
      </c>
      <c r="G89" t="s">
        <v>314</v>
      </c>
      <c r="J89" t="s">
        <v>573</v>
      </c>
    </row>
    <row r="90" spans="2:10" x14ac:dyDescent="0.35">
      <c r="B90" t="s">
        <v>457</v>
      </c>
      <c r="C90" t="s">
        <v>458</v>
      </c>
      <c r="F90" t="s">
        <v>314</v>
      </c>
      <c r="G90" t="s">
        <v>314</v>
      </c>
      <c r="J90" t="s">
        <v>574</v>
      </c>
    </row>
    <row r="91" spans="2:10" x14ac:dyDescent="0.35">
      <c r="B91" t="s">
        <v>462</v>
      </c>
      <c r="C91" t="s">
        <v>463</v>
      </c>
      <c r="F91" t="s">
        <v>548</v>
      </c>
      <c r="G91" t="s">
        <v>547</v>
      </c>
      <c r="J91" t="s">
        <v>576</v>
      </c>
    </row>
    <row r="92" spans="2:10" x14ac:dyDescent="0.35">
      <c r="B92" t="s">
        <v>464</v>
      </c>
      <c r="F92" t="s">
        <v>548</v>
      </c>
      <c r="G92" t="s">
        <v>547</v>
      </c>
      <c r="J92" t="s">
        <v>581</v>
      </c>
    </row>
    <row r="93" spans="2:10" x14ac:dyDescent="0.35">
      <c r="B93" t="s">
        <v>467</v>
      </c>
      <c r="F93" t="s">
        <v>548</v>
      </c>
      <c r="G93" t="s">
        <v>547</v>
      </c>
      <c r="J93" t="s">
        <v>586</v>
      </c>
    </row>
    <row r="94" spans="2:10" x14ac:dyDescent="0.35">
      <c r="B94" t="s">
        <v>468</v>
      </c>
      <c r="C94" t="s">
        <v>469</v>
      </c>
      <c r="F94" t="s">
        <v>548</v>
      </c>
      <c r="G94" t="s">
        <v>547</v>
      </c>
      <c r="J94" t="s">
        <v>591</v>
      </c>
    </row>
    <row r="95" spans="2:10" x14ac:dyDescent="0.35">
      <c r="B95" t="s">
        <v>472</v>
      </c>
      <c r="C95" t="s">
        <v>473</v>
      </c>
      <c r="F95" t="s">
        <v>548</v>
      </c>
      <c r="G95" t="s">
        <v>547</v>
      </c>
      <c r="J95" t="s">
        <v>595</v>
      </c>
    </row>
    <row r="96" spans="2:10" x14ac:dyDescent="0.35">
      <c r="B96" t="s">
        <v>468</v>
      </c>
      <c r="C96" t="s">
        <v>469</v>
      </c>
      <c r="F96" t="s">
        <v>548</v>
      </c>
      <c r="G96" t="s">
        <v>547</v>
      </c>
      <c r="J96" t="s">
        <v>596</v>
      </c>
    </row>
    <row r="97" spans="2:10" x14ac:dyDescent="0.35">
      <c r="B97" t="s">
        <v>472</v>
      </c>
      <c r="C97" t="s">
        <v>473</v>
      </c>
      <c r="F97" t="s">
        <v>314</v>
      </c>
      <c r="G97" t="s">
        <v>314</v>
      </c>
      <c r="J97" t="s">
        <v>600</v>
      </c>
    </row>
    <row r="98" spans="2:10" x14ac:dyDescent="0.35">
      <c r="B98" t="s">
        <v>468</v>
      </c>
      <c r="C98" t="s">
        <v>469</v>
      </c>
      <c r="F98" t="s">
        <v>314</v>
      </c>
      <c r="G98" t="s">
        <v>553</v>
      </c>
      <c r="J98" t="s">
        <v>602</v>
      </c>
    </row>
    <row r="99" spans="2:10" x14ac:dyDescent="0.35">
      <c r="B99" t="s">
        <v>472</v>
      </c>
      <c r="C99" t="s">
        <v>473</v>
      </c>
      <c r="F99" t="s">
        <v>314</v>
      </c>
      <c r="G99" t="s">
        <v>314</v>
      </c>
      <c r="J99" t="s">
        <v>603</v>
      </c>
    </row>
    <row r="100" spans="2:10" x14ac:dyDescent="0.35">
      <c r="B100" t="s">
        <v>476</v>
      </c>
      <c r="F100" t="s">
        <v>314</v>
      </c>
      <c r="G100" t="s">
        <v>314</v>
      </c>
      <c r="J100" t="s">
        <v>607</v>
      </c>
    </row>
    <row r="101" spans="2:10" x14ac:dyDescent="0.35">
      <c r="B101" t="s">
        <v>477</v>
      </c>
      <c r="C101" t="s">
        <v>478</v>
      </c>
      <c r="F101" t="s">
        <v>556</v>
      </c>
      <c r="G101" t="s">
        <v>555</v>
      </c>
      <c r="J101" t="s">
        <v>609</v>
      </c>
    </row>
    <row r="102" spans="2:10" x14ac:dyDescent="0.35">
      <c r="B102" t="s">
        <v>481</v>
      </c>
      <c r="F102" t="s">
        <v>556</v>
      </c>
      <c r="G102" t="s">
        <v>555</v>
      </c>
      <c r="J102" t="s">
        <v>613</v>
      </c>
    </row>
    <row r="103" spans="2:10" x14ac:dyDescent="0.35">
      <c r="B103" t="s">
        <v>481</v>
      </c>
      <c r="F103" t="s">
        <v>556</v>
      </c>
      <c r="G103" t="s">
        <v>555</v>
      </c>
      <c r="J103" t="s">
        <v>615</v>
      </c>
    </row>
    <row r="104" spans="2:10" x14ac:dyDescent="0.35">
      <c r="B104" t="s">
        <v>481</v>
      </c>
      <c r="F104" t="s">
        <v>556</v>
      </c>
      <c r="G104" t="s">
        <v>555</v>
      </c>
      <c r="J104" t="s">
        <v>616</v>
      </c>
    </row>
    <row r="105" spans="2:10" x14ac:dyDescent="0.35">
      <c r="B105" t="s">
        <v>483</v>
      </c>
      <c r="F105" t="s">
        <v>556</v>
      </c>
      <c r="G105" t="s">
        <v>555</v>
      </c>
      <c r="J105" t="s">
        <v>617</v>
      </c>
    </row>
    <row r="106" spans="2:10" x14ac:dyDescent="0.35">
      <c r="B106" t="s">
        <v>486</v>
      </c>
      <c r="F106" t="s">
        <v>314</v>
      </c>
      <c r="G106" t="s">
        <v>314</v>
      </c>
      <c r="J106" t="s">
        <v>618</v>
      </c>
    </row>
    <row r="107" spans="2:10" x14ac:dyDescent="0.35">
      <c r="B107" t="s">
        <v>487</v>
      </c>
      <c r="C107" t="s">
        <v>488</v>
      </c>
      <c r="F107" t="s">
        <v>314</v>
      </c>
      <c r="G107" t="s">
        <v>314</v>
      </c>
      <c r="J107" t="s">
        <v>619</v>
      </c>
    </row>
    <row r="108" spans="2:10" x14ac:dyDescent="0.35">
      <c r="B108" t="s">
        <v>491</v>
      </c>
      <c r="C108" t="s">
        <v>377</v>
      </c>
      <c r="F108" t="s">
        <v>314</v>
      </c>
      <c r="G108" t="s">
        <v>314</v>
      </c>
      <c r="J108" t="s">
        <v>621</v>
      </c>
    </row>
    <row r="109" spans="2:10" x14ac:dyDescent="0.35">
      <c r="B109" t="s">
        <v>487</v>
      </c>
      <c r="C109" t="s">
        <v>488</v>
      </c>
      <c r="F109" t="s">
        <v>314</v>
      </c>
      <c r="G109" t="s">
        <v>314</v>
      </c>
      <c r="J109" t="s">
        <v>625</v>
      </c>
    </row>
    <row r="110" spans="2:10" x14ac:dyDescent="0.35">
      <c r="B110" t="s">
        <v>491</v>
      </c>
      <c r="C110" t="s">
        <v>377</v>
      </c>
      <c r="F110" t="s">
        <v>314</v>
      </c>
      <c r="G110" t="s">
        <v>561</v>
      </c>
      <c r="J110" t="s">
        <v>626</v>
      </c>
    </row>
    <row r="111" spans="2:10" x14ac:dyDescent="0.35">
      <c r="B111" t="s">
        <v>487</v>
      </c>
      <c r="C111" t="s">
        <v>488</v>
      </c>
      <c r="F111" t="s">
        <v>314</v>
      </c>
      <c r="G111" t="s">
        <v>564</v>
      </c>
      <c r="J111" t="s">
        <v>627</v>
      </c>
    </row>
    <row r="112" spans="2:10" x14ac:dyDescent="0.35">
      <c r="B112" t="s">
        <v>491</v>
      </c>
      <c r="C112" t="s">
        <v>377</v>
      </c>
      <c r="F112" t="s">
        <v>314</v>
      </c>
      <c r="G112" t="s">
        <v>567</v>
      </c>
      <c r="J112" t="s">
        <v>628</v>
      </c>
    </row>
    <row r="113" spans="2:10" x14ac:dyDescent="0.35">
      <c r="B113" t="s">
        <v>487</v>
      </c>
      <c r="C113" t="s">
        <v>488</v>
      </c>
      <c r="F113" t="s">
        <v>314</v>
      </c>
      <c r="G113" t="s">
        <v>314</v>
      </c>
      <c r="J113" t="s">
        <v>629</v>
      </c>
    </row>
    <row r="114" spans="2:10" x14ac:dyDescent="0.35">
      <c r="B114" t="s">
        <v>491</v>
      </c>
      <c r="C114" t="s">
        <v>377</v>
      </c>
      <c r="F114" t="s">
        <v>314</v>
      </c>
      <c r="G114" t="s">
        <v>314</v>
      </c>
      <c r="J114" t="s">
        <v>630</v>
      </c>
    </row>
    <row r="115" spans="2:10" x14ac:dyDescent="0.35">
      <c r="B115" t="s">
        <v>487</v>
      </c>
      <c r="C115" t="s">
        <v>488</v>
      </c>
      <c r="F115" t="s">
        <v>314</v>
      </c>
      <c r="G115" t="s">
        <v>314</v>
      </c>
      <c r="J115" t="s">
        <v>632</v>
      </c>
    </row>
    <row r="116" spans="2:10" x14ac:dyDescent="0.35">
      <c r="B116" t="s">
        <v>491</v>
      </c>
      <c r="C116" t="s">
        <v>377</v>
      </c>
      <c r="F116" t="s">
        <v>314</v>
      </c>
      <c r="G116" t="s">
        <v>314</v>
      </c>
      <c r="J116" t="s">
        <v>634</v>
      </c>
    </row>
    <row r="117" spans="2:10" x14ac:dyDescent="0.35">
      <c r="B117" t="s">
        <v>487</v>
      </c>
      <c r="C117" t="s">
        <v>488</v>
      </c>
      <c r="F117" t="s">
        <v>314</v>
      </c>
      <c r="G117" t="s">
        <v>314</v>
      </c>
      <c r="J117" t="s">
        <v>638</v>
      </c>
    </row>
    <row r="118" spans="2:10" x14ac:dyDescent="0.35">
      <c r="B118" t="s">
        <v>491</v>
      </c>
      <c r="C118" t="s">
        <v>377</v>
      </c>
      <c r="F118" t="s">
        <v>314</v>
      </c>
      <c r="G118" t="s">
        <v>314</v>
      </c>
      <c r="J118" t="s">
        <v>641</v>
      </c>
    </row>
    <row r="119" spans="2:10" x14ac:dyDescent="0.35">
      <c r="B119" t="s">
        <v>492</v>
      </c>
      <c r="C119" t="s">
        <v>377</v>
      </c>
      <c r="F119" t="s">
        <v>314</v>
      </c>
      <c r="G119" t="s">
        <v>314</v>
      </c>
      <c r="J119" t="s">
        <v>645</v>
      </c>
    </row>
    <row r="120" spans="2:10" x14ac:dyDescent="0.35">
      <c r="B120" t="s">
        <v>493</v>
      </c>
      <c r="C120" t="s">
        <v>494</v>
      </c>
      <c r="F120" t="s">
        <v>314</v>
      </c>
      <c r="G120" t="s">
        <v>314</v>
      </c>
      <c r="J120" t="s">
        <v>646</v>
      </c>
    </row>
    <row r="121" spans="2:10" x14ac:dyDescent="0.35">
      <c r="B121" t="s">
        <v>498</v>
      </c>
      <c r="C121" t="s">
        <v>499</v>
      </c>
      <c r="F121" t="s">
        <v>314</v>
      </c>
      <c r="G121" t="s">
        <v>314</v>
      </c>
      <c r="J121" t="s">
        <v>651</v>
      </c>
    </row>
    <row r="122" spans="2:10" x14ac:dyDescent="0.35">
      <c r="B122" t="s">
        <v>504</v>
      </c>
      <c r="F122" t="s">
        <v>314</v>
      </c>
      <c r="G122" t="s">
        <v>314</v>
      </c>
      <c r="J122" t="s">
        <v>657</v>
      </c>
    </row>
    <row r="123" spans="2:10" x14ac:dyDescent="0.35">
      <c r="B123" t="s">
        <v>507</v>
      </c>
      <c r="C123" t="s">
        <v>377</v>
      </c>
      <c r="F123" t="s">
        <v>314</v>
      </c>
      <c r="G123" t="s">
        <v>314</v>
      </c>
      <c r="J123" t="s">
        <v>659</v>
      </c>
    </row>
    <row r="124" spans="2:10" x14ac:dyDescent="0.35">
      <c r="B124" t="s">
        <v>509</v>
      </c>
      <c r="C124" t="s">
        <v>510</v>
      </c>
      <c r="F124" t="s">
        <v>314</v>
      </c>
      <c r="G124" t="s">
        <v>314</v>
      </c>
      <c r="J124" t="s">
        <v>663</v>
      </c>
    </row>
    <row r="125" spans="2:10" x14ac:dyDescent="0.35">
      <c r="B125" t="s">
        <v>513</v>
      </c>
      <c r="C125" t="s">
        <v>514</v>
      </c>
      <c r="F125" t="s">
        <v>314</v>
      </c>
      <c r="G125" t="s">
        <v>314</v>
      </c>
      <c r="J125" t="s">
        <v>667</v>
      </c>
    </row>
    <row r="126" spans="2:10" x14ac:dyDescent="0.35">
      <c r="B126" t="s">
        <v>518</v>
      </c>
      <c r="C126" t="s">
        <v>519</v>
      </c>
      <c r="F126" t="s">
        <v>314</v>
      </c>
      <c r="G126" t="s">
        <v>314</v>
      </c>
      <c r="J126" t="s">
        <v>669</v>
      </c>
    </row>
    <row r="127" spans="2:10" x14ac:dyDescent="0.35">
      <c r="B127" t="s">
        <v>522</v>
      </c>
      <c r="F127" t="s">
        <v>314</v>
      </c>
      <c r="G127" t="s">
        <v>314</v>
      </c>
      <c r="J127" t="s">
        <v>671</v>
      </c>
    </row>
    <row r="128" spans="2:10" x14ac:dyDescent="0.35">
      <c r="B128" t="s">
        <v>522</v>
      </c>
      <c r="F128" t="s">
        <v>314</v>
      </c>
      <c r="G128" t="s">
        <v>314</v>
      </c>
      <c r="J128" t="s">
        <v>675</v>
      </c>
    </row>
    <row r="129" spans="2:10" x14ac:dyDescent="0.35">
      <c r="B129" t="s">
        <v>522</v>
      </c>
      <c r="F129" t="s">
        <v>314</v>
      </c>
      <c r="G129" t="s">
        <v>314</v>
      </c>
      <c r="J129" t="s">
        <v>677</v>
      </c>
    </row>
    <row r="130" spans="2:10" x14ac:dyDescent="0.35">
      <c r="B130" t="s">
        <v>522</v>
      </c>
      <c r="F130" t="s">
        <v>314</v>
      </c>
      <c r="G130" t="s">
        <v>314</v>
      </c>
      <c r="J130" t="s">
        <v>681</v>
      </c>
    </row>
    <row r="131" spans="2:10" x14ac:dyDescent="0.35">
      <c r="B131" t="s">
        <v>523</v>
      </c>
      <c r="C131" t="s">
        <v>524</v>
      </c>
      <c r="F131" t="s">
        <v>314</v>
      </c>
      <c r="G131" t="s">
        <v>314</v>
      </c>
      <c r="J131" t="s">
        <v>685</v>
      </c>
    </row>
    <row r="132" spans="2:10" x14ac:dyDescent="0.35">
      <c r="B132" t="s">
        <v>528</v>
      </c>
      <c r="F132" t="s">
        <v>314</v>
      </c>
      <c r="G132" t="s">
        <v>314</v>
      </c>
      <c r="J132" t="s">
        <v>690</v>
      </c>
    </row>
    <row r="133" spans="2:10" x14ac:dyDescent="0.35">
      <c r="B133" t="s">
        <v>529</v>
      </c>
      <c r="C133" t="s">
        <v>530</v>
      </c>
      <c r="F133" t="s">
        <v>314</v>
      </c>
      <c r="G133" t="s">
        <v>314</v>
      </c>
      <c r="J133" t="s">
        <v>694</v>
      </c>
    </row>
    <row r="134" spans="2:10" x14ac:dyDescent="0.35">
      <c r="B134" t="s">
        <v>533</v>
      </c>
      <c r="C134" t="s">
        <v>377</v>
      </c>
      <c r="F134" t="s">
        <v>314</v>
      </c>
      <c r="G134" t="s">
        <v>314</v>
      </c>
      <c r="J134" t="s">
        <v>695</v>
      </c>
    </row>
    <row r="135" spans="2:10" x14ac:dyDescent="0.35">
      <c r="B135" t="s">
        <v>534</v>
      </c>
      <c r="F135" t="s">
        <v>314</v>
      </c>
      <c r="G135" t="s">
        <v>314</v>
      </c>
      <c r="J135" t="s">
        <v>697</v>
      </c>
    </row>
    <row r="136" spans="2:10" x14ac:dyDescent="0.35">
      <c r="B136" t="s">
        <v>536</v>
      </c>
      <c r="C136" t="s">
        <v>537</v>
      </c>
      <c r="F136" t="s">
        <v>314</v>
      </c>
      <c r="G136" t="s">
        <v>314</v>
      </c>
      <c r="J136" t="s">
        <v>699</v>
      </c>
    </row>
    <row r="137" spans="2:10" x14ac:dyDescent="0.35">
      <c r="B137" t="s">
        <v>542</v>
      </c>
      <c r="C137" t="s">
        <v>543</v>
      </c>
      <c r="F137" t="s">
        <v>314</v>
      </c>
      <c r="G137" t="s">
        <v>574</v>
      </c>
      <c r="J137" t="s">
        <v>700</v>
      </c>
    </row>
    <row r="138" spans="2:10" x14ac:dyDescent="0.35">
      <c r="B138" t="s">
        <v>542</v>
      </c>
      <c r="C138" t="s">
        <v>543</v>
      </c>
      <c r="F138" t="s">
        <v>353</v>
      </c>
      <c r="G138" t="s">
        <v>352</v>
      </c>
      <c r="J138" t="s">
        <v>704</v>
      </c>
    </row>
    <row r="139" spans="2:10" x14ac:dyDescent="0.35">
      <c r="B139" t="s">
        <v>542</v>
      </c>
      <c r="C139" t="s">
        <v>543</v>
      </c>
      <c r="F139" t="s">
        <v>353</v>
      </c>
      <c r="G139" t="s">
        <v>352</v>
      </c>
      <c r="J139" t="s">
        <v>706</v>
      </c>
    </row>
    <row r="140" spans="2:10" x14ac:dyDescent="0.35">
      <c r="B140" t="s">
        <v>545</v>
      </c>
      <c r="F140" t="s">
        <v>353</v>
      </c>
      <c r="G140" t="s">
        <v>352</v>
      </c>
      <c r="J140" t="s">
        <v>707</v>
      </c>
    </row>
    <row r="141" spans="2:10" x14ac:dyDescent="0.35">
      <c r="B141" t="s">
        <v>547</v>
      </c>
      <c r="C141" t="s">
        <v>548</v>
      </c>
      <c r="F141" t="s">
        <v>314</v>
      </c>
      <c r="G141" t="s">
        <v>314</v>
      </c>
      <c r="J141" t="s">
        <v>540</v>
      </c>
    </row>
    <row r="142" spans="2:10" x14ac:dyDescent="0.35">
      <c r="B142" t="s">
        <v>551</v>
      </c>
      <c r="F142" t="s">
        <v>314</v>
      </c>
      <c r="G142" t="s">
        <v>360</v>
      </c>
      <c r="J142" t="s">
        <v>1399</v>
      </c>
    </row>
    <row r="143" spans="2:10" x14ac:dyDescent="0.35">
      <c r="B143" t="s">
        <v>547</v>
      </c>
      <c r="C143" t="s">
        <v>548</v>
      </c>
      <c r="F143" t="s">
        <v>314</v>
      </c>
      <c r="G143" t="s">
        <v>360</v>
      </c>
      <c r="J143" t="s">
        <v>1531</v>
      </c>
    </row>
    <row r="144" spans="2:10" x14ac:dyDescent="0.35">
      <c r="B144" t="s">
        <v>551</v>
      </c>
      <c r="F144" t="s">
        <v>314</v>
      </c>
      <c r="G144" t="s">
        <v>360</v>
      </c>
    </row>
    <row r="145" spans="2:7" x14ac:dyDescent="0.35">
      <c r="B145" t="s">
        <v>552</v>
      </c>
      <c r="F145" t="s">
        <v>314</v>
      </c>
      <c r="G145" t="s">
        <v>360</v>
      </c>
    </row>
    <row r="146" spans="2:7" x14ac:dyDescent="0.35">
      <c r="B146" t="s">
        <v>553</v>
      </c>
      <c r="F146" t="s">
        <v>363</v>
      </c>
      <c r="G146" t="s">
        <v>362</v>
      </c>
    </row>
    <row r="147" spans="2:7" x14ac:dyDescent="0.35">
      <c r="B147" t="s">
        <v>553</v>
      </c>
      <c r="F147" t="s">
        <v>363</v>
      </c>
      <c r="G147" t="s">
        <v>362</v>
      </c>
    </row>
    <row r="148" spans="2:7" x14ac:dyDescent="0.35">
      <c r="B148" t="s">
        <v>554</v>
      </c>
      <c r="F148" t="s">
        <v>363</v>
      </c>
      <c r="G148" t="s">
        <v>362</v>
      </c>
    </row>
    <row r="149" spans="2:7" x14ac:dyDescent="0.35">
      <c r="B149" t="s">
        <v>554</v>
      </c>
      <c r="F149" t="s">
        <v>363</v>
      </c>
      <c r="G149" t="s">
        <v>362</v>
      </c>
    </row>
    <row r="150" spans="2:7" x14ac:dyDescent="0.35">
      <c r="B150" t="s">
        <v>554</v>
      </c>
      <c r="F150" t="s">
        <v>363</v>
      </c>
      <c r="G150" t="s">
        <v>362</v>
      </c>
    </row>
    <row r="151" spans="2:7" x14ac:dyDescent="0.35">
      <c r="B151" t="s">
        <v>555</v>
      </c>
      <c r="C151" t="s">
        <v>556</v>
      </c>
      <c r="F151" t="s">
        <v>363</v>
      </c>
      <c r="G151" t="s">
        <v>362</v>
      </c>
    </row>
    <row r="152" spans="2:7" x14ac:dyDescent="0.35">
      <c r="B152" t="s">
        <v>554</v>
      </c>
      <c r="F152" t="s">
        <v>363</v>
      </c>
      <c r="G152" t="s">
        <v>362</v>
      </c>
    </row>
    <row r="153" spans="2:7" x14ac:dyDescent="0.35">
      <c r="B153" t="s">
        <v>555</v>
      </c>
      <c r="C153" t="s">
        <v>556</v>
      </c>
      <c r="F153" t="s">
        <v>363</v>
      </c>
      <c r="G153" t="s">
        <v>362</v>
      </c>
    </row>
    <row r="154" spans="2:7" x14ac:dyDescent="0.35">
      <c r="B154" t="s">
        <v>555</v>
      </c>
      <c r="C154" t="s">
        <v>556</v>
      </c>
      <c r="F154" t="s">
        <v>363</v>
      </c>
      <c r="G154" t="s">
        <v>362</v>
      </c>
    </row>
    <row r="155" spans="2:7" x14ac:dyDescent="0.35">
      <c r="B155" t="s">
        <v>559</v>
      </c>
      <c r="C155" t="s">
        <v>377</v>
      </c>
      <c r="F155" t="s">
        <v>363</v>
      </c>
      <c r="G155" t="s">
        <v>362</v>
      </c>
    </row>
    <row r="156" spans="2:7" x14ac:dyDescent="0.35">
      <c r="B156" t="s">
        <v>555</v>
      </c>
      <c r="C156" t="s">
        <v>556</v>
      </c>
      <c r="F156" t="s">
        <v>363</v>
      </c>
      <c r="G156" t="s">
        <v>362</v>
      </c>
    </row>
    <row r="157" spans="2:7" x14ac:dyDescent="0.35">
      <c r="B157" t="s">
        <v>559</v>
      </c>
      <c r="C157" t="s">
        <v>377</v>
      </c>
      <c r="F157" t="s">
        <v>363</v>
      </c>
      <c r="G157" t="s">
        <v>362</v>
      </c>
    </row>
    <row r="158" spans="2:7" x14ac:dyDescent="0.35">
      <c r="B158" t="s">
        <v>560</v>
      </c>
      <c r="F158" t="s">
        <v>363</v>
      </c>
      <c r="G158" t="s">
        <v>362</v>
      </c>
    </row>
    <row r="159" spans="2:7" x14ac:dyDescent="0.35">
      <c r="B159" t="s">
        <v>561</v>
      </c>
      <c r="F159" t="s">
        <v>363</v>
      </c>
      <c r="G159" t="s">
        <v>362</v>
      </c>
    </row>
    <row r="160" spans="2:7" x14ac:dyDescent="0.35">
      <c r="B160" t="s">
        <v>561</v>
      </c>
      <c r="F160" t="s">
        <v>363</v>
      </c>
      <c r="G160" t="s">
        <v>362</v>
      </c>
    </row>
    <row r="161" spans="2:7" x14ac:dyDescent="0.35">
      <c r="B161" t="s">
        <v>561</v>
      </c>
      <c r="F161" t="s">
        <v>363</v>
      </c>
      <c r="G161" t="s">
        <v>362</v>
      </c>
    </row>
    <row r="162" spans="2:7" x14ac:dyDescent="0.35">
      <c r="B162" t="s">
        <v>561</v>
      </c>
      <c r="F162" t="s">
        <v>363</v>
      </c>
      <c r="G162" t="s">
        <v>362</v>
      </c>
    </row>
    <row r="163" spans="2:7" x14ac:dyDescent="0.35">
      <c r="B163" t="s">
        <v>564</v>
      </c>
      <c r="F163" t="s">
        <v>363</v>
      </c>
      <c r="G163" t="s">
        <v>362</v>
      </c>
    </row>
    <row r="164" spans="2:7" x14ac:dyDescent="0.35">
      <c r="B164" t="s">
        <v>567</v>
      </c>
      <c r="F164" t="s">
        <v>363</v>
      </c>
      <c r="G164" t="s">
        <v>362</v>
      </c>
    </row>
    <row r="165" spans="2:7" x14ac:dyDescent="0.35">
      <c r="B165" t="s">
        <v>569</v>
      </c>
      <c r="F165" t="s">
        <v>363</v>
      </c>
      <c r="G165" t="s">
        <v>362</v>
      </c>
    </row>
    <row r="166" spans="2:7" x14ac:dyDescent="0.35">
      <c r="B166" t="s">
        <v>569</v>
      </c>
      <c r="F166" t="s">
        <v>363</v>
      </c>
      <c r="G166" t="s">
        <v>362</v>
      </c>
    </row>
    <row r="167" spans="2:7" x14ac:dyDescent="0.35">
      <c r="B167" t="s">
        <v>569</v>
      </c>
      <c r="F167" t="s">
        <v>363</v>
      </c>
      <c r="G167" t="s">
        <v>362</v>
      </c>
    </row>
    <row r="168" spans="2:7" x14ac:dyDescent="0.35">
      <c r="B168" t="s">
        <v>569</v>
      </c>
      <c r="F168" t="s">
        <v>363</v>
      </c>
      <c r="G168" t="s">
        <v>362</v>
      </c>
    </row>
    <row r="169" spans="2:7" x14ac:dyDescent="0.35">
      <c r="B169" t="s">
        <v>572</v>
      </c>
      <c r="F169" t="s">
        <v>363</v>
      </c>
      <c r="G169" t="s">
        <v>362</v>
      </c>
    </row>
    <row r="170" spans="2:7" x14ac:dyDescent="0.35">
      <c r="B170" t="s">
        <v>572</v>
      </c>
      <c r="F170" t="s">
        <v>363</v>
      </c>
      <c r="G170" t="s">
        <v>362</v>
      </c>
    </row>
    <row r="171" spans="2:7" x14ac:dyDescent="0.35">
      <c r="B171" t="s">
        <v>572</v>
      </c>
      <c r="F171" t="s">
        <v>363</v>
      </c>
      <c r="G171" t="s">
        <v>362</v>
      </c>
    </row>
    <row r="172" spans="2:7" x14ac:dyDescent="0.35">
      <c r="B172" t="s">
        <v>572</v>
      </c>
      <c r="F172" t="s">
        <v>363</v>
      </c>
      <c r="G172" t="s">
        <v>362</v>
      </c>
    </row>
    <row r="173" spans="2:7" x14ac:dyDescent="0.35">
      <c r="B173" t="s">
        <v>572</v>
      </c>
      <c r="F173" t="s">
        <v>363</v>
      </c>
      <c r="G173" t="s">
        <v>362</v>
      </c>
    </row>
    <row r="174" spans="2:7" x14ac:dyDescent="0.35">
      <c r="B174" t="s">
        <v>572</v>
      </c>
      <c r="F174" t="s">
        <v>363</v>
      </c>
      <c r="G174" t="s">
        <v>362</v>
      </c>
    </row>
    <row r="175" spans="2:7" x14ac:dyDescent="0.35">
      <c r="B175" t="s">
        <v>572</v>
      </c>
      <c r="F175" t="s">
        <v>363</v>
      </c>
      <c r="G175" t="s">
        <v>362</v>
      </c>
    </row>
    <row r="176" spans="2:7" x14ac:dyDescent="0.35">
      <c r="B176" t="s">
        <v>573</v>
      </c>
      <c r="F176" t="s">
        <v>363</v>
      </c>
      <c r="G176" t="s">
        <v>362</v>
      </c>
    </row>
    <row r="177" spans="2:7" x14ac:dyDescent="0.35">
      <c r="B177" t="s">
        <v>573</v>
      </c>
      <c r="F177" t="s">
        <v>363</v>
      </c>
      <c r="G177" t="s">
        <v>362</v>
      </c>
    </row>
    <row r="178" spans="2:7" x14ac:dyDescent="0.35">
      <c r="B178" t="s">
        <v>573</v>
      </c>
      <c r="F178" t="s">
        <v>363</v>
      </c>
      <c r="G178" t="s">
        <v>362</v>
      </c>
    </row>
    <row r="179" spans="2:7" x14ac:dyDescent="0.35">
      <c r="B179" t="s">
        <v>573</v>
      </c>
      <c r="F179" t="s">
        <v>363</v>
      </c>
      <c r="G179" t="s">
        <v>362</v>
      </c>
    </row>
    <row r="180" spans="2:7" x14ac:dyDescent="0.35">
      <c r="B180" t="s">
        <v>573</v>
      </c>
      <c r="F180" t="s">
        <v>363</v>
      </c>
      <c r="G180" t="s">
        <v>362</v>
      </c>
    </row>
    <row r="181" spans="2:7" x14ac:dyDescent="0.35">
      <c r="B181" t="s">
        <v>573</v>
      </c>
      <c r="F181" t="s">
        <v>363</v>
      </c>
      <c r="G181" t="s">
        <v>362</v>
      </c>
    </row>
    <row r="182" spans="2:7" x14ac:dyDescent="0.35">
      <c r="B182" t="s">
        <v>573</v>
      </c>
      <c r="F182" t="s">
        <v>363</v>
      </c>
      <c r="G182" t="s">
        <v>362</v>
      </c>
    </row>
    <row r="183" spans="2:7" x14ac:dyDescent="0.35">
      <c r="B183" t="s">
        <v>573</v>
      </c>
      <c r="F183" t="s">
        <v>363</v>
      </c>
      <c r="G183" t="s">
        <v>362</v>
      </c>
    </row>
    <row r="184" spans="2:7" x14ac:dyDescent="0.35">
      <c r="B184" t="s">
        <v>573</v>
      </c>
      <c r="F184" t="s">
        <v>363</v>
      </c>
      <c r="G184" t="s">
        <v>362</v>
      </c>
    </row>
    <row r="185" spans="2:7" x14ac:dyDescent="0.35">
      <c r="B185" t="s">
        <v>573</v>
      </c>
      <c r="F185" t="s">
        <v>363</v>
      </c>
      <c r="G185" t="s">
        <v>362</v>
      </c>
    </row>
    <row r="186" spans="2:7" x14ac:dyDescent="0.35">
      <c r="B186" t="s">
        <v>573</v>
      </c>
      <c r="F186" t="s">
        <v>367</v>
      </c>
      <c r="G186" t="s">
        <v>366</v>
      </c>
    </row>
    <row r="187" spans="2:7" x14ac:dyDescent="0.35">
      <c r="B187" t="s">
        <v>573</v>
      </c>
      <c r="F187" t="s">
        <v>367</v>
      </c>
      <c r="G187" t="s">
        <v>366</v>
      </c>
    </row>
    <row r="188" spans="2:7" x14ac:dyDescent="0.35">
      <c r="B188" t="s">
        <v>573</v>
      </c>
      <c r="F188" t="s">
        <v>367</v>
      </c>
      <c r="G188" t="s">
        <v>366</v>
      </c>
    </row>
    <row r="189" spans="2:7" x14ac:dyDescent="0.35">
      <c r="B189" t="s">
        <v>574</v>
      </c>
      <c r="F189" t="s">
        <v>372</v>
      </c>
      <c r="G189" t="s">
        <v>371</v>
      </c>
    </row>
    <row r="190" spans="2:7" x14ac:dyDescent="0.35">
      <c r="B190" t="s">
        <v>576</v>
      </c>
      <c r="C190" t="s">
        <v>577</v>
      </c>
      <c r="F190" t="s">
        <v>367</v>
      </c>
      <c r="G190" t="s">
        <v>366</v>
      </c>
    </row>
    <row r="191" spans="2:7" x14ac:dyDescent="0.35">
      <c r="B191" t="s">
        <v>581</v>
      </c>
      <c r="C191" t="s">
        <v>582</v>
      </c>
      <c r="F191" t="s">
        <v>372</v>
      </c>
      <c r="G191" t="s">
        <v>371</v>
      </c>
    </row>
    <row r="192" spans="2:7" x14ac:dyDescent="0.35">
      <c r="B192" t="s">
        <v>586</v>
      </c>
      <c r="C192" t="s">
        <v>587</v>
      </c>
      <c r="F192" t="s">
        <v>372</v>
      </c>
      <c r="G192" t="s">
        <v>371</v>
      </c>
    </row>
    <row r="193" spans="2:7" x14ac:dyDescent="0.35">
      <c r="B193" t="s">
        <v>591</v>
      </c>
      <c r="C193" t="s">
        <v>592</v>
      </c>
      <c r="F193" t="s">
        <v>372</v>
      </c>
      <c r="G193" t="s">
        <v>371</v>
      </c>
    </row>
    <row r="194" spans="2:7" x14ac:dyDescent="0.35">
      <c r="B194" t="s">
        <v>595</v>
      </c>
      <c r="F194" t="s">
        <v>372</v>
      </c>
      <c r="G194" t="s">
        <v>371</v>
      </c>
    </row>
    <row r="195" spans="2:7" x14ac:dyDescent="0.35">
      <c r="B195" t="s">
        <v>596</v>
      </c>
      <c r="F195" t="s">
        <v>372</v>
      </c>
      <c r="G195" t="s">
        <v>371</v>
      </c>
    </row>
    <row r="196" spans="2:7" x14ac:dyDescent="0.35">
      <c r="B196" t="s">
        <v>600</v>
      </c>
      <c r="C196" t="s">
        <v>601</v>
      </c>
      <c r="F196" t="s">
        <v>372</v>
      </c>
      <c r="G196" t="s">
        <v>371</v>
      </c>
    </row>
    <row r="197" spans="2:7" x14ac:dyDescent="0.35">
      <c r="B197" t="s">
        <v>600</v>
      </c>
      <c r="C197" t="s">
        <v>601</v>
      </c>
      <c r="F197" t="s">
        <v>372</v>
      </c>
      <c r="G197" t="s">
        <v>371</v>
      </c>
    </row>
    <row r="198" spans="2:7" x14ac:dyDescent="0.35">
      <c r="B198" t="s">
        <v>600</v>
      </c>
      <c r="C198" t="s">
        <v>601</v>
      </c>
      <c r="F198" t="s">
        <v>372</v>
      </c>
      <c r="G198" t="s">
        <v>371</v>
      </c>
    </row>
    <row r="199" spans="2:7" x14ac:dyDescent="0.35">
      <c r="B199" t="s">
        <v>600</v>
      </c>
      <c r="C199" t="s">
        <v>601</v>
      </c>
      <c r="F199" t="s">
        <v>372</v>
      </c>
      <c r="G199" t="s">
        <v>371</v>
      </c>
    </row>
    <row r="200" spans="2:7" x14ac:dyDescent="0.35">
      <c r="B200" t="s">
        <v>602</v>
      </c>
      <c r="F200" t="s">
        <v>372</v>
      </c>
      <c r="G200" t="s">
        <v>371</v>
      </c>
    </row>
    <row r="201" spans="2:7" x14ac:dyDescent="0.35">
      <c r="B201" t="s">
        <v>602</v>
      </c>
      <c r="F201" t="s">
        <v>367</v>
      </c>
      <c r="G201" t="s">
        <v>366</v>
      </c>
    </row>
    <row r="202" spans="2:7" x14ac:dyDescent="0.35">
      <c r="B202" t="s">
        <v>603</v>
      </c>
      <c r="C202" t="s">
        <v>604</v>
      </c>
      <c r="F202" t="s">
        <v>372</v>
      </c>
      <c r="G202" t="s">
        <v>371</v>
      </c>
    </row>
    <row r="203" spans="2:7" x14ac:dyDescent="0.35">
      <c r="B203" t="s">
        <v>607</v>
      </c>
      <c r="C203" t="s">
        <v>608</v>
      </c>
      <c r="F203" t="s">
        <v>372</v>
      </c>
      <c r="G203" t="s">
        <v>371</v>
      </c>
    </row>
    <row r="204" spans="2:7" x14ac:dyDescent="0.35">
      <c r="B204" t="s">
        <v>609</v>
      </c>
      <c r="C204" t="s">
        <v>610</v>
      </c>
      <c r="F204" t="s">
        <v>372</v>
      </c>
      <c r="G204" t="s">
        <v>371</v>
      </c>
    </row>
    <row r="205" spans="2:7" x14ac:dyDescent="0.35">
      <c r="B205" t="s">
        <v>607</v>
      </c>
      <c r="C205" t="s">
        <v>608</v>
      </c>
      <c r="F205" t="s">
        <v>372</v>
      </c>
      <c r="G205" t="s">
        <v>371</v>
      </c>
    </row>
    <row r="206" spans="2:7" x14ac:dyDescent="0.35">
      <c r="B206" t="s">
        <v>609</v>
      </c>
      <c r="C206" t="s">
        <v>610</v>
      </c>
      <c r="F206" t="s">
        <v>372</v>
      </c>
      <c r="G206" t="s">
        <v>371</v>
      </c>
    </row>
    <row r="207" spans="2:7" x14ac:dyDescent="0.35">
      <c r="B207" t="s">
        <v>607</v>
      </c>
      <c r="C207" t="s">
        <v>608</v>
      </c>
      <c r="F207" t="s">
        <v>372</v>
      </c>
      <c r="G207" t="s">
        <v>371</v>
      </c>
    </row>
    <row r="208" spans="2:7" x14ac:dyDescent="0.35">
      <c r="B208" t="s">
        <v>607</v>
      </c>
      <c r="C208" t="s">
        <v>608</v>
      </c>
      <c r="F208" t="s">
        <v>372</v>
      </c>
      <c r="G208" t="s">
        <v>371</v>
      </c>
    </row>
    <row r="209" spans="2:7" x14ac:dyDescent="0.35">
      <c r="B209" t="s">
        <v>613</v>
      </c>
      <c r="F209" t="s">
        <v>372</v>
      </c>
      <c r="G209" t="s">
        <v>371</v>
      </c>
    </row>
    <row r="210" spans="2:7" x14ac:dyDescent="0.35">
      <c r="B210" t="s">
        <v>615</v>
      </c>
      <c r="F210" t="s">
        <v>372</v>
      </c>
      <c r="G210" t="s">
        <v>371</v>
      </c>
    </row>
    <row r="211" spans="2:7" x14ac:dyDescent="0.35">
      <c r="B211" t="s">
        <v>616</v>
      </c>
      <c r="F211" t="s">
        <v>372</v>
      </c>
      <c r="G211" t="s">
        <v>371</v>
      </c>
    </row>
    <row r="212" spans="2:7" x14ac:dyDescent="0.35">
      <c r="B212" t="s">
        <v>617</v>
      </c>
      <c r="C212" t="s">
        <v>377</v>
      </c>
      <c r="F212" t="s">
        <v>372</v>
      </c>
      <c r="G212" t="s">
        <v>371</v>
      </c>
    </row>
    <row r="213" spans="2:7" x14ac:dyDescent="0.35">
      <c r="B213" t="s">
        <v>616</v>
      </c>
      <c r="F213" t="s">
        <v>372</v>
      </c>
      <c r="G213" t="s">
        <v>371</v>
      </c>
    </row>
    <row r="214" spans="2:7" x14ac:dyDescent="0.35">
      <c r="B214" t="s">
        <v>617</v>
      </c>
      <c r="C214" t="s">
        <v>377</v>
      </c>
      <c r="F214" t="s">
        <v>372</v>
      </c>
      <c r="G214" t="s">
        <v>371</v>
      </c>
    </row>
    <row r="215" spans="2:7" x14ac:dyDescent="0.35">
      <c r="B215" t="s">
        <v>616</v>
      </c>
      <c r="F215" t="s">
        <v>372</v>
      </c>
      <c r="G215" t="s">
        <v>371</v>
      </c>
    </row>
    <row r="216" spans="2:7" x14ac:dyDescent="0.35">
      <c r="B216" t="s">
        <v>617</v>
      </c>
      <c r="C216" t="s">
        <v>377</v>
      </c>
      <c r="F216" t="s">
        <v>372</v>
      </c>
      <c r="G216" t="s">
        <v>371</v>
      </c>
    </row>
    <row r="217" spans="2:7" x14ac:dyDescent="0.35">
      <c r="B217" t="s">
        <v>618</v>
      </c>
      <c r="F217" t="s">
        <v>372</v>
      </c>
      <c r="G217" t="s">
        <v>371</v>
      </c>
    </row>
    <row r="218" spans="2:7" x14ac:dyDescent="0.35">
      <c r="B218" t="s">
        <v>619</v>
      </c>
      <c r="C218" t="s">
        <v>620</v>
      </c>
      <c r="F218" t="s">
        <v>372</v>
      </c>
      <c r="G218" t="s">
        <v>371</v>
      </c>
    </row>
    <row r="219" spans="2:7" x14ac:dyDescent="0.35">
      <c r="B219" t="s">
        <v>619</v>
      </c>
      <c r="C219" t="s">
        <v>620</v>
      </c>
      <c r="F219" t="s">
        <v>372</v>
      </c>
      <c r="G219" t="s">
        <v>371</v>
      </c>
    </row>
    <row r="220" spans="2:7" x14ac:dyDescent="0.35">
      <c r="B220" t="s">
        <v>619</v>
      </c>
      <c r="C220" t="s">
        <v>620</v>
      </c>
      <c r="F220" t="s">
        <v>372</v>
      </c>
      <c r="G220" t="s">
        <v>371</v>
      </c>
    </row>
    <row r="221" spans="2:7" x14ac:dyDescent="0.35">
      <c r="B221" t="s">
        <v>619</v>
      </c>
      <c r="C221" t="s">
        <v>620</v>
      </c>
      <c r="F221" t="s">
        <v>372</v>
      </c>
      <c r="G221" t="s">
        <v>371</v>
      </c>
    </row>
    <row r="222" spans="2:7" x14ac:dyDescent="0.35">
      <c r="B222" t="s">
        <v>619</v>
      </c>
      <c r="C222" t="s">
        <v>620</v>
      </c>
      <c r="F222" t="s">
        <v>372</v>
      </c>
      <c r="G222" t="s">
        <v>371</v>
      </c>
    </row>
    <row r="223" spans="2:7" x14ac:dyDescent="0.35">
      <c r="B223" t="s">
        <v>619</v>
      </c>
      <c r="C223" t="s">
        <v>620</v>
      </c>
      <c r="F223" t="s">
        <v>372</v>
      </c>
      <c r="G223" t="s">
        <v>371</v>
      </c>
    </row>
    <row r="224" spans="2:7" x14ac:dyDescent="0.35">
      <c r="B224" t="s">
        <v>621</v>
      </c>
      <c r="F224" t="s">
        <v>372</v>
      </c>
      <c r="G224" t="s">
        <v>371</v>
      </c>
    </row>
    <row r="225" spans="2:7" x14ac:dyDescent="0.35">
      <c r="B225" t="s">
        <v>625</v>
      </c>
      <c r="F225" t="s">
        <v>372</v>
      </c>
      <c r="G225" t="s">
        <v>371</v>
      </c>
    </row>
    <row r="226" spans="2:7" x14ac:dyDescent="0.35">
      <c r="B226" t="s">
        <v>626</v>
      </c>
      <c r="F226" t="s">
        <v>372</v>
      </c>
      <c r="G226" t="s">
        <v>371</v>
      </c>
    </row>
    <row r="227" spans="2:7" x14ac:dyDescent="0.35">
      <c r="B227" t="s">
        <v>627</v>
      </c>
      <c r="C227" t="s">
        <v>377</v>
      </c>
      <c r="F227" t="s">
        <v>372</v>
      </c>
      <c r="G227" t="s">
        <v>371</v>
      </c>
    </row>
    <row r="228" spans="2:7" x14ac:dyDescent="0.35">
      <c r="B228" t="s">
        <v>627</v>
      </c>
      <c r="C228" t="s">
        <v>377</v>
      </c>
      <c r="F228" t="s">
        <v>372</v>
      </c>
      <c r="G228" t="s">
        <v>371</v>
      </c>
    </row>
    <row r="229" spans="2:7" x14ac:dyDescent="0.35">
      <c r="B229" t="s">
        <v>628</v>
      </c>
      <c r="F229" t="s">
        <v>372</v>
      </c>
      <c r="G229" t="s">
        <v>371</v>
      </c>
    </row>
    <row r="230" spans="2:7" x14ac:dyDescent="0.35">
      <c r="B230" t="s">
        <v>628</v>
      </c>
      <c r="F230" t="s">
        <v>372</v>
      </c>
      <c r="G230" t="s">
        <v>371</v>
      </c>
    </row>
    <row r="231" spans="2:7" x14ac:dyDescent="0.35">
      <c r="B231" t="s">
        <v>628</v>
      </c>
      <c r="F231" t="s">
        <v>577</v>
      </c>
      <c r="G231" t="s">
        <v>576</v>
      </c>
    </row>
    <row r="232" spans="2:7" x14ac:dyDescent="0.35">
      <c r="B232" t="s">
        <v>629</v>
      </c>
      <c r="F232" t="s">
        <v>577</v>
      </c>
      <c r="G232" t="s">
        <v>576</v>
      </c>
    </row>
    <row r="233" spans="2:7" x14ac:dyDescent="0.35">
      <c r="B233" t="s">
        <v>630</v>
      </c>
      <c r="C233" t="s">
        <v>631</v>
      </c>
      <c r="F233" t="s">
        <v>577</v>
      </c>
      <c r="G233" t="s">
        <v>576</v>
      </c>
    </row>
    <row r="234" spans="2:7" x14ac:dyDescent="0.35">
      <c r="B234" t="s">
        <v>632</v>
      </c>
      <c r="C234" t="s">
        <v>633</v>
      </c>
      <c r="F234" t="s">
        <v>314</v>
      </c>
      <c r="G234" t="s">
        <v>314</v>
      </c>
    </row>
    <row r="235" spans="2:7" x14ac:dyDescent="0.35">
      <c r="B235" t="s">
        <v>634</v>
      </c>
      <c r="C235" t="s">
        <v>635</v>
      </c>
      <c r="F235" t="s">
        <v>592</v>
      </c>
      <c r="G235" t="s">
        <v>591</v>
      </c>
    </row>
    <row r="236" spans="2:7" x14ac:dyDescent="0.35">
      <c r="B236" t="s">
        <v>634</v>
      </c>
      <c r="C236" t="s">
        <v>635</v>
      </c>
      <c r="F236" t="s">
        <v>592</v>
      </c>
      <c r="G236" t="s">
        <v>591</v>
      </c>
    </row>
    <row r="237" spans="2:7" x14ac:dyDescent="0.35">
      <c r="B237" t="s">
        <v>638</v>
      </c>
      <c r="F237" t="s">
        <v>314</v>
      </c>
      <c r="G237" t="s">
        <v>314</v>
      </c>
    </row>
    <row r="238" spans="2:7" x14ac:dyDescent="0.35">
      <c r="B238" t="s">
        <v>638</v>
      </c>
      <c r="F238" t="s">
        <v>314</v>
      </c>
      <c r="G238" t="s">
        <v>314</v>
      </c>
    </row>
    <row r="239" spans="2:7" x14ac:dyDescent="0.35">
      <c r="B239" t="s">
        <v>638</v>
      </c>
      <c r="F239" t="s">
        <v>314</v>
      </c>
      <c r="G239" t="s">
        <v>314</v>
      </c>
    </row>
    <row r="240" spans="2:7" x14ac:dyDescent="0.35">
      <c r="B240" t="s">
        <v>638</v>
      </c>
      <c r="F240" t="s">
        <v>314</v>
      </c>
      <c r="G240" t="s">
        <v>314</v>
      </c>
    </row>
    <row r="241" spans="2:7" x14ac:dyDescent="0.35">
      <c r="B241" t="s">
        <v>641</v>
      </c>
      <c r="C241" t="s">
        <v>642</v>
      </c>
      <c r="F241" t="s">
        <v>314</v>
      </c>
      <c r="G241" t="s">
        <v>314</v>
      </c>
    </row>
    <row r="242" spans="2:7" x14ac:dyDescent="0.35">
      <c r="B242" t="s">
        <v>645</v>
      </c>
      <c r="C242" t="s">
        <v>342</v>
      </c>
      <c r="F242" t="s">
        <v>314</v>
      </c>
      <c r="G242" t="s">
        <v>314</v>
      </c>
    </row>
    <row r="243" spans="2:7" x14ac:dyDescent="0.35">
      <c r="B243" t="s">
        <v>646</v>
      </c>
      <c r="C243" t="s">
        <v>647</v>
      </c>
      <c r="F243" t="s">
        <v>314</v>
      </c>
      <c r="G243" t="s">
        <v>314</v>
      </c>
    </row>
    <row r="244" spans="2:7" x14ac:dyDescent="0.35">
      <c r="B244" t="s">
        <v>651</v>
      </c>
      <c r="C244" t="s">
        <v>652</v>
      </c>
      <c r="F244" t="s">
        <v>314</v>
      </c>
      <c r="G244" t="s">
        <v>314</v>
      </c>
    </row>
    <row r="245" spans="2:7" x14ac:dyDescent="0.35">
      <c r="B245" t="s">
        <v>657</v>
      </c>
      <c r="F245" t="s">
        <v>604</v>
      </c>
      <c r="G245" t="s">
        <v>603</v>
      </c>
    </row>
    <row r="246" spans="2:7" x14ac:dyDescent="0.35">
      <c r="B246" t="s">
        <v>659</v>
      </c>
      <c r="C246" t="s">
        <v>660</v>
      </c>
      <c r="F246" t="s">
        <v>604</v>
      </c>
      <c r="G246" t="s">
        <v>603</v>
      </c>
    </row>
    <row r="247" spans="2:7" x14ac:dyDescent="0.35">
      <c r="B247" t="s">
        <v>663</v>
      </c>
      <c r="C247" t="s">
        <v>664</v>
      </c>
      <c r="F247" t="s">
        <v>604</v>
      </c>
      <c r="G247" t="s">
        <v>603</v>
      </c>
    </row>
    <row r="248" spans="2:7" x14ac:dyDescent="0.35">
      <c r="B248" t="s">
        <v>663</v>
      </c>
      <c r="C248" t="s">
        <v>664</v>
      </c>
      <c r="F248" t="s">
        <v>604</v>
      </c>
      <c r="G248" t="s">
        <v>603</v>
      </c>
    </row>
    <row r="249" spans="2:7" x14ac:dyDescent="0.35">
      <c r="B249" t="s">
        <v>667</v>
      </c>
      <c r="C249" t="s">
        <v>668</v>
      </c>
      <c r="F249" t="s">
        <v>608</v>
      </c>
      <c r="G249" t="s">
        <v>607</v>
      </c>
    </row>
    <row r="250" spans="2:7" x14ac:dyDescent="0.35">
      <c r="B250" t="s">
        <v>669</v>
      </c>
      <c r="C250" t="s">
        <v>377</v>
      </c>
      <c r="F250" t="s">
        <v>608</v>
      </c>
      <c r="G250" t="s">
        <v>607</v>
      </c>
    </row>
    <row r="251" spans="2:7" x14ac:dyDescent="0.35">
      <c r="B251" t="s">
        <v>663</v>
      </c>
      <c r="C251" t="s">
        <v>664</v>
      </c>
      <c r="F251" t="s">
        <v>608</v>
      </c>
      <c r="G251" t="s">
        <v>607</v>
      </c>
    </row>
    <row r="252" spans="2:7" x14ac:dyDescent="0.35">
      <c r="B252" t="s">
        <v>667</v>
      </c>
      <c r="C252" t="s">
        <v>668</v>
      </c>
      <c r="F252" t="s">
        <v>608</v>
      </c>
      <c r="G252" t="s">
        <v>607</v>
      </c>
    </row>
    <row r="253" spans="2:7" x14ac:dyDescent="0.35">
      <c r="B253" t="s">
        <v>669</v>
      </c>
      <c r="C253" t="s">
        <v>377</v>
      </c>
      <c r="F253" t="s">
        <v>608</v>
      </c>
      <c r="G253" t="s">
        <v>607</v>
      </c>
    </row>
    <row r="254" spans="2:7" x14ac:dyDescent="0.35">
      <c r="B254" t="s">
        <v>671</v>
      </c>
      <c r="C254" t="s">
        <v>672</v>
      </c>
      <c r="F254" t="s">
        <v>608</v>
      </c>
      <c r="G254" t="s">
        <v>607</v>
      </c>
    </row>
    <row r="255" spans="2:7" x14ac:dyDescent="0.35">
      <c r="B255" t="s">
        <v>675</v>
      </c>
      <c r="F255" t="s">
        <v>608</v>
      </c>
      <c r="G255" t="s">
        <v>607</v>
      </c>
    </row>
    <row r="256" spans="2:7" x14ac:dyDescent="0.35">
      <c r="B256" t="s">
        <v>677</v>
      </c>
      <c r="C256" t="s">
        <v>678</v>
      </c>
      <c r="F256" t="s">
        <v>608</v>
      </c>
      <c r="G256" t="s">
        <v>607</v>
      </c>
    </row>
    <row r="257" spans="2:7" x14ac:dyDescent="0.35">
      <c r="B257" t="s">
        <v>677</v>
      </c>
      <c r="C257" t="s">
        <v>678</v>
      </c>
      <c r="F257" t="s">
        <v>608</v>
      </c>
      <c r="G257" t="s">
        <v>607</v>
      </c>
    </row>
    <row r="258" spans="2:7" x14ac:dyDescent="0.35">
      <c r="B258" t="s">
        <v>677</v>
      </c>
      <c r="C258" t="s">
        <v>678</v>
      </c>
      <c r="F258" t="s">
        <v>608</v>
      </c>
      <c r="G258" t="s">
        <v>607</v>
      </c>
    </row>
    <row r="259" spans="2:7" x14ac:dyDescent="0.35">
      <c r="B259" t="s">
        <v>677</v>
      </c>
      <c r="C259" t="s">
        <v>678</v>
      </c>
      <c r="F259" t="s">
        <v>608</v>
      </c>
      <c r="G259" t="s">
        <v>607</v>
      </c>
    </row>
    <row r="260" spans="2:7" x14ac:dyDescent="0.35">
      <c r="B260" t="s">
        <v>681</v>
      </c>
      <c r="C260" t="s">
        <v>682</v>
      </c>
      <c r="F260" t="s">
        <v>608</v>
      </c>
      <c r="G260" t="s">
        <v>607</v>
      </c>
    </row>
    <row r="261" spans="2:7" x14ac:dyDescent="0.35">
      <c r="B261" t="s">
        <v>685</v>
      </c>
      <c r="C261" t="s">
        <v>686</v>
      </c>
      <c r="F261" t="s">
        <v>608</v>
      </c>
      <c r="G261" t="s">
        <v>607</v>
      </c>
    </row>
    <row r="262" spans="2:7" x14ac:dyDescent="0.35">
      <c r="B262" t="s">
        <v>690</v>
      </c>
      <c r="C262" t="s">
        <v>691</v>
      </c>
      <c r="F262" t="s">
        <v>608</v>
      </c>
      <c r="G262" t="s">
        <v>607</v>
      </c>
    </row>
    <row r="263" spans="2:7" x14ac:dyDescent="0.35">
      <c r="B263" t="s">
        <v>690</v>
      </c>
      <c r="C263" t="s">
        <v>691</v>
      </c>
      <c r="F263" t="s">
        <v>608</v>
      </c>
      <c r="G263" t="s">
        <v>607</v>
      </c>
    </row>
    <row r="264" spans="2:7" x14ac:dyDescent="0.35">
      <c r="B264" t="s">
        <v>694</v>
      </c>
      <c r="F264" t="s">
        <v>608</v>
      </c>
      <c r="G264" t="s">
        <v>607</v>
      </c>
    </row>
    <row r="265" spans="2:7" x14ac:dyDescent="0.35">
      <c r="B265" t="s">
        <v>694</v>
      </c>
      <c r="F265" t="s">
        <v>314</v>
      </c>
      <c r="G265" t="s">
        <v>314</v>
      </c>
    </row>
    <row r="266" spans="2:7" x14ac:dyDescent="0.35">
      <c r="B266" t="s">
        <v>695</v>
      </c>
      <c r="F266" t="s">
        <v>314</v>
      </c>
      <c r="G266" t="s">
        <v>314</v>
      </c>
    </row>
    <row r="267" spans="2:7" x14ac:dyDescent="0.35">
      <c r="B267" t="s">
        <v>695</v>
      </c>
      <c r="F267" t="s">
        <v>314</v>
      </c>
      <c r="G267" t="s">
        <v>616</v>
      </c>
    </row>
    <row r="268" spans="2:7" x14ac:dyDescent="0.35">
      <c r="B268" t="s">
        <v>697</v>
      </c>
      <c r="C268" t="s">
        <v>377</v>
      </c>
      <c r="F268" t="s">
        <v>314</v>
      </c>
      <c r="G268" t="s">
        <v>616</v>
      </c>
    </row>
    <row r="269" spans="2:7" x14ac:dyDescent="0.35">
      <c r="B269" t="s">
        <v>697</v>
      </c>
      <c r="C269" t="s">
        <v>377</v>
      </c>
      <c r="F269" t="s">
        <v>314</v>
      </c>
      <c r="G269" t="s">
        <v>616</v>
      </c>
    </row>
    <row r="270" spans="2:7" x14ac:dyDescent="0.35">
      <c r="B270" t="s">
        <v>699</v>
      </c>
      <c r="F270" t="s">
        <v>314</v>
      </c>
      <c r="G270" t="s">
        <v>616</v>
      </c>
    </row>
    <row r="271" spans="2:7" x14ac:dyDescent="0.35">
      <c r="B271" t="s">
        <v>700</v>
      </c>
      <c r="F271" t="s">
        <v>314</v>
      </c>
      <c r="G271" t="s">
        <v>314</v>
      </c>
    </row>
    <row r="272" spans="2:7" x14ac:dyDescent="0.35">
      <c r="B272" t="s">
        <v>704</v>
      </c>
      <c r="F272" t="s">
        <v>314</v>
      </c>
      <c r="G272" t="s">
        <v>314</v>
      </c>
    </row>
    <row r="273" spans="2:7" x14ac:dyDescent="0.35">
      <c r="B273" t="s">
        <v>706</v>
      </c>
      <c r="F273" t="s">
        <v>314</v>
      </c>
      <c r="G273" t="s">
        <v>314</v>
      </c>
    </row>
    <row r="274" spans="2:7" x14ac:dyDescent="0.35">
      <c r="B274" t="s">
        <v>707</v>
      </c>
      <c r="F274" t="s">
        <v>314</v>
      </c>
      <c r="G274" t="s">
        <v>314</v>
      </c>
    </row>
    <row r="275" spans="2:7" x14ac:dyDescent="0.35">
      <c r="F275" t="s">
        <v>314</v>
      </c>
      <c r="G275" t="s">
        <v>314</v>
      </c>
    </row>
    <row r="276" spans="2:7" x14ac:dyDescent="0.35">
      <c r="F276" t="s">
        <v>620</v>
      </c>
      <c r="G276" t="s">
        <v>619</v>
      </c>
    </row>
    <row r="277" spans="2:7" x14ac:dyDescent="0.35">
      <c r="F277" t="s">
        <v>314</v>
      </c>
      <c r="G277" t="s">
        <v>621</v>
      </c>
    </row>
    <row r="278" spans="2:7" x14ac:dyDescent="0.35">
      <c r="F278" t="s">
        <v>620</v>
      </c>
      <c r="G278" t="s">
        <v>619</v>
      </c>
    </row>
    <row r="279" spans="2:7" x14ac:dyDescent="0.35">
      <c r="F279" t="s">
        <v>314</v>
      </c>
      <c r="G279" t="s">
        <v>621</v>
      </c>
    </row>
    <row r="280" spans="2:7" x14ac:dyDescent="0.35">
      <c r="F280" t="s">
        <v>314</v>
      </c>
      <c r="G280" t="s">
        <v>621</v>
      </c>
    </row>
    <row r="281" spans="2:7" x14ac:dyDescent="0.35">
      <c r="F281" t="s">
        <v>314</v>
      </c>
      <c r="G281" t="s">
        <v>621</v>
      </c>
    </row>
    <row r="282" spans="2:7" x14ac:dyDescent="0.35">
      <c r="F282" t="s">
        <v>314</v>
      </c>
      <c r="G282" t="s">
        <v>626</v>
      </c>
    </row>
    <row r="283" spans="2:7" x14ac:dyDescent="0.35">
      <c r="F283" t="s">
        <v>314</v>
      </c>
      <c r="G283" t="s">
        <v>625</v>
      </c>
    </row>
    <row r="284" spans="2:7" x14ac:dyDescent="0.35">
      <c r="F284" t="s">
        <v>314</v>
      </c>
      <c r="G284" t="s">
        <v>314</v>
      </c>
    </row>
    <row r="285" spans="2:7" x14ac:dyDescent="0.35">
      <c r="F285" t="s">
        <v>314</v>
      </c>
      <c r="G285" t="s">
        <v>314</v>
      </c>
    </row>
    <row r="286" spans="2:7" x14ac:dyDescent="0.35">
      <c r="F286" t="s">
        <v>314</v>
      </c>
      <c r="G286" t="s">
        <v>314</v>
      </c>
    </row>
    <row r="287" spans="2:7" x14ac:dyDescent="0.35">
      <c r="F287" t="s">
        <v>314</v>
      </c>
      <c r="G287" t="s">
        <v>314</v>
      </c>
    </row>
    <row r="288" spans="2:7" x14ac:dyDescent="0.35">
      <c r="F288" t="s">
        <v>314</v>
      </c>
      <c r="G288" t="s">
        <v>314</v>
      </c>
    </row>
    <row r="289" spans="6:7" x14ac:dyDescent="0.35">
      <c r="F289" t="s">
        <v>314</v>
      </c>
      <c r="G289" t="s">
        <v>314</v>
      </c>
    </row>
    <row r="290" spans="6:7" x14ac:dyDescent="0.35">
      <c r="F290" t="s">
        <v>631</v>
      </c>
      <c r="G290" t="s">
        <v>630</v>
      </c>
    </row>
    <row r="291" spans="6:7" x14ac:dyDescent="0.35">
      <c r="F291" t="s">
        <v>314</v>
      </c>
      <c r="G291" t="s">
        <v>314</v>
      </c>
    </row>
    <row r="292" spans="6:7" x14ac:dyDescent="0.35">
      <c r="F292" t="s">
        <v>314</v>
      </c>
      <c r="G292" t="s">
        <v>314</v>
      </c>
    </row>
    <row r="293" spans="6:7" x14ac:dyDescent="0.35">
      <c r="F293" t="s">
        <v>314</v>
      </c>
      <c r="G293" t="s">
        <v>314</v>
      </c>
    </row>
    <row r="294" spans="6:7" x14ac:dyDescent="0.35">
      <c r="F294" t="s">
        <v>314</v>
      </c>
      <c r="G294" t="s">
        <v>314</v>
      </c>
    </row>
    <row r="295" spans="6:7" x14ac:dyDescent="0.35">
      <c r="F295" t="s">
        <v>314</v>
      </c>
      <c r="G295" t="s">
        <v>314</v>
      </c>
    </row>
    <row r="296" spans="6:7" x14ac:dyDescent="0.35">
      <c r="F296" t="s">
        <v>314</v>
      </c>
      <c r="G296" t="s">
        <v>314</v>
      </c>
    </row>
    <row r="297" spans="6:7" x14ac:dyDescent="0.35">
      <c r="F297" t="s">
        <v>314</v>
      </c>
      <c r="G297" t="s">
        <v>314</v>
      </c>
    </row>
    <row r="298" spans="6:7" x14ac:dyDescent="0.35">
      <c r="F298" t="s">
        <v>642</v>
      </c>
      <c r="G298" t="s">
        <v>641</v>
      </c>
    </row>
    <row r="299" spans="6:7" x14ac:dyDescent="0.35">
      <c r="F299" t="s">
        <v>647</v>
      </c>
      <c r="G299" t="s">
        <v>646</v>
      </c>
    </row>
    <row r="300" spans="6:7" x14ac:dyDescent="0.35">
      <c r="F300" t="s">
        <v>652</v>
      </c>
      <c r="G300" t="s">
        <v>651</v>
      </c>
    </row>
    <row r="301" spans="6:7" x14ac:dyDescent="0.35">
      <c r="F301" t="s">
        <v>652</v>
      </c>
      <c r="G301" t="s">
        <v>651</v>
      </c>
    </row>
    <row r="302" spans="6:7" x14ac:dyDescent="0.35">
      <c r="F302" t="s">
        <v>314</v>
      </c>
      <c r="G302" t="s">
        <v>314</v>
      </c>
    </row>
    <row r="303" spans="6:7" x14ac:dyDescent="0.35">
      <c r="F303" t="s">
        <v>664</v>
      </c>
      <c r="G303" t="s">
        <v>663</v>
      </c>
    </row>
    <row r="304" spans="6:7" x14ac:dyDescent="0.35">
      <c r="F304" t="s">
        <v>377</v>
      </c>
      <c r="G304" t="s">
        <v>669</v>
      </c>
    </row>
    <row r="305" spans="6:7" x14ac:dyDescent="0.35">
      <c r="F305" t="s">
        <v>668</v>
      </c>
      <c r="G305" t="s">
        <v>667</v>
      </c>
    </row>
    <row r="306" spans="6:7" x14ac:dyDescent="0.35">
      <c r="F306" t="s">
        <v>668</v>
      </c>
      <c r="G306" t="s">
        <v>667</v>
      </c>
    </row>
    <row r="307" spans="6:7" x14ac:dyDescent="0.35">
      <c r="F307" t="s">
        <v>664</v>
      </c>
      <c r="G307" t="s">
        <v>663</v>
      </c>
    </row>
    <row r="308" spans="6:7" x14ac:dyDescent="0.35">
      <c r="F308" t="s">
        <v>664</v>
      </c>
      <c r="G308" t="s">
        <v>663</v>
      </c>
    </row>
    <row r="309" spans="6:7" x14ac:dyDescent="0.35">
      <c r="F309" t="s">
        <v>668</v>
      </c>
      <c r="G309" t="s">
        <v>667</v>
      </c>
    </row>
    <row r="310" spans="6:7" x14ac:dyDescent="0.35">
      <c r="F310" t="s">
        <v>668</v>
      </c>
      <c r="G310" t="s">
        <v>667</v>
      </c>
    </row>
    <row r="311" spans="6:7" x14ac:dyDescent="0.35">
      <c r="F311" t="s">
        <v>668</v>
      </c>
      <c r="G311" t="s">
        <v>667</v>
      </c>
    </row>
    <row r="312" spans="6:7" x14ac:dyDescent="0.35">
      <c r="F312" t="s">
        <v>664</v>
      </c>
      <c r="G312" t="s">
        <v>663</v>
      </c>
    </row>
    <row r="313" spans="6:7" x14ac:dyDescent="0.35">
      <c r="F313" t="s">
        <v>664</v>
      </c>
      <c r="G313" t="s">
        <v>663</v>
      </c>
    </row>
    <row r="314" spans="6:7" x14ac:dyDescent="0.35">
      <c r="F314" t="s">
        <v>668</v>
      </c>
      <c r="G314" t="s">
        <v>667</v>
      </c>
    </row>
    <row r="315" spans="6:7" x14ac:dyDescent="0.35">
      <c r="F315" t="s">
        <v>672</v>
      </c>
      <c r="G315" t="s">
        <v>671</v>
      </c>
    </row>
    <row r="316" spans="6:7" x14ac:dyDescent="0.35">
      <c r="F316" t="s">
        <v>672</v>
      </c>
      <c r="G316" t="s">
        <v>671</v>
      </c>
    </row>
    <row r="317" spans="6:7" x14ac:dyDescent="0.35">
      <c r="F317" t="s">
        <v>672</v>
      </c>
      <c r="G317" t="s">
        <v>671</v>
      </c>
    </row>
    <row r="318" spans="6:7" x14ac:dyDescent="0.35">
      <c r="F318" t="s">
        <v>672</v>
      </c>
      <c r="G318" t="s">
        <v>671</v>
      </c>
    </row>
    <row r="319" spans="6:7" x14ac:dyDescent="0.35">
      <c r="F319" t="s">
        <v>672</v>
      </c>
      <c r="G319" t="s">
        <v>671</v>
      </c>
    </row>
    <row r="320" spans="6:7" x14ac:dyDescent="0.35">
      <c r="F320" t="s">
        <v>672</v>
      </c>
      <c r="G320" t="s">
        <v>671</v>
      </c>
    </row>
    <row r="321" spans="6:7" x14ac:dyDescent="0.35">
      <c r="F321" t="s">
        <v>672</v>
      </c>
      <c r="G321" t="s">
        <v>671</v>
      </c>
    </row>
    <row r="322" spans="6:7" x14ac:dyDescent="0.35">
      <c r="F322" t="s">
        <v>672</v>
      </c>
      <c r="G322" t="s">
        <v>671</v>
      </c>
    </row>
    <row r="323" spans="6:7" x14ac:dyDescent="0.35">
      <c r="F323" t="s">
        <v>678</v>
      </c>
      <c r="G323" t="s">
        <v>677</v>
      </c>
    </row>
    <row r="324" spans="6:7" x14ac:dyDescent="0.35">
      <c r="F324" t="s">
        <v>678</v>
      </c>
      <c r="G324" t="s">
        <v>677</v>
      </c>
    </row>
    <row r="325" spans="6:7" x14ac:dyDescent="0.35">
      <c r="F325" t="s">
        <v>678</v>
      </c>
      <c r="G325" t="s">
        <v>677</v>
      </c>
    </row>
    <row r="326" spans="6:7" x14ac:dyDescent="0.35">
      <c r="F326" t="s">
        <v>678</v>
      </c>
      <c r="G326" t="s">
        <v>677</v>
      </c>
    </row>
    <row r="327" spans="6:7" x14ac:dyDescent="0.35">
      <c r="F327" t="s">
        <v>678</v>
      </c>
      <c r="G327" t="s">
        <v>677</v>
      </c>
    </row>
    <row r="328" spans="6:7" x14ac:dyDescent="0.35">
      <c r="F328" t="s">
        <v>678</v>
      </c>
      <c r="G328" t="s">
        <v>677</v>
      </c>
    </row>
    <row r="329" spans="6:7" x14ac:dyDescent="0.35">
      <c r="F329" t="s">
        <v>678</v>
      </c>
      <c r="G329" t="s">
        <v>677</v>
      </c>
    </row>
    <row r="330" spans="6:7" x14ac:dyDescent="0.35">
      <c r="F330" t="s">
        <v>678</v>
      </c>
      <c r="G330" t="s">
        <v>677</v>
      </c>
    </row>
    <row r="331" spans="6:7" x14ac:dyDescent="0.35">
      <c r="F331" t="s">
        <v>686</v>
      </c>
      <c r="G331" t="s">
        <v>685</v>
      </c>
    </row>
    <row r="332" spans="6:7" x14ac:dyDescent="0.35">
      <c r="F332" t="s">
        <v>686</v>
      </c>
      <c r="G332" t="s">
        <v>685</v>
      </c>
    </row>
    <row r="333" spans="6:7" x14ac:dyDescent="0.35">
      <c r="F333" t="s">
        <v>686</v>
      </c>
      <c r="G333" t="s">
        <v>685</v>
      </c>
    </row>
    <row r="334" spans="6:7" x14ac:dyDescent="0.35">
      <c r="F334" t="s">
        <v>686</v>
      </c>
      <c r="G334" t="s">
        <v>685</v>
      </c>
    </row>
    <row r="335" spans="6:7" x14ac:dyDescent="0.35">
      <c r="F335" t="s">
        <v>314</v>
      </c>
      <c r="G335" t="s">
        <v>314</v>
      </c>
    </row>
    <row r="336" spans="6:7" x14ac:dyDescent="0.35">
      <c r="F336" t="s">
        <v>314</v>
      </c>
      <c r="G336" t="s">
        <v>314</v>
      </c>
    </row>
    <row r="337" spans="6:7" x14ac:dyDescent="0.35">
      <c r="F337" t="s">
        <v>314</v>
      </c>
      <c r="G337" t="s">
        <v>378</v>
      </c>
    </row>
    <row r="338" spans="6:7" x14ac:dyDescent="0.35">
      <c r="F338" t="s">
        <v>314</v>
      </c>
      <c r="G338" t="s">
        <v>314</v>
      </c>
    </row>
    <row r="339" spans="6:7" x14ac:dyDescent="0.35">
      <c r="F339" t="s">
        <v>314</v>
      </c>
      <c r="G339" t="s">
        <v>314</v>
      </c>
    </row>
    <row r="340" spans="6:7" x14ac:dyDescent="0.35">
      <c r="F340" t="s">
        <v>314</v>
      </c>
      <c r="G340" t="s">
        <v>314</v>
      </c>
    </row>
    <row r="341" spans="6:7" x14ac:dyDescent="0.35">
      <c r="F341" t="s">
        <v>314</v>
      </c>
      <c r="G341" t="s">
        <v>314</v>
      </c>
    </row>
    <row r="342" spans="6:7" x14ac:dyDescent="0.35">
      <c r="F342" t="s">
        <v>314</v>
      </c>
      <c r="G342" t="s">
        <v>314</v>
      </c>
    </row>
    <row r="343" spans="6:7" x14ac:dyDescent="0.35">
      <c r="F343" t="s">
        <v>314</v>
      </c>
      <c r="G343" t="s">
        <v>694</v>
      </c>
    </row>
    <row r="344" spans="6:7" x14ac:dyDescent="0.35">
      <c r="F344" t="s">
        <v>314</v>
      </c>
      <c r="G344" t="s">
        <v>314</v>
      </c>
    </row>
    <row r="345" spans="6:7" x14ac:dyDescent="0.35">
      <c r="F345" t="s">
        <v>314</v>
      </c>
      <c r="G345" t="s">
        <v>314</v>
      </c>
    </row>
    <row r="346" spans="6:7" x14ac:dyDescent="0.35">
      <c r="F346" t="s">
        <v>314</v>
      </c>
      <c r="G346" t="s">
        <v>314</v>
      </c>
    </row>
    <row r="347" spans="6:7" x14ac:dyDescent="0.35">
      <c r="F347" t="s">
        <v>314</v>
      </c>
      <c r="G347" t="s">
        <v>314</v>
      </c>
    </row>
    <row r="348" spans="6:7" x14ac:dyDescent="0.35">
      <c r="F348" t="s">
        <v>314</v>
      </c>
      <c r="G348" t="s">
        <v>314</v>
      </c>
    </row>
    <row r="349" spans="6:7" x14ac:dyDescent="0.35">
      <c r="F349" t="s">
        <v>314</v>
      </c>
      <c r="G349" t="s">
        <v>700</v>
      </c>
    </row>
    <row r="350" spans="6:7" x14ac:dyDescent="0.35">
      <c r="F350" t="s">
        <v>314</v>
      </c>
      <c r="G350" t="s">
        <v>704</v>
      </c>
    </row>
    <row r="351" spans="6:7" x14ac:dyDescent="0.35">
      <c r="F351" t="s">
        <v>314</v>
      </c>
      <c r="G351" t="s">
        <v>1399</v>
      </c>
    </row>
    <row r="352" spans="6:7" x14ac:dyDescent="0.35">
      <c r="F352" t="s">
        <v>314</v>
      </c>
      <c r="G352" t="s">
        <v>706</v>
      </c>
    </row>
    <row r="353" spans="6:7" x14ac:dyDescent="0.35">
      <c r="F353" t="s">
        <v>314</v>
      </c>
      <c r="G353" t="s">
        <v>707</v>
      </c>
    </row>
    <row r="354" spans="6:7" x14ac:dyDescent="0.35">
      <c r="F354" t="s">
        <v>314</v>
      </c>
      <c r="G354" t="s">
        <v>314</v>
      </c>
    </row>
    <row r="355" spans="6:7" x14ac:dyDescent="0.35">
      <c r="F355" t="s">
        <v>393</v>
      </c>
      <c r="G355" t="s">
        <v>392</v>
      </c>
    </row>
    <row r="356" spans="6:7" x14ac:dyDescent="0.35">
      <c r="F356" t="s">
        <v>314</v>
      </c>
      <c r="G356" t="s">
        <v>314</v>
      </c>
    </row>
    <row r="357" spans="6:7" x14ac:dyDescent="0.35">
      <c r="F357" t="s">
        <v>314</v>
      </c>
      <c r="G357" t="s">
        <v>314</v>
      </c>
    </row>
    <row r="358" spans="6:7" x14ac:dyDescent="0.35">
      <c r="F358" t="s">
        <v>314</v>
      </c>
      <c r="G358" t="s">
        <v>314</v>
      </c>
    </row>
    <row r="359" spans="6:7" x14ac:dyDescent="0.35">
      <c r="F359" t="s">
        <v>314</v>
      </c>
      <c r="G359" t="s">
        <v>314</v>
      </c>
    </row>
    <row r="360" spans="6:7" x14ac:dyDescent="0.35">
      <c r="F360" t="s">
        <v>314</v>
      </c>
      <c r="G360" t="s">
        <v>314</v>
      </c>
    </row>
    <row r="361" spans="6:7" x14ac:dyDescent="0.35">
      <c r="F361" t="s">
        <v>407</v>
      </c>
      <c r="G361" t="s">
        <v>406</v>
      </c>
    </row>
    <row r="362" spans="6:7" x14ac:dyDescent="0.35">
      <c r="F362" t="s">
        <v>407</v>
      </c>
      <c r="G362" t="s">
        <v>406</v>
      </c>
    </row>
    <row r="363" spans="6:7" x14ac:dyDescent="0.35">
      <c r="F363" t="s">
        <v>407</v>
      </c>
      <c r="G363" t="s">
        <v>406</v>
      </c>
    </row>
    <row r="364" spans="6:7" x14ac:dyDescent="0.35">
      <c r="F364" t="s">
        <v>407</v>
      </c>
      <c r="G364" t="s">
        <v>406</v>
      </c>
    </row>
    <row r="365" spans="6:7" x14ac:dyDescent="0.35">
      <c r="F365" t="s">
        <v>407</v>
      </c>
      <c r="G365" t="s">
        <v>406</v>
      </c>
    </row>
    <row r="366" spans="6:7" x14ac:dyDescent="0.35">
      <c r="F366" t="s">
        <v>407</v>
      </c>
      <c r="G366" t="s">
        <v>406</v>
      </c>
    </row>
    <row r="367" spans="6:7" x14ac:dyDescent="0.35">
      <c r="F367" t="s">
        <v>407</v>
      </c>
      <c r="G367" t="s">
        <v>406</v>
      </c>
    </row>
    <row r="368" spans="6:7" x14ac:dyDescent="0.35">
      <c r="F368" t="s">
        <v>407</v>
      </c>
      <c r="G368" t="s">
        <v>406</v>
      </c>
    </row>
    <row r="369" spans="6:7" x14ac:dyDescent="0.35">
      <c r="F369" t="s">
        <v>407</v>
      </c>
      <c r="G369" t="s">
        <v>406</v>
      </c>
    </row>
    <row r="370" spans="6:7" x14ac:dyDescent="0.35">
      <c r="F370" t="s">
        <v>409</v>
      </c>
      <c r="G370" t="s">
        <v>408</v>
      </c>
    </row>
    <row r="371" spans="6:7" x14ac:dyDescent="0.35">
      <c r="F371" t="s">
        <v>314</v>
      </c>
      <c r="G371" t="s">
        <v>412</v>
      </c>
    </row>
    <row r="372" spans="6:7" x14ac:dyDescent="0.35">
      <c r="F372" t="s">
        <v>314</v>
      </c>
      <c r="G372" t="s">
        <v>314</v>
      </c>
    </row>
    <row r="373" spans="6:7" x14ac:dyDescent="0.35">
      <c r="F373" t="s">
        <v>314</v>
      </c>
      <c r="G373" t="s">
        <v>314</v>
      </c>
    </row>
    <row r="374" spans="6:7" x14ac:dyDescent="0.35">
      <c r="F374" t="s">
        <v>314</v>
      </c>
      <c r="G374" t="s">
        <v>413</v>
      </c>
    </row>
    <row r="375" spans="6:7" x14ac:dyDescent="0.35">
      <c r="F375" t="s">
        <v>314</v>
      </c>
      <c r="G375" t="s">
        <v>413</v>
      </c>
    </row>
    <row r="376" spans="6:7" x14ac:dyDescent="0.35">
      <c r="F376" t="s">
        <v>314</v>
      </c>
      <c r="G376" t="s">
        <v>413</v>
      </c>
    </row>
    <row r="377" spans="6:7" x14ac:dyDescent="0.35">
      <c r="F377" t="s">
        <v>314</v>
      </c>
      <c r="G377" t="s">
        <v>314</v>
      </c>
    </row>
    <row r="378" spans="6:7" x14ac:dyDescent="0.35">
      <c r="F378" t="s">
        <v>314</v>
      </c>
      <c r="G378" t="s">
        <v>314</v>
      </c>
    </row>
    <row r="379" spans="6:7" x14ac:dyDescent="0.35">
      <c r="F379" t="s">
        <v>314</v>
      </c>
      <c r="G379" t="s">
        <v>314</v>
      </c>
    </row>
    <row r="380" spans="6:7" x14ac:dyDescent="0.35">
      <c r="F380" t="s">
        <v>314</v>
      </c>
      <c r="G380" t="s">
        <v>314</v>
      </c>
    </row>
    <row r="381" spans="6:7" x14ac:dyDescent="0.35">
      <c r="F381" t="s">
        <v>314</v>
      </c>
      <c r="G381" t="s">
        <v>314</v>
      </c>
    </row>
    <row r="382" spans="6:7" x14ac:dyDescent="0.35">
      <c r="F382" t="s">
        <v>419</v>
      </c>
      <c r="G382" t="s">
        <v>418</v>
      </c>
    </row>
    <row r="383" spans="6:7" x14ac:dyDescent="0.35">
      <c r="F383" t="s">
        <v>419</v>
      </c>
      <c r="G383" t="s">
        <v>418</v>
      </c>
    </row>
    <row r="384" spans="6:7" x14ac:dyDescent="0.35">
      <c r="F384" t="s">
        <v>419</v>
      </c>
      <c r="G384" t="s">
        <v>418</v>
      </c>
    </row>
    <row r="385" spans="6:7" x14ac:dyDescent="0.35">
      <c r="F385" t="s">
        <v>419</v>
      </c>
      <c r="G385" t="s">
        <v>418</v>
      </c>
    </row>
    <row r="386" spans="6:7" x14ac:dyDescent="0.35">
      <c r="F386" t="s">
        <v>419</v>
      </c>
      <c r="G386" t="s">
        <v>418</v>
      </c>
    </row>
    <row r="387" spans="6:7" x14ac:dyDescent="0.35">
      <c r="F387" t="s">
        <v>424</v>
      </c>
      <c r="G387" t="s">
        <v>423</v>
      </c>
    </row>
    <row r="388" spans="6:7" x14ac:dyDescent="0.35">
      <c r="F388" t="s">
        <v>314</v>
      </c>
      <c r="G388" t="s">
        <v>314</v>
      </c>
    </row>
    <row r="389" spans="6:7" x14ac:dyDescent="0.35">
      <c r="F389" t="s">
        <v>314</v>
      </c>
      <c r="G389" t="s">
        <v>314</v>
      </c>
    </row>
    <row r="390" spans="6:7" x14ac:dyDescent="0.35">
      <c r="F390" t="s">
        <v>430</v>
      </c>
      <c r="G390" t="s">
        <v>429</v>
      </c>
    </row>
    <row r="391" spans="6:7" x14ac:dyDescent="0.35">
      <c r="F391" t="s">
        <v>430</v>
      </c>
      <c r="G391" t="s">
        <v>429</v>
      </c>
    </row>
    <row r="392" spans="6:7" x14ac:dyDescent="0.35">
      <c r="F392" t="s">
        <v>434</v>
      </c>
      <c r="G392" t="s">
        <v>433</v>
      </c>
    </row>
    <row r="393" spans="6:7" x14ac:dyDescent="0.35">
      <c r="F393" t="s">
        <v>434</v>
      </c>
      <c r="G393" t="s">
        <v>433</v>
      </c>
    </row>
    <row r="394" spans="6:7" x14ac:dyDescent="0.35">
      <c r="F394" t="s">
        <v>434</v>
      </c>
      <c r="G394" t="s">
        <v>433</v>
      </c>
    </row>
    <row r="395" spans="6:7" x14ac:dyDescent="0.35">
      <c r="F395" t="s">
        <v>434</v>
      </c>
      <c r="G395" t="s">
        <v>433</v>
      </c>
    </row>
    <row r="396" spans="6:7" x14ac:dyDescent="0.35">
      <c r="F396" t="s">
        <v>434</v>
      </c>
      <c r="G396" t="s">
        <v>433</v>
      </c>
    </row>
    <row r="397" spans="6:7" x14ac:dyDescent="0.35">
      <c r="F397" t="s">
        <v>434</v>
      </c>
      <c r="G397" t="s">
        <v>433</v>
      </c>
    </row>
    <row r="398" spans="6:7" x14ac:dyDescent="0.35">
      <c r="F398" t="s">
        <v>314</v>
      </c>
      <c r="G398" t="s">
        <v>314</v>
      </c>
    </row>
    <row r="399" spans="6:7" x14ac:dyDescent="0.35">
      <c r="F399" t="s">
        <v>314</v>
      </c>
      <c r="G399" t="s">
        <v>441</v>
      </c>
    </row>
    <row r="400" spans="6:7" x14ac:dyDescent="0.35">
      <c r="F400" t="s">
        <v>314</v>
      </c>
      <c r="G400" t="s">
        <v>441</v>
      </c>
    </row>
    <row r="401" spans="6:7" x14ac:dyDescent="0.35">
      <c r="F401" t="s">
        <v>314</v>
      </c>
      <c r="G401" t="s">
        <v>314</v>
      </c>
    </row>
    <row r="402" spans="6:7" x14ac:dyDescent="0.35">
      <c r="F402" t="s">
        <v>314</v>
      </c>
      <c r="G402" t="s">
        <v>314</v>
      </c>
    </row>
    <row r="403" spans="6:7" x14ac:dyDescent="0.35">
      <c r="F403" t="s">
        <v>314</v>
      </c>
      <c r="G403" t="s">
        <v>314</v>
      </c>
    </row>
    <row r="404" spans="6:7" x14ac:dyDescent="0.35">
      <c r="F404" t="s">
        <v>314</v>
      </c>
      <c r="G404" t="s">
        <v>314</v>
      </c>
    </row>
    <row r="405" spans="6:7" x14ac:dyDescent="0.35">
      <c r="F405" t="s">
        <v>314</v>
      </c>
      <c r="G405" t="s">
        <v>314</v>
      </c>
    </row>
    <row r="406" spans="6:7" x14ac:dyDescent="0.35">
      <c r="F406" t="s">
        <v>314</v>
      </c>
      <c r="G406" t="s">
        <v>314</v>
      </c>
    </row>
    <row r="407" spans="6:7" x14ac:dyDescent="0.35">
      <c r="F407" t="s">
        <v>314</v>
      </c>
      <c r="G407" t="s">
        <v>314</v>
      </c>
    </row>
    <row r="408" spans="6:7" x14ac:dyDescent="0.35">
      <c r="F408" t="s">
        <v>314</v>
      </c>
      <c r="G408" t="s">
        <v>314</v>
      </c>
    </row>
    <row r="409" spans="6:7" x14ac:dyDescent="0.35">
      <c r="F409" t="s">
        <v>314</v>
      </c>
      <c r="G409" t="s">
        <v>314</v>
      </c>
    </row>
    <row r="410" spans="6:7" x14ac:dyDescent="0.35">
      <c r="F410" t="s">
        <v>314</v>
      </c>
      <c r="G410" t="s">
        <v>314</v>
      </c>
    </row>
    <row r="411" spans="6:7" x14ac:dyDescent="0.35">
      <c r="F411" t="s">
        <v>314</v>
      </c>
      <c r="G411" t="s">
        <v>445</v>
      </c>
    </row>
    <row r="412" spans="6:7" x14ac:dyDescent="0.35">
      <c r="F412" t="s">
        <v>1530</v>
      </c>
      <c r="G412" t="s">
        <v>1531</v>
      </c>
    </row>
    <row r="413" spans="6:7" x14ac:dyDescent="0.35">
      <c r="F413" t="s">
        <v>314</v>
      </c>
      <c r="G413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E890-DF68-4D12-9091-2D89FF9A1475}">
  <sheetPr codeName="Sheet2"/>
  <dimension ref="B1:H9"/>
  <sheetViews>
    <sheetView workbookViewId="0">
      <selection activeCell="E7" sqref="E7"/>
    </sheetView>
  </sheetViews>
  <sheetFormatPr defaultRowHeight="14.5" x14ac:dyDescent="0.35"/>
  <cols>
    <col min="2" max="2" width="9.36328125" customWidth="1"/>
    <col min="4" max="4" width="10.08984375" bestFit="1" customWidth="1"/>
    <col min="5" max="5" width="20.08984375" bestFit="1" customWidth="1"/>
    <col min="6" max="6" width="60.1796875" bestFit="1" customWidth="1"/>
    <col min="7" max="7" width="29.26953125" bestFit="1" customWidth="1"/>
  </cols>
  <sheetData>
    <row r="1" spans="2:8" x14ac:dyDescent="0.35">
      <c r="F1" t="s">
        <v>263</v>
      </c>
      <c r="G1" t="s">
        <v>264</v>
      </c>
      <c r="H1" t="s">
        <v>265</v>
      </c>
    </row>
    <row r="2" spans="2:8" x14ac:dyDescent="0.35">
      <c r="B2" s="5" t="s">
        <v>18</v>
      </c>
      <c r="C2">
        <v>2013</v>
      </c>
      <c r="D2" t="s">
        <v>19</v>
      </c>
      <c r="E2" t="s">
        <v>266</v>
      </c>
      <c r="F2" t="s">
        <v>267</v>
      </c>
      <c r="G2" t="s">
        <v>268</v>
      </c>
      <c r="H2" t="s">
        <v>269</v>
      </c>
    </row>
    <row r="3" spans="2:8" x14ac:dyDescent="0.35">
      <c r="B3" s="5" t="s">
        <v>20</v>
      </c>
      <c r="C3">
        <v>2010</v>
      </c>
      <c r="D3" t="s">
        <v>19</v>
      </c>
      <c r="E3" t="s">
        <v>266</v>
      </c>
      <c r="F3" t="s">
        <v>270</v>
      </c>
      <c r="G3" t="s">
        <v>271</v>
      </c>
      <c r="H3" t="s">
        <v>272</v>
      </c>
    </row>
    <row r="4" spans="2:8" x14ac:dyDescent="0.35">
      <c r="B4" s="5" t="s">
        <v>24</v>
      </c>
      <c r="C4">
        <v>2010</v>
      </c>
      <c r="D4" t="s">
        <v>19</v>
      </c>
      <c r="E4" t="s">
        <v>273</v>
      </c>
      <c r="F4" s="6" t="s">
        <v>274</v>
      </c>
      <c r="G4" t="s">
        <v>275</v>
      </c>
      <c r="H4" t="s">
        <v>276</v>
      </c>
    </row>
    <row r="5" spans="2:8" x14ac:dyDescent="0.35">
      <c r="B5" s="5" t="s">
        <v>23</v>
      </c>
      <c r="C5">
        <v>2011</v>
      </c>
      <c r="D5" t="s">
        <v>19</v>
      </c>
      <c r="E5" t="s">
        <v>277</v>
      </c>
      <c r="F5" s="6" t="s">
        <v>278</v>
      </c>
      <c r="G5" t="s">
        <v>279</v>
      </c>
      <c r="H5" t="s">
        <v>276</v>
      </c>
    </row>
    <row r="6" spans="2:8" x14ac:dyDescent="0.35">
      <c r="B6" s="5" t="s">
        <v>21</v>
      </c>
      <c r="C6">
        <v>2010</v>
      </c>
      <c r="D6" t="s">
        <v>19</v>
      </c>
      <c r="E6" t="s">
        <v>280</v>
      </c>
      <c r="F6" t="s">
        <v>1696</v>
      </c>
      <c r="G6" t="s">
        <v>281</v>
      </c>
      <c r="H6" t="s">
        <v>272</v>
      </c>
    </row>
    <row r="7" spans="2:8" x14ac:dyDescent="0.35">
      <c r="B7" s="5" t="s">
        <v>22</v>
      </c>
      <c r="C7">
        <v>2013</v>
      </c>
      <c r="D7" t="s">
        <v>19</v>
      </c>
      <c r="E7" t="s">
        <v>266</v>
      </c>
      <c r="F7" t="s">
        <v>282</v>
      </c>
      <c r="G7" t="s">
        <v>279</v>
      </c>
      <c r="H7" t="s">
        <v>283</v>
      </c>
    </row>
    <row r="8" spans="2:8" x14ac:dyDescent="0.35">
      <c r="B8" s="5" t="s">
        <v>25</v>
      </c>
      <c r="C8">
        <v>2016</v>
      </c>
      <c r="D8" t="s">
        <v>26</v>
      </c>
      <c r="E8" t="s">
        <v>284</v>
      </c>
      <c r="F8" t="s">
        <v>285</v>
      </c>
      <c r="G8" t="s">
        <v>286</v>
      </c>
      <c r="H8" t="s">
        <v>283</v>
      </c>
    </row>
    <row r="9" spans="2:8" x14ac:dyDescent="0.35">
      <c r="B9" s="5" t="s">
        <v>27</v>
      </c>
      <c r="C9">
        <v>2016</v>
      </c>
      <c r="D9" t="s">
        <v>26</v>
      </c>
      <c r="E9" t="s">
        <v>280</v>
      </c>
      <c r="F9" t="s">
        <v>287</v>
      </c>
      <c r="G9" t="s">
        <v>268</v>
      </c>
      <c r="H9" t="s">
        <v>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EA05-6D87-4F9F-A391-7C87AC7E14AC}">
  <sheetPr codeName="Sheet3"/>
  <dimension ref="A1:E535"/>
  <sheetViews>
    <sheetView topLeftCell="A117" workbookViewId="0">
      <selection activeCell="F124" sqref="F124"/>
    </sheetView>
  </sheetViews>
  <sheetFormatPr defaultRowHeight="14.5" x14ac:dyDescent="0.35"/>
  <cols>
    <col min="2" max="3" width="10.7265625" bestFit="1" customWidth="1"/>
    <col min="4" max="4" width="10.08984375" bestFit="1" customWidth="1"/>
    <col min="5" max="5" width="9.26953125" bestFit="1" customWidth="1"/>
    <col min="8" max="9" width="9.81640625" bestFit="1" customWidth="1"/>
  </cols>
  <sheetData>
    <row r="1" spans="1:5" x14ac:dyDescent="0.35">
      <c r="A1" t="s">
        <v>15</v>
      </c>
      <c r="B1" t="s">
        <v>16</v>
      </c>
      <c r="C1" t="s">
        <v>28</v>
      </c>
      <c r="D1" t="s">
        <v>17</v>
      </c>
      <c r="E1" t="s">
        <v>14</v>
      </c>
    </row>
    <row r="2" spans="1:5" x14ac:dyDescent="0.35">
      <c r="A2">
        <v>1</v>
      </c>
      <c r="B2">
        <v>3398480</v>
      </c>
      <c r="C2">
        <v>4398480</v>
      </c>
      <c r="D2" t="s">
        <v>19</v>
      </c>
      <c r="E2" t="s">
        <v>24</v>
      </c>
    </row>
    <row r="3" spans="1:5" x14ac:dyDescent="0.35">
      <c r="A3" s="3">
        <v>1</v>
      </c>
      <c r="B3">
        <v>6780390</v>
      </c>
      <c r="C3">
        <v>7780390</v>
      </c>
      <c r="D3" t="s">
        <v>19</v>
      </c>
      <c r="E3" t="s">
        <v>24</v>
      </c>
    </row>
    <row r="4" spans="1:5" x14ac:dyDescent="0.35">
      <c r="A4" s="3">
        <v>1</v>
      </c>
      <c r="B4">
        <v>16921899</v>
      </c>
      <c r="C4">
        <v>17921899</v>
      </c>
      <c r="D4" t="s">
        <v>19</v>
      </c>
      <c r="E4" t="s">
        <v>24</v>
      </c>
    </row>
    <row r="5" spans="1:5" x14ac:dyDescent="0.35">
      <c r="A5">
        <v>1</v>
      </c>
      <c r="B5">
        <v>23373183</v>
      </c>
      <c r="C5">
        <v>24373183</v>
      </c>
      <c r="D5" t="s">
        <v>19</v>
      </c>
      <c r="E5" t="s">
        <v>24</v>
      </c>
    </row>
    <row r="6" spans="1:5" x14ac:dyDescent="0.35">
      <c r="A6" s="3">
        <v>1</v>
      </c>
      <c r="B6">
        <v>43610051</v>
      </c>
      <c r="C6">
        <v>44610051</v>
      </c>
      <c r="D6" t="s">
        <v>19</v>
      </c>
      <c r="E6" t="s">
        <v>24</v>
      </c>
    </row>
    <row r="7" spans="1:5" x14ac:dyDescent="0.35">
      <c r="A7" s="3">
        <v>1</v>
      </c>
      <c r="B7">
        <v>44662308</v>
      </c>
      <c r="C7">
        <v>45662308</v>
      </c>
      <c r="D7" t="s">
        <v>19</v>
      </c>
      <c r="E7" t="s">
        <v>24</v>
      </c>
    </row>
    <row r="8" spans="1:5" x14ac:dyDescent="0.35">
      <c r="A8">
        <v>1</v>
      </c>
      <c r="B8">
        <v>44662308</v>
      </c>
      <c r="C8">
        <v>45662308</v>
      </c>
      <c r="D8" t="s">
        <v>19</v>
      </c>
      <c r="E8" t="s">
        <v>24</v>
      </c>
    </row>
    <row r="9" spans="1:5" x14ac:dyDescent="0.35">
      <c r="A9" s="3">
        <v>1</v>
      </c>
      <c r="B9">
        <v>64075015</v>
      </c>
      <c r="C9">
        <v>65075015</v>
      </c>
      <c r="D9" t="s">
        <v>19</v>
      </c>
      <c r="E9" t="s">
        <v>24</v>
      </c>
    </row>
    <row r="10" spans="1:5" x14ac:dyDescent="0.35">
      <c r="A10" s="3">
        <v>1</v>
      </c>
      <c r="B10">
        <v>65110552</v>
      </c>
      <c r="C10">
        <v>66110552</v>
      </c>
      <c r="D10" t="s">
        <v>19</v>
      </c>
      <c r="E10" t="s">
        <v>24</v>
      </c>
    </row>
    <row r="11" spans="1:5" x14ac:dyDescent="0.35">
      <c r="A11" s="3">
        <v>1</v>
      </c>
      <c r="B11">
        <v>88655778</v>
      </c>
      <c r="C11">
        <v>89655778</v>
      </c>
      <c r="D11" t="s">
        <v>19</v>
      </c>
      <c r="E11" t="s">
        <v>24</v>
      </c>
    </row>
    <row r="12" spans="1:5" x14ac:dyDescent="0.35">
      <c r="A12" s="3">
        <v>1</v>
      </c>
      <c r="B12">
        <v>97705875</v>
      </c>
      <c r="C12">
        <v>98705875</v>
      </c>
      <c r="D12" t="s">
        <v>19</v>
      </c>
      <c r="E12" t="s">
        <v>24</v>
      </c>
    </row>
    <row r="13" spans="1:5" x14ac:dyDescent="0.35">
      <c r="A13" s="3">
        <v>1</v>
      </c>
      <c r="B13">
        <v>104220693</v>
      </c>
      <c r="C13">
        <v>105220693</v>
      </c>
      <c r="D13" t="s">
        <v>19</v>
      </c>
      <c r="E13" t="s">
        <v>24</v>
      </c>
    </row>
    <row r="14" spans="1:5" x14ac:dyDescent="0.35">
      <c r="A14" s="3">
        <v>1</v>
      </c>
      <c r="B14">
        <v>105254085</v>
      </c>
      <c r="C14">
        <v>106254085</v>
      </c>
      <c r="D14" t="s">
        <v>19</v>
      </c>
      <c r="E14" t="s">
        <v>24</v>
      </c>
    </row>
    <row r="15" spans="1:5" x14ac:dyDescent="0.35">
      <c r="A15" s="3">
        <v>2</v>
      </c>
      <c r="B15">
        <v>29690191</v>
      </c>
      <c r="C15">
        <v>30690191</v>
      </c>
      <c r="D15" t="s">
        <v>19</v>
      </c>
      <c r="E15" t="s">
        <v>24</v>
      </c>
    </row>
    <row r="16" spans="1:5" x14ac:dyDescent="0.35">
      <c r="A16">
        <v>2</v>
      </c>
      <c r="B16">
        <v>54009296</v>
      </c>
      <c r="C16">
        <v>55009296</v>
      </c>
      <c r="D16" t="s">
        <v>19</v>
      </c>
      <c r="E16" t="s">
        <v>24</v>
      </c>
    </row>
    <row r="17" spans="1:5" x14ac:dyDescent="0.35">
      <c r="A17" s="3">
        <v>2</v>
      </c>
      <c r="B17">
        <v>57174944</v>
      </c>
      <c r="C17">
        <v>58174944</v>
      </c>
      <c r="D17" t="s">
        <v>19</v>
      </c>
      <c r="E17" t="s">
        <v>24</v>
      </c>
    </row>
    <row r="18" spans="1:5" x14ac:dyDescent="0.35">
      <c r="A18">
        <v>2</v>
      </c>
      <c r="B18">
        <v>64178439</v>
      </c>
      <c r="C18">
        <v>65178439</v>
      </c>
      <c r="D18" t="s">
        <v>19</v>
      </c>
      <c r="E18" t="s">
        <v>24</v>
      </c>
    </row>
    <row r="19" spans="1:5" x14ac:dyDescent="0.35">
      <c r="A19" s="3">
        <v>3</v>
      </c>
      <c r="B19">
        <v>3300471</v>
      </c>
      <c r="C19">
        <v>4300471</v>
      </c>
      <c r="D19" t="s">
        <v>19</v>
      </c>
      <c r="E19" t="s">
        <v>24</v>
      </c>
    </row>
    <row r="20" spans="1:5" x14ac:dyDescent="0.35">
      <c r="A20" s="3">
        <v>3</v>
      </c>
      <c r="B20">
        <v>6401686</v>
      </c>
      <c r="C20">
        <v>7401686</v>
      </c>
      <c r="D20" t="s">
        <v>19</v>
      </c>
      <c r="E20" t="s">
        <v>24</v>
      </c>
    </row>
    <row r="21" spans="1:5" x14ac:dyDescent="0.35">
      <c r="A21" s="3">
        <v>3</v>
      </c>
      <c r="B21">
        <v>38335649</v>
      </c>
      <c r="C21">
        <v>39335649</v>
      </c>
      <c r="D21" t="s">
        <v>19</v>
      </c>
      <c r="E21" t="s">
        <v>24</v>
      </c>
    </row>
    <row r="22" spans="1:5" x14ac:dyDescent="0.35">
      <c r="A22" s="3">
        <v>3</v>
      </c>
      <c r="B22">
        <v>43597477</v>
      </c>
      <c r="C22">
        <v>44597477</v>
      </c>
      <c r="D22" t="s">
        <v>19</v>
      </c>
      <c r="E22" t="s">
        <v>24</v>
      </c>
    </row>
    <row r="23" spans="1:5" x14ac:dyDescent="0.35">
      <c r="A23" s="3">
        <v>3</v>
      </c>
      <c r="B23">
        <v>44639029</v>
      </c>
      <c r="C23">
        <v>45639029</v>
      </c>
      <c r="D23" t="s">
        <v>19</v>
      </c>
      <c r="E23" t="s">
        <v>24</v>
      </c>
    </row>
    <row r="24" spans="1:5" x14ac:dyDescent="0.35">
      <c r="A24" s="3">
        <v>3</v>
      </c>
      <c r="B24">
        <v>55623487</v>
      </c>
      <c r="C24">
        <v>56623487</v>
      </c>
      <c r="D24" t="s">
        <v>19</v>
      </c>
      <c r="E24" t="s">
        <v>24</v>
      </c>
    </row>
    <row r="25" spans="1:5" x14ac:dyDescent="0.35">
      <c r="A25" s="3">
        <v>3</v>
      </c>
      <c r="B25">
        <v>62154028</v>
      </c>
      <c r="C25">
        <v>63154028</v>
      </c>
      <c r="D25" t="s">
        <v>19</v>
      </c>
      <c r="E25" t="s">
        <v>24</v>
      </c>
    </row>
    <row r="26" spans="1:5" x14ac:dyDescent="0.35">
      <c r="A26" s="3">
        <v>3</v>
      </c>
      <c r="B26">
        <v>65398104</v>
      </c>
      <c r="C26">
        <v>66398104</v>
      </c>
      <c r="D26" t="s">
        <v>19</v>
      </c>
      <c r="E26" t="s">
        <v>24</v>
      </c>
    </row>
    <row r="27" spans="1:5" x14ac:dyDescent="0.35">
      <c r="A27" s="3">
        <v>3</v>
      </c>
      <c r="B27">
        <v>66491608</v>
      </c>
      <c r="C27">
        <v>67491608</v>
      </c>
      <c r="D27" t="s">
        <v>19</v>
      </c>
      <c r="E27" t="s">
        <v>24</v>
      </c>
    </row>
    <row r="28" spans="1:5" x14ac:dyDescent="0.35">
      <c r="A28" s="3">
        <v>3</v>
      </c>
      <c r="B28">
        <v>67591489</v>
      </c>
      <c r="C28">
        <v>68591489</v>
      </c>
      <c r="D28" t="s">
        <v>19</v>
      </c>
      <c r="E28" t="s">
        <v>24</v>
      </c>
    </row>
    <row r="29" spans="1:5" x14ac:dyDescent="0.35">
      <c r="A29" s="3">
        <v>3</v>
      </c>
      <c r="B29">
        <v>72093129</v>
      </c>
      <c r="C29">
        <v>73093129</v>
      </c>
      <c r="D29" t="s">
        <v>19</v>
      </c>
      <c r="E29" t="s">
        <v>24</v>
      </c>
    </row>
    <row r="30" spans="1:5" x14ac:dyDescent="0.35">
      <c r="A30" s="3">
        <v>4</v>
      </c>
      <c r="B30">
        <v>42907237</v>
      </c>
      <c r="C30">
        <v>43907237</v>
      </c>
      <c r="D30" t="s">
        <v>19</v>
      </c>
      <c r="E30" t="s">
        <v>24</v>
      </c>
    </row>
    <row r="31" spans="1:5" x14ac:dyDescent="0.35">
      <c r="A31" s="3">
        <v>4</v>
      </c>
      <c r="B31">
        <v>75482630</v>
      </c>
      <c r="C31">
        <v>76482630</v>
      </c>
      <c r="D31" t="s">
        <v>19</v>
      </c>
      <c r="E31" t="s">
        <v>24</v>
      </c>
    </row>
    <row r="32" spans="1:5" x14ac:dyDescent="0.35">
      <c r="A32" s="3">
        <v>4</v>
      </c>
      <c r="B32">
        <v>77701470</v>
      </c>
      <c r="C32">
        <v>78701470</v>
      </c>
      <c r="D32" t="s">
        <v>19</v>
      </c>
      <c r="E32" t="s">
        <v>24</v>
      </c>
    </row>
    <row r="33" spans="1:5" x14ac:dyDescent="0.35">
      <c r="A33" s="3">
        <v>4</v>
      </c>
      <c r="B33">
        <v>82121642</v>
      </c>
      <c r="C33">
        <v>83121642</v>
      </c>
      <c r="D33" t="s">
        <v>19</v>
      </c>
      <c r="E33" t="s">
        <v>24</v>
      </c>
    </row>
    <row r="34" spans="1:5" x14ac:dyDescent="0.35">
      <c r="A34" s="3">
        <v>5</v>
      </c>
      <c r="B34">
        <v>7608309</v>
      </c>
      <c r="C34">
        <v>8608309</v>
      </c>
      <c r="D34" t="s">
        <v>19</v>
      </c>
      <c r="E34" t="s">
        <v>24</v>
      </c>
    </row>
    <row r="35" spans="1:5" x14ac:dyDescent="0.35">
      <c r="A35" s="3">
        <v>5</v>
      </c>
      <c r="B35">
        <v>44270665</v>
      </c>
      <c r="C35">
        <v>45270665</v>
      </c>
      <c r="D35" t="s">
        <v>19</v>
      </c>
      <c r="E35" t="s">
        <v>24</v>
      </c>
    </row>
    <row r="36" spans="1:5" x14ac:dyDescent="0.35">
      <c r="A36">
        <v>5</v>
      </c>
      <c r="B36">
        <v>45308409</v>
      </c>
      <c r="C36">
        <v>46308409</v>
      </c>
      <c r="D36" t="s">
        <v>19</v>
      </c>
      <c r="E36" t="s">
        <v>24</v>
      </c>
    </row>
    <row r="37" spans="1:5" x14ac:dyDescent="0.35">
      <c r="A37" s="3">
        <v>5</v>
      </c>
      <c r="B37">
        <v>55158719</v>
      </c>
      <c r="C37">
        <v>56158719</v>
      </c>
      <c r="D37" t="s">
        <v>19</v>
      </c>
      <c r="E37" t="s">
        <v>24</v>
      </c>
    </row>
    <row r="38" spans="1:5" x14ac:dyDescent="0.35">
      <c r="A38" s="3">
        <v>5</v>
      </c>
      <c r="B38">
        <v>57338144</v>
      </c>
      <c r="C38">
        <v>58338144</v>
      </c>
      <c r="D38" t="s">
        <v>19</v>
      </c>
      <c r="E38" t="s">
        <v>24</v>
      </c>
    </row>
    <row r="39" spans="1:5" x14ac:dyDescent="0.35">
      <c r="A39" s="3">
        <v>5</v>
      </c>
      <c r="B39">
        <v>80920591</v>
      </c>
      <c r="C39">
        <v>81920591</v>
      </c>
      <c r="D39" t="s">
        <v>19</v>
      </c>
      <c r="E39" t="s">
        <v>24</v>
      </c>
    </row>
    <row r="40" spans="1:5" x14ac:dyDescent="0.35">
      <c r="A40" s="3">
        <v>6</v>
      </c>
      <c r="B40">
        <v>17367263</v>
      </c>
      <c r="C40">
        <v>18367263</v>
      </c>
      <c r="D40" t="s">
        <v>19</v>
      </c>
      <c r="E40" t="s">
        <v>24</v>
      </c>
    </row>
    <row r="41" spans="1:5" x14ac:dyDescent="0.35">
      <c r="A41" s="3">
        <v>6</v>
      </c>
      <c r="B41">
        <v>19555140</v>
      </c>
      <c r="C41">
        <v>20555140</v>
      </c>
      <c r="D41" t="s">
        <v>19</v>
      </c>
      <c r="E41" t="s">
        <v>24</v>
      </c>
    </row>
    <row r="42" spans="1:5" x14ac:dyDescent="0.35">
      <c r="A42" s="3">
        <v>6</v>
      </c>
      <c r="B42">
        <v>33566573</v>
      </c>
      <c r="C42">
        <v>34566573</v>
      </c>
      <c r="D42" t="s">
        <v>19</v>
      </c>
      <c r="E42" t="s">
        <v>24</v>
      </c>
    </row>
    <row r="43" spans="1:5" x14ac:dyDescent="0.35">
      <c r="A43">
        <v>6</v>
      </c>
      <c r="B43">
        <v>35854249</v>
      </c>
      <c r="C43">
        <v>36854249</v>
      </c>
      <c r="D43" t="s">
        <v>19</v>
      </c>
      <c r="E43" t="s">
        <v>24</v>
      </c>
    </row>
    <row r="44" spans="1:5" x14ac:dyDescent="0.35">
      <c r="A44" s="3">
        <v>6</v>
      </c>
      <c r="B44">
        <v>41179557</v>
      </c>
      <c r="C44">
        <v>42179557</v>
      </c>
      <c r="D44" t="s">
        <v>19</v>
      </c>
      <c r="E44" t="s">
        <v>24</v>
      </c>
    </row>
    <row r="45" spans="1:5" x14ac:dyDescent="0.35">
      <c r="A45" s="3">
        <v>6</v>
      </c>
      <c r="B45">
        <v>44193880</v>
      </c>
      <c r="C45">
        <v>45193880</v>
      </c>
      <c r="D45" t="s">
        <v>19</v>
      </c>
      <c r="E45" t="s">
        <v>24</v>
      </c>
    </row>
    <row r="46" spans="1:5" x14ac:dyDescent="0.35">
      <c r="A46" s="3">
        <v>6</v>
      </c>
      <c r="B46">
        <v>45263678</v>
      </c>
      <c r="C46">
        <v>46263678</v>
      </c>
      <c r="D46" t="s">
        <v>19</v>
      </c>
      <c r="E46" t="s">
        <v>24</v>
      </c>
    </row>
    <row r="47" spans="1:5" x14ac:dyDescent="0.35">
      <c r="A47">
        <v>7</v>
      </c>
      <c r="B47">
        <v>29533456</v>
      </c>
      <c r="C47">
        <v>30533456</v>
      </c>
      <c r="D47" t="s">
        <v>19</v>
      </c>
      <c r="E47" t="s">
        <v>24</v>
      </c>
    </row>
    <row r="48" spans="1:5" x14ac:dyDescent="0.35">
      <c r="A48" s="3">
        <v>7</v>
      </c>
      <c r="B48">
        <v>34178677</v>
      </c>
      <c r="C48">
        <v>35178677</v>
      </c>
      <c r="D48" t="s">
        <v>19</v>
      </c>
      <c r="E48" t="s">
        <v>24</v>
      </c>
    </row>
    <row r="49" spans="1:5" x14ac:dyDescent="0.35">
      <c r="A49" s="3">
        <v>7</v>
      </c>
      <c r="B49">
        <v>44653544</v>
      </c>
      <c r="C49">
        <v>45653544</v>
      </c>
      <c r="D49" t="s">
        <v>19</v>
      </c>
      <c r="E49" t="s">
        <v>24</v>
      </c>
    </row>
    <row r="50" spans="1:5" x14ac:dyDescent="0.35">
      <c r="A50" s="3">
        <v>7</v>
      </c>
      <c r="B50">
        <v>46819369</v>
      </c>
      <c r="C50">
        <v>47819369</v>
      </c>
      <c r="D50" t="s">
        <v>19</v>
      </c>
      <c r="E50" t="s">
        <v>24</v>
      </c>
    </row>
    <row r="51" spans="1:5" x14ac:dyDescent="0.35">
      <c r="A51">
        <v>7</v>
      </c>
      <c r="B51">
        <v>51144656</v>
      </c>
      <c r="C51">
        <v>52144656</v>
      </c>
      <c r="D51" t="s">
        <v>19</v>
      </c>
      <c r="E51" t="s">
        <v>24</v>
      </c>
    </row>
    <row r="52" spans="1:5" x14ac:dyDescent="0.35">
      <c r="A52" s="3">
        <v>8</v>
      </c>
      <c r="B52">
        <v>20758804</v>
      </c>
      <c r="C52">
        <v>21758804</v>
      </c>
      <c r="D52" t="s">
        <v>19</v>
      </c>
      <c r="E52" t="s">
        <v>24</v>
      </c>
    </row>
    <row r="53" spans="1:5" x14ac:dyDescent="0.35">
      <c r="A53" s="3">
        <v>8</v>
      </c>
      <c r="B53">
        <v>74283438</v>
      </c>
      <c r="C53">
        <v>75283438</v>
      </c>
      <c r="D53" t="s">
        <v>19</v>
      </c>
      <c r="E53" t="s">
        <v>24</v>
      </c>
    </row>
    <row r="54" spans="1:5" x14ac:dyDescent="0.35">
      <c r="A54" s="3">
        <v>9</v>
      </c>
      <c r="B54">
        <v>3125432</v>
      </c>
      <c r="C54">
        <v>4125432</v>
      </c>
      <c r="D54" t="s">
        <v>19</v>
      </c>
      <c r="E54" t="s">
        <v>24</v>
      </c>
    </row>
    <row r="55" spans="1:5" x14ac:dyDescent="0.35">
      <c r="A55" s="3">
        <v>9</v>
      </c>
      <c r="B55">
        <v>4263260</v>
      </c>
      <c r="C55">
        <v>5263260</v>
      </c>
      <c r="D55" t="s">
        <v>19</v>
      </c>
      <c r="E55" t="s">
        <v>24</v>
      </c>
    </row>
    <row r="56" spans="1:5" x14ac:dyDescent="0.35">
      <c r="A56" s="3">
        <v>9</v>
      </c>
      <c r="B56">
        <v>5602570</v>
      </c>
      <c r="C56">
        <v>6602570</v>
      </c>
      <c r="D56" t="s">
        <v>19</v>
      </c>
      <c r="E56" t="s">
        <v>24</v>
      </c>
    </row>
    <row r="57" spans="1:5" x14ac:dyDescent="0.35">
      <c r="A57" s="3">
        <v>9</v>
      </c>
      <c r="B57">
        <v>6632679</v>
      </c>
      <c r="C57">
        <v>7632679</v>
      </c>
      <c r="D57" t="s">
        <v>19</v>
      </c>
      <c r="E57" t="s">
        <v>24</v>
      </c>
    </row>
    <row r="58" spans="1:5" x14ac:dyDescent="0.35">
      <c r="A58" s="3">
        <v>9</v>
      </c>
      <c r="B58">
        <v>7682269</v>
      </c>
      <c r="C58">
        <v>8682269</v>
      </c>
      <c r="D58" t="s">
        <v>19</v>
      </c>
      <c r="E58" t="s">
        <v>24</v>
      </c>
    </row>
    <row r="59" spans="1:5" x14ac:dyDescent="0.35">
      <c r="A59" s="3">
        <v>9</v>
      </c>
      <c r="B59">
        <v>11060904</v>
      </c>
      <c r="C59">
        <v>12060904</v>
      </c>
      <c r="D59" t="s">
        <v>19</v>
      </c>
      <c r="E59" t="s">
        <v>24</v>
      </c>
    </row>
    <row r="60" spans="1:5" x14ac:dyDescent="0.35">
      <c r="A60" s="3">
        <v>9</v>
      </c>
      <c r="B60">
        <v>12081543</v>
      </c>
      <c r="C60">
        <v>13081543</v>
      </c>
      <c r="D60" t="s">
        <v>19</v>
      </c>
      <c r="E60" t="s">
        <v>24</v>
      </c>
    </row>
    <row r="61" spans="1:5" x14ac:dyDescent="0.35">
      <c r="A61" s="3">
        <v>9</v>
      </c>
      <c r="B61">
        <v>13223033</v>
      </c>
      <c r="C61">
        <v>14223033</v>
      </c>
      <c r="D61" t="s">
        <v>19</v>
      </c>
      <c r="E61" t="s">
        <v>24</v>
      </c>
    </row>
    <row r="62" spans="1:5" x14ac:dyDescent="0.35">
      <c r="A62" s="3">
        <v>9</v>
      </c>
      <c r="B62">
        <v>14278408</v>
      </c>
      <c r="C62">
        <v>15278408</v>
      </c>
      <c r="D62" t="s">
        <v>19</v>
      </c>
      <c r="E62" t="s">
        <v>24</v>
      </c>
    </row>
    <row r="63" spans="1:5" x14ac:dyDescent="0.35">
      <c r="A63" s="3">
        <v>9</v>
      </c>
      <c r="B63">
        <v>15292457</v>
      </c>
      <c r="C63">
        <v>16292457</v>
      </c>
      <c r="D63" t="s">
        <v>19</v>
      </c>
      <c r="E63" t="s">
        <v>24</v>
      </c>
    </row>
    <row r="64" spans="1:5" x14ac:dyDescent="0.35">
      <c r="A64" s="3">
        <v>9</v>
      </c>
      <c r="B64">
        <v>23182777</v>
      </c>
      <c r="C64">
        <v>24182777</v>
      </c>
      <c r="D64" t="s">
        <v>19</v>
      </c>
      <c r="E64" t="s">
        <v>24</v>
      </c>
    </row>
    <row r="65" spans="1:5" x14ac:dyDescent="0.35">
      <c r="A65" s="3">
        <v>9</v>
      </c>
      <c r="B65">
        <v>28671115</v>
      </c>
      <c r="C65">
        <v>29671115</v>
      </c>
      <c r="D65" t="s">
        <v>19</v>
      </c>
      <c r="E65" t="s">
        <v>24</v>
      </c>
    </row>
    <row r="66" spans="1:5" x14ac:dyDescent="0.35">
      <c r="A66" s="3">
        <v>9</v>
      </c>
      <c r="B66">
        <v>29814121</v>
      </c>
      <c r="C66">
        <v>30814121</v>
      </c>
      <c r="D66" t="s">
        <v>19</v>
      </c>
      <c r="E66" t="s">
        <v>24</v>
      </c>
    </row>
    <row r="67" spans="1:5" x14ac:dyDescent="0.35">
      <c r="A67" s="3">
        <v>10</v>
      </c>
      <c r="B67">
        <v>3081933</v>
      </c>
      <c r="C67">
        <v>4081933</v>
      </c>
      <c r="D67" t="s">
        <v>19</v>
      </c>
      <c r="E67" t="s">
        <v>24</v>
      </c>
    </row>
    <row r="68" spans="1:5" x14ac:dyDescent="0.35">
      <c r="A68" s="3">
        <v>10</v>
      </c>
      <c r="B68">
        <v>4161060</v>
      </c>
      <c r="C68">
        <v>5161060</v>
      </c>
      <c r="D68" t="s">
        <v>19</v>
      </c>
      <c r="E68" t="s">
        <v>24</v>
      </c>
    </row>
    <row r="69" spans="1:5" x14ac:dyDescent="0.35">
      <c r="A69" s="3">
        <v>10</v>
      </c>
      <c r="B69">
        <v>5187627</v>
      </c>
      <c r="C69">
        <v>6187627</v>
      </c>
      <c r="D69" t="s">
        <v>19</v>
      </c>
      <c r="E69" t="s">
        <v>24</v>
      </c>
    </row>
    <row r="70" spans="1:5" x14ac:dyDescent="0.35">
      <c r="A70" s="3">
        <v>10</v>
      </c>
      <c r="B70">
        <v>8084638</v>
      </c>
      <c r="C70">
        <v>9084638</v>
      </c>
      <c r="D70" t="s">
        <v>19</v>
      </c>
      <c r="E70" t="s">
        <v>24</v>
      </c>
    </row>
    <row r="71" spans="1:5" x14ac:dyDescent="0.35">
      <c r="A71" s="3">
        <v>10</v>
      </c>
      <c r="B71">
        <v>9242137</v>
      </c>
      <c r="C71">
        <v>10242137</v>
      </c>
      <c r="D71" t="s">
        <v>19</v>
      </c>
      <c r="E71" t="s">
        <v>24</v>
      </c>
    </row>
    <row r="72" spans="1:5" x14ac:dyDescent="0.35">
      <c r="A72" s="3">
        <v>10</v>
      </c>
      <c r="B72">
        <v>10281069</v>
      </c>
      <c r="C72">
        <v>11281069</v>
      </c>
      <c r="D72" t="s">
        <v>19</v>
      </c>
      <c r="E72" t="s">
        <v>24</v>
      </c>
    </row>
    <row r="73" spans="1:5" x14ac:dyDescent="0.35">
      <c r="A73" s="3">
        <v>10</v>
      </c>
      <c r="B73">
        <v>11286497</v>
      </c>
      <c r="C73">
        <v>12286497</v>
      </c>
      <c r="D73" t="s">
        <v>19</v>
      </c>
      <c r="E73" t="s">
        <v>24</v>
      </c>
    </row>
    <row r="74" spans="1:5" x14ac:dyDescent="0.35">
      <c r="A74" s="3">
        <v>10</v>
      </c>
      <c r="B74">
        <v>37006910</v>
      </c>
      <c r="C74">
        <v>38006910</v>
      </c>
      <c r="D74" t="s">
        <v>19</v>
      </c>
      <c r="E74" t="s">
        <v>24</v>
      </c>
    </row>
    <row r="75" spans="1:5" x14ac:dyDescent="0.35">
      <c r="A75" s="3">
        <v>10</v>
      </c>
      <c r="B75">
        <v>60674403</v>
      </c>
      <c r="C75">
        <v>61674403</v>
      </c>
      <c r="D75" t="s">
        <v>19</v>
      </c>
      <c r="E75" t="s">
        <v>24</v>
      </c>
    </row>
    <row r="76" spans="1:5" x14ac:dyDescent="0.35">
      <c r="A76" s="3">
        <v>11</v>
      </c>
      <c r="B76">
        <v>4304846</v>
      </c>
      <c r="C76">
        <v>5304846</v>
      </c>
      <c r="D76" t="s">
        <v>19</v>
      </c>
      <c r="E76" t="s">
        <v>24</v>
      </c>
    </row>
    <row r="77" spans="1:5" x14ac:dyDescent="0.35">
      <c r="A77" s="3">
        <v>11</v>
      </c>
      <c r="B77">
        <v>10891265</v>
      </c>
      <c r="C77">
        <v>11891265</v>
      </c>
      <c r="D77" t="s">
        <v>19</v>
      </c>
      <c r="E77" t="s">
        <v>24</v>
      </c>
    </row>
    <row r="78" spans="1:5" x14ac:dyDescent="0.35">
      <c r="A78" s="3">
        <v>11</v>
      </c>
      <c r="B78">
        <v>14438273</v>
      </c>
      <c r="C78">
        <v>15438273</v>
      </c>
      <c r="D78" t="s">
        <v>19</v>
      </c>
      <c r="E78" t="s">
        <v>24</v>
      </c>
    </row>
    <row r="79" spans="1:5" x14ac:dyDescent="0.35">
      <c r="A79" s="3">
        <v>11</v>
      </c>
      <c r="B79">
        <v>30002381</v>
      </c>
      <c r="C79">
        <v>31002381</v>
      </c>
      <c r="D79" t="s">
        <v>19</v>
      </c>
      <c r="E79" t="s">
        <v>24</v>
      </c>
    </row>
    <row r="80" spans="1:5" x14ac:dyDescent="0.35">
      <c r="A80" s="3">
        <v>11</v>
      </c>
      <c r="B80">
        <v>34457255</v>
      </c>
      <c r="C80">
        <v>35457255</v>
      </c>
      <c r="D80" t="s">
        <v>19</v>
      </c>
      <c r="E80" t="s">
        <v>24</v>
      </c>
    </row>
    <row r="81" spans="1:5" x14ac:dyDescent="0.35">
      <c r="A81" s="3">
        <v>11</v>
      </c>
      <c r="B81">
        <v>38843604</v>
      </c>
      <c r="C81">
        <v>39843604</v>
      </c>
      <c r="D81" t="s">
        <v>19</v>
      </c>
      <c r="E81" t="s">
        <v>24</v>
      </c>
    </row>
    <row r="82" spans="1:5" x14ac:dyDescent="0.35">
      <c r="A82" s="3">
        <v>11</v>
      </c>
      <c r="B82">
        <v>43283612</v>
      </c>
      <c r="C82">
        <v>44283612</v>
      </c>
      <c r="D82" t="s">
        <v>19</v>
      </c>
      <c r="E82" t="s">
        <v>24</v>
      </c>
    </row>
    <row r="83" spans="1:5" x14ac:dyDescent="0.35">
      <c r="A83" s="3">
        <v>11</v>
      </c>
      <c r="B83">
        <v>46683861</v>
      </c>
      <c r="C83">
        <v>47683861</v>
      </c>
      <c r="D83" t="s">
        <v>19</v>
      </c>
      <c r="E83" t="s">
        <v>24</v>
      </c>
    </row>
    <row r="84" spans="1:5" x14ac:dyDescent="0.35">
      <c r="A84" s="3">
        <v>11</v>
      </c>
      <c r="B84">
        <v>54058129</v>
      </c>
      <c r="C84">
        <v>55058129</v>
      </c>
      <c r="D84" t="s">
        <v>19</v>
      </c>
      <c r="E84" t="s">
        <v>24</v>
      </c>
    </row>
    <row r="85" spans="1:5" x14ac:dyDescent="0.35">
      <c r="A85">
        <v>11</v>
      </c>
      <c r="B85">
        <v>57169719</v>
      </c>
      <c r="C85">
        <v>58169719</v>
      </c>
      <c r="D85" t="s">
        <v>19</v>
      </c>
      <c r="E85" t="s">
        <v>24</v>
      </c>
    </row>
    <row r="86" spans="1:5" x14ac:dyDescent="0.35">
      <c r="A86" s="3">
        <v>12</v>
      </c>
      <c r="B86">
        <v>31739587</v>
      </c>
      <c r="C86">
        <v>32739587</v>
      </c>
      <c r="D86" t="s">
        <v>19</v>
      </c>
      <c r="E86" t="s">
        <v>24</v>
      </c>
    </row>
    <row r="87" spans="1:5" x14ac:dyDescent="0.35">
      <c r="A87" s="3">
        <v>12</v>
      </c>
      <c r="B87">
        <v>35167373</v>
      </c>
      <c r="C87">
        <v>36167373</v>
      </c>
      <c r="D87" t="s">
        <v>19</v>
      </c>
      <c r="E87" t="s">
        <v>24</v>
      </c>
    </row>
    <row r="88" spans="1:5" x14ac:dyDescent="0.35">
      <c r="A88" s="3">
        <v>12</v>
      </c>
      <c r="B88">
        <v>36354997</v>
      </c>
      <c r="C88">
        <v>37354997</v>
      </c>
      <c r="D88" t="s">
        <v>19</v>
      </c>
      <c r="E88" t="s">
        <v>24</v>
      </c>
    </row>
    <row r="89" spans="1:5" x14ac:dyDescent="0.35">
      <c r="A89" s="3">
        <v>12</v>
      </c>
      <c r="B89">
        <v>37859396</v>
      </c>
      <c r="C89">
        <v>38859396</v>
      </c>
      <c r="D89" t="s">
        <v>19</v>
      </c>
      <c r="E89" t="s">
        <v>24</v>
      </c>
    </row>
    <row r="90" spans="1:5" x14ac:dyDescent="0.35">
      <c r="A90" s="3">
        <v>12</v>
      </c>
      <c r="B90">
        <v>43191383</v>
      </c>
      <c r="C90">
        <v>44191383</v>
      </c>
      <c r="D90" t="s">
        <v>19</v>
      </c>
      <c r="E90" t="s">
        <v>24</v>
      </c>
    </row>
    <row r="91" spans="1:5" x14ac:dyDescent="0.35">
      <c r="A91" s="3">
        <v>12</v>
      </c>
      <c r="B91">
        <v>44241374</v>
      </c>
      <c r="C91">
        <v>45241374</v>
      </c>
      <c r="D91" t="s">
        <v>19</v>
      </c>
      <c r="E91" t="s">
        <v>24</v>
      </c>
    </row>
    <row r="92" spans="1:5" x14ac:dyDescent="0.35">
      <c r="A92" s="3">
        <v>12</v>
      </c>
      <c r="B92">
        <v>58026275</v>
      </c>
      <c r="C92">
        <v>59026275</v>
      </c>
      <c r="D92" t="s">
        <v>19</v>
      </c>
      <c r="E92" t="s">
        <v>24</v>
      </c>
    </row>
    <row r="93" spans="1:5" x14ac:dyDescent="0.35">
      <c r="A93" s="3">
        <v>13</v>
      </c>
      <c r="B93">
        <v>3108639</v>
      </c>
      <c r="C93">
        <v>4108639</v>
      </c>
      <c r="D93" t="s">
        <v>19</v>
      </c>
      <c r="E93" t="s">
        <v>24</v>
      </c>
    </row>
    <row r="94" spans="1:5" x14ac:dyDescent="0.35">
      <c r="A94" s="3">
        <v>13</v>
      </c>
      <c r="B94">
        <v>8622277</v>
      </c>
      <c r="C94">
        <v>9622277</v>
      </c>
      <c r="D94" t="s">
        <v>19</v>
      </c>
      <c r="E94" t="s">
        <v>24</v>
      </c>
    </row>
    <row r="95" spans="1:5" x14ac:dyDescent="0.35">
      <c r="A95" s="3">
        <v>13</v>
      </c>
      <c r="B95">
        <v>10893926</v>
      </c>
      <c r="C95">
        <v>11893926</v>
      </c>
      <c r="D95" t="s">
        <v>19</v>
      </c>
      <c r="E95" t="s">
        <v>24</v>
      </c>
    </row>
    <row r="96" spans="1:5" x14ac:dyDescent="0.35">
      <c r="A96" s="3">
        <v>13</v>
      </c>
      <c r="B96">
        <v>18462961</v>
      </c>
      <c r="C96">
        <v>19462961</v>
      </c>
      <c r="D96" t="s">
        <v>19</v>
      </c>
      <c r="E96" t="s">
        <v>24</v>
      </c>
    </row>
    <row r="97" spans="1:5" x14ac:dyDescent="0.35">
      <c r="A97" s="3">
        <v>13</v>
      </c>
      <c r="B97">
        <v>25915740</v>
      </c>
      <c r="C97">
        <v>26915740</v>
      </c>
      <c r="D97" t="s">
        <v>19</v>
      </c>
      <c r="E97" t="s">
        <v>24</v>
      </c>
    </row>
    <row r="98" spans="1:5" x14ac:dyDescent="0.35">
      <c r="A98" s="3">
        <v>13</v>
      </c>
      <c r="B98">
        <v>40002969</v>
      </c>
      <c r="C98">
        <v>41002969</v>
      </c>
      <c r="D98" t="s">
        <v>19</v>
      </c>
      <c r="E98" t="s">
        <v>24</v>
      </c>
    </row>
    <row r="99" spans="1:5" x14ac:dyDescent="0.35">
      <c r="A99" s="3">
        <v>15</v>
      </c>
      <c r="B99">
        <v>11078010</v>
      </c>
      <c r="C99">
        <v>12078010</v>
      </c>
      <c r="D99" t="s">
        <v>19</v>
      </c>
      <c r="E99" t="s">
        <v>24</v>
      </c>
    </row>
    <row r="100" spans="1:5" x14ac:dyDescent="0.35">
      <c r="A100" s="3">
        <v>15</v>
      </c>
      <c r="B100">
        <v>12134997</v>
      </c>
      <c r="C100">
        <v>13134997</v>
      </c>
      <c r="D100" t="s">
        <v>19</v>
      </c>
      <c r="E100" t="s">
        <v>24</v>
      </c>
    </row>
    <row r="101" spans="1:5" x14ac:dyDescent="0.35">
      <c r="A101" s="3">
        <v>15</v>
      </c>
      <c r="B101">
        <v>13294236</v>
      </c>
      <c r="C101">
        <v>14294236</v>
      </c>
      <c r="D101" t="s">
        <v>19</v>
      </c>
      <c r="E101" t="s">
        <v>24</v>
      </c>
    </row>
    <row r="102" spans="1:5" x14ac:dyDescent="0.35">
      <c r="A102">
        <v>15</v>
      </c>
      <c r="B102">
        <v>22448201</v>
      </c>
      <c r="C102">
        <v>23448201</v>
      </c>
      <c r="D102" t="s">
        <v>19</v>
      </c>
      <c r="E102" t="s">
        <v>24</v>
      </c>
    </row>
    <row r="103" spans="1:5" x14ac:dyDescent="0.35">
      <c r="A103" s="3">
        <v>15</v>
      </c>
      <c r="B103">
        <v>27341483</v>
      </c>
      <c r="C103">
        <v>28341483</v>
      </c>
      <c r="D103" t="s">
        <v>19</v>
      </c>
      <c r="E103" t="s">
        <v>24</v>
      </c>
    </row>
    <row r="104" spans="1:5" x14ac:dyDescent="0.35">
      <c r="A104" s="3">
        <v>15</v>
      </c>
      <c r="B104">
        <v>37903024</v>
      </c>
      <c r="C104">
        <v>38903024</v>
      </c>
      <c r="D104" t="s">
        <v>19</v>
      </c>
      <c r="E104" t="s">
        <v>24</v>
      </c>
    </row>
    <row r="105" spans="1:5" x14ac:dyDescent="0.35">
      <c r="A105" s="3">
        <v>15</v>
      </c>
      <c r="B105">
        <v>43680121</v>
      </c>
      <c r="C105">
        <v>44680121</v>
      </c>
      <c r="D105" t="s">
        <v>19</v>
      </c>
      <c r="E105" t="s">
        <v>24</v>
      </c>
    </row>
    <row r="106" spans="1:5" x14ac:dyDescent="0.35">
      <c r="A106" s="3">
        <v>16</v>
      </c>
      <c r="B106">
        <v>12801246</v>
      </c>
      <c r="C106">
        <v>13801246</v>
      </c>
      <c r="D106" t="s">
        <v>19</v>
      </c>
      <c r="E106" t="s">
        <v>24</v>
      </c>
    </row>
    <row r="107" spans="1:5" x14ac:dyDescent="0.35">
      <c r="A107" s="3">
        <v>16</v>
      </c>
      <c r="B107">
        <v>13930779</v>
      </c>
      <c r="C107">
        <v>14930779</v>
      </c>
      <c r="D107" t="s">
        <v>19</v>
      </c>
      <c r="E107" t="s">
        <v>24</v>
      </c>
    </row>
    <row r="108" spans="1:5" x14ac:dyDescent="0.35">
      <c r="A108" s="3">
        <v>16</v>
      </c>
      <c r="B108">
        <v>25036096</v>
      </c>
      <c r="C108">
        <v>26036096</v>
      </c>
      <c r="D108" t="s">
        <v>19</v>
      </c>
      <c r="E108" t="s">
        <v>24</v>
      </c>
    </row>
    <row r="109" spans="1:5" x14ac:dyDescent="0.35">
      <c r="A109" s="3">
        <v>17</v>
      </c>
      <c r="B109">
        <v>3026987</v>
      </c>
      <c r="C109">
        <v>4026987</v>
      </c>
      <c r="D109" t="s">
        <v>19</v>
      </c>
      <c r="E109" t="s">
        <v>24</v>
      </c>
    </row>
    <row r="110" spans="1:5" x14ac:dyDescent="0.35">
      <c r="A110" s="3">
        <v>17</v>
      </c>
      <c r="B110">
        <v>4318442</v>
      </c>
      <c r="C110">
        <v>5318442</v>
      </c>
      <c r="D110" t="s">
        <v>19</v>
      </c>
      <c r="E110" t="s">
        <v>24</v>
      </c>
    </row>
    <row r="111" spans="1:5" x14ac:dyDescent="0.35">
      <c r="A111" s="3">
        <v>17</v>
      </c>
      <c r="B111">
        <v>11074722</v>
      </c>
      <c r="C111">
        <v>12074722</v>
      </c>
      <c r="D111" t="s">
        <v>19</v>
      </c>
      <c r="E111" t="s">
        <v>24</v>
      </c>
    </row>
    <row r="112" spans="1:5" x14ac:dyDescent="0.35">
      <c r="A112" s="3">
        <v>17</v>
      </c>
      <c r="B112">
        <v>33211670</v>
      </c>
      <c r="C112">
        <v>34211670</v>
      </c>
      <c r="D112" t="s">
        <v>19</v>
      </c>
      <c r="E112" t="s">
        <v>24</v>
      </c>
    </row>
    <row r="113" spans="1:5" x14ac:dyDescent="0.35">
      <c r="A113" s="3">
        <v>17</v>
      </c>
      <c r="B113">
        <v>61065281</v>
      </c>
      <c r="C113">
        <v>62065281</v>
      </c>
      <c r="D113" t="s">
        <v>19</v>
      </c>
      <c r="E113" t="s">
        <v>24</v>
      </c>
    </row>
    <row r="114" spans="1:5" x14ac:dyDescent="0.35">
      <c r="A114" s="3">
        <v>18</v>
      </c>
      <c r="B114">
        <v>8731347</v>
      </c>
      <c r="C114">
        <v>9731347</v>
      </c>
      <c r="D114" t="s">
        <v>19</v>
      </c>
      <c r="E114" t="s">
        <v>24</v>
      </c>
    </row>
    <row r="115" spans="1:5" x14ac:dyDescent="0.35">
      <c r="A115" s="3">
        <v>18</v>
      </c>
      <c r="B115">
        <v>18952139</v>
      </c>
      <c r="C115">
        <v>19952139</v>
      </c>
      <c r="D115" t="s">
        <v>19</v>
      </c>
      <c r="E115" t="s">
        <v>24</v>
      </c>
    </row>
    <row r="116" spans="1:5" x14ac:dyDescent="0.35">
      <c r="A116" s="3">
        <v>18</v>
      </c>
      <c r="B116">
        <v>21025891</v>
      </c>
      <c r="C116">
        <v>22025891</v>
      </c>
      <c r="D116" t="s">
        <v>19</v>
      </c>
      <c r="E116" t="s">
        <v>24</v>
      </c>
    </row>
    <row r="117" spans="1:5" x14ac:dyDescent="0.35">
      <c r="A117" s="3">
        <v>18</v>
      </c>
      <c r="B117">
        <v>23405199</v>
      </c>
      <c r="C117">
        <v>24405199</v>
      </c>
      <c r="D117" t="s">
        <v>19</v>
      </c>
      <c r="E117" t="s">
        <v>24</v>
      </c>
    </row>
    <row r="118" spans="1:5" x14ac:dyDescent="0.35">
      <c r="A118">
        <v>18</v>
      </c>
      <c r="B118">
        <v>26650375</v>
      </c>
      <c r="C118">
        <v>27650375</v>
      </c>
      <c r="D118" t="s">
        <v>19</v>
      </c>
      <c r="E118" t="s">
        <v>24</v>
      </c>
    </row>
    <row r="119" spans="1:5" x14ac:dyDescent="0.35">
      <c r="A119" s="3">
        <v>18</v>
      </c>
      <c r="B119">
        <v>34937488</v>
      </c>
      <c r="C119">
        <v>35937488</v>
      </c>
      <c r="D119" t="s">
        <v>19</v>
      </c>
      <c r="E119" t="s">
        <v>24</v>
      </c>
    </row>
    <row r="120" spans="1:5" x14ac:dyDescent="0.35">
      <c r="A120">
        <v>19</v>
      </c>
      <c r="B120">
        <v>4266547</v>
      </c>
      <c r="C120">
        <v>5266547</v>
      </c>
      <c r="D120" t="s">
        <v>19</v>
      </c>
      <c r="E120" t="s">
        <v>24</v>
      </c>
    </row>
    <row r="121" spans="1:5" x14ac:dyDescent="0.35">
      <c r="A121" s="3">
        <v>19</v>
      </c>
      <c r="B121">
        <v>6542580</v>
      </c>
      <c r="C121">
        <v>7542580</v>
      </c>
      <c r="D121" t="s">
        <v>19</v>
      </c>
      <c r="E121" t="s">
        <v>24</v>
      </c>
    </row>
    <row r="122" spans="1:5" x14ac:dyDescent="0.35">
      <c r="A122">
        <v>19</v>
      </c>
      <c r="B122">
        <v>7584812</v>
      </c>
      <c r="C122">
        <v>8584812</v>
      </c>
      <c r="D122" t="s">
        <v>19</v>
      </c>
      <c r="E122" t="s">
        <v>24</v>
      </c>
    </row>
    <row r="123" spans="1:5" x14ac:dyDescent="0.35">
      <c r="A123">
        <v>19</v>
      </c>
      <c r="B123">
        <v>8635739</v>
      </c>
      <c r="C123">
        <v>9635739</v>
      </c>
      <c r="D123" t="s">
        <v>19</v>
      </c>
      <c r="E123" t="s">
        <v>24</v>
      </c>
    </row>
    <row r="124" spans="1:5" x14ac:dyDescent="0.35">
      <c r="A124" s="3">
        <v>19</v>
      </c>
      <c r="B124">
        <v>11130981</v>
      </c>
      <c r="C124">
        <v>12130981</v>
      </c>
      <c r="D124" t="s">
        <v>19</v>
      </c>
      <c r="E124" t="s">
        <v>24</v>
      </c>
    </row>
    <row r="125" spans="1:5" x14ac:dyDescent="0.35">
      <c r="A125" s="3">
        <v>19</v>
      </c>
      <c r="B125">
        <v>12277419</v>
      </c>
      <c r="C125">
        <v>13277419</v>
      </c>
      <c r="D125" t="s">
        <v>19</v>
      </c>
      <c r="E125" t="s">
        <v>24</v>
      </c>
    </row>
    <row r="126" spans="1:5" x14ac:dyDescent="0.35">
      <c r="A126" s="3">
        <v>19</v>
      </c>
      <c r="B126">
        <v>38865987</v>
      </c>
      <c r="C126">
        <v>39865987</v>
      </c>
      <c r="D126" t="s">
        <v>19</v>
      </c>
      <c r="E126" t="s">
        <v>24</v>
      </c>
    </row>
    <row r="127" spans="1:5" x14ac:dyDescent="0.35">
      <c r="A127" s="3">
        <v>20</v>
      </c>
      <c r="B127">
        <v>3289350</v>
      </c>
      <c r="C127">
        <v>4289350</v>
      </c>
      <c r="D127" t="s">
        <v>19</v>
      </c>
      <c r="E127" t="s">
        <v>24</v>
      </c>
    </row>
    <row r="128" spans="1:5" x14ac:dyDescent="0.35">
      <c r="A128" s="3">
        <v>20</v>
      </c>
      <c r="B128">
        <v>24804061</v>
      </c>
      <c r="C128">
        <v>25804061</v>
      </c>
      <c r="D128" t="s">
        <v>19</v>
      </c>
      <c r="E128" t="s">
        <v>24</v>
      </c>
    </row>
    <row r="129" spans="1:5" x14ac:dyDescent="0.35">
      <c r="A129" s="3">
        <v>21</v>
      </c>
      <c r="B129">
        <v>6081488</v>
      </c>
      <c r="C129">
        <v>7081488</v>
      </c>
      <c r="D129" t="s">
        <v>19</v>
      </c>
      <c r="E129" t="s">
        <v>24</v>
      </c>
    </row>
    <row r="130" spans="1:5" x14ac:dyDescent="0.35">
      <c r="A130" s="3">
        <v>21</v>
      </c>
      <c r="B130">
        <v>17707986</v>
      </c>
      <c r="C130">
        <v>18707986</v>
      </c>
      <c r="D130" t="s">
        <v>19</v>
      </c>
      <c r="E130" t="s">
        <v>24</v>
      </c>
    </row>
    <row r="131" spans="1:5" x14ac:dyDescent="0.35">
      <c r="A131" s="3">
        <v>21</v>
      </c>
      <c r="B131">
        <v>31797537</v>
      </c>
      <c r="C131">
        <v>32797537</v>
      </c>
      <c r="D131" t="s">
        <v>19</v>
      </c>
      <c r="E131" t="s">
        <v>24</v>
      </c>
    </row>
    <row r="132" spans="1:5" x14ac:dyDescent="0.35">
      <c r="A132" s="3">
        <v>22</v>
      </c>
      <c r="B132">
        <v>3135718</v>
      </c>
      <c r="C132">
        <v>4135718</v>
      </c>
      <c r="D132" t="s">
        <v>19</v>
      </c>
      <c r="E132" t="s">
        <v>24</v>
      </c>
    </row>
    <row r="133" spans="1:5" x14ac:dyDescent="0.35">
      <c r="A133" s="3">
        <v>22</v>
      </c>
      <c r="B133">
        <v>4490076</v>
      </c>
      <c r="C133">
        <v>5490076</v>
      </c>
      <c r="D133" t="s">
        <v>19</v>
      </c>
      <c r="E133" t="s">
        <v>24</v>
      </c>
    </row>
    <row r="134" spans="1:5" x14ac:dyDescent="0.35">
      <c r="A134" s="3">
        <v>22</v>
      </c>
      <c r="B134">
        <v>5707593</v>
      </c>
      <c r="C134">
        <v>6707593</v>
      </c>
      <c r="D134" t="s">
        <v>19</v>
      </c>
      <c r="E134" t="s">
        <v>24</v>
      </c>
    </row>
    <row r="135" spans="1:5" x14ac:dyDescent="0.35">
      <c r="A135" s="3">
        <v>22</v>
      </c>
      <c r="B135">
        <v>6770170</v>
      </c>
      <c r="C135">
        <v>7770170</v>
      </c>
      <c r="D135" t="s">
        <v>19</v>
      </c>
      <c r="E135" t="s">
        <v>24</v>
      </c>
    </row>
    <row r="136" spans="1:5" x14ac:dyDescent="0.35">
      <c r="A136" s="3">
        <v>22</v>
      </c>
      <c r="B136">
        <v>7941153</v>
      </c>
      <c r="C136">
        <v>8941153</v>
      </c>
      <c r="D136" t="s">
        <v>19</v>
      </c>
      <c r="E136" t="s">
        <v>24</v>
      </c>
    </row>
    <row r="137" spans="1:5" x14ac:dyDescent="0.35">
      <c r="A137" s="3">
        <v>23</v>
      </c>
      <c r="B137">
        <v>23116139</v>
      </c>
      <c r="C137">
        <v>24116139</v>
      </c>
      <c r="D137" t="s">
        <v>19</v>
      </c>
      <c r="E137" t="s">
        <v>24</v>
      </c>
    </row>
    <row r="138" spans="1:5" x14ac:dyDescent="0.35">
      <c r="A138" s="3">
        <v>23</v>
      </c>
      <c r="B138">
        <v>25260254</v>
      </c>
      <c r="C138">
        <v>26260254</v>
      </c>
      <c r="D138" t="s">
        <v>19</v>
      </c>
      <c r="E138" t="s">
        <v>24</v>
      </c>
    </row>
    <row r="139" spans="1:5" x14ac:dyDescent="0.35">
      <c r="A139" s="3">
        <v>23</v>
      </c>
      <c r="B139">
        <v>27430675</v>
      </c>
      <c r="C139">
        <v>28430675</v>
      </c>
      <c r="D139" t="s">
        <v>19</v>
      </c>
      <c r="E139" t="s">
        <v>24</v>
      </c>
    </row>
    <row r="140" spans="1:5" x14ac:dyDescent="0.35">
      <c r="A140" s="3">
        <v>23</v>
      </c>
      <c r="B140">
        <v>28508918</v>
      </c>
      <c r="C140">
        <v>29508918</v>
      </c>
      <c r="D140" t="s">
        <v>19</v>
      </c>
      <c r="E140" t="s">
        <v>24</v>
      </c>
    </row>
    <row r="141" spans="1:5" x14ac:dyDescent="0.35">
      <c r="A141" s="3">
        <v>23</v>
      </c>
      <c r="B141">
        <v>31709397</v>
      </c>
      <c r="C141">
        <v>32709397</v>
      </c>
      <c r="D141" t="s">
        <v>19</v>
      </c>
      <c r="E141" t="s">
        <v>24</v>
      </c>
    </row>
    <row r="142" spans="1:5" x14ac:dyDescent="0.35">
      <c r="A142" s="3">
        <v>23</v>
      </c>
      <c r="B142">
        <v>34299591</v>
      </c>
      <c r="C142">
        <v>35299591</v>
      </c>
      <c r="D142" t="s">
        <v>19</v>
      </c>
      <c r="E142" t="s">
        <v>24</v>
      </c>
    </row>
    <row r="143" spans="1:5" x14ac:dyDescent="0.35">
      <c r="A143" s="3">
        <v>23</v>
      </c>
      <c r="B143">
        <v>35308851</v>
      </c>
      <c r="C143">
        <v>36308851</v>
      </c>
      <c r="D143" t="s">
        <v>19</v>
      </c>
      <c r="E143" t="s">
        <v>24</v>
      </c>
    </row>
    <row r="144" spans="1:5" x14ac:dyDescent="0.35">
      <c r="A144" s="3">
        <v>25</v>
      </c>
      <c r="B144">
        <v>4604446</v>
      </c>
      <c r="C144">
        <v>5604446</v>
      </c>
      <c r="D144" t="s">
        <v>19</v>
      </c>
      <c r="E144" t="s">
        <v>24</v>
      </c>
    </row>
    <row r="145" spans="1:5" x14ac:dyDescent="0.35">
      <c r="A145" s="3">
        <v>25</v>
      </c>
      <c r="B145">
        <v>10399713</v>
      </c>
      <c r="C145">
        <v>11399713</v>
      </c>
      <c r="D145" t="s">
        <v>19</v>
      </c>
      <c r="E145" t="s">
        <v>24</v>
      </c>
    </row>
    <row r="146" spans="1:5" x14ac:dyDescent="0.35">
      <c r="A146" s="3">
        <v>26</v>
      </c>
      <c r="B146">
        <v>13879566</v>
      </c>
      <c r="C146">
        <v>14879566</v>
      </c>
      <c r="D146" t="s">
        <v>19</v>
      </c>
      <c r="E146" t="s">
        <v>24</v>
      </c>
    </row>
    <row r="147" spans="1:5" x14ac:dyDescent="0.35">
      <c r="A147" s="3">
        <v>27</v>
      </c>
      <c r="B147">
        <v>45414281</v>
      </c>
      <c r="C147">
        <v>46414281</v>
      </c>
      <c r="D147" t="s">
        <v>19</v>
      </c>
      <c r="E147" t="s">
        <v>24</v>
      </c>
    </row>
    <row r="148" spans="1:5" x14ac:dyDescent="0.35">
      <c r="A148" s="3">
        <v>28</v>
      </c>
      <c r="B148">
        <v>3306666</v>
      </c>
      <c r="C148">
        <v>4306666</v>
      </c>
      <c r="D148" t="s">
        <v>19</v>
      </c>
      <c r="E148" t="s">
        <v>24</v>
      </c>
    </row>
    <row r="149" spans="1:5" x14ac:dyDescent="0.35">
      <c r="A149" s="3">
        <v>28</v>
      </c>
      <c r="B149">
        <v>27214252</v>
      </c>
      <c r="C149">
        <v>28214252</v>
      </c>
      <c r="D149" t="s">
        <v>19</v>
      </c>
      <c r="E149" t="s">
        <v>24</v>
      </c>
    </row>
    <row r="150" spans="1:5" x14ac:dyDescent="0.35">
      <c r="A150" s="3">
        <v>28</v>
      </c>
      <c r="B150">
        <v>31409877</v>
      </c>
      <c r="C150">
        <v>32409877</v>
      </c>
      <c r="D150" t="s">
        <v>19</v>
      </c>
      <c r="E150" t="s">
        <v>24</v>
      </c>
    </row>
    <row r="151" spans="1:5" x14ac:dyDescent="0.35">
      <c r="A151" s="3">
        <v>29</v>
      </c>
      <c r="B151">
        <v>24930017</v>
      </c>
      <c r="C151">
        <v>25930017</v>
      </c>
      <c r="D151" t="s">
        <v>19</v>
      </c>
      <c r="E151" t="s">
        <v>24</v>
      </c>
    </row>
    <row r="152" spans="1:5" x14ac:dyDescent="0.35">
      <c r="A152" s="3">
        <v>30</v>
      </c>
      <c r="B152">
        <v>13203878</v>
      </c>
      <c r="C152">
        <v>14203878</v>
      </c>
      <c r="D152" t="s">
        <v>19</v>
      </c>
      <c r="E152" t="s">
        <v>24</v>
      </c>
    </row>
    <row r="153" spans="1:5" x14ac:dyDescent="0.35">
      <c r="A153" s="3">
        <v>31</v>
      </c>
      <c r="B153">
        <v>5662857</v>
      </c>
      <c r="C153">
        <v>6662857</v>
      </c>
      <c r="D153" t="s">
        <v>19</v>
      </c>
      <c r="E153" t="s">
        <v>24</v>
      </c>
    </row>
    <row r="154" spans="1:5" x14ac:dyDescent="0.35">
      <c r="A154" s="3">
        <v>32</v>
      </c>
      <c r="B154">
        <v>7490779</v>
      </c>
      <c r="C154">
        <v>8490779</v>
      </c>
      <c r="D154" t="s">
        <v>19</v>
      </c>
      <c r="E154" t="s">
        <v>24</v>
      </c>
    </row>
    <row r="155" spans="1:5" x14ac:dyDescent="0.35">
      <c r="A155" s="3">
        <v>34</v>
      </c>
      <c r="B155">
        <v>5326438</v>
      </c>
      <c r="C155">
        <v>6326438</v>
      </c>
      <c r="D155" t="s">
        <v>19</v>
      </c>
      <c r="E155" t="s">
        <v>24</v>
      </c>
    </row>
    <row r="156" spans="1:5" x14ac:dyDescent="0.35">
      <c r="A156" s="3">
        <v>34</v>
      </c>
      <c r="B156">
        <v>23253882</v>
      </c>
      <c r="C156">
        <v>24253882</v>
      </c>
      <c r="D156" t="s">
        <v>19</v>
      </c>
      <c r="E156" t="s">
        <v>24</v>
      </c>
    </row>
    <row r="157" spans="1:5" x14ac:dyDescent="0.35">
      <c r="A157" s="3">
        <v>38</v>
      </c>
      <c r="B157">
        <v>24413536</v>
      </c>
      <c r="C157">
        <v>25413536</v>
      </c>
      <c r="D157" t="s">
        <v>19</v>
      </c>
      <c r="E157" t="s">
        <v>24</v>
      </c>
    </row>
    <row r="158" spans="1:5" x14ac:dyDescent="0.35">
      <c r="A158">
        <v>1</v>
      </c>
      <c r="B158">
        <v>5517430</v>
      </c>
      <c r="C158">
        <v>6317430</v>
      </c>
      <c r="D158" t="s">
        <v>19</v>
      </c>
      <c r="E158" t="s">
        <v>18</v>
      </c>
    </row>
    <row r="159" spans="1:5" x14ac:dyDescent="0.35">
      <c r="A159">
        <v>1</v>
      </c>
      <c r="B159">
        <v>49617430</v>
      </c>
      <c r="C159">
        <v>49917430</v>
      </c>
      <c r="D159" t="s">
        <v>19</v>
      </c>
      <c r="E159" t="s">
        <v>18</v>
      </c>
    </row>
    <row r="160" spans="1:5" x14ac:dyDescent="0.35">
      <c r="A160">
        <v>1</v>
      </c>
      <c r="B160">
        <v>66617430</v>
      </c>
      <c r="D160" t="s">
        <v>19</v>
      </c>
      <c r="E160" t="s">
        <v>18</v>
      </c>
    </row>
    <row r="161" spans="1:5" x14ac:dyDescent="0.35">
      <c r="A161">
        <v>1</v>
      </c>
      <c r="B161">
        <v>83017430</v>
      </c>
      <c r="D161" t="s">
        <v>19</v>
      </c>
      <c r="E161" t="s">
        <v>18</v>
      </c>
    </row>
    <row r="162" spans="1:5" x14ac:dyDescent="0.35">
      <c r="A162">
        <v>2</v>
      </c>
      <c r="B162">
        <v>46500196</v>
      </c>
      <c r="C162">
        <v>46700196</v>
      </c>
      <c r="D162" t="s">
        <v>19</v>
      </c>
      <c r="E162" t="s">
        <v>18</v>
      </c>
    </row>
    <row r="163" spans="1:5" x14ac:dyDescent="0.35">
      <c r="A163">
        <v>3</v>
      </c>
      <c r="B163">
        <v>18207515</v>
      </c>
      <c r="D163" t="s">
        <v>19</v>
      </c>
      <c r="E163" t="s">
        <v>18</v>
      </c>
    </row>
    <row r="164" spans="1:5" x14ac:dyDescent="0.35">
      <c r="A164">
        <v>3</v>
      </c>
      <c r="B164">
        <v>21507515</v>
      </c>
      <c r="D164" t="s">
        <v>19</v>
      </c>
      <c r="E164" t="s">
        <v>18</v>
      </c>
    </row>
    <row r="165" spans="1:5" x14ac:dyDescent="0.35">
      <c r="A165">
        <v>3</v>
      </c>
      <c r="B165">
        <v>34907515</v>
      </c>
      <c r="D165" t="s">
        <v>19</v>
      </c>
      <c r="E165" t="s">
        <v>18</v>
      </c>
    </row>
    <row r="166" spans="1:5" x14ac:dyDescent="0.35">
      <c r="A166">
        <v>4</v>
      </c>
      <c r="B166">
        <v>17700233</v>
      </c>
      <c r="C166">
        <v>17900233</v>
      </c>
      <c r="D166" t="s">
        <v>19</v>
      </c>
      <c r="E166" t="s">
        <v>18</v>
      </c>
    </row>
    <row r="167" spans="1:5" x14ac:dyDescent="0.35">
      <c r="A167">
        <v>4</v>
      </c>
      <c r="B167">
        <v>44000233</v>
      </c>
      <c r="D167" t="s">
        <v>19</v>
      </c>
      <c r="E167" t="s">
        <v>18</v>
      </c>
    </row>
    <row r="168" spans="1:5" x14ac:dyDescent="0.35">
      <c r="A168">
        <v>6</v>
      </c>
      <c r="B168">
        <v>27107924</v>
      </c>
      <c r="D168" t="s">
        <v>19</v>
      </c>
      <c r="E168" t="s">
        <v>18</v>
      </c>
    </row>
    <row r="169" spans="1:5" x14ac:dyDescent="0.35">
      <c r="A169">
        <v>6</v>
      </c>
      <c r="B169">
        <v>28007924</v>
      </c>
      <c r="D169" t="s">
        <v>19</v>
      </c>
      <c r="E169" t="s">
        <v>18</v>
      </c>
    </row>
    <row r="170" spans="1:5" x14ac:dyDescent="0.35">
      <c r="A170">
        <v>6</v>
      </c>
      <c r="B170">
        <v>49907924</v>
      </c>
      <c r="C170">
        <v>50507924</v>
      </c>
      <c r="D170" t="s">
        <v>19</v>
      </c>
      <c r="E170" t="s">
        <v>18</v>
      </c>
    </row>
    <row r="171" spans="1:5" x14ac:dyDescent="0.35">
      <c r="A171">
        <v>6</v>
      </c>
      <c r="B171">
        <v>56307924</v>
      </c>
      <c r="D171" t="s">
        <v>19</v>
      </c>
      <c r="E171" t="s">
        <v>18</v>
      </c>
    </row>
    <row r="172" spans="1:5" x14ac:dyDescent="0.35">
      <c r="A172">
        <v>7</v>
      </c>
      <c r="B172">
        <v>27600316</v>
      </c>
      <c r="C172">
        <v>28000316</v>
      </c>
      <c r="D172" t="s">
        <v>19</v>
      </c>
      <c r="E172" t="s">
        <v>18</v>
      </c>
    </row>
    <row r="173" spans="1:5" x14ac:dyDescent="0.35">
      <c r="A173">
        <v>8</v>
      </c>
      <c r="B173">
        <v>30702583</v>
      </c>
      <c r="D173" t="s">
        <v>19</v>
      </c>
      <c r="E173" t="s">
        <v>18</v>
      </c>
    </row>
    <row r="174" spans="1:5" x14ac:dyDescent="0.35">
      <c r="A174">
        <v>10</v>
      </c>
      <c r="B174">
        <v>5701010</v>
      </c>
      <c r="C174">
        <v>5901010</v>
      </c>
      <c r="D174" t="s">
        <v>19</v>
      </c>
      <c r="E174" t="s">
        <v>18</v>
      </c>
    </row>
    <row r="175" spans="1:5" x14ac:dyDescent="0.35">
      <c r="A175">
        <v>10</v>
      </c>
      <c r="B175">
        <v>6601010</v>
      </c>
      <c r="C175">
        <v>7001010</v>
      </c>
      <c r="D175" t="s">
        <v>19</v>
      </c>
      <c r="E175" t="s">
        <v>18</v>
      </c>
    </row>
    <row r="176" spans="1:5" x14ac:dyDescent="0.35">
      <c r="A176">
        <v>11</v>
      </c>
      <c r="B176">
        <v>40800086</v>
      </c>
      <c r="C176">
        <v>41100086</v>
      </c>
      <c r="D176" t="s">
        <v>19</v>
      </c>
      <c r="E176" t="s">
        <v>18</v>
      </c>
    </row>
    <row r="177" spans="1:5" x14ac:dyDescent="0.35">
      <c r="A177">
        <v>11</v>
      </c>
      <c r="B177">
        <v>50300086</v>
      </c>
      <c r="C177">
        <v>50700086</v>
      </c>
      <c r="D177" t="s">
        <v>19</v>
      </c>
      <c r="E177" t="s">
        <v>18</v>
      </c>
    </row>
    <row r="178" spans="1:5" x14ac:dyDescent="0.35">
      <c r="A178">
        <v>11</v>
      </c>
      <c r="B178">
        <v>56900086</v>
      </c>
      <c r="C178">
        <v>57100086</v>
      </c>
      <c r="D178" t="s">
        <v>19</v>
      </c>
      <c r="E178" t="s">
        <v>18</v>
      </c>
    </row>
    <row r="179" spans="1:5" x14ac:dyDescent="0.35">
      <c r="A179">
        <v>14</v>
      </c>
      <c r="B179">
        <v>10200337</v>
      </c>
      <c r="C179">
        <v>10500337</v>
      </c>
      <c r="D179" t="s">
        <v>19</v>
      </c>
      <c r="E179" t="s">
        <v>18</v>
      </c>
    </row>
    <row r="180" spans="1:5" x14ac:dyDescent="0.35">
      <c r="A180">
        <v>15</v>
      </c>
      <c r="B180">
        <v>8103479</v>
      </c>
      <c r="C180">
        <v>8403479</v>
      </c>
      <c r="D180" t="s">
        <v>19</v>
      </c>
      <c r="E180" t="s">
        <v>18</v>
      </c>
    </row>
    <row r="181" spans="1:5" x14ac:dyDescent="0.35">
      <c r="A181">
        <v>15</v>
      </c>
      <c r="B181">
        <v>38203479</v>
      </c>
      <c r="C181">
        <v>38403479</v>
      </c>
      <c r="D181" t="s">
        <v>19</v>
      </c>
      <c r="E181" t="s">
        <v>18</v>
      </c>
    </row>
    <row r="182" spans="1:5" x14ac:dyDescent="0.35">
      <c r="A182">
        <v>16</v>
      </c>
      <c r="B182">
        <v>9807391</v>
      </c>
      <c r="C182">
        <v>10307391</v>
      </c>
      <c r="D182" t="s">
        <v>19</v>
      </c>
      <c r="E182" t="s">
        <v>18</v>
      </c>
    </row>
    <row r="183" spans="1:5" x14ac:dyDescent="0.35">
      <c r="A183">
        <v>16</v>
      </c>
      <c r="B183">
        <v>11907391</v>
      </c>
      <c r="C183">
        <v>12107391</v>
      </c>
      <c r="D183" t="s">
        <v>19</v>
      </c>
      <c r="E183" t="s">
        <v>18</v>
      </c>
    </row>
    <row r="184" spans="1:5" x14ac:dyDescent="0.35">
      <c r="A184">
        <v>17</v>
      </c>
      <c r="B184">
        <v>41722203</v>
      </c>
      <c r="C184">
        <v>41922203</v>
      </c>
      <c r="D184" t="s">
        <v>19</v>
      </c>
      <c r="E184" t="s">
        <v>18</v>
      </c>
    </row>
    <row r="185" spans="1:5" x14ac:dyDescent="0.35">
      <c r="A185">
        <v>18</v>
      </c>
      <c r="B185">
        <v>3404681</v>
      </c>
      <c r="C185">
        <v>4404681</v>
      </c>
      <c r="D185" t="s">
        <v>19</v>
      </c>
      <c r="E185" t="s">
        <v>18</v>
      </c>
    </row>
    <row r="186" spans="1:5" x14ac:dyDescent="0.35">
      <c r="A186">
        <v>18</v>
      </c>
      <c r="B186">
        <v>6204681</v>
      </c>
      <c r="C186">
        <v>7704681</v>
      </c>
      <c r="D186" t="s">
        <v>19</v>
      </c>
      <c r="E186" t="s">
        <v>18</v>
      </c>
    </row>
    <row r="187" spans="1:5" x14ac:dyDescent="0.35">
      <c r="A187">
        <v>19</v>
      </c>
      <c r="B187">
        <v>40704062</v>
      </c>
      <c r="C187">
        <v>40904062</v>
      </c>
      <c r="D187" t="s">
        <v>19</v>
      </c>
      <c r="E187" t="s">
        <v>18</v>
      </c>
    </row>
    <row r="188" spans="1:5" x14ac:dyDescent="0.35">
      <c r="A188">
        <v>22</v>
      </c>
      <c r="B188">
        <v>22941181</v>
      </c>
      <c r="C188">
        <v>23141181</v>
      </c>
      <c r="D188" t="s">
        <v>19</v>
      </c>
      <c r="E188" t="s">
        <v>18</v>
      </c>
    </row>
    <row r="189" spans="1:5" x14ac:dyDescent="0.35">
      <c r="A189">
        <v>25</v>
      </c>
      <c r="B189">
        <v>4000488</v>
      </c>
      <c r="C189">
        <v>4500488</v>
      </c>
      <c r="D189" t="s">
        <v>19</v>
      </c>
      <c r="E189" t="s">
        <v>18</v>
      </c>
    </row>
    <row r="190" spans="1:5" x14ac:dyDescent="0.35">
      <c r="A190">
        <v>26</v>
      </c>
      <c r="B190">
        <v>27900108</v>
      </c>
      <c r="C190">
        <v>28100108</v>
      </c>
      <c r="D190" t="s">
        <v>19</v>
      </c>
      <c r="E190" t="s">
        <v>18</v>
      </c>
    </row>
    <row r="191" spans="1:5" x14ac:dyDescent="0.35">
      <c r="A191">
        <v>28</v>
      </c>
      <c r="B191">
        <v>9400594</v>
      </c>
      <c r="C191">
        <v>9600594</v>
      </c>
      <c r="D191" t="s">
        <v>19</v>
      </c>
      <c r="E191" t="s">
        <v>18</v>
      </c>
    </row>
    <row r="192" spans="1:5" x14ac:dyDescent="0.35">
      <c r="A192">
        <v>28</v>
      </c>
      <c r="B192">
        <v>12200594</v>
      </c>
      <c r="C192">
        <v>12500594</v>
      </c>
      <c r="D192" t="s">
        <v>19</v>
      </c>
      <c r="E192" t="s">
        <v>18</v>
      </c>
    </row>
    <row r="193" spans="1:5" x14ac:dyDescent="0.35">
      <c r="A193">
        <v>37</v>
      </c>
      <c r="B193">
        <v>9915022</v>
      </c>
      <c r="C193">
        <v>10115022</v>
      </c>
      <c r="D193" t="s">
        <v>19</v>
      </c>
      <c r="E193" t="s">
        <v>18</v>
      </c>
    </row>
    <row r="194" spans="1:5" x14ac:dyDescent="0.35">
      <c r="A194">
        <v>1</v>
      </c>
      <c r="B194">
        <v>59179746</v>
      </c>
      <c r="C194">
        <v>59182125</v>
      </c>
      <c r="D194" t="s">
        <v>19</v>
      </c>
      <c r="E194" t="s">
        <v>21</v>
      </c>
    </row>
    <row r="195" spans="1:5" x14ac:dyDescent="0.35">
      <c r="A195">
        <v>1</v>
      </c>
      <c r="B195">
        <v>71150281</v>
      </c>
      <c r="C195">
        <v>71206706</v>
      </c>
      <c r="D195" t="s">
        <v>19</v>
      </c>
      <c r="E195" t="s">
        <v>21</v>
      </c>
    </row>
    <row r="196" spans="1:5" x14ac:dyDescent="0.35">
      <c r="A196">
        <v>1</v>
      </c>
      <c r="B196">
        <v>96103038</v>
      </c>
      <c r="C196">
        <v>96338823</v>
      </c>
      <c r="D196" t="s">
        <v>19</v>
      </c>
      <c r="E196" t="s">
        <v>21</v>
      </c>
    </row>
    <row r="197" spans="1:5" x14ac:dyDescent="0.35">
      <c r="A197">
        <v>1</v>
      </c>
      <c r="B197">
        <v>114914236</v>
      </c>
      <c r="C197">
        <v>114924791</v>
      </c>
      <c r="D197" t="s">
        <v>19</v>
      </c>
      <c r="E197" t="s">
        <v>21</v>
      </c>
    </row>
    <row r="198" spans="1:5" x14ac:dyDescent="0.35">
      <c r="A198">
        <v>2</v>
      </c>
      <c r="B198">
        <v>18668826</v>
      </c>
      <c r="D198" t="s">
        <v>19</v>
      </c>
      <c r="E198" t="s">
        <v>21</v>
      </c>
    </row>
    <row r="199" spans="1:5" x14ac:dyDescent="0.35">
      <c r="A199">
        <v>3</v>
      </c>
      <c r="B199">
        <v>93933450</v>
      </c>
      <c r="D199" t="s">
        <v>19</v>
      </c>
      <c r="E199" t="s">
        <v>21</v>
      </c>
    </row>
    <row r="200" spans="1:5" x14ac:dyDescent="0.35">
      <c r="A200">
        <v>5</v>
      </c>
      <c r="B200">
        <v>66708382</v>
      </c>
      <c r="D200" t="s">
        <v>19</v>
      </c>
      <c r="E200" t="s">
        <v>21</v>
      </c>
    </row>
    <row r="201" spans="1:5" x14ac:dyDescent="0.35">
      <c r="A201">
        <v>10</v>
      </c>
      <c r="B201">
        <v>10707312</v>
      </c>
      <c r="C201">
        <v>11616330</v>
      </c>
      <c r="D201" t="s">
        <v>19</v>
      </c>
      <c r="E201" t="s">
        <v>21</v>
      </c>
    </row>
    <row r="202" spans="1:5" x14ac:dyDescent="0.35">
      <c r="A202">
        <v>10</v>
      </c>
      <c r="B202">
        <v>69071007</v>
      </c>
      <c r="C202">
        <v>69166227</v>
      </c>
      <c r="D202" t="s">
        <v>19</v>
      </c>
      <c r="E202" t="s">
        <v>21</v>
      </c>
    </row>
    <row r="203" spans="1:5" x14ac:dyDescent="0.35">
      <c r="A203">
        <v>13</v>
      </c>
      <c r="B203">
        <v>11659792</v>
      </c>
      <c r="C203">
        <v>11660194</v>
      </c>
      <c r="D203" t="s">
        <v>19</v>
      </c>
      <c r="E203" t="s">
        <v>21</v>
      </c>
    </row>
    <row r="204" spans="1:5" x14ac:dyDescent="0.35">
      <c r="A204">
        <v>15</v>
      </c>
      <c r="B204">
        <v>32383555</v>
      </c>
      <c r="C204">
        <v>33021330</v>
      </c>
      <c r="D204" t="s">
        <v>19</v>
      </c>
      <c r="E204" t="s">
        <v>21</v>
      </c>
    </row>
    <row r="205" spans="1:5" x14ac:dyDescent="0.35">
      <c r="A205">
        <v>15</v>
      </c>
      <c r="B205">
        <v>44187156</v>
      </c>
      <c r="C205">
        <v>44427593</v>
      </c>
      <c r="D205" t="s">
        <v>19</v>
      </c>
      <c r="E205" t="s">
        <v>21</v>
      </c>
    </row>
    <row r="206" spans="1:5" x14ac:dyDescent="0.35">
      <c r="A206">
        <v>16</v>
      </c>
      <c r="B206">
        <v>55231367</v>
      </c>
      <c r="D206" t="s">
        <v>19</v>
      </c>
      <c r="E206" t="s">
        <v>21</v>
      </c>
    </row>
    <row r="207" spans="1:5" x14ac:dyDescent="0.35">
      <c r="A207">
        <v>18</v>
      </c>
      <c r="B207">
        <v>23298242</v>
      </c>
      <c r="D207" t="s">
        <v>19</v>
      </c>
      <c r="E207" t="s">
        <v>21</v>
      </c>
    </row>
    <row r="208" spans="1:5" x14ac:dyDescent="0.35">
      <c r="A208">
        <v>20</v>
      </c>
      <c r="B208">
        <v>24674148</v>
      </c>
      <c r="C208">
        <v>24969549</v>
      </c>
      <c r="D208" t="s">
        <v>19</v>
      </c>
      <c r="E208" t="s">
        <v>21</v>
      </c>
    </row>
    <row r="209" spans="1:5" x14ac:dyDescent="0.35">
      <c r="A209">
        <v>21</v>
      </c>
      <c r="B209">
        <v>51391768</v>
      </c>
      <c r="D209" t="s">
        <v>19</v>
      </c>
      <c r="E209" t="s">
        <v>21</v>
      </c>
    </row>
    <row r="210" spans="1:5" x14ac:dyDescent="0.35">
      <c r="A210">
        <v>23</v>
      </c>
      <c r="B210">
        <v>8488359</v>
      </c>
      <c r="D210" t="s">
        <v>19</v>
      </c>
      <c r="E210" t="s">
        <v>21</v>
      </c>
    </row>
    <row r="211" spans="1:5" x14ac:dyDescent="0.35">
      <c r="A211">
        <v>24</v>
      </c>
      <c r="B211">
        <v>26359293</v>
      </c>
      <c r="C211">
        <v>26370499</v>
      </c>
      <c r="D211" t="s">
        <v>19</v>
      </c>
      <c r="E211" t="s">
        <v>21</v>
      </c>
    </row>
    <row r="212" spans="1:5" x14ac:dyDescent="0.35">
      <c r="A212">
        <v>26</v>
      </c>
      <c r="B212">
        <v>10903577</v>
      </c>
      <c r="D212" t="s">
        <v>19</v>
      </c>
      <c r="E212" t="s">
        <v>21</v>
      </c>
    </row>
    <row r="213" spans="1:5" x14ac:dyDescent="0.35">
      <c r="A213">
        <v>29</v>
      </c>
      <c r="B213">
        <v>30499875</v>
      </c>
      <c r="D213" t="s">
        <v>19</v>
      </c>
      <c r="E213" t="s">
        <v>21</v>
      </c>
    </row>
    <row r="214" spans="1:5" x14ac:dyDescent="0.35">
      <c r="A214" s="3">
        <v>1</v>
      </c>
      <c r="B214">
        <v>2500001</v>
      </c>
      <c r="C214">
        <v>3000000</v>
      </c>
      <c r="D214" t="s">
        <v>26</v>
      </c>
      <c r="E214" t="s">
        <v>27</v>
      </c>
    </row>
    <row r="215" spans="1:5" x14ac:dyDescent="0.35">
      <c r="A215" s="3">
        <v>1</v>
      </c>
      <c r="B215">
        <v>3000001</v>
      </c>
      <c r="C215">
        <v>3500000</v>
      </c>
      <c r="D215" t="s">
        <v>26</v>
      </c>
      <c r="E215" t="s">
        <v>27</v>
      </c>
    </row>
    <row r="216" spans="1:5" x14ac:dyDescent="0.35">
      <c r="A216" s="3">
        <v>6</v>
      </c>
      <c r="B216">
        <v>47000001</v>
      </c>
      <c r="C216">
        <v>47500000</v>
      </c>
      <c r="D216" t="s">
        <v>26</v>
      </c>
      <c r="E216" t="s">
        <v>27</v>
      </c>
    </row>
    <row r="217" spans="1:5" x14ac:dyDescent="0.35">
      <c r="A217">
        <v>16</v>
      </c>
      <c r="B217">
        <v>7000001</v>
      </c>
      <c r="C217">
        <v>7500000</v>
      </c>
      <c r="D217" t="s">
        <v>26</v>
      </c>
      <c r="E217" t="s">
        <v>27</v>
      </c>
    </row>
    <row r="218" spans="1:5" x14ac:dyDescent="0.35">
      <c r="A218" s="3">
        <v>18</v>
      </c>
      <c r="B218">
        <v>500001</v>
      </c>
      <c r="C218">
        <v>1000000</v>
      </c>
      <c r="D218" t="s">
        <v>26</v>
      </c>
      <c r="E218" t="s">
        <v>27</v>
      </c>
    </row>
    <row r="219" spans="1:5" x14ac:dyDescent="0.35">
      <c r="A219" s="3">
        <v>1</v>
      </c>
      <c r="B219">
        <v>2930000</v>
      </c>
      <c r="C219">
        <v>3190000</v>
      </c>
      <c r="D219" t="s">
        <v>26</v>
      </c>
      <c r="E219" t="s">
        <v>25</v>
      </c>
    </row>
    <row r="220" spans="1:5" x14ac:dyDescent="0.35">
      <c r="A220" s="3">
        <v>1</v>
      </c>
      <c r="B220">
        <v>21150000</v>
      </c>
      <c r="C220">
        <v>21260000</v>
      </c>
      <c r="D220" t="s">
        <v>26</v>
      </c>
      <c r="E220" t="s">
        <v>25</v>
      </c>
    </row>
    <row r="221" spans="1:5" x14ac:dyDescent="0.35">
      <c r="A221">
        <v>1</v>
      </c>
      <c r="B221">
        <v>28360000</v>
      </c>
      <c r="C221">
        <v>28520000</v>
      </c>
      <c r="D221" t="s">
        <v>26</v>
      </c>
      <c r="E221" t="s">
        <v>25</v>
      </c>
    </row>
    <row r="222" spans="1:5" x14ac:dyDescent="0.35">
      <c r="A222" s="3">
        <v>1</v>
      </c>
      <c r="B222">
        <v>46690000</v>
      </c>
      <c r="C222">
        <v>46830000</v>
      </c>
      <c r="D222" t="s">
        <v>26</v>
      </c>
      <c r="E222" t="s">
        <v>25</v>
      </c>
    </row>
    <row r="223" spans="1:5" x14ac:dyDescent="0.35">
      <c r="A223">
        <v>1</v>
      </c>
      <c r="B223">
        <v>50780000</v>
      </c>
      <c r="C223">
        <v>50920000</v>
      </c>
      <c r="D223" t="s">
        <v>26</v>
      </c>
      <c r="E223" t="s">
        <v>25</v>
      </c>
    </row>
    <row r="224" spans="1:5" x14ac:dyDescent="0.35">
      <c r="A224" s="3">
        <v>1</v>
      </c>
      <c r="B224">
        <v>79870000</v>
      </c>
      <c r="C224">
        <v>80050000</v>
      </c>
      <c r="D224" t="s">
        <v>26</v>
      </c>
      <c r="E224" t="s">
        <v>25</v>
      </c>
    </row>
    <row r="225" spans="1:5" x14ac:dyDescent="0.35">
      <c r="A225" s="3">
        <v>2</v>
      </c>
      <c r="B225">
        <v>21900000</v>
      </c>
      <c r="C225">
        <v>22160000</v>
      </c>
      <c r="D225" t="s">
        <v>26</v>
      </c>
      <c r="E225" t="s">
        <v>25</v>
      </c>
    </row>
    <row r="226" spans="1:5" x14ac:dyDescent="0.35">
      <c r="A226" s="3">
        <v>2</v>
      </c>
      <c r="B226">
        <v>43980000</v>
      </c>
      <c r="C226">
        <v>44080000</v>
      </c>
      <c r="D226" t="s">
        <v>26</v>
      </c>
      <c r="E226" t="s">
        <v>25</v>
      </c>
    </row>
    <row r="227" spans="1:5" x14ac:dyDescent="0.35">
      <c r="A227" s="3">
        <v>2</v>
      </c>
      <c r="B227">
        <v>46350000</v>
      </c>
      <c r="C227">
        <v>46530000</v>
      </c>
      <c r="D227" t="s">
        <v>26</v>
      </c>
      <c r="E227" t="s">
        <v>25</v>
      </c>
    </row>
    <row r="228" spans="1:5" x14ac:dyDescent="0.35">
      <c r="A228" s="3">
        <v>2</v>
      </c>
      <c r="B228">
        <v>53120000</v>
      </c>
      <c r="C228">
        <v>53380000</v>
      </c>
      <c r="D228" t="s">
        <v>26</v>
      </c>
      <c r="E228" t="s">
        <v>25</v>
      </c>
    </row>
    <row r="229" spans="1:5" x14ac:dyDescent="0.35">
      <c r="A229" s="3">
        <v>4</v>
      </c>
      <c r="B229">
        <v>4170000</v>
      </c>
      <c r="C229">
        <v>4340000</v>
      </c>
      <c r="D229" t="s">
        <v>26</v>
      </c>
      <c r="E229" t="s">
        <v>25</v>
      </c>
    </row>
    <row r="230" spans="1:5" x14ac:dyDescent="0.35">
      <c r="A230" s="3">
        <v>4</v>
      </c>
      <c r="B230">
        <v>40190000</v>
      </c>
      <c r="C230">
        <v>40590000</v>
      </c>
      <c r="D230" t="s">
        <v>26</v>
      </c>
      <c r="E230" t="s">
        <v>25</v>
      </c>
    </row>
    <row r="231" spans="1:5" x14ac:dyDescent="0.35">
      <c r="A231" s="3">
        <v>4</v>
      </c>
      <c r="B231">
        <v>40740000</v>
      </c>
      <c r="C231">
        <v>41090000</v>
      </c>
      <c r="D231" t="s">
        <v>26</v>
      </c>
      <c r="E231" t="s">
        <v>25</v>
      </c>
    </row>
    <row r="232" spans="1:5" x14ac:dyDescent="0.35">
      <c r="A232" s="3">
        <v>4</v>
      </c>
      <c r="B232">
        <v>41700000</v>
      </c>
      <c r="C232">
        <v>41830000</v>
      </c>
      <c r="D232" t="s">
        <v>26</v>
      </c>
      <c r="E232" t="s">
        <v>25</v>
      </c>
    </row>
    <row r="233" spans="1:5" x14ac:dyDescent="0.35">
      <c r="A233">
        <v>4</v>
      </c>
      <c r="B233">
        <v>57360000</v>
      </c>
      <c r="C233">
        <v>57480000</v>
      </c>
      <c r="D233" t="s">
        <v>26</v>
      </c>
      <c r="E233" t="s">
        <v>25</v>
      </c>
    </row>
    <row r="234" spans="1:5" x14ac:dyDescent="0.35">
      <c r="A234" s="3">
        <v>4</v>
      </c>
      <c r="B234">
        <v>60020000</v>
      </c>
      <c r="C234">
        <v>60270000</v>
      </c>
      <c r="D234" t="s">
        <v>26</v>
      </c>
      <c r="E234" t="s">
        <v>25</v>
      </c>
    </row>
    <row r="235" spans="1:5" x14ac:dyDescent="0.35">
      <c r="A235" s="3">
        <v>4</v>
      </c>
      <c r="B235">
        <v>61870000</v>
      </c>
      <c r="C235">
        <v>62100000</v>
      </c>
      <c r="D235" t="s">
        <v>26</v>
      </c>
      <c r="E235" t="s">
        <v>25</v>
      </c>
    </row>
    <row r="236" spans="1:5" x14ac:dyDescent="0.35">
      <c r="A236" s="3">
        <v>6</v>
      </c>
      <c r="B236">
        <v>25290000</v>
      </c>
      <c r="C236">
        <v>25400000</v>
      </c>
      <c r="D236" t="s">
        <v>26</v>
      </c>
      <c r="E236" t="s">
        <v>25</v>
      </c>
    </row>
    <row r="237" spans="1:5" x14ac:dyDescent="0.35">
      <c r="A237" s="3">
        <v>6</v>
      </c>
      <c r="B237">
        <v>28390000</v>
      </c>
      <c r="C237">
        <v>28520000</v>
      </c>
      <c r="D237" t="s">
        <v>26</v>
      </c>
      <c r="E237" t="s">
        <v>25</v>
      </c>
    </row>
    <row r="238" spans="1:5" x14ac:dyDescent="0.35">
      <c r="A238">
        <v>6</v>
      </c>
      <c r="B238">
        <v>33340000</v>
      </c>
      <c r="C238">
        <v>33560000</v>
      </c>
      <c r="D238" t="s">
        <v>26</v>
      </c>
      <c r="E238" t="s">
        <v>25</v>
      </c>
    </row>
    <row r="239" spans="1:5" x14ac:dyDescent="0.35">
      <c r="A239" s="3">
        <v>8</v>
      </c>
      <c r="B239">
        <v>71210000</v>
      </c>
      <c r="C239">
        <v>71310000</v>
      </c>
      <c r="D239" t="s">
        <v>26</v>
      </c>
      <c r="E239" t="s">
        <v>25</v>
      </c>
    </row>
    <row r="240" spans="1:5" x14ac:dyDescent="0.35">
      <c r="A240" s="3">
        <v>10</v>
      </c>
      <c r="B240">
        <v>3720000</v>
      </c>
      <c r="C240">
        <v>3980000</v>
      </c>
      <c r="D240" t="s">
        <v>26</v>
      </c>
      <c r="E240" t="s">
        <v>25</v>
      </c>
    </row>
    <row r="241" spans="1:5" x14ac:dyDescent="0.35">
      <c r="A241" s="3">
        <v>10</v>
      </c>
      <c r="B241">
        <v>4040000</v>
      </c>
      <c r="C241">
        <v>4220000</v>
      </c>
      <c r="D241" t="s">
        <v>26</v>
      </c>
      <c r="E241" t="s">
        <v>25</v>
      </c>
    </row>
    <row r="242" spans="1:5" x14ac:dyDescent="0.35">
      <c r="A242" s="3">
        <v>10</v>
      </c>
      <c r="B242">
        <v>6390000</v>
      </c>
      <c r="C242">
        <v>6500000</v>
      </c>
      <c r="D242" t="s">
        <v>26</v>
      </c>
      <c r="E242" t="s">
        <v>25</v>
      </c>
    </row>
    <row r="243" spans="1:5" x14ac:dyDescent="0.35">
      <c r="A243">
        <v>11</v>
      </c>
      <c r="B243">
        <v>9720000</v>
      </c>
      <c r="C243">
        <v>9880000</v>
      </c>
      <c r="D243" t="s">
        <v>26</v>
      </c>
      <c r="E243" t="s">
        <v>25</v>
      </c>
    </row>
    <row r="244" spans="1:5" x14ac:dyDescent="0.35">
      <c r="A244" s="3">
        <v>11</v>
      </c>
      <c r="B244">
        <v>37550000</v>
      </c>
      <c r="C244">
        <v>37760000</v>
      </c>
      <c r="D244" t="s">
        <v>26</v>
      </c>
      <c r="E244" t="s">
        <v>25</v>
      </c>
    </row>
    <row r="245" spans="1:5" x14ac:dyDescent="0.35">
      <c r="A245" s="3">
        <v>11</v>
      </c>
      <c r="B245">
        <v>37800000</v>
      </c>
      <c r="C245">
        <v>37940000</v>
      </c>
      <c r="D245" t="s">
        <v>26</v>
      </c>
      <c r="E245" t="s">
        <v>25</v>
      </c>
    </row>
    <row r="246" spans="1:5" x14ac:dyDescent="0.35">
      <c r="A246" s="3">
        <v>11</v>
      </c>
      <c r="B246">
        <v>46550000</v>
      </c>
      <c r="C246">
        <v>46920000</v>
      </c>
      <c r="D246" t="s">
        <v>26</v>
      </c>
      <c r="E246" t="s">
        <v>25</v>
      </c>
    </row>
    <row r="247" spans="1:5" x14ac:dyDescent="0.35">
      <c r="A247" s="3">
        <v>11</v>
      </c>
      <c r="B247">
        <v>48480000</v>
      </c>
      <c r="C247">
        <v>48710000</v>
      </c>
      <c r="D247" t="s">
        <v>26</v>
      </c>
      <c r="E247" t="s">
        <v>25</v>
      </c>
    </row>
    <row r="248" spans="1:5" x14ac:dyDescent="0.35">
      <c r="A248" s="3">
        <v>12</v>
      </c>
      <c r="B248">
        <v>58030000</v>
      </c>
      <c r="C248">
        <v>58130000</v>
      </c>
      <c r="D248" t="s">
        <v>26</v>
      </c>
      <c r="E248" t="s">
        <v>25</v>
      </c>
    </row>
    <row r="249" spans="1:5" x14ac:dyDescent="0.35">
      <c r="A249" s="3">
        <v>12</v>
      </c>
      <c r="B249">
        <v>59020000</v>
      </c>
      <c r="C249">
        <v>59170000</v>
      </c>
      <c r="D249" t="s">
        <v>26</v>
      </c>
      <c r="E249" t="s">
        <v>25</v>
      </c>
    </row>
    <row r="250" spans="1:5" x14ac:dyDescent="0.35">
      <c r="A250" s="3">
        <v>13</v>
      </c>
      <c r="B250">
        <v>46850000</v>
      </c>
      <c r="C250">
        <v>47020000</v>
      </c>
      <c r="D250" t="s">
        <v>26</v>
      </c>
      <c r="E250" t="s">
        <v>25</v>
      </c>
    </row>
    <row r="251" spans="1:5" x14ac:dyDescent="0.35">
      <c r="A251" s="3">
        <v>13</v>
      </c>
      <c r="B251">
        <v>48690000</v>
      </c>
      <c r="C251">
        <v>48820000</v>
      </c>
      <c r="D251" t="s">
        <v>26</v>
      </c>
      <c r="E251" t="s">
        <v>25</v>
      </c>
    </row>
    <row r="252" spans="1:5" x14ac:dyDescent="0.35">
      <c r="A252" s="3">
        <v>13</v>
      </c>
      <c r="B252">
        <v>53990000</v>
      </c>
      <c r="C252">
        <v>54130000</v>
      </c>
      <c r="D252" t="s">
        <v>26</v>
      </c>
      <c r="E252" t="s">
        <v>25</v>
      </c>
    </row>
    <row r="253" spans="1:5" x14ac:dyDescent="0.35">
      <c r="A253" s="3">
        <v>14</v>
      </c>
      <c r="B253">
        <v>50910000</v>
      </c>
      <c r="C253">
        <v>51340000</v>
      </c>
      <c r="D253" t="s">
        <v>26</v>
      </c>
      <c r="E253" t="s">
        <v>25</v>
      </c>
    </row>
    <row r="254" spans="1:5" x14ac:dyDescent="0.35">
      <c r="A254" s="3">
        <v>15</v>
      </c>
      <c r="B254">
        <v>9830000</v>
      </c>
      <c r="C254">
        <v>9930000</v>
      </c>
      <c r="D254" t="s">
        <v>26</v>
      </c>
      <c r="E254" t="s">
        <v>25</v>
      </c>
    </row>
    <row r="255" spans="1:5" x14ac:dyDescent="0.35">
      <c r="A255" s="3">
        <v>16</v>
      </c>
      <c r="B255">
        <v>2080000</v>
      </c>
      <c r="C255">
        <v>2240000</v>
      </c>
      <c r="D255" t="s">
        <v>26</v>
      </c>
      <c r="E255" t="s">
        <v>25</v>
      </c>
    </row>
    <row r="256" spans="1:5" x14ac:dyDescent="0.35">
      <c r="A256" s="3">
        <v>16</v>
      </c>
      <c r="B256">
        <v>4830000</v>
      </c>
      <c r="C256">
        <v>4930000</v>
      </c>
      <c r="D256" t="s">
        <v>26</v>
      </c>
      <c r="E256" t="s">
        <v>25</v>
      </c>
    </row>
    <row r="257" spans="1:5" x14ac:dyDescent="0.35">
      <c r="A257" s="3">
        <v>16</v>
      </c>
      <c r="B257">
        <v>18740000</v>
      </c>
      <c r="C257">
        <v>18880000</v>
      </c>
      <c r="D257" t="s">
        <v>26</v>
      </c>
      <c r="E257" t="s">
        <v>25</v>
      </c>
    </row>
    <row r="258" spans="1:5" x14ac:dyDescent="0.35">
      <c r="A258" s="3">
        <v>16</v>
      </c>
      <c r="B258">
        <v>39840000</v>
      </c>
      <c r="C258">
        <v>39990000</v>
      </c>
      <c r="D258" t="s">
        <v>26</v>
      </c>
      <c r="E258" t="s">
        <v>25</v>
      </c>
    </row>
    <row r="259" spans="1:5" x14ac:dyDescent="0.35">
      <c r="A259" s="3">
        <v>17</v>
      </c>
      <c r="B259">
        <v>5620000</v>
      </c>
      <c r="C259">
        <v>5740000</v>
      </c>
      <c r="D259" t="s">
        <v>26</v>
      </c>
      <c r="E259" t="s">
        <v>25</v>
      </c>
    </row>
    <row r="260" spans="1:5" x14ac:dyDescent="0.35">
      <c r="A260" s="3">
        <v>18</v>
      </c>
      <c r="B260">
        <v>450000</v>
      </c>
      <c r="C260">
        <v>560000</v>
      </c>
      <c r="D260" t="s">
        <v>26</v>
      </c>
      <c r="E260" t="s">
        <v>25</v>
      </c>
    </row>
    <row r="261" spans="1:5" x14ac:dyDescent="0.35">
      <c r="A261" s="3">
        <v>18</v>
      </c>
      <c r="B261">
        <v>570000</v>
      </c>
      <c r="C261">
        <v>1020000</v>
      </c>
      <c r="D261" t="s">
        <v>26</v>
      </c>
      <c r="E261" t="s">
        <v>25</v>
      </c>
    </row>
    <row r="262" spans="1:5" x14ac:dyDescent="0.35">
      <c r="A262" s="3">
        <v>18</v>
      </c>
      <c r="B262">
        <v>1460000</v>
      </c>
      <c r="C262">
        <v>1710000</v>
      </c>
      <c r="D262" t="s">
        <v>26</v>
      </c>
      <c r="E262" t="s">
        <v>25</v>
      </c>
    </row>
    <row r="263" spans="1:5" x14ac:dyDescent="0.35">
      <c r="A263" s="3">
        <v>18</v>
      </c>
      <c r="B263">
        <v>15490000</v>
      </c>
      <c r="C263">
        <v>15780000</v>
      </c>
      <c r="D263" t="s">
        <v>26</v>
      </c>
      <c r="E263" t="s">
        <v>25</v>
      </c>
    </row>
    <row r="264" spans="1:5" x14ac:dyDescent="0.35">
      <c r="A264" s="3">
        <v>18</v>
      </c>
      <c r="B264">
        <v>24040000</v>
      </c>
      <c r="C264">
        <v>24160000</v>
      </c>
      <c r="D264" t="s">
        <v>26</v>
      </c>
      <c r="E264" t="s">
        <v>25</v>
      </c>
    </row>
    <row r="265" spans="1:5" x14ac:dyDescent="0.35">
      <c r="A265">
        <v>18</v>
      </c>
      <c r="B265">
        <v>24260000</v>
      </c>
      <c r="C265">
        <v>24380000</v>
      </c>
      <c r="D265" t="s">
        <v>26</v>
      </c>
      <c r="E265" t="s">
        <v>25</v>
      </c>
    </row>
    <row r="266" spans="1:5" x14ac:dyDescent="0.35">
      <c r="A266" s="3">
        <v>19</v>
      </c>
      <c r="B266">
        <v>3550000</v>
      </c>
      <c r="C266">
        <v>3720000</v>
      </c>
      <c r="D266" t="s">
        <v>26</v>
      </c>
      <c r="E266" t="s">
        <v>25</v>
      </c>
    </row>
    <row r="267" spans="1:5" x14ac:dyDescent="0.35">
      <c r="A267" s="3">
        <v>21</v>
      </c>
      <c r="B267">
        <v>7190000</v>
      </c>
      <c r="C267">
        <v>7340000</v>
      </c>
      <c r="D267" t="s">
        <v>26</v>
      </c>
      <c r="E267" t="s">
        <v>25</v>
      </c>
    </row>
    <row r="268" spans="1:5" x14ac:dyDescent="0.35">
      <c r="A268" s="3">
        <v>24</v>
      </c>
      <c r="B268">
        <v>4370000</v>
      </c>
      <c r="C268">
        <v>4590000</v>
      </c>
      <c r="D268" t="s">
        <v>26</v>
      </c>
      <c r="E268" t="s">
        <v>25</v>
      </c>
    </row>
    <row r="269" spans="1:5" x14ac:dyDescent="0.35">
      <c r="A269" s="3">
        <v>24</v>
      </c>
      <c r="B269">
        <v>20910000</v>
      </c>
      <c r="C269">
        <v>21020000</v>
      </c>
      <c r="D269" t="s">
        <v>26</v>
      </c>
      <c r="E269" t="s">
        <v>25</v>
      </c>
    </row>
    <row r="270" spans="1:5" x14ac:dyDescent="0.35">
      <c r="A270" s="3">
        <v>24</v>
      </c>
      <c r="B270">
        <v>23250000</v>
      </c>
      <c r="C270">
        <v>23480000</v>
      </c>
      <c r="D270" t="s">
        <v>26</v>
      </c>
      <c r="E270" t="s">
        <v>25</v>
      </c>
    </row>
    <row r="271" spans="1:5" x14ac:dyDescent="0.35">
      <c r="A271" s="3">
        <v>24</v>
      </c>
      <c r="B271">
        <v>23830000</v>
      </c>
      <c r="C271">
        <v>23930000</v>
      </c>
      <c r="D271" t="s">
        <v>26</v>
      </c>
      <c r="E271" t="s">
        <v>25</v>
      </c>
    </row>
    <row r="272" spans="1:5" x14ac:dyDescent="0.35">
      <c r="A272" s="3">
        <v>25</v>
      </c>
      <c r="B272">
        <v>6730000</v>
      </c>
      <c r="C272">
        <v>6860000</v>
      </c>
      <c r="D272" t="s">
        <v>26</v>
      </c>
      <c r="E272" t="s">
        <v>25</v>
      </c>
    </row>
    <row r="273" spans="1:5" x14ac:dyDescent="0.35">
      <c r="A273" s="3">
        <v>26</v>
      </c>
      <c r="B273">
        <v>2420000</v>
      </c>
      <c r="C273">
        <v>2610000</v>
      </c>
      <c r="D273" t="s">
        <v>26</v>
      </c>
      <c r="E273" t="s">
        <v>25</v>
      </c>
    </row>
    <row r="274" spans="1:5" x14ac:dyDescent="0.35">
      <c r="A274" s="3">
        <v>26</v>
      </c>
      <c r="B274">
        <v>8680000</v>
      </c>
      <c r="C274">
        <v>8790000</v>
      </c>
      <c r="D274" t="s">
        <v>26</v>
      </c>
      <c r="E274" t="s">
        <v>25</v>
      </c>
    </row>
    <row r="275" spans="1:5" x14ac:dyDescent="0.35">
      <c r="A275">
        <v>28</v>
      </c>
      <c r="B275">
        <v>8200000</v>
      </c>
      <c r="C275">
        <v>8300000</v>
      </c>
      <c r="D275" t="s">
        <v>26</v>
      </c>
      <c r="E275" t="s">
        <v>25</v>
      </c>
    </row>
    <row r="276" spans="1:5" x14ac:dyDescent="0.35">
      <c r="A276" s="3">
        <v>31</v>
      </c>
      <c r="B276">
        <v>1950000</v>
      </c>
      <c r="C276">
        <v>2140000</v>
      </c>
      <c r="D276" t="s">
        <v>26</v>
      </c>
      <c r="E276" t="s">
        <v>25</v>
      </c>
    </row>
    <row r="277" spans="1:5" x14ac:dyDescent="0.35">
      <c r="A277" s="3">
        <v>31</v>
      </c>
      <c r="B277">
        <v>3090000</v>
      </c>
      <c r="C277">
        <v>3190000</v>
      </c>
      <c r="D277" t="s">
        <v>26</v>
      </c>
      <c r="E277" t="s">
        <v>25</v>
      </c>
    </row>
    <row r="278" spans="1:5" x14ac:dyDescent="0.35">
      <c r="A278" s="3">
        <v>32</v>
      </c>
      <c r="B278">
        <v>530000</v>
      </c>
      <c r="C278">
        <v>630000</v>
      </c>
      <c r="D278" t="s">
        <v>26</v>
      </c>
      <c r="E278" t="s">
        <v>25</v>
      </c>
    </row>
    <row r="279" spans="1:5" x14ac:dyDescent="0.35">
      <c r="A279" s="3">
        <v>32</v>
      </c>
      <c r="B279">
        <v>640000</v>
      </c>
      <c r="C279">
        <v>780000</v>
      </c>
      <c r="D279" t="s">
        <v>26</v>
      </c>
      <c r="E279" t="s">
        <v>25</v>
      </c>
    </row>
    <row r="280" spans="1:5" x14ac:dyDescent="0.35">
      <c r="A280" s="3">
        <v>34</v>
      </c>
      <c r="B280">
        <v>14470000</v>
      </c>
      <c r="C280">
        <v>14610000</v>
      </c>
      <c r="D280" t="s">
        <v>26</v>
      </c>
      <c r="E280" t="s">
        <v>25</v>
      </c>
    </row>
    <row r="281" spans="1:5" x14ac:dyDescent="0.35">
      <c r="A281" s="3">
        <v>34</v>
      </c>
      <c r="B281">
        <v>26310000</v>
      </c>
      <c r="C281">
        <v>26510000</v>
      </c>
      <c r="D281" t="s">
        <v>26</v>
      </c>
      <c r="E281" t="s">
        <v>25</v>
      </c>
    </row>
    <row r="282" spans="1:5" x14ac:dyDescent="0.35">
      <c r="A282" s="3">
        <v>36</v>
      </c>
      <c r="B282">
        <v>340000</v>
      </c>
      <c r="C282">
        <v>520000</v>
      </c>
      <c r="D282" t="s">
        <v>26</v>
      </c>
      <c r="E282" t="s">
        <v>25</v>
      </c>
    </row>
    <row r="283" spans="1:5" x14ac:dyDescent="0.35">
      <c r="A283" s="3">
        <v>37</v>
      </c>
      <c r="B283">
        <v>4380000</v>
      </c>
      <c r="C283">
        <v>4570000</v>
      </c>
      <c r="D283" t="s">
        <v>26</v>
      </c>
      <c r="E283" t="s">
        <v>25</v>
      </c>
    </row>
    <row r="284" spans="1:5" x14ac:dyDescent="0.35">
      <c r="A284" s="3">
        <v>37</v>
      </c>
      <c r="B284">
        <v>6560000</v>
      </c>
      <c r="C284">
        <v>6660000</v>
      </c>
      <c r="D284" t="s">
        <v>26</v>
      </c>
      <c r="E284" t="s">
        <v>25</v>
      </c>
    </row>
    <row r="285" spans="1:5" x14ac:dyDescent="0.35">
      <c r="A285" s="3">
        <v>37</v>
      </c>
      <c r="B285">
        <v>12310000</v>
      </c>
      <c r="C285">
        <v>12420000</v>
      </c>
      <c r="D285" t="s">
        <v>26</v>
      </c>
      <c r="E285" t="s">
        <v>25</v>
      </c>
    </row>
    <row r="286" spans="1:5" x14ac:dyDescent="0.35">
      <c r="A286" s="3">
        <v>37</v>
      </c>
      <c r="B286">
        <v>16140000</v>
      </c>
      <c r="C286">
        <v>16270000</v>
      </c>
      <c r="D286" t="s">
        <v>26</v>
      </c>
      <c r="E286" t="s">
        <v>25</v>
      </c>
    </row>
    <row r="287" spans="1:5" x14ac:dyDescent="0.35">
      <c r="A287" s="3">
        <v>1</v>
      </c>
      <c r="B287" s="2">
        <v>96286007</v>
      </c>
      <c r="C287" s="2">
        <v>96335577</v>
      </c>
      <c r="D287" t="s">
        <v>19</v>
      </c>
      <c r="E287" t="s">
        <v>23</v>
      </c>
    </row>
    <row r="288" spans="1:5" x14ac:dyDescent="0.35">
      <c r="A288" s="3">
        <v>2</v>
      </c>
      <c r="B288" s="2">
        <v>77639995</v>
      </c>
      <c r="D288" t="s">
        <v>19</v>
      </c>
      <c r="E288" t="s">
        <v>23</v>
      </c>
    </row>
    <row r="289" spans="1:5" x14ac:dyDescent="0.35">
      <c r="A289" s="3">
        <v>3</v>
      </c>
      <c r="B289" s="2">
        <v>68103223</v>
      </c>
      <c r="C289" s="2">
        <v>68260652</v>
      </c>
      <c r="D289" t="s">
        <v>19</v>
      </c>
      <c r="E289" t="s">
        <v>23</v>
      </c>
    </row>
    <row r="290" spans="1:5" x14ac:dyDescent="0.35">
      <c r="A290" s="3">
        <v>3</v>
      </c>
      <c r="B290" s="2">
        <v>73085096</v>
      </c>
      <c r="D290" t="s">
        <v>19</v>
      </c>
      <c r="E290" t="s">
        <v>23</v>
      </c>
    </row>
    <row r="291" spans="1:5" x14ac:dyDescent="0.35">
      <c r="A291" s="3">
        <v>3</v>
      </c>
      <c r="B291" s="2">
        <v>93933450</v>
      </c>
      <c r="C291" s="2">
        <v>93944095</v>
      </c>
      <c r="D291" t="s">
        <v>19</v>
      </c>
      <c r="E291" t="s">
        <v>23</v>
      </c>
    </row>
    <row r="292" spans="1:5" x14ac:dyDescent="0.35">
      <c r="A292" s="3">
        <v>4</v>
      </c>
      <c r="B292" s="2">
        <v>3242023</v>
      </c>
      <c r="D292" t="s">
        <v>19</v>
      </c>
      <c r="E292" t="s">
        <v>23</v>
      </c>
    </row>
    <row r="293" spans="1:5" x14ac:dyDescent="0.35">
      <c r="A293" s="3">
        <v>4</v>
      </c>
      <c r="B293" s="2">
        <v>26501614</v>
      </c>
      <c r="D293" t="s">
        <v>19</v>
      </c>
      <c r="E293" t="s">
        <v>23</v>
      </c>
    </row>
    <row r="294" spans="1:5" x14ac:dyDescent="0.35">
      <c r="A294" s="3">
        <v>4</v>
      </c>
      <c r="B294" s="2">
        <v>33687645</v>
      </c>
      <c r="D294" t="s">
        <v>19</v>
      </c>
      <c r="E294" t="s">
        <v>23</v>
      </c>
    </row>
    <row r="295" spans="1:5" x14ac:dyDescent="0.35">
      <c r="A295" s="3">
        <v>5</v>
      </c>
      <c r="B295" s="2">
        <v>51639046</v>
      </c>
      <c r="D295" t="s">
        <v>19</v>
      </c>
      <c r="E295" t="s">
        <v>23</v>
      </c>
    </row>
    <row r="296" spans="1:5" x14ac:dyDescent="0.35">
      <c r="A296" s="3">
        <v>10</v>
      </c>
      <c r="B296" s="2">
        <v>5221427</v>
      </c>
      <c r="C296" s="2">
        <v>5440236</v>
      </c>
      <c r="D296" t="s">
        <v>19</v>
      </c>
      <c r="E296" t="s">
        <v>23</v>
      </c>
    </row>
    <row r="297" spans="1:5" x14ac:dyDescent="0.35">
      <c r="A297">
        <v>10</v>
      </c>
      <c r="B297">
        <v>9836009</v>
      </c>
      <c r="C297">
        <v>11792711</v>
      </c>
      <c r="D297" t="s">
        <v>19</v>
      </c>
      <c r="E297" t="s">
        <v>23</v>
      </c>
    </row>
    <row r="298" spans="1:5" x14ac:dyDescent="0.35">
      <c r="A298" s="3">
        <v>11</v>
      </c>
      <c r="B298" s="2">
        <v>46948403</v>
      </c>
      <c r="D298" t="s">
        <v>19</v>
      </c>
      <c r="E298" t="s">
        <v>23</v>
      </c>
    </row>
    <row r="299" spans="1:5" x14ac:dyDescent="0.35">
      <c r="A299" s="3">
        <v>13</v>
      </c>
      <c r="B299" s="2">
        <v>10210459</v>
      </c>
      <c r="C299" s="2">
        <v>10225305</v>
      </c>
      <c r="D299" t="s">
        <v>19</v>
      </c>
      <c r="E299" t="s">
        <v>23</v>
      </c>
    </row>
    <row r="300" spans="1:5" x14ac:dyDescent="0.35">
      <c r="A300">
        <v>13</v>
      </c>
      <c r="B300" s="2">
        <v>11095120</v>
      </c>
      <c r="C300" s="2">
        <v>11678731</v>
      </c>
      <c r="D300" t="s">
        <v>19</v>
      </c>
      <c r="E300" t="s">
        <v>23</v>
      </c>
    </row>
    <row r="301" spans="1:5" x14ac:dyDescent="0.35">
      <c r="A301" s="3">
        <v>13</v>
      </c>
      <c r="B301" s="2">
        <v>12260714</v>
      </c>
      <c r="D301" t="s">
        <v>19</v>
      </c>
      <c r="E301" t="s">
        <v>23</v>
      </c>
    </row>
    <row r="302" spans="1:5" x14ac:dyDescent="0.35">
      <c r="A302" s="3">
        <v>14</v>
      </c>
      <c r="B302" s="2">
        <v>21146119</v>
      </c>
      <c r="D302" t="s">
        <v>19</v>
      </c>
      <c r="E302" t="s">
        <v>23</v>
      </c>
    </row>
    <row r="303" spans="1:5" x14ac:dyDescent="0.35">
      <c r="A303" s="3">
        <v>15</v>
      </c>
      <c r="B303" s="2">
        <v>32638117</v>
      </c>
      <c r="C303" s="2">
        <v>32853840</v>
      </c>
      <c r="D303" t="s">
        <v>19</v>
      </c>
      <c r="E303" t="s">
        <v>23</v>
      </c>
    </row>
    <row r="304" spans="1:5" x14ac:dyDescent="0.35">
      <c r="A304" s="3">
        <v>15</v>
      </c>
      <c r="B304" s="2">
        <v>44216576</v>
      </c>
      <c r="C304" s="2">
        <v>44267011</v>
      </c>
      <c r="D304" t="s">
        <v>19</v>
      </c>
      <c r="E304" t="s">
        <v>23</v>
      </c>
    </row>
    <row r="305" spans="1:5" x14ac:dyDescent="0.35">
      <c r="A305" s="3">
        <v>16</v>
      </c>
      <c r="B305" s="2">
        <v>3198732</v>
      </c>
      <c r="C305" s="2">
        <v>3212612</v>
      </c>
      <c r="D305" t="s">
        <v>19</v>
      </c>
      <c r="E305" t="s">
        <v>23</v>
      </c>
    </row>
    <row r="306" spans="1:5" x14ac:dyDescent="0.35">
      <c r="A306" s="3">
        <v>16</v>
      </c>
      <c r="B306" s="2">
        <v>21666143</v>
      </c>
      <c r="D306" t="s">
        <v>19</v>
      </c>
      <c r="E306" t="s">
        <v>23</v>
      </c>
    </row>
    <row r="307" spans="1:5" x14ac:dyDescent="0.35">
      <c r="A307" s="3">
        <v>16</v>
      </c>
      <c r="B307" s="2">
        <v>43873583</v>
      </c>
      <c r="D307" t="s">
        <v>19</v>
      </c>
      <c r="E307" t="s">
        <v>23</v>
      </c>
    </row>
    <row r="308" spans="1:5" x14ac:dyDescent="0.35">
      <c r="A308" s="3">
        <v>18</v>
      </c>
      <c r="B308" s="2">
        <v>53644828</v>
      </c>
      <c r="D308" t="s">
        <v>19</v>
      </c>
      <c r="E308" t="s">
        <v>23</v>
      </c>
    </row>
    <row r="309" spans="1:5" x14ac:dyDescent="0.35">
      <c r="A309" s="3">
        <v>20</v>
      </c>
      <c r="B309" s="2">
        <v>20449477</v>
      </c>
      <c r="C309" s="2">
        <v>20539359</v>
      </c>
      <c r="D309" t="s">
        <v>19</v>
      </c>
      <c r="E309" t="s">
        <v>23</v>
      </c>
    </row>
    <row r="310" spans="1:5" x14ac:dyDescent="0.35">
      <c r="A310" s="3">
        <v>20</v>
      </c>
      <c r="B310" s="2">
        <v>24841077</v>
      </c>
      <c r="C310" s="2">
        <v>24889547</v>
      </c>
      <c r="D310" t="s">
        <v>19</v>
      </c>
      <c r="E310" t="s">
        <v>23</v>
      </c>
    </row>
    <row r="311" spans="1:5" x14ac:dyDescent="0.35">
      <c r="A311" s="3">
        <v>20</v>
      </c>
      <c r="B311" s="2">
        <v>26363605</v>
      </c>
      <c r="D311" t="s">
        <v>19</v>
      </c>
      <c r="E311" t="s">
        <v>23</v>
      </c>
    </row>
    <row r="312" spans="1:5" x14ac:dyDescent="0.35">
      <c r="A312" s="3">
        <v>24</v>
      </c>
      <c r="B312" s="2">
        <v>26270399</v>
      </c>
      <c r="C312" s="2">
        <v>26370499</v>
      </c>
      <c r="D312" t="s">
        <v>19</v>
      </c>
      <c r="E312" t="s">
        <v>23</v>
      </c>
    </row>
    <row r="313" spans="1:5" x14ac:dyDescent="0.35">
      <c r="A313" s="3">
        <v>25</v>
      </c>
      <c r="B313" s="2">
        <v>3603872</v>
      </c>
      <c r="C313" s="2">
        <v>4065978</v>
      </c>
      <c r="D313" t="s">
        <v>19</v>
      </c>
      <c r="E313" t="s">
        <v>23</v>
      </c>
    </row>
    <row r="314" spans="1:5" x14ac:dyDescent="0.35">
      <c r="A314" s="3">
        <v>26</v>
      </c>
      <c r="B314" s="2">
        <v>9721116</v>
      </c>
      <c r="D314" t="s">
        <v>19</v>
      </c>
      <c r="E314" t="s">
        <v>23</v>
      </c>
    </row>
    <row r="315" spans="1:5" x14ac:dyDescent="0.35">
      <c r="A315" s="3">
        <v>26</v>
      </c>
      <c r="B315" s="2">
        <v>11165766</v>
      </c>
      <c r="D315" t="s">
        <v>19</v>
      </c>
      <c r="E315" t="s">
        <v>23</v>
      </c>
    </row>
    <row r="316" spans="1:5" x14ac:dyDescent="0.35">
      <c r="A316" s="3">
        <v>27</v>
      </c>
      <c r="B316" s="2">
        <v>5545082</v>
      </c>
      <c r="D316" t="s">
        <v>19</v>
      </c>
      <c r="E316" t="s">
        <v>23</v>
      </c>
    </row>
    <row r="317" spans="1:5" x14ac:dyDescent="0.35">
      <c r="A317" s="3">
        <v>28</v>
      </c>
      <c r="B317" s="2">
        <v>27342734</v>
      </c>
      <c r="D317" t="s">
        <v>19</v>
      </c>
      <c r="E317" t="s">
        <v>23</v>
      </c>
    </row>
    <row r="318" spans="1:5" x14ac:dyDescent="0.35">
      <c r="A318" s="3">
        <v>31</v>
      </c>
      <c r="B318" s="2">
        <v>6951479</v>
      </c>
      <c r="D318" t="s">
        <v>19</v>
      </c>
      <c r="E318" t="s">
        <v>23</v>
      </c>
    </row>
    <row r="319" spans="1:5" x14ac:dyDescent="0.35">
      <c r="A319" s="3">
        <v>31</v>
      </c>
      <c r="B319" s="2">
        <v>14888449</v>
      </c>
      <c r="C319" s="2">
        <v>14944938</v>
      </c>
      <c r="D319" t="s">
        <v>19</v>
      </c>
      <c r="E319" t="s">
        <v>23</v>
      </c>
    </row>
    <row r="320" spans="1:5" x14ac:dyDescent="0.35">
      <c r="A320" s="3">
        <v>32</v>
      </c>
      <c r="B320" s="2">
        <v>7477172</v>
      </c>
      <c r="D320" t="s">
        <v>19</v>
      </c>
      <c r="E320" t="s">
        <v>23</v>
      </c>
    </row>
    <row r="321" spans="1:5" x14ac:dyDescent="0.35">
      <c r="A321" s="3">
        <v>32</v>
      </c>
      <c r="B321" s="2">
        <v>8385378</v>
      </c>
      <c r="D321" t="s">
        <v>19</v>
      </c>
      <c r="E321" t="s">
        <v>23</v>
      </c>
    </row>
    <row r="322" spans="1:5" x14ac:dyDescent="0.35">
      <c r="A322" s="3">
        <v>33</v>
      </c>
      <c r="B322" s="2">
        <v>8929163</v>
      </c>
      <c r="D322" t="s">
        <v>19</v>
      </c>
      <c r="E322" t="s">
        <v>23</v>
      </c>
    </row>
    <row r="323" spans="1:5" x14ac:dyDescent="0.35">
      <c r="A323" s="3">
        <v>33</v>
      </c>
      <c r="B323" s="2">
        <v>15899884</v>
      </c>
      <c r="D323" t="s">
        <v>19</v>
      </c>
      <c r="E323" t="s">
        <v>23</v>
      </c>
    </row>
    <row r="324" spans="1:5" x14ac:dyDescent="0.35">
      <c r="A324">
        <v>1</v>
      </c>
      <c r="B324" s="1">
        <f>7888709-446711/2</f>
        <v>7665353.5</v>
      </c>
      <c r="C324" s="1">
        <f>7888709+446711/2</f>
        <v>8112064.5</v>
      </c>
      <c r="D324" t="s">
        <v>19</v>
      </c>
      <c r="E324" t="s">
        <v>20</v>
      </c>
    </row>
    <row r="325" spans="1:5" x14ac:dyDescent="0.35">
      <c r="A325">
        <v>1</v>
      </c>
      <c r="B325">
        <f>20841571-212973/2</f>
        <v>20735084.5</v>
      </c>
      <c r="C325">
        <f>20841571+212973/2</f>
        <v>20948057.5</v>
      </c>
      <c r="D325" t="s">
        <v>19</v>
      </c>
      <c r="E325" t="s">
        <v>20</v>
      </c>
    </row>
    <row r="326" spans="1:5" x14ac:dyDescent="0.35">
      <c r="A326">
        <v>1</v>
      </c>
      <c r="B326" s="1">
        <f>111507791-682061/2</f>
        <v>111166760.5</v>
      </c>
      <c r="C326" s="1">
        <f>111507791+682061/2</f>
        <v>111848821.5</v>
      </c>
      <c r="D326" t="s">
        <v>19</v>
      </c>
      <c r="E326" t="s">
        <v>20</v>
      </c>
    </row>
    <row r="327" spans="1:5" x14ac:dyDescent="0.35">
      <c r="A327">
        <v>2</v>
      </c>
      <c r="B327">
        <f>85645949-146038/2</f>
        <v>85572930</v>
      </c>
      <c r="C327">
        <f>85645949+146038/2</f>
        <v>85718968</v>
      </c>
      <c r="D327" t="s">
        <v>19</v>
      </c>
      <c r="E327" t="s">
        <v>20</v>
      </c>
    </row>
    <row r="328" spans="1:5" x14ac:dyDescent="0.35">
      <c r="A328">
        <v>5</v>
      </c>
      <c r="B328" s="1">
        <f>5323685-623946/2</f>
        <v>5011712</v>
      </c>
      <c r="C328" s="1">
        <f>5323685+623946/2</f>
        <v>5635658</v>
      </c>
      <c r="D328" t="s">
        <v>19</v>
      </c>
      <c r="E328" t="s">
        <v>20</v>
      </c>
    </row>
    <row r="329" spans="1:5" x14ac:dyDescent="0.35">
      <c r="A329">
        <v>12</v>
      </c>
      <c r="B329">
        <f>42565679-161093/2</f>
        <v>42485132.5</v>
      </c>
      <c r="C329">
        <f>42565679+161093/2</f>
        <v>42646225.5</v>
      </c>
      <c r="D329" t="s">
        <v>19</v>
      </c>
      <c r="E329" t="s">
        <v>20</v>
      </c>
    </row>
    <row r="330" spans="1:5" x14ac:dyDescent="0.35">
      <c r="A330">
        <v>13</v>
      </c>
      <c r="B330" s="1">
        <f>20988744-277010/2</f>
        <v>20850239</v>
      </c>
      <c r="C330" s="1">
        <f>20988744+277010/2</f>
        <v>21127249</v>
      </c>
      <c r="D330" t="s">
        <v>19</v>
      </c>
      <c r="E330" t="s">
        <v>20</v>
      </c>
    </row>
    <row r="331" spans="1:5" x14ac:dyDescent="0.35">
      <c r="A331">
        <v>13</v>
      </c>
      <c r="B331" s="1">
        <f>30806609-543841/2</f>
        <v>30534688.5</v>
      </c>
      <c r="C331">
        <f>30806609+543841/2</f>
        <v>31078529.5</v>
      </c>
      <c r="D331" t="s">
        <v>19</v>
      </c>
      <c r="E331" t="s">
        <v>20</v>
      </c>
    </row>
    <row r="332" spans="1:5" x14ac:dyDescent="0.35">
      <c r="A332">
        <v>14</v>
      </c>
      <c r="B332" s="1">
        <f>63313543-164185/2</f>
        <v>63231450.5</v>
      </c>
      <c r="C332" s="1">
        <f>63313543+164185/2</f>
        <v>63395635.5</v>
      </c>
      <c r="D332" t="s">
        <v>19</v>
      </c>
      <c r="E332" t="s">
        <v>20</v>
      </c>
    </row>
    <row r="333" spans="1:5" x14ac:dyDescent="0.35">
      <c r="A333">
        <v>16</v>
      </c>
      <c r="B333">
        <f>19679560-172721/2</f>
        <v>19593199.5</v>
      </c>
      <c r="C333">
        <f>19679560+172721/2</f>
        <v>19765920.5</v>
      </c>
      <c r="D333" t="s">
        <v>19</v>
      </c>
      <c r="E333" t="s">
        <v>20</v>
      </c>
    </row>
    <row r="334" spans="1:5" x14ac:dyDescent="0.35">
      <c r="A334">
        <v>17</v>
      </c>
      <c r="B334">
        <f>40389688-275966/2</f>
        <v>40251705</v>
      </c>
      <c r="C334">
        <f>40389688+275966/2</f>
        <v>40527671</v>
      </c>
      <c r="D334" t="s">
        <v>19</v>
      </c>
      <c r="E334" t="s">
        <v>20</v>
      </c>
    </row>
    <row r="335" spans="1:5" x14ac:dyDescent="0.35">
      <c r="A335">
        <v>24</v>
      </c>
      <c r="B335">
        <f>20236943-435197/2</f>
        <v>20019344.5</v>
      </c>
      <c r="C335">
        <f>20236943+435197/2</f>
        <v>20454541.5</v>
      </c>
      <c r="D335" t="s">
        <v>19</v>
      </c>
      <c r="E335" t="s">
        <v>20</v>
      </c>
    </row>
    <row r="336" spans="1:5" x14ac:dyDescent="0.35">
      <c r="A336">
        <v>30</v>
      </c>
      <c r="B336">
        <f>4357124-1239195/2</f>
        <v>3737526.5</v>
      </c>
      <c r="C336">
        <f>4357124+1239195/2</f>
        <v>4976721.5</v>
      </c>
      <c r="D336" t="s">
        <v>19</v>
      </c>
      <c r="E336" t="s">
        <v>20</v>
      </c>
    </row>
    <row r="337" spans="1:5" x14ac:dyDescent="0.35">
      <c r="A337">
        <v>36</v>
      </c>
      <c r="B337" s="1">
        <f>20651032-387059/2</f>
        <v>20457502.5</v>
      </c>
      <c r="C337" s="1">
        <f>20651032+387059/2</f>
        <v>20844561.5</v>
      </c>
      <c r="D337" t="s">
        <v>19</v>
      </c>
      <c r="E337" t="s">
        <v>20</v>
      </c>
    </row>
    <row r="338" spans="1:5" x14ac:dyDescent="0.35">
      <c r="A338">
        <v>1</v>
      </c>
      <c r="B338">
        <v>4920000</v>
      </c>
      <c r="C338">
        <v>5020000</v>
      </c>
      <c r="D338" t="s">
        <v>19</v>
      </c>
      <c r="E338" t="s">
        <v>22</v>
      </c>
    </row>
    <row r="339" spans="1:5" x14ac:dyDescent="0.35">
      <c r="A339">
        <v>1</v>
      </c>
      <c r="B339">
        <v>5540000</v>
      </c>
      <c r="C339">
        <v>5640000</v>
      </c>
      <c r="D339" t="s">
        <v>19</v>
      </c>
      <c r="E339" t="s">
        <v>22</v>
      </c>
    </row>
    <row r="340" spans="1:5" x14ac:dyDescent="0.35">
      <c r="A340">
        <v>1</v>
      </c>
      <c r="B340">
        <v>5820000</v>
      </c>
      <c r="C340">
        <v>6100000</v>
      </c>
      <c r="D340" t="s">
        <v>19</v>
      </c>
      <c r="E340" t="s">
        <v>22</v>
      </c>
    </row>
    <row r="341" spans="1:5" x14ac:dyDescent="0.35">
      <c r="A341">
        <v>1</v>
      </c>
      <c r="B341">
        <v>6060000</v>
      </c>
      <c r="C341">
        <v>6200000</v>
      </c>
      <c r="D341" t="s">
        <v>19</v>
      </c>
      <c r="E341" t="s">
        <v>22</v>
      </c>
    </row>
    <row r="342" spans="1:5" x14ac:dyDescent="0.35">
      <c r="A342">
        <v>1</v>
      </c>
      <c r="B342">
        <v>6360000</v>
      </c>
      <c r="C342">
        <v>6500000</v>
      </c>
      <c r="D342" t="s">
        <v>19</v>
      </c>
      <c r="E342" t="s">
        <v>22</v>
      </c>
    </row>
    <row r="343" spans="1:5" x14ac:dyDescent="0.35">
      <c r="A343">
        <v>1</v>
      </c>
      <c r="B343">
        <v>6580000</v>
      </c>
      <c r="C343">
        <v>6760000</v>
      </c>
      <c r="D343" t="s">
        <v>19</v>
      </c>
      <c r="E343" t="s">
        <v>22</v>
      </c>
    </row>
    <row r="344" spans="1:5" x14ac:dyDescent="0.35">
      <c r="A344">
        <v>1</v>
      </c>
      <c r="B344">
        <v>6740000</v>
      </c>
      <c r="C344">
        <v>6920000</v>
      </c>
      <c r="D344" t="s">
        <v>19</v>
      </c>
      <c r="E344" t="s">
        <v>22</v>
      </c>
    </row>
    <row r="345" spans="1:5" x14ac:dyDescent="0.35">
      <c r="A345">
        <v>1</v>
      </c>
      <c r="B345">
        <v>24200000</v>
      </c>
      <c r="C345">
        <v>24340000</v>
      </c>
      <c r="D345" t="s">
        <v>19</v>
      </c>
      <c r="E345" t="s">
        <v>22</v>
      </c>
    </row>
    <row r="346" spans="1:5" x14ac:dyDescent="0.35">
      <c r="A346">
        <v>1</v>
      </c>
      <c r="B346">
        <v>28480000</v>
      </c>
      <c r="C346">
        <v>28600000</v>
      </c>
      <c r="D346" t="s">
        <v>19</v>
      </c>
      <c r="E346" t="s">
        <v>22</v>
      </c>
    </row>
    <row r="347" spans="1:5" x14ac:dyDescent="0.35">
      <c r="A347">
        <v>1</v>
      </c>
      <c r="B347">
        <v>35140000</v>
      </c>
      <c r="C347">
        <v>35240000</v>
      </c>
      <c r="D347" t="s">
        <v>19</v>
      </c>
      <c r="E347" t="s">
        <v>22</v>
      </c>
    </row>
    <row r="348" spans="1:5" x14ac:dyDescent="0.35">
      <c r="A348">
        <v>1</v>
      </c>
      <c r="B348">
        <v>58440000</v>
      </c>
      <c r="C348">
        <v>58580000</v>
      </c>
      <c r="D348" t="s">
        <v>19</v>
      </c>
      <c r="E348" t="s">
        <v>22</v>
      </c>
    </row>
    <row r="349" spans="1:5" x14ac:dyDescent="0.35">
      <c r="A349">
        <v>1</v>
      </c>
      <c r="B349">
        <v>61160000</v>
      </c>
      <c r="C349">
        <v>61260000</v>
      </c>
      <c r="D349" t="s">
        <v>19</v>
      </c>
      <c r="E349" t="s">
        <v>22</v>
      </c>
    </row>
    <row r="350" spans="1:5" x14ac:dyDescent="0.35">
      <c r="A350">
        <v>1</v>
      </c>
      <c r="B350">
        <v>66700000</v>
      </c>
      <c r="C350">
        <v>66800000</v>
      </c>
      <c r="D350" t="s">
        <v>19</v>
      </c>
      <c r="E350" t="s">
        <v>22</v>
      </c>
    </row>
    <row r="351" spans="1:5" x14ac:dyDescent="0.35">
      <c r="A351">
        <v>1</v>
      </c>
      <c r="B351">
        <v>68440000</v>
      </c>
      <c r="C351">
        <v>68580000</v>
      </c>
      <c r="D351" t="s">
        <v>19</v>
      </c>
      <c r="E351" t="s">
        <v>22</v>
      </c>
    </row>
    <row r="352" spans="1:5" x14ac:dyDescent="0.35">
      <c r="A352">
        <v>1</v>
      </c>
      <c r="B352">
        <v>82620000</v>
      </c>
      <c r="C352">
        <v>82880000</v>
      </c>
      <c r="D352" t="s">
        <v>19</v>
      </c>
      <c r="E352" t="s">
        <v>22</v>
      </c>
    </row>
    <row r="353" spans="1:5" x14ac:dyDescent="0.35">
      <c r="A353">
        <v>1</v>
      </c>
      <c r="B353">
        <v>82920000</v>
      </c>
      <c r="C353">
        <v>83160000</v>
      </c>
      <c r="D353" t="s">
        <v>19</v>
      </c>
      <c r="E353" t="s">
        <v>22</v>
      </c>
    </row>
    <row r="354" spans="1:5" x14ac:dyDescent="0.35">
      <c r="A354">
        <v>1</v>
      </c>
      <c r="B354">
        <v>83240000</v>
      </c>
      <c r="C354">
        <v>83400000</v>
      </c>
      <c r="D354" t="s">
        <v>19</v>
      </c>
      <c r="E354" t="s">
        <v>22</v>
      </c>
    </row>
    <row r="355" spans="1:5" x14ac:dyDescent="0.35">
      <c r="A355">
        <v>1</v>
      </c>
      <c r="B355">
        <v>86840000</v>
      </c>
      <c r="C355">
        <v>86940000</v>
      </c>
      <c r="D355" t="s">
        <v>19</v>
      </c>
      <c r="E355" t="s">
        <v>22</v>
      </c>
    </row>
    <row r="356" spans="1:5" x14ac:dyDescent="0.35">
      <c r="A356">
        <v>1</v>
      </c>
      <c r="B356">
        <v>87140000</v>
      </c>
      <c r="C356">
        <v>87260000</v>
      </c>
      <c r="D356" t="s">
        <v>19</v>
      </c>
      <c r="E356" t="s">
        <v>22</v>
      </c>
    </row>
    <row r="357" spans="1:5" x14ac:dyDescent="0.35">
      <c r="A357">
        <v>1</v>
      </c>
      <c r="B357">
        <v>94840000</v>
      </c>
      <c r="C357">
        <v>94980000</v>
      </c>
      <c r="D357" t="s">
        <v>19</v>
      </c>
      <c r="E357" t="s">
        <v>22</v>
      </c>
    </row>
    <row r="358" spans="1:5" x14ac:dyDescent="0.35">
      <c r="A358">
        <v>1</v>
      </c>
      <c r="B358">
        <v>102080000</v>
      </c>
      <c r="C358">
        <v>102280000</v>
      </c>
      <c r="D358" t="s">
        <v>19</v>
      </c>
      <c r="E358" t="s">
        <v>22</v>
      </c>
    </row>
    <row r="359" spans="1:5" x14ac:dyDescent="0.35">
      <c r="A359">
        <v>1</v>
      </c>
      <c r="B359">
        <v>114160000</v>
      </c>
      <c r="C359">
        <v>114280000</v>
      </c>
      <c r="D359" t="s">
        <v>19</v>
      </c>
      <c r="E359" t="s">
        <v>22</v>
      </c>
    </row>
    <row r="360" spans="1:5" x14ac:dyDescent="0.35">
      <c r="A360">
        <v>2</v>
      </c>
      <c r="B360">
        <v>6700000</v>
      </c>
      <c r="C360">
        <v>6800000</v>
      </c>
      <c r="D360" t="s">
        <v>19</v>
      </c>
      <c r="E360" t="s">
        <v>22</v>
      </c>
    </row>
    <row r="361" spans="1:5" x14ac:dyDescent="0.35">
      <c r="A361">
        <v>2</v>
      </c>
      <c r="B361">
        <v>6740000</v>
      </c>
      <c r="C361">
        <v>6880000</v>
      </c>
      <c r="D361" t="s">
        <v>19</v>
      </c>
      <c r="E361" t="s">
        <v>22</v>
      </c>
    </row>
    <row r="362" spans="1:5" x14ac:dyDescent="0.35">
      <c r="A362">
        <v>2</v>
      </c>
      <c r="B362">
        <v>10140000</v>
      </c>
      <c r="C362">
        <v>10320000</v>
      </c>
      <c r="D362" t="s">
        <v>19</v>
      </c>
      <c r="E362" t="s">
        <v>22</v>
      </c>
    </row>
    <row r="363" spans="1:5" x14ac:dyDescent="0.35">
      <c r="A363">
        <v>2</v>
      </c>
      <c r="B363">
        <v>10260000</v>
      </c>
      <c r="C363">
        <v>10380000</v>
      </c>
      <c r="D363" t="s">
        <v>19</v>
      </c>
      <c r="E363" t="s">
        <v>22</v>
      </c>
    </row>
    <row r="364" spans="1:5" x14ac:dyDescent="0.35">
      <c r="A364">
        <v>2</v>
      </c>
      <c r="B364">
        <v>39520000</v>
      </c>
      <c r="C364">
        <v>39640000</v>
      </c>
      <c r="D364" t="s">
        <v>19</v>
      </c>
      <c r="E364" t="s">
        <v>22</v>
      </c>
    </row>
    <row r="365" spans="1:5" x14ac:dyDescent="0.35">
      <c r="A365">
        <v>2</v>
      </c>
      <c r="B365">
        <v>52500000</v>
      </c>
      <c r="C365">
        <v>52620000</v>
      </c>
      <c r="D365" t="s">
        <v>19</v>
      </c>
      <c r="E365" t="s">
        <v>22</v>
      </c>
    </row>
    <row r="366" spans="1:5" x14ac:dyDescent="0.35">
      <c r="A366">
        <v>2</v>
      </c>
      <c r="B366">
        <v>52580000</v>
      </c>
      <c r="C366">
        <v>52680000</v>
      </c>
      <c r="D366" t="s">
        <v>19</v>
      </c>
      <c r="E366" t="s">
        <v>22</v>
      </c>
    </row>
    <row r="367" spans="1:5" x14ac:dyDescent="0.35">
      <c r="A367">
        <v>2</v>
      </c>
      <c r="B367">
        <v>55940000</v>
      </c>
      <c r="C367">
        <v>56080000</v>
      </c>
      <c r="D367" t="s">
        <v>19</v>
      </c>
      <c r="E367" t="s">
        <v>22</v>
      </c>
    </row>
    <row r="368" spans="1:5" x14ac:dyDescent="0.35">
      <c r="A368">
        <v>2</v>
      </c>
      <c r="B368">
        <v>56200000</v>
      </c>
      <c r="C368">
        <v>56300000</v>
      </c>
      <c r="D368" t="s">
        <v>19</v>
      </c>
      <c r="E368" t="s">
        <v>22</v>
      </c>
    </row>
    <row r="369" spans="1:5" x14ac:dyDescent="0.35">
      <c r="A369">
        <v>2</v>
      </c>
      <c r="B369">
        <v>60160000</v>
      </c>
      <c r="C369">
        <v>60260000</v>
      </c>
      <c r="D369" t="s">
        <v>19</v>
      </c>
      <c r="E369" t="s">
        <v>22</v>
      </c>
    </row>
    <row r="370" spans="1:5" x14ac:dyDescent="0.35">
      <c r="A370">
        <v>3</v>
      </c>
      <c r="B370">
        <v>20160000</v>
      </c>
      <c r="C370">
        <v>20280000</v>
      </c>
      <c r="D370" t="s">
        <v>19</v>
      </c>
      <c r="E370" t="s">
        <v>22</v>
      </c>
    </row>
    <row r="371" spans="1:5" x14ac:dyDescent="0.35">
      <c r="A371">
        <v>3</v>
      </c>
      <c r="B371">
        <v>21160000</v>
      </c>
      <c r="C371">
        <v>21260000</v>
      </c>
      <c r="D371" t="s">
        <v>19</v>
      </c>
      <c r="E371" t="s">
        <v>22</v>
      </c>
    </row>
    <row r="372" spans="1:5" x14ac:dyDescent="0.35">
      <c r="A372">
        <v>3</v>
      </c>
      <c r="B372">
        <v>21520000</v>
      </c>
      <c r="C372">
        <v>21660000</v>
      </c>
      <c r="D372" t="s">
        <v>19</v>
      </c>
      <c r="E372" t="s">
        <v>22</v>
      </c>
    </row>
    <row r="373" spans="1:5" x14ac:dyDescent="0.35">
      <c r="A373">
        <v>3</v>
      </c>
      <c r="B373">
        <v>43580000</v>
      </c>
      <c r="C373">
        <v>43680000</v>
      </c>
      <c r="D373" t="s">
        <v>19</v>
      </c>
      <c r="E373" t="s">
        <v>22</v>
      </c>
    </row>
    <row r="374" spans="1:5" x14ac:dyDescent="0.35">
      <c r="A374">
        <v>3</v>
      </c>
      <c r="B374">
        <v>54400000</v>
      </c>
      <c r="C374">
        <v>54580000</v>
      </c>
      <c r="D374" t="s">
        <v>19</v>
      </c>
      <c r="E374" t="s">
        <v>22</v>
      </c>
    </row>
    <row r="375" spans="1:5" x14ac:dyDescent="0.35">
      <c r="A375">
        <v>3</v>
      </c>
      <c r="B375">
        <v>59900000</v>
      </c>
      <c r="C375">
        <v>60040000</v>
      </c>
      <c r="D375" t="s">
        <v>19</v>
      </c>
      <c r="E375" t="s">
        <v>22</v>
      </c>
    </row>
    <row r="376" spans="1:5" x14ac:dyDescent="0.35">
      <c r="A376">
        <v>5</v>
      </c>
      <c r="B376">
        <v>5260000</v>
      </c>
      <c r="C376">
        <v>5360000</v>
      </c>
      <c r="D376" t="s">
        <v>19</v>
      </c>
      <c r="E376" t="s">
        <v>22</v>
      </c>
    </row>
    <row r="377" spans="1:5" x14ac:dyDescent="0.35">
      <c r="A377">
        <v>5</v>
      </c>
      <c r="B377">
        <v>6840000</v>
      </c>
      <c r="C377">
        <v>7260000</v>
      </c>
      <c r="D377" t="s">
        <v>19</v>
      </c>
      <c r="E377" t="s">
        <v>22</v>
      </c>
    </row>
    <row r="378" spans="1:5" x14ac:dyDescent="0.35">
      <c r="A378">
        <v>5</v>
      </c>
      <c r="B378">
        <v>9400000</v>
      </c>
      <c r="C378">
        <v>9500000</v>
      </c>
      <c r="D378" t="s">
        <v>19</v>
      </c>
      <c r="E378" t="s">
        <v>22</v>
      </c>
    </row>
    <row r="379" spans="1:5" x14ac:dyDescent="0.35">
      <c r="A379">
        <v>5</v>
      </c>
      <c r="B379">
        <v>21080000</v>
      </c>
      <c r="C379">
        <v>21200000</v>
      </c>
      <c r="D379" t="s">
        <v>19</v>
      </c>
      <c r="E379" t="s">
        <v>22</v>
      </c>
    </row>
    <row r="380" spans="1:5" x14ac:dyDescent="0.35">
      <c r="A380">
        <v>5</v>
      </c>
      <c r="B380">
        <v>21220000</v>
      </c>
      <c r="C380">
        <v>21400000</v>
      </c>
      <c r="D380" t="s">
        <v>19</v>
      </c>
      <c r="E380" t="s">
        <v>22</v>
      </c>
    </row>
    <row r="381" spans="1:5" x14ac:dyDescent="0.35">
      <c r="A381">
        <v>5</v>
      </c>
      <c r="B381">
        <v>21440000</v>
      </c>
      <c r="C381">
        <v>21540000</v>
      </c>
      <c r="D381" t="s">
        <v>19</v>
      </c>
      <c r="E381" t="s">
        <v>22</v>
      </c>
    </row>
    <row r="382" spans="1:5" x14ac:dyDescent="0.35">
      <c r="A382">
        <v>5</v>
      </c>
      <c r="B382">
        <v>38880000</v>
      </c>
      <c r="C382">
        <v>38980000</v>
      </c>
      <c r="D382" t="s">
        <v>19</v>
      </c>
      <c r="E382" t="s">
        <v>22</v>
      </c>
    </row>
    <row r="383" spans="1:5" x14ac:dyDescent="0.35">
      <c r="A383">
        <v>5</v>
      </c>
      <c r="B383">
        <v>43780000</v>
      </c>
      <c r="C383">
        <v>43900000</v>
      </c>
      <c r="D383" t="s">
        <v>19</v>
      </c>
      <c r="E383" t="s">
        <v>22</v>
      </c>
    </row>
    <row r="384" spans="1:5" x14ac:dyDescent="0.35">
      <c r="A384">
        <v>5</v>
      </c>
      <c r="B384">
        <v>44740000</v>
      </c>
      <c r="C384">
        <v>44900000</v>
      </c>
      <c r="D384" t="s">
        <v>19</v>
      </c>
      <c r="E384" t="s">
        <v>22</v>
      </c>
    </row>
    <row r="385" spans="1:5" x14ac:dyDescent="0.35">
      <c r="A385">
        <v>5</v>
      </c>
      <c r="B385">
        <v>45740000</v>
      </c>
      <c r="C385">
        <v>45900000</v>
      </c>
      <c r="D385" t="s">
        <v>19</v>
      </c>
      <c r="E385" t="s">
        <v>22</v>
      </c>
    </row>
    <row r="386" spans="1:5" x14ac:dyDescent="0.35">
      <c r="A386">
        <v>5</v>
      </c>
      <c r="B386">
        <v>67180000</v>
      </c>
      <c r="C386">
        <v>67280000</v>
      </c>
      <c r="D386" t="s">
        <v>19</v>
      </c>
      <c r="E386" t="s">
        <v>22</v>
      </c>
    </row>
    <row r="387" spans="1:5" x14ac:dyDescent="0.35">
      <c r="A387">
        <v>5</v>
      </c>
      <c r="B387">
        <v>67220000</v>
      </c>
      <c r="C387">
        <v>67340000</v>
      </c>
      <c r="D387" t="s">
        <v>19</v>
      </c>
      <c r="E387" t="s">
        <v>22</v>
      </c>
    </row>
    <row r="388" spans="1:5" x14ac:dyDescent="0.35">
      <c r="A388">
        <v>5</v>
      </c>
      <c r="B388">
        <v>67420000</v>
      </c>
      <c r="C388">
        <v>67540000</v>
      </c>
      <c r="D388" t="s">
        <v>19</v>
      </c>
      <c r="E388" t="s">
        <v>22</v>
      </c>
    </row>
    <row r="389" spans="1:5" x14ac:dyDescent="0.35">
      <c r="A389">
        <v>5</v>
      </c>
      <c r="B389">
        <v>80120000</v>
      </c>
      <c r="C389">
        <v>80280000</v>
      </c>
      <c r="D389" t="s">
        <v>19</v>
      </c>
      <c r="E389" t="s">
        <v>22</v>
      </c>
    </row>
    <row r="390" spans="1:5" x14ac:dyDescent="0.35">
      <c r="A390">
        <v>5</v>
      </c>
      <c r="B390">
        <v>80900000</v>
      </c>
      <c r="C390">
        <v>81080000</v>
      </c>
      <c r="D390" t="s">
        <v>19</v>
      </c>
      <c r="E390" t="s">
        <v>22</v>
      </c>
    </row>
    <row r="391" spans="1:5" x14ac:dyDescent="0.35">
      <c r="A391">
        <v>6</v>
      </c>
      <c r="B391">
        <v>15040000</v>
      </c>
      <c r="C391">
        <v>15160000</v>
      </c>
      <c r="D391" t="s">
        <v>19</v>
      </c>
      <c r="E391" t="s">
        <v>22</v>
      </c>
    </row>
    <row r="392" spans="1:5" x14ac:dyDescent="0.35">
      <c r="A392">
        <v>6</v>
      </c>
      <c r="B392">
        <v>15100000</v>
      </c>
      <c r="C392">
        <v>15200000</v>
      </c>
      <c r="D392" t="s">
        <v>19</v>
      </c>
      <c r="E392" t="s">
        <v>22</v>
      </c>
    </row>
    <row r="393" spans="1:5" x14ac:dyDescent="0.35">
      <c r="A393">
        <v>6</v>
      </c>
      <c r="B393">
        <v>31520000</v>
      </c>
      <c r="C393">
        <v>31700000</v>
      </c>
      <c r="D393" t="s">
        <v>19</v>
      </c>
      <c r="E393" t="s">
        <v>22</v>
      </c>
    </row>
    <row r="394" spans="1:5" x14ac:dyDescent="0.35">
      <c r="A394">
        <v>6</v>
      </c>
      <c r="B394">
        <v>32380000</v>
      </c>
      <c r="C394">
        <v>32540000</v>
      </c>
      <c r="D394" t="s">
        <v>19</v>
      </c>
      <c r="E394" t="s">
        <v>22</v>
      </c>
    </row>
    <row r="395" spans="1:5" x14ac:dyDescent="0.35">
      <c r="A395">
        <v>6</v>
      </c>
      <c r="B395">
        <v>40640000</v>
      </c>
      <c r="C395">
        <v>40780000</v>
      </c>
      <c r="D395" t="s">
        <v>19</v>
      </c>
      <c r="E395" t="s">
        <v>22</v>
      </c>
    </row>
    <row r="396" spans="1:5" x14ac:dyDescent="0.35">
      <c r="A396">
        <v>6</v>
      </c>
      <c r="B396">
        <v>50200000</v>
      </c>
      <c r="C396">
        <v>50420000</v>
      </c>
      <c r="D396" t="s">
        <v>19</v>
      </c>
      <c r="E396" t="s">
        <v>22</v>
      </c>
    </row>
    <row r="397" spans="1:5" x14ac:dyDescent="0.35">
      <c r="A397">
        <v>6</v>
      </c>
      <c r="B397">
        <v>52560000</v>
      </c>
      <c r="C397">
        <v>52680000</v>
      </c>
      <c r="D397" t="s">
        <v>19</v>
      </c>
      <c r="E397" t="s">
        <v>22</v>
      </c>
    </row>
    <row r="398" spans="1:5" x14ac:dyDescent="0.35">
      <c r="A398">
        <v>7</v>
      </c>
      <c r="B398">
        <v>16400000</v>
      </c>
      <c r="C398">
        <v>16520000</v>
      </c>
      <c r="D398" t="s">
        <v>19</v>
      </c>
      <c r="E398" t="s">
        <v>22</v>
      </c>
    </row>
    <row r="399" spans="1:5" x14ac:dyDescent="0.35">
      <c r="A399">
        <v>7</v>
      </c>
      <c r="B399">
        <v>19980000</v>
      </c>
      <c r="C399">
        <v>20100000</v>
      </c>
      <c r="D399" t="s">
        <v>19</v>
      </c>
      <c r="E399" t="s">
        <v>22</v>
      </c>
    </row>
    <row r="400" spans="1:5" x14ac:dyDescent="0.35">
      <c r="A400">
        <v>7</v>
      </c>
      <c r="B400">
        <v>39540000</v>
      </c>
      <c r="C400">
        <v>39680000</v>
      </c>
      <c r="D400" t="s">
        <v>19</v>
      </c>
      <c r="E400" t="s">
        <v>22</v>
      </c>
    </row>
    <row r="401" spans="1:5" x14ac:dyDescent="0.35">
      <c r="A401">
        <v>7</v>
      </c>
      <c r="B401">
        <v>46940000</v>
      </c>
      <c r="C401">
        <v>47080000</v>
      </c>
      <c r="D401" t="s">
        <v>19</v>
      </c>
      <c r="E401" t="s">
        <v>22</v>
      </c>
    </row>
    <row r="402" spans="1:5" x14ac:dyDescent="0.35">
      <c r="A402">
        <v>7</v>
      </c>
      <c r="B402">
        <v>56040000</v>
      </c>
      <c r="C402">
        <v>56160000</v>
      </c>
      <c r="D402" t="s">
        <v>19</v>
      </c>
      <c r="E402" t="s">
        <v>22</v>
      </c>
    </row>
    <row r="403" spans="1:5" x14ac:dyDescent="0.35">
      <c r="A403">
        <v>7</v>
      </c>
      <c r="B403">
        <v>56300000</v>
      </c>
      <c r="C403">
        <v>56400000</v>
      </c>
      <c r="D403" t="s">
        <v>19</v>
      </c>
      <c r="E403" t="s">
        <v>22</v>
      </c>
    </row>
    <row r="404" spans="1:5" x14ac:dyDescent="0.35">
      <c r="A404">
        <v>8</v>
      </c>
      <c r="B404">
        <v>16060000</v>
      </c>
      <c r="C404">
        <v>16220000</v>
      </c>
      <c r="D404" t="s">
        <v>19</v>
      </c>
      <c r="E404" t="s">
        <v>22</v>
      </c>
    </row>
    <row r="405" spans="1:5" x14ac:dyDescent="0.35">
      <c r="A405">
        <v>8</v>
      </c>
      <c r="B405">
        <v>17640000</v>
      </c>
      <c r="C405">
        <v>17880000</v>
      </c>
      <c r="D405" t="s">
        <v>19</v>
      </c>
      <c r="E405" t="s">
        <v>22</v>
      </c>
    </row>
    <row r="406" spans="1:5" x14ac:dyDescent="0.35">
      <c r="A406">
        <v>8</v>
      </c>
      <c r="B406">
        <v>24240000</v>
      </c>
      <c r="C406">
        <v>24340000</v>
      </c>
      <c r="D406" t="s">
        <v>19</v>
      </c>
      <c r="E406" t="s">
        <v>22</v>
      </c>
    </row>
    <row r="407" spans="1:5" x14ac:dyDescent="0.35">
      <c r="A407">
        <v>8</v>
      </c>
      <c r="B407">
        <v>37280000</v>
      </c>
      <c r="C407">
        <v>37500000</v>
      </c>
      <c r="D407" t="s">
        <v>19</v>
      </c>
      <c r="E407" t="s">
        <v>22</v>
      </c>
    </row>
    <row r="408" spans="1:5" x14ac:dyDescent="0.35">
      <c r="A408">
        <v>8</v>
      </c>
      <c r="B408">
        <v>37460000</v>
      </c>
      <c r="C408">
        <v>37560000</v>
      </c>
      <c r="D408" t="s">
        <v>19</v>
      </c>
      <c r="E408" t="s">
        <v>22</v>
      </c>
    </row>
    <row r="409" spans="1:5" x14ac:dyDescent="0.35">
      <c r="A409">
        <v>8</v>
      </c>
      <c r="B409">
        <v>39800000</v>
      </c>
      <c r="C409">
        <v>39920000</v>
      </c>
      <c r="D409" t="s">
        <v>19</v>
      </c>
      <c r="E409" t="s">
        <v>22</v>
      </c>
    </row>
    <row r="410" spans="1:5" x14ac:dyDescent="0.35">
      <c r="A410">
        <v>8</v>
      </c>
      <c r="B410">
        <v>53960000</v>
      </c>
      <c r="C410">
        <v>54060000</v>
      </c>
      <c r="D410" t="s">
        <v>19</v>
      </c>
      <c r="E410" t="s">
        <v>22</v>
      </c>
    </row>
    <row r="411" spans="1:5" x14ac:dyDescent="0.35">
      <c r="A411">
        <v>8</v>
      </c>
      <c r="B411">
        <v>65440000</v>
      </c>
      <c r="C411">
        <v>65600000</v>
      </c>
      <c r="D411" t="s">
        <v>19</v>
      </c>
      <c r="E411" t="s">
        <v>22</v>
      </c>
    </row>
    <row r="412" spans="1:5" x14ac:dyDescent="0.35">
      <c r="A412">
        <v>9</v>
      </c>
      <c r="B412">
        <v>29060000</v>
      </c>
      <c r="C412">
        <v>29240000</v>
      </c>
      <c r="D412" t="s">
        <v>19</v>
      </c>
      <c r="E412" t="s">
        <v>22</v>
      </c>
    </row>
    <row r="413" spans="1:5" x14ac:dyDescent="0.35">
      <c r="A413">
        <v>9</v>
      </c>
      <c r="B413">
        <v>43820000</v>
      </c>
      <c r="C413">
        <v>43920000</v>
      </c>
      <c r="D413" t="s">
        <v>19</v>
      </c>
      <c r="E413" t="s">
        <v>22</v>
      </c>
    </row>
    <row r="414" spans="1:5" x14ac:dyDescent="0.35">
      <c r="A414">
        <v>9</v>
      </c>
      <c r="B414">
        <v>47480000</v>
      </c>
      <c r="C414">
        <v>47580000</v>
      </c>
      <c r="D414" t="s">
        <v>19</v>
      </c>
      <c r="E414" t="s">
        <v>22</v>
      </c>
    </row>
    <row r="415" spans="1:5" x14ac:dyDescent="0.35">
      <c r="A415">
        <v>9</v>
      </c>
      <c r="B415">
        <v>58340000</v>
      </c>
      <c r="C415">
        <v>58460000</v>
      </c>
      <c r="D415" t="s">
        <v>19</v>
      </c>
      <c r="E415" t="s">
        <v>22</v>
      </c>
    </row>
    <row r="416" spans="1:5" x14ac:dyDescent="0.35">
      <c r="A416">
        <v>10</v>
      </c>
      <c r="B416">
        <v>6420000</v>
      </c>
      <c r="C416">
        <v>6600000</v>
      </c>
      <c r="D416" t="s">
        <v>19</v>
      </c>
      <c r="E416" t="s">
        <v>22</v>
      </c>
    </row>
    <row r="417" spans="1:5" x14ac:dyDescent="0.35">
      <c r="A417">
        <v>10</v>
      </c>
      <c r="B417">
        <v>6680000</v>
      </c>
      <c r="C417">
        <v>7040000</v>
      </c>
      <c r="D417" t="s">
        <v>19</v>
      </c>
      <c r="E417" t="s">
        <v>22</v>
      </c>
    </row>
    <row r="418" spans="1:5" x14ac:dyDescent="0.35">
      <c r="A418">
        <v>10</v>
      </c>
      <c r="B418">
        <v>9060000</v>
      </c>
      <c r="C418">
        <v>9160000</v>
      </c>
      <c r="D418" t="s">
        <v>19</v>
      </c>
      <c r="E418" t="s">
        <v>22</v>
      </c>
    </row>
    <row r="419" spans="1:5" x14ac:dyDescent="0.35">
      <c r="A419">
        <v>10</v>
      </c>
      <c r="B419">
        <v>14800000</v>
      </c>
      <c r="C419">
        <v>15120000</v>
      </c>
      <c r="D419" t="s">
        <v>19</v>
      </c>
      <c r="E419" t="s">
        <v>22</v>
      </c>
    </row>
    <row r="420" spans="1:5" x14ac:dyDescent="0.35">
      <c r="A420">
        <v>10</v>
      </c>
      <c r="B420">
        <v>16580000</v>
      </c>
      <c r="C420">
        <v>16680000</v>
      </c>
      <c r="D420" t="s">
        <v>19</v>
      </c>
      <c r="E420" t="s">
        <v>22</v>
      </c>
    </row>
    <row r="421" spans="1:5" x14ac:dyDescent="0.35">
      <c r="A421">
        <v>10</v>
      </c>
      <c r="B421">
        <v>18700000</v>
      </c>
      <c r="C421">
        <v>18820000</v>
      </c>
      <c r="D421" t="s">
        <v>19</v>
      </c>
      <c r="E421" t="s">
        <v>22</v>
      </c>
    </row>
    <row r="422" spans="1:5" x14ac:dyDescent="0.35">
      <c r="A422">
        <v>10</v>
      </c>
      <c r="B422">
        <v>18840000</v>
      </c>
      <c r="C422">
        <v>18980000</v>
      </c>
      <c r="D422" t="s">
        <v>19</v>
      </c>
      <c r="E422" t="s">
        <v>22</v>
      </c>
    </row>
    <row r="423" spans="1:5" x14ac:dyDescent="0.35">
      <c r="A423">
        <v>10</v>
      </c>
      <c r="B423">
        <v>47340000</v>
      </c>
      <c r="C423">
        <v>47440000</v>
      </c>
      <c r="D423" t="s">
        <v>19</v>
      </c>
      <c r="E423" t="s">
        <v>22</v>
      </c>
    </row>
    <row r="424" spans="1:5" x14ac:dyDescent="0.35">
      <c r="A424">
        <v>10</v>
      </c>
      <c r="B424">
        <v>47420000</v>
      </c>
      <c r="C424">
        <v>47540000</v>
      </c>
      <c r="D424" t="s">
        <v>19</v>
      </c>
      <c r="E424" t="s">
        <v>22</v>
      </c>
    </row>
    <row r="425" spans="1:5" x14ac:dyDescent="0.35">
      <c r="A425">
        <v>10</v>
      </c>
      <c r="B425">
        <v>47480000</v>
      </c>
      <c r="C425">
        <v>47620000</v>
      </c>
      <c r="D425" t="s">
        <v>19</v>
      </c>
      <c r="E425" t="s">
        <v>22</v>
      </c>
    </row>
    <row r="426" spans="1:5" x14ac:dyDescent="0.35">
      <c r="A426">
        <v>10</v>
      </c>
      <c r="B426">
        <v>47560000</v>
      </c>
      <c r="C426">
        <v>47700000</v>
      </c>
      <c r="D426" t="s">
        <v>19</v>
      </c>
      <c r="E426" t="s">
        <v>22</v>
      </c>
    </row>
    <row r="427" spans="1:5" x14ac:dyDescent="0.35">
      <c r="A427">
        <v>10</v>
      </c>
      <c r="B427">
        <v>47740000</v>
      </c>
      <c r="C427">
        <v>47960000</v>
      </c>
      <c r="D427" t="s">
        <v>19</v>
      </c>
      <c r="E427" t="s">
        <v>22</v>
      </c>
    </row>
    <row r="428" spans="1:5" x14ac:dyDescent="0.35">
      <c r="A428">
        <v>10</v>
      </c>
      <c r="B428">
        <v>49220000</v>
      </c>
      <c r="C428">
        <v>49480000</v>
      </c>
      <c r="D428" t="s">
        <v>19</v>
      </c>
      <c r="E428" t="s">
        <v>22</v>
      </c>
    </row>
    <row r="429" spans="1:5" x14ac:dyDescent="0.35">
      <c r="A429">
        <v>11</v>
      </c>
      <c r="B429">
        <v>3020000</v>
      </c>
      <c r="C429">
        <v>3140000</v>
      </c>
      <c r="D429" t="s">
        <v>19</v>
      </c>
      <c r="E429" t="s">
        <v>22</v>
      </c>
    </row>
    <row r="430" spans="1:5" x14ac:dyDescent="0.35">
      <c r="A430">
        <v>11</v>
      </c>
      <c r="B430">
        <v>5820000</v>
      </c>
      <c r="C430">
        <v>6000000</v>
      </c>
      <c r="D430" t="s">
        <v>19</v>
      </c>
      <c r="E430" t="s">
        <v>22</v>
      </c>
    </row>
    <row r="431" spans="1:5" x14ac:dyDescent="0.35">
      <c r="A431">
        <v>11</v>
      </c>
      <c r="B431">
        <v>6340000</v>
      </c>
      <c r="C431">
        <v>6440000</v>
      </c>
      <c r="D431" t="s">
        <v>19</v>
      </c>
      <c r="E431" t="s">
        <v>22</v>
      </c>
    </row>
    <row r="432" spans="1:5" x14ac:dyDescent="0.35">
      <c r="A432">
        <v>11</v>
      </c>
      <c r="B432">
        <v>14800000</v>
      </c>
      <c r="C432">
        <v>14960000</v>
      </c>
      <c r="D432" t="s">
        <v>19</v>
      </c>
      <c r="E432" t="s">
        <v>22</v>
      </c>
    </row>
    <row r="433" spans="1:5" x14ac:dyDescent="0.35">
      <c r="A433">
        <v>11</v>
      </c>
      <c r="B433">
        <v>22000000</v>
      </c>
      <c r="C433">
        <v>22100000</v>
      </c>
      <c r="D433" t="s">
        <v>19</v>
      </c>
      <c r="E433" t="s">
        <v>22</v>
      </c>
    </row>
    <row r="434" spans="1:5" x14ac:dyDescent="0.35">
      <c r="A434">
        <v>11</v>
      </c>
      <c r="B434">
        <v>49780000</v>
      </c>
      <c r="C434">
        <v>49940000</v>
      </c>
      <c r="D434" t="s">
        <v>19</v>
      </c>
      <c r="E434" t="s">
        <v>22</v>
      </c>
    </row>
    <row r="435" spans="1:5" x14ac:dyDescent="0.35">
      <c r="A435">
        <v>11</v>
      </c>
      <c r="B435">
        <v>54640000</v>
      </c>
      <c r="C435">
        <v>54740000</v>
      </c>
      <c r="D435" t="s">
        <v>19</v>
      </c>
      <c r="E435" t="s">
        <v>22</v>
      </c>
    </row>
    <row r="436" spans="1:5" x14ac:dyDescent="0.35">
      <c r="A436">
        <v>11</v>
      </c>
      <c r="B436">
        <v>56820000</v>
      </c>
      <c r="C436">
        <v>57080000</v>
      </c>
      <c r="D436" t="s">
        <v>19</v>
      </c>
      <c r="E436" t="s">
        <v>22</v>
      </c>
    </row>
    <row r="437" spans="1:5" x14ac:dyDescent="0.35">
      <c r="A437">
        <v>11</v>
      </c>
      <c r="B437">
        <v>57020000</v>
      </c>
      <c r="C437">
        <v>57120000</v>
      </c>
      <c r="D437" t="s">
        <v>19</v>
      </c>
      <c r="E437" t="s">
        <v>22</v>
      </c>
    </row>
    <row r="438" spans="1:5" x14ac:dyDescent="0.35">
      <c r="A438">
        <v>12</v>
      </c>
      <c r="B438">
        <v>34240000</v>
      </c>
      <c r="C438">
        <v>34380000</v>
      </c>
      <c r="D438" t="s">
        <v>19</v>
      </c>
      <c r="E438" t="s">
        <v>22</v>
      </c>
    </row>
    <row r="439" spans="1:5" x14ac:dyDescent="0.35">
      <c r="A439">
        <v>12</v>
      </c>
      <c r="B439">
        <v>38760000</v>
      </c>
      <c r="C439">
        <v>38900000</v>
      </c>
      <c r="D439" t="s">
        <v>19</v>
      </c>
      <c r="E439" t="s">
        <v>22</v>
      </c>
    </row>
    <row r="440" spans="1:5" x14ac:dyDescent="0.35">
      <c r="A440">
        <v>12</v>
      </c>
      <c r="B440">
        <v>41800000</v>
      </c>
      <c r="C440">
        <v>41960000</v>
      </c>
      <c r="D440" t="s">
        <v>19</v>
      </c>
      <c r="E440" t="s">
        <v>22</v>
      </c>
    </row>
    <row r="441" spans="1:5" x14ac:dyDescent="0.35">
      <c r="A441">
        <v>12</v>
      </c>
      <c r="B441">
        <v>44020000</v>
      </c>
      <c r="C441">
        <v>44160000</v>
      </c>
      <c r="D441" t="s">
        <v>19</v>
      </c>
      <c r="E441" t="s">
        <v>22</v>
      </c>
    </row>
    <row r="442" spans="1:5" x14ac:dyDescent="0.35">
      <c r="A442">
        <v>12</v>
      </c>
      <c r="B442">
        <v>44200000</v>
      </c>
      <c r="C442">
        <v>44320000</v>
      </c>
      <c r="D442" t="s">
        <v>19</v>
      </c>
      <c r="E442" t="s">
        <v>22</v>
      </c>
    </row>
    <row r="443" spans="1:5" x14ac:dyDescent="0.35">
      <c r="A443">
        <v>12</v>
      </c>
      <c r="B443">
        <v>50920000</v>
      </c>
      <c r="C443">
        <v>51180000</v>
      </c>
      <c r="D443" t="s">
        <v>19</v>
      </c>
      <c r="E443" t="s">
        <v>22</v>
      </c>
    </row>
    <row r="444" spans="1:5" x14ac:dyDescent="0.35">
      <c r="A444">
        <v>12</v>
      </c>
      <c r="B444">
        <v>51200000</v>
      </c>
      <c r="C444">
        <v>51300000</v>
      </c>
      <c r="D444" t="s">
        <v>19</v>
      </c>
      <c r="E444" t="s">
        <v>22</v>
      </c>
    </row>
    <row r="445" spans="1:5" x14ac:dyDescent="0.35">
      <c r="A445">
        <v>12</v>
      </c>
      <c r="B445">
        <v>52020000</v>
      </c>
      <c r="C445">
        <v>52260000</v>
      </c>
      <c r="D445" t="s">
        <v>19</v>
      </c>
      <c r="E445" t="s">
        <v>22</v>
      </c>
    </row>
    <row r="446" spans="1:5" x14ac:dyDescent="0.35">
      <c r="A446">
        <v>12</v>
      </c>
      <c r="B446">
        <v>58920000</v>
      </c>
      <c r="C446">
        <v>59040000</v>
      </c>
      <c r="D446" t="s">
        <v>19</v>
      </c>
      <c r="E446" t="s">
        <v>22</v>
      </c>
    </row>
    <row r="447" spans="1:5" x14ac:dyDescent="0.35">
      <c r="A447">
        <v>13</v>
      </c>
      <c r="B447">
        <v>11240000</v>
      </c>
      <c r="C447">
        <v>11340000</v>
      </c>
      <c r="D447" t="s">
        <v>19</v>
      </c>
      <c r="E447" t="s">
        <v>22</v>
      </c>
    </row>
    <row r="448" spans="1:5" x14ac:dyDescent="0.35">
      <c r="A448">
        <v>13</v>
      </c>
      <c r="B448">
        <v>53620000</v>
      </c>
      <c r="C448">
        <v>53760000</v>
      </c>
      <c r="D448" t="s">
        <v>19</v>
      </c>
      <c r="E448" t="s">
        <v>22</v>
      </c>
    </row>
    <row r="449" spans="1:5" x14ac:dyDescent="0.35">
      <c r="A449">
        <v>14</v>
      </c>
      <c r="B449">
        <v>12400000</v>
      </c>
      <c r="C449">
        <v>12540000</v>
      </c>
      <c r="D449" t="s">
        <v>19</v>
      </c>
      <c r="E449" t="s">
        <v>22</v>
      </c>
    </row>
    <row r="450" spans="1:5" x14ac:dyDescent="0.35">
      <c r="A450">
        <v>14</v>
      </c>
      <c r="B450">
        <v>12480000</v>
      </c>
      <c r="C450">
        <v>12580000</v>
      </c>
      <c r="D450" t="s">
        <v>19</v>
      </c>
      <c r="E450" t="s">
        <v>22</v>
      </c>
    </row>
    <row r="451" spans="1:5" x14ac:dyDescent="0.35">
      <c r="A451">
        <v>14</v>
      </c>
      <c r="B451">
        <v>58220000</v>
      </c>
      <c r="C451">
        <v>58320000</v>
      </c>
      <c r="D451" t="s">
        <v>19</v>
      </c>
      <c r="E451" t="s">
        <v>22</v>
      </c>
    </row>
    <row r="452" spans="1:5" x14ac:dyDescent="0.35">
      <c r="A452">
        <v>14</v>
      </c>
      <c r="B452">
        <v>58560000</v>
      </c>
      <c r="C452">
        <v>58680000</v>
      </c>
      <c r="D452" t="s">
        <v>19</v>
      </c>
      <c r="E452" t="s">
        <v>22</v>
      </c>
    </row>
    <row r="453" spans="1:5" x14ac:dyDescent="0.35">
      <c r="A453">
        <v>15</v>
      </c>
      <c r="B453">
        <v>8120000</v>
      </c>
      <c r="C453">
        <v>8400000</v>
      </c>
      <c r="D453" t="s">
        <v>19</v>
      </c>
      <c r="E453" t="s">
        <v>22</v>
      </c>
    </row>
    <row r="454" spans="1:5" x14ac:dyDescent="0.35">
      <c r="A454">
        <v>15</v>
      </c>
      <c r="B454">
        <v>8440000</v>
      </c>
      <c r="C454">
        <v>8580000</v>
      </c>
      <c r="D454" t="s">
        <v>19</v>
      </c>
      <c r="E454" t="s">
        <v>22</v>
      </c>
    </row>
    <row r="455" spans="1:5" x14ac:dyDescent="0.35">
      <c r="A455">
        <v>15</v>
      </c>
      <c r="B455">
        <v>20960000</v>
      </c>
      <c r="C455">
        <v>21140000</v>
      </c>
      <c r="D455" t="s">
        <v>19</v>
      </c>
      <c r="E455" t="s">
        <v>22</v>
      </c>
    </row>
    <row r="456" spans="1:5" x14ac:dyDescent="0.35">
      <c r="A456">
        <v>15</v>
      </c>
      <c r="B456">
        <v>38360000</v>
      </c>
      <c r="C456">
        <v>38500000</v>
      </c>
      <c r="D456" t="s">
        <v>19</v>
      </c>
      <c r="E456" t="s">
        <v>22</v>
      </c>
    </row>
    <row r="457" spans="1:5" x14ac:dyDescent="0.35">
      <c r="A457">
        <v>15</v>
      </c>
      <c r="B457">
        <v>40020000</v>
      </c>
      <c r="C457">
        <v>40180000</v>
      </c>
      <c r="D457" t="s">
        <v>19</v>
      </c>
      <c r="E457" t="s">
        <v>22</v>
      </c>
    </row>
    <row r="458" spans="1:5" x14ac:dyDescent="0.35">
      <c r="A458">
        <v>16</v>
      </c>
      <c r="B458">
        <v>8900000</v>
      </c>
      <c r="C458">
        <v>9040000</v>
      </c>
      <c r="D458" t="s">
        <v>19</v>
      </c>
      <c r="E458" t="s">
        <v>22</v>
      </c>
    </row>
    <row r="459" spans="1:5" x14ac:dyDescent="0.35">
      <c r="A459">
        <v>16</v>
      </c>
      <c r="B459">
        <v>9740000</v>
      </c>
      <c r="C459">
        <v>10040000</v>
      </c>
      <c r="D459" t="s">
        <v>19</v>
      </c>
      <c r="E459" t="s">
        <v>22</v>
      </c>
    </row>
    <row r="460" spans="1:5" x14ac:dyDescent="0.35">
      <c r="A460">
        <v>16</v>
      </c>
      <c r="B460">
        <v>10100000</v>
      </c>
      <c r="C460">
        <v>10200000</v>
      </c>
      <c r="D460" t="s">
        <v>19</v>
      </c>
      <c r="E460" t="s">
        <v>22</v>
      </c>
    </row>
    <row r="461" spans="1:5" x14ac:dyDescent="0.35">
      <c r="A461">
        <v>16</v>
      </c>
      <c r="B461">
        <v>17020000</v>
      </c>
      <c r="C461">
        <v>17120000</v>
      </c>
      <c r="D461" t="s">
        <v>19</v>
      </c>
      <c r="E461" t="s">
        <v>22</v>
      </c>
    </row>
    <row r="462" spans="1:5" x14ac:dyDescent="0.35">
      <c r="A462">
        <v>16</v>
      </c>
      <c r="B462">
        <v>19680000</v>
      </c>
      <c r="C462">
        <v>19860000</v>
      </c>
      <c r="D462" t="s">
        <v>19</v>
      </c>
      <c r="E462" t="s">
        <v>22</v>
      </c>
    </row>
    <row r="463" spans="1:5" x14ac:dyDescent="0.35">
      <c r="A463">
        <v>16</v>
      </c>
      <c r="B463">
        <v>29100000</v>
      </c>
      <c r="C463">
        <v>29420000</v>
      </c>
      <c r="D463" t="s">
        <v>19</v>
      </c>
      <c r="E463" t="s">
        <v>22</v>
      </c>
    </row>
    <row r="464" spans="1:5" x14ac:dyDescent="0.35">
      <c r="A464">
        <v>16</v>
      </c>
      <c r="B464">
        <v>44080000</v>
      </c>
      <c r="C464">
        <v>44200000</v>
      </c>
      <c r="D464" t="s">
        <v>19</v>
      </c>
      <c r="E464" t="s">
        <v>22</v>
      </c>
    </row>
    <row r="465" spans="1:5" x14ac:dyDescent="0.35">
      <c r="A465">
        <v>16</v>
      </c>
      <c r="B465">
        <v>44140000</v>
      </c>
      <c r="C465">
        <v>44280000</v>
      </c>
      <c r="D465" t="s">
        <v>19</v>
      </c>
      <c r="E465" t="s">
        <v>22</v>
      </c>
    </row>
    <row r="466" spans="1:5" x14ac:dyDescent="0.35">
      <c r="A466">
        <v>17</v>
      </c>
      <c r="B466">
        <v>8580000</v>
      </c>
      <c r="C466">
        <v>8680000</v>
      </c>
      <c r="D466" t="s">
        <v>19</v>
      </c>
      <c r="E466" t="s">
        <v>22</v>
      </c>
    </row>
    <row r="467" spans="1:5" x14ac:dyDescent="0.35">
      <c r="A467">
        <v>17</v>
      </c>
      <c r="B467">
        <v>24920000</v>
      </c>
      <c r="C467">
        <v>25020000</v>
      </c>
      <c r="D467" t="s">
        <v>19</v>
      </c>
      <c r="E467" t="s">
        <v>22</v>
      </c>
    </row>
    <row r="468" spans="1:5" x14ac:dyDescent="0.35">
      <c r="A468">
        <v>18</v>
      </c>
      <c r="B468">
        <v>3660000</v>
      </c>
      <c r="C468">
        <v>3840000</v>
      </c>
      <c r="D468" t="s">
        <v>19</v>
      </c>
      <c r="E468" t="s">
        <v>22</v>
      </c>
    </row>
    <row r="469" spans="1:5" x14ac:dyDescent="0.35">
      <c r="A469">
        <v>18</v>
      </c>
      <c r="B469">
        <v>3840000</v>
      </c>
      <c r="C469">
        <v>4060000</v>
      </c>
      <c r="D469" t="s">
        <v>19</v>
      </c>
      <c r="E469" t="s">
        <v>22</v>
      </c>
    </row>
    <row r="470" spans="1:5" x14ac:dyDescent="0.35">
      <c r="A470">
        <v>18</v>
      </c>
      <c r="B470">
        <v>4420000</v>
      </c>
      <c r="C470">
        <v>4600000</v>
      </c>
      <c r="D470" t="s">
        <v>19</v>
      </c>
      <c r="E470" t="s">
        <v>22</v>
      </c>
    </row>
    <row r="471" spans="1:5" x14ac:dyDescent="0.35">
      <c r="A471">
        <v>18</v>
      </c>
      <c r="B471">
        <v>4580000</v>
      </c>
      <c r="C471">
        <v>4720000</v>
      </c>
      <c r="D471" t="s">
        <v>19</v>
      </c>
      <c r="E471" t="s">
        <v>22</v>
      </c>
    </row>
    <row r="472" spans="1:5" x14ac:dyDescent="0.35">
      <c r="A472">
        <v>18</v>
      </c>
      <c r="B472">
        <v>5700000</v>
      </c>
      <c r="C472">
        <v>5860000</v>
      </c>
      <c r="D472" t="s">
        <v>19</v>
      </c>
      <c r="E472" t="s">
        <v>22</v>
      </c>
    </row>
    <row r="473" spans="1:5" x14ac:dyDescent="0.35">
      <c r="A473">
        <v>18</v>
      </c>
      <c r="B473">
        <v>5800000</v>
      </c>
      <c r="C473">
        <v>5960000</v>
      </c>
      <c r="D473" t="s">
        <v>19</v>
      </c>
      <c r="E473" t="s">
        <v>22</v>
      </c>
    </row>
    <row r="474" spans="1:5" x14ac:dyDescent="0.35">
      <c r="A474">
        <v>18</v>
      </c>
      <c r="B474">
        <v>6140000</v>
      </c>
      <c r="C474">
        <v>6280000</v>
      </c>
      <c r="D474" t="s">
        <v>19</v>
      </c>
      <c r="E474" t="s">
        <v>22</v>
      </c>
    </row>
    <row r="475" spans="1:5" x14ac:dyDescent="0.35">
      <c r="A475">
        <v>18</v>
      </c>
      <c r="B475">
        <v>6440000</v>
      </c>
      <c r="C475">
        <v>6720000</v>
      </c>
      <c r="D475" t="s">
        <v>19</v>
      </c>
      <c r="E475" t="s">
        <v>22</v>
      </c>
    </row>
    <row r="476" spans="1:5" x14ac:dyDescent="0.35">
      <c r="A476">
        <v>18</v>
      </c>
      <c r="B476">
        <v>6700000</v>
      </c>
      <c r="C476">
        <v>6820000</v>
      </c>
      <c r="D476" t="s">
        <v>19</v>
      </c>
      <c r="E476" t="s">
        <v>22</v>
      </c>
    </row>
    <row r="477" spans="1:5" x14ac:dyDescent="0.35">
      <c r="A477">
        <v>18</v>
      </c>
      <c r="B477">
        <v>6980000</v>
      </c>
      <c r="C477">
        <v>7200000</v>
      </c>
      <c r="D477" t="s">
        <v>19</v>
      </c>
      <c r="E477" t="s">
        <v>22</v>
      </c>
    </row>
    <row r="478" spans="1:5" x14ac:dyDescent="0.35">
      <c r="A478">
        <v>18</v>
      </c>
      <c r="B478">
        <v>7160000</v>
      </c>
      <c r="C478">
        <v>7420000</v>
      </c>
      <c r="D478" t="s">
        <v>19</v>
      </c>
      <c r="E478" t="s">
        <v>22</v>
      </c>
    </row>
    <row r="479" spans="1:5" x14ac:dyDescent="0.35">
      <c r="A479">
        <v>18</v>
      </c>
      <c r="B479">
        <v>15240000</v>
      </c>
      <c r="C479">
        <v>15360000</v>
      </c>
      <c r="D479" t="s">
        <v>19</v>
      </c>
      <c r="E479" t="s">
        <v>22</v>
      </c>
    </row>
    <row r="480" spans="1:5" x14ac:dyDescent="0.35">
      <c r="A480">
        <v>18</v>
      </c>
      <c r="B480">
        <v>18520000</v>
      </c>
      <c r="C480">
        <v>18660000</v>
      </c>
      <c r="D480" t="s">
        <v>19</v>
      </c>
      <c r="E480" t="s">
        <v>22</v>
      </c>
    </row>
    <row r="481" spans="1:5" x14ac:dyDescent="0.35">
      <c r="A481">
        <v>18</v>
      </c>
      <c r="B481">
        <v>27240000</v>
      </c>
      <c r="C481">
        <v>27480000</v>
      </c>
      <c r="D481" t="s">
        <v>19</v>
      </c>
      <c r="E481" t="s">
        <v>22</v>
      </c>
    </row>
    <row r="482" spans="1:5" x14ac:dyDescent="0.35">
      <c r="A482">
        <v>18</v>
      </c>
      <c r="B482">
        <v>28980000</v>
      </c>
      <c r="C482">
        <v>29080000</v>
      </c>
      <c r="D482" t="s">
        <v>19</v>
      </c>
      <c r="E482" t="s">
        <v>22</v>
      </c>
    </row>
    <row r="483" spans="1:5" x14ac:dyDescent="0.35">
      <c r="A483">
        <v>18</v>
      </c>
      <c r="B483">
        <v>45500000</v>
      </c>
      <c r="C483">
        <v>45600000</v>
      </c>
      <c r="D483" t="s">
        <v>19</v>
      </c>
      <c r="E483" t="s">
        <v>22</v>
      </c>
    </row>
    <row r="484" spans="1:5" x14ac:dyDescent="0.35">
      <c r="A484">
        <v>18</v>
      </c>
      <c r="B484">
        <v>46420000</v>
      </c>
      <c r="C484">
        <v>46580000</v>
      </c>
      <c r="D484" t="s">
        <v>19</v>
      </c>
      <c r="E484" t="s">
        <v>22</v>
      </c>
    </row>
    <row r="485" spans="1:5" x14ac:dyDescent="0.35">
      <c r="A485">
        <v>18</v>
      </c>
      <c r="B485">
        <v>56500000</v>
      </c>
      <c r="C485">
        <v>56600000</v>
      </c>
      <c r="D485" t="s">
        <v>19</v>
      </c>
      <c r="E485" t="s">
        <v>22</v>
      </c>
    </row>
    <row r="486" spans="1:5" x14ac:dyDescent="0.35">
      <c r="A486">
        <v>19</v>
      </c>
      <c r="B486">
        <v>6520000</v>
      </c>
      <c r="C486">
        <v>6620000</v>
      </c>
      <c r="D486" t="s">
        <v>19</v>
      </c>
      <c r="E486" t="s">
        <v>22</v>
      </c>
    </row>
    <row r="487" spans="1:5" x14ac:dyDescent="0.35">
      <c r="A487">
        <v>19</v>
      </c>
      <c r="B487">
        <v>6760000</v>
      </c>
      <c r="C487">
        <v>6920000</v>
      </c>
      <c r="D487" t="s">
        <v>19</v>
      </c>
      <c r="E487" t="s">
        <v>22</v>
      </c>
    </row>
    <row r="488" spans="1:5" x14ac:dyDescent="0.35">
      <c r="A488">
        <v>19</v>
      </c>
      <c r="B488">
        <v>14100000</v>
      </c>
      <c r="C488">
        <v>14220000</v>
      </c>
      <c r="D488" t="s">
        <v>19</v>
      </c>
      <c r="E488" t="s">
        <v>22</v>
      </c>
    </row>
    <row r="489" spans="1:5" x14ac:dyDescent="0.35">
      <c r="A489">
        <v>20</v>
      </c>
      <c r="B489">
        <v>3600000</v>
      </c>
      <c r="C489">
        <v>3700000</v>
      </c>
      <c r="D489" t="s">
        <v>19</v>
      </c>
      <c r="E489" t="s">
        <v>22</v>
      </c>
    </row>
    <row r="490" spans="1:5" x14ac:dyDescent="0.35">
      <c r="A490">
        <v>20</v>
      </c>
      <c r="B490">
        <v>3800000</v>
      </c>
      <c r="C490">
        <v>3980000</v>
      </c>
      <c r="D490" t="s">
        <v>19</v>
      </c>
      <c r="E490" t="s">
        <v>22</v>
      </c>
    </row>
    <row r="491" spans="1:5" x14ac:dyDescent="0.35">
      <c r="A491">
        <v>20</v>
      </c>
      <c r="B491">
        <v>27020000</v>
      </c>
      <c r="C491">
        <v>27160000</v>
      </c>
      <c r="D491" t="s">
        <v>19</v>
      </c>
      <c r="E491" t="s">
        <v>22</v>
      </c>
    </row>
    <row r="492" spans="1:5" x14ac:dyDescent="0.35">
      <c r="A492">
        <v>20</v>
      </c>
      <c r="B492">
        <v>44440000</v>
      </c>
      <c r="C492">
        <v>44540000</v>
      </c>
      <c r="D492" t="s">
        <v>19</v>
      </c>
      <c r="E492" t="s">
        <v>22</v>
      </c>
    </row>
    <row r="493" spans="1:5" x14ac:dyDescent="0.35">
      <c r="A493">
        <v>21</v>
      </c>
      <c r="B493">
        <v>4280000</v>
      </c>
      <c r="C493">
        <v>4580000</v>
      </c>
      <c r="D493" t="s">
        <v>19</v>
      </c>
      <c r="E493" t="s">
        <v>22</v>
      </c>
    </row>
    <row r="494" spans="1:5" x14ac:dyDescent="0.35">
      <c r="A494">
        <v>21</v>
      </c>
      <c r="B494">
        <v>6100000</v>
      </c>
      <c r="C494">
        <v>6300000</v>
      </c>
      <c r="D494" t="s">
        <v>19</v>
      </c>
      <c r="E494" t="s">
        <v>22</v>
      </c>
    </row>
    <row r="495" spans="1:5" x14ac:dyDescent="0.35">
      <c r="A495">
        <v>21</v>
      </c>
      <c r="B495">
        <v>9080000</v>
      </c>
      <c r="C495">
        <v>9180000</v>
      </c>
      <c r="D495" t="s">
        <v>19</v>
      </c>
      <c r="E495" t="s">
        <v>22</v>
      </c>
    </row>
    <row r="496" spans="1:5" x14ac:dyDescent="0.35">
      <c r="A496">
        <v>21</v>
      </c>
      <c r="B496">
        <v>10160000</v>
      </c>
      <c r="C496">
        <v>10260000</v>
      </c>
      <c r="D496" t="s">
        <v>19</v>
      </c>
      <c r="E496" t="s">
        <v>22</v>
      </c>
    </row>
    <row r="497" spans="1:5" x14ac:dyDescent="0.35">
      <c r="A497">
        <v>21</v>
      </c>
      <c r="B497">
        <v>38740000</v>
      </c>
      <c r="C497">
        <v>38840000</v>
      </c>
      <c r="D497" t="s">
        <v>19</v>
      </c>
      <c r="E497" t="s">
        <v>22</v>
      </c>
    </row>
    <row r="498" spans="1:5" x14ac:dyDescent="0.35">
      <c r="A498">
        <v>22</v>
      </c>
      <c r="B498">
        <v>17580000</v>
      </c>
      <c r="C498">
        <v>17680000</v>
      </c>
      <c r="D498" t="s">
        <v>19</v>
      </c>
      <c r="E498" t="s">
        <v>22</v>
      </c>
    </row>
    <row r="499" spans="1:5" x14ac:dyDescent="0.35">
      <c r="A499">
        <v>22</v>
      </c>
      <c r="B499">
        <v>20720000</v>
      </c>
      <c r="C499">
        <v>20820000</v>
      </c>
      <c r="D499" t="s">
        <v>19</v>
      </c>
      <c r="E499" t="s">
        <v>22</v>
      </c>
    </row>
    <row r="500" spans="1:5" x14ac:dyDescent="0.35">
      <c r="A500">
        <v>22</v>
      </c>
      <c r="B500">
        <v>31160000</v>
      </c>
      <c r="C500">
        <v>31260000</v>
      </c>
      <c r="D500" t="s">
        <v>19</v>
      </c>
      <c r="E500" t="s">
        <v>22</v>
      </c>
    </row>
    <row r="501" spans="1:5" x14ac:dyDescent="0.35">
      <c r="A501">
        <v>22</v>
      </c>
      <c r="B501">
        <v>33080000</v>
      </c>
      <c r="C501">
        <v>33180000</v>
      </c>
      <c r="D501" t="s">
        <v>19</v>
      </c>
      <c r="E501" t="s">
        <v>22</v>
      </c>
    </row>
    <row r="502" spans="1:5" x14ac:dyDescent="0.35">
      <c r="A502">
        <v>22</v>
      </c>
      <c r="B502">
        <v>38160000</v>
      </c>
      <c r="C502">
        <v>38340000</v>
      </c>
      <c r="D502" t="s">
        <v>19</v>
      </c>
      <c r="E502" t="s">
        <v>22</v>
      </c>
    </row>
    <row r="503" spans="1:5" x14ac:dyDescent="0.35">
      <c r="A503">
        <v>22</v>
      </c>
      <c r="B503">
        <v>44960000</v>
      </c>
      <c r="C503">
        <v>45060000</v>
      </c>
      <c r="D503" t="s">
        <v>19</v>
      </c>
      <c r="E503" t="s">
        <v>22</v>
      </c>
    </row>
    <row r="504" spans="1:5" x14ac:dyDescent="0.35">
      <c r="A504">
        <v>22</v>
      </c>
      <c r="B504">
        <v>47180000</v>
      </c>
      <c r="C504">
        <v>47300000</v>
      </c>
      <c r="D504" t="s">
        <v>19</v>
      </c>
      <c r="E504" t="s">
        <v>22</v>
      </c>
    </row>
    <row r="505" spans="1:5" x14ac:dyDescent="0.35">
      <c r="A505">
        <v>24</v>
      </c>
      <c r="B505">
        <v>11460000</v>
      </c>
      <c r="C505">
        <v>11560000</v>
      </c>
      <c r="D505" t="s">
        <v>19</v>
      </c>
      <c r="E505" t="s">
        <v>22</v>
      </c>
    </row>
    <row r="506" spans="1:5" x14ac:dyDescent="0.35">
      <c r="A506">
        <v>24</v>
      </c>
      <c r="B506">
        <v>11540000</v>
      </c>
      <c r="C506">
        <v>11640000</v>
      </c>
      <c r="D506" t="s">
        <v>19</v>
      </c>
      <c r="E506" t="s">
        <v>22</v>
      </c>
    </row>
    <row r="507" spans="1:5" x14ac:dyDescent="0.35">
      <c r="A507">
        <v>25</v>
      </c>
      <c r="B507">
        <v>3620000</v>
      </c>
      <c r="C507">
        <v>3800000</v>
      </c>
      <c r="D507" t="s">
        <v>19</v>
      </c>
      <c r="E507" t="s">
        <v>22</v>
      </c>
    </row>
    <row r="508" spans="1:5" x14ac:dyDescent="0.35">
      <c r="A508">
        <v>25</v>
      </c>
      <c r="B508">
        <v>8800000</v>
      </c>
      <c r="C508">
        <v>8920000</v>
      </c>
      <c r="D508" t="s">
        <v>19</v>
      </c>
      <c r="E508" t="s">
        <v>22</v>
      </c>
    </row>
    <row r="509" spans="1:5" x14ac:dyDescent="0.35">
      <c r="A509">
        <v>25</v>
      </c>
      <c r="B509">
        <v>16160000</v>
      </c>
      <c r="C509">
        <v>16300000</v>
      </c>
      <c r="D509" t="s">
        <v>19</v>
      </c>
      <c r="E509" t="s">
        <v>22</v>
      </c>
    </row>
    <row r="510" spans="1:5" x14ac:dyDescent="0.35">
      <c r="A510">
        <v>25</v>
      </c>
      <c r="B510">
        <v>16760000</v>
      </c>
      <c r="C510">
        <v>16860000</v>
      </c>
      <c r="D510" t="s">
        <v>19</v>
      </c>
      <c r="E510" t="s">
        <v>22</v>
      </c>
    </row>
    <row r="511" spans="1:5" x14ac:dyDescent="0.35">
      <c r="A511">
        <v>25</v>
      </c>
      <c r="B511">
        <v>19700000</v>
      </c>
      <c r="C511">
        <v>19840000</v>
      </c>
      <c r="D511" t="s">
        <v>19</v>
      </c>
      <c r="E511" t="s">
        <v>22</v>
      </c>
    </row>
    <row r="512" spans="1:5" x14ac:dyDescent="0.35">
      <c r="A512">
        <v>25</v>
      </c>
      <c r="B512">
        <v>21100000</v>
      </c>
      <c r="C512">
        <v>21240000</v>
      </c>
      <c r="D512" t="s">
        <v>19</v>
      </c>
      <c r="E512" t="s">
        <v>22</v>
      </c>
    </row>
    <row r="513" spans="1:5" x14ac:dyDescent="0.35">
      <c r="A513">
        <v>26</v>
      </c>
      <c r="B513">
        <v>5380000</v>
      </c>
      <c r="C513">
        <v>5540000</v>
      </c>
      <c r="D513" t="s">
        <v>19</v>
      </c>
      <c r="E513" t="s">
        <v>22</v>
      </c>
    </row>
    <row r="514" spans="1:5" x14ac:dyDescent="0.35">
      <c r="A514">
        <v>27</v>
      </c>
      <c r="B514">
        <v>8360000</v>
      </c>
      <c r="C514">
        <v>8480000</v>
      </c>
      <c r="D514" t="s">
        <v>19</v>
      </c>
      <c r="E514" t="s">
        <v>22</v>
      </c>
    </row>
    <row r="515" spans="1:5" x14ac:dyDescent="0.35">
      <c r="A515">
        <v>28</v>
      </c>
      <c r="B515">
        <v>9520000</v>
      </c>
      <c r="C515">
        <v>9620000</v>
      </c>
      <c r="D515" t="s">
        <v>19</v>
      </c>
      <c r="E515" t="s">
        <v>22</v>
      </c>
    </row>
    <row r="516" spans="1:5" x14ac:dyDescent="0.35">
      <c r="A516">
        <v>28</v>
      </c>
      <c r="B516">
        <v>17920000</v>
      </c>
      <c r="C516">
        <v>18060000</v>
      </c>
      <c r="D516" t="s">
        <v>19</v>
      </c>
      <c r="E516" t="s">
        <v>22</v>
      </c>
    </row>
    <row r="517" spans="1:5" x14ac:dyDescent="0.35">
      <c r="A517">
        <v>30</v>
      </c>
      <c r="B517">
        <v>8020000</v>
      </c>
      <c r="C517">
        <v>8160000</v>
      </c>
      <c r="D517" t="s">
        <v>19</v>
      </c>
      <c r="E517" t="s">
        <v>22</v>
      </c>
    </row>
    <row r="518" spans="1:5" x14ac:dyDescent="0.35">
      <c r="A518">
        <v>30</v>
      </c>
      <c r="B518">
        <v>8980000</v>
      </c>
      <c r="C518">
        <v>9100000</v>
      </c>
      <c r="D518" t="s">
        <v>19</v>
      </c>
      <c r="E518" t="s">
        <v>22</v>
      </c>
    </row>
    <row r="519" spans="1:5" x14ac:dyDescent="0.35">
      <c r="A519">
        <v>30</v>
      </c>
      <c r="B519">
        <v>9040000</v>
      </c>
      <c r="C519">
        <v>9160000</v>
      </c>
      <c r="D519" t="s">
        <v>19</v>
      </c>
      <c r="E519" t="s">
        <v>22</v>
      </c>
    </row>
    <row r="520" spans="1:5" x14ac:dyDescent="0.35">
      <c r="A520">
        <v>31</v>
      </c>
      <c r="B520">
        <v>4660000</v>
      </c>
      <c r="C520">
        <v>4780000</v>
      </c>
      <c r="D520" t="s">
        <v>19</v>
      </c>
      <c r="E520" t="s">
        <v>22</v>
      </c>
    </row>
    <row r="521" spans="1:5" x14ac:dyDescent="0.35">
      <c r="A521">
        <v>31</v>
      </c>
      <c r="B521">
        <v>4840000</v>
      </c>
      <c r="C521">
        <v>4960000</v>
      </c>
      <c r="D521" t="s">
        <v>19</v>
      </c>
      <c r="E521" t="s">
        <v>22</v>
      </c>
    </row>
    <row r="522" spans="1:5" x14ac:dyDescent="0.35">
      <c r="A522">
        <v>31</v>
      </c>
      <c r="B522">
        <v>6140000</v>
      </c>
      <c r="C522">
        <v>6340000</v>
      </c>
      <c r="D522" t="s">
        <v>19</v>
      </c>
      <c r="E522" t="s">
        <v>22</v>
      </c>
    </row>
    <row r="523" spans="1:5" x14ac:dyDescent="0.35">
      <c r="A523">
        <v>31</v>
      </c>
      <c r="B523">
        <v>9340000</v>
      </c>
      <c r="C523">
        <v>9440000</v>
      </c>
      <c r="D523" t="s">
        <v>19</v>
      </c>
      <c r="E523" t="s">
        <v>22</v>
      </c>
    </row>
    <row r="524" spans="1:5" x14ac:dyDescent="0.35">
      <c r="A524">
        <v>31</v>
      </c>
      <c r="B524">
        <v>20380000</v>
      </c>
      <c r="C524">
        <v>20520000</v>
      </c>
      <c r="D524" t="s">
        <v>19</v>
      </c>
      <c r="E524" t="s">
        <v>22</v>
      </c>
    </row>
    <row r="525" spans="1:5" x14ac:dyDescent="0.35">
      <c r="A525">
        <v>32</v>
      </c>
      <c r="B525">
        <v>3520000</v>
      </c>
      <c r="C525">
        <v>3720000</v>
      </c>
      <c r="D525" t="s">
        <v>19</v>
      </c>
      <c r="E525" t="s">
        <v>22</v>
      </c>
    </row>
    <row r="526" spans="1:5" x14ac:dyDescent="0.35">
      <c r="A526">
        <v>32</v>
      </c>
      <c r="B526">
        <v>27380000</v>
      </c>
      <c r="C526">
        <v>27500000</v>
      </c>
      <c r="D526" t="s">
        <v>19</v>
      </c>
      <c r="E526" t="s">
        <v>22</v>
      </c>
    </row>
    <row r="527" spans="1:5" x14ac:dyDescent="0.35">
      <c r="A527">
        <v>33</v>
      </c>
      <c r="B527">
        <v>5200000</v>
      </c>
      <c r="C527">
        <v>5320000</v>
      </c>
      <c r="D527" t="s">
        <v>19</v>
      </c>
      <c r="E527" t="s">
        <v>22</v>
      </c>
    </row>
    <row r="528" spans="1:5" x14ac:dyDescent="0.35">
      <c r="A528">
        <v>34</v>
      </c>
      <c r="B528">
        <v>17620000</v>
      </c>
      <c r="C528">
        <v>17780000</v>
      </c>
      <c r="D528" t="s">
        <v>19</v>
      </c>
      <c r="E528" t="s">
        <v>22</v>
      </c>
    </row>
    <row r="529" spans="1:5" x14ac:dyDescent="0.35">
      <c r="A529">
        <v>36</v>
      </c>
      <c r="B529">
        <v>5140000</v>
      </c>
      <c r="C529">
        <v>5300000</v>
      </c>
      <c r="D529" t="s">
        <v>19</v>
      </c>
      <c r="E529" t="s">
        <v>22</v>
      </c>
    </row>
    <row r="530" spans="1:5" x14ac:dyDescent="0.35">
      <c r="A530">
        <v>36</v>
      </c>
      <c r="B530">
        <v>6620000</v>
      </c>
      <c r="C530">
        <v>6800000</v>
      </c>
      <c r="D530" t="s">
        <v>19</v>
      </c>
      <c r="E530" t="s">
        <v>22</v>
      </c>
    </row>
    <row r="531" spans="1:5" x14ac:dyDescent="0.35">
      <c r="A531">
        <v>37</v>
      </c>
      <c r="B531">
        <v>3160000</v>
      </c>
      <c r="C531">
        <v>3260000</v>
      </c>
      <c r="D531" t="s">
        <v>19</v>
      </c>
      <c r="E531" t="s">
        <v>22</v>
      </c>
    </row>
    <row r="532" spans="1:5" x14ac:dyDescent="0.35">
      <c r="A532">
        <v>37</v>
      </c>
      <c r="B532">
        <v>7380000</v>
      </c>
      <c r="C532">
        <v>7500000</v>
      </c>
      <c r="D532" t="s">
        <v>19</v>
      </c>
      <c r="E532" t="s">
        <v>22</v>
      </c>
    </row>
    <row r="533" spans="1:5" x14ac:dyDescent="0.35">
      <c r="A533">
        <v>37</v>
      </c>
      <c r="B533">
        <v>8780000</v>
      </c>
      <c r="C533">
        <v>8880000</v>
      </c>
      <c r="D533" t="s">
        <v>19</v>
      </c>
      <c r="E533" t="s">
        <v>22</v>
      </c>
    </row>
    <row r="534" spans="1:5" x14ac:dyDescent="0.35">
      <c r="A534">
        <v>37</v>
      </c>
      <c r="B534">
        <v>10100000</v>
      </c>
      <c r="C534">
        <v>10240000</v>
      </c>
      <c r="D534" t="s">
        <v>19</v>
      </c>
      <c r="E534" t="s">
        <v>22</v>
      </c>
    </row>
    <row r="535" spans="1:5" x14ac:dyDescent="0.35">
      <c r="A535">
        <v>37</v>
      </c>
      <c r="B535">
        <v>13560000</v>
      </c>
      <c r="C535">
        <v>13660000</v>
      </c>
      <c r="D535" t="s">
        <v>19</v>
      </c>
      <c r="E535" t="s">
        <v>22</v>
      </c>
    </row>
  </sheetData>
  <sortState xmlns:xlrd2="http://schemas.microsoft.com/office/spreadsheetml/2017/richdata2" ref="A2:D535">
    <sortCondition ref="A2:A535"/>
    <sortCondition ref="B2:B535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A61F-D45E-4B77-A402-DB9386E1DEA4}">
  <sheetPr codeName="Sheet4"/>
  <dimension ref="A1:J231"/>
  <sheetViews>
    <sheetView workbookViewId="0">
      <selection activeCell="D1" sqref="D1:D1048576"/>
    </sheetView>
  </sheetViews>
  <sheetFormatPr defaultRowHeight="14.5" x14ac:dyDescent="0.35"/>
  <cols>
    <col min="5" max="5" width="8.6328125" customWidth="1"/>
    <col min="9" max="9" width="11.6328125" customWidth="1"/>
  </cols>
  <sheetData>
    <row r="1" spans="1:10" x14ac:dyDescent="0.35">
      <c r="A1" t="s">
        <v>0</v>
      </c>
      <c r="B1" t="s">
        <v>1</v>
      </c>
      <c r="C1" t="s">
        <v>262</v>
      </c>
      <c r="D1" s="7"/>
      <c r="E1" s="7"/>
      <c r="F1" s="7" t="s">
        <v>289</v>
      </c>
      <c r="G1" s="7"/>
      <c r="H1" s="7"/>
      <c r="I1" s="7"/>
      <c r="J1" s="7"/>
    </row>
    <row r="2" spans="1:10" x14ac:dyDescent="0.35">
      <c r="A2">
        <v>1</v>
      </c>
      <c r="B2">
        <v>2164283</v>
      </c>
      <c r="C2" t="str">
        <f>RIGHT(Liftover!B2,LEN(Liftover!B2)-FIND("-",Liftover!B2))</f>
        <v>5167219</v>
      </c>
    </row>
    <row r="3" spans="1:10" x14ac:dyDescent="0.35">
      <c r="A3">
        <v>1</v>
      </c>
      <c r="B3">
        <v>20947142</v>
      </c>
      <c r="C3" t="str">
        <f>RIGHT(Liftover!B3,LEN(Liftover!B3)-FIND("-",Liftover!B3))</f>
        <v>23974550</v>
      </c>
      <c r="D3" t="s">
        <v>24</v>
      </c>
    </row>
    <row r="4" spans="1:10" x14ac:dyDescent="0.35">
      <c r="A4">
        <v>1</v>
      </c>
      <c r="B4">
        <v>21141240</v>
      </c>
      <c r="C4" t="str">
        <f>RIGHT(Liftover!B4,LEN(Liftover!B4)-FIND("-",Liftover!B4))</f>
        <v>24168492</v>
      </c>
      <c r="D4" t="s">
        <v>24</v>
      </c>
    </row>
    <row r="5" spans="1:10" x14ac:dyDescent="0.35">
      <c r="A5">
        <v>1</v>
      </c>
      <c r="B5">
        <v>28449172</v>
      </c>
      <c r="C5" t="str">
        <f>RIGHT(Liftover!B5,LEN(Liftover!B5)-FIND("-",Liftover!B5))</f>
        <v>31487939</v>
      </c>
      <c r="D5" t="s">
        <v>25</v>
      </c>
    </row>
    <row r="6" spans="1:10" x14ac:dyDescent="0.35">
      <c r="A6">
        <v>1</v>
      </c>
      <c r="B6">
        <v>43001368</v>
      </c>
      <c r="C6" t="str">
        <f>RIGHT(Liftover!B6,LEN(Liftover!B6)-FIND("-",Liftover!B6))</f>
        <v>46046622</v>
      </c>
    </row>
    <row r="7" spans="1:10" x14ac:dyDescent="0.35">
      <c r="A7">
        <v>1</v>
      </c>
      <c r="B7">
        <v>60262327</v>
      </c>
      <c r="C7" t="str">
        <f>RIGHT(Liftover!B7,LEN(Liftover!B7)-FIND("-",Liftover!B7))</f>
        <v>63315533</v>
      </c>
    </row>
    <row r="8" spans="1:10" x14ac:dyDescent="0.35">
      <c r="A8">
        <v>1</v>
      </c>
      <c r="B8">
        <v>77413224</v>
      </c>
      <c r="C8" t="str">
        <f>RIGHT(Liftover!B8,LEN(Liftover!B8)-FIND("-",Liftover!B8))</f>
        <v>80474671</v>
      </c>
    </row>
    <row r="9" spans="1:10" x14ac:dyDescent="0.35">
      <c r="A9">
        <v>1</v>
      </c>
      <c r="B9">
        <v>77423529</v>
      </c>
      <c r="C9" t="str">
        <f>RIGHT(Liftover!B9,LEN(Liftover!B9)-FIND("-",Liftover!B9))</f>
        <v>80484976</v>
      </c>
    </row>
    <row r="10" spans="1:10" x14ac:dyDescent="0.35">
      <c r="A10">
        <v>1</v>
      </c>
      <c r="B10">
        <v>77447316</v>
      </c>
      <c r="C10" t="str">
        <f>RIGHT(Liftover!B10,LEN(Liftover!B10)-FIND("-",Liftover!B10))</f>
        <v>80508763</v>
      </c>
    </row>
    <row r="11" spans="1:10" x14ac:dyDescent="0.35">
      <c r="A11">
        <v>1</v>
      </c>
      <c r="B11">
        <v>77451390</v>
      </c>
      <c r="C11" t="str">
        <f>RIGHT(Liftover!B11,LEN(Liftover!B11)-FIND("-",Liftover!B11))</f>
        <v>80512837</v>
      </c>
    </row>
    <row r="12" spans="1:10" x14ac:dyDescent="0.35">
      <c r="A12">
        <v>1</v>
      </c>
      <c r="B12">
        <v>77569697</v>
      </c>
      <c r="C12" t="str">
        <f>RIGHT(Liftover!B12,LEN(Liftover!B12)-FIND("-",Liftover!B12))</f>
        <v>80631135</v>
      </c>
    </row>
    <row r="13" spans="1:10" x14ac:dyDescent="0.35">
      <c r="A13">
        <v>1</v>
      </c>
      <c r="B13">
        <v>96115461</v>
      </c>
      <c r="C13" t="str">
        <f>RIGHT(Liftover!B13,LEN(Liftover!B13)-FIND("-",Liftover!B13))</f>
        <v>99184587</v>
      </c>
    </row>
    <row r="14" spans="1:10" x14ac:dyDescent="0.35">
      <c r="A14">
        <v>2</v>
      </c>
      <c r="B14">
        <v>36841014</v>
      </c>
      <c r="C14" t="str">
        <f>RIGHT(Liftover!B14,LEN(Liftover!B14)-FIND("-",Liftover!B14))</f>
        <v>39690503</v>
      </c>
    </row>
    <row r="15" spans="1:10" x14ac:dyDescent="0.35">
      <c r="A15">
        <v>2</v>
      </c>
      <c r="B15">
        <v>36852293</v>
      </c>
      <c r="C15" t="str">
        <f>RIGHT(Liftover!B15,LEN(Liftover!B15)-FIND("-",Liftover!B15))</f>
        <v>39701782</v>
      </c>
    </row>
    <row r="16" spans="1:10" x14ac:dyDescent="0.35">
      <c r="A16">
        <v>2</v>
      </c>
      <c r="B16">
        <v>44796266</v>
      </c>
      <c r="C16" t="str">
        <f>RIGHT(Liftover!B16,LEN(Liftover!B16)-FIND("-",Liftover!B16))</f>
        <v>47661622</v>
      </c>
    </row>
    <row r="17" spans="1:4" x14ac:dyDescent="0.35">
      <c r="A17">
        <v>2</v>
      </c>
      <c r="B17">
        <v>44806665</v>
      </c>
      <c r="C17" t="str">
        <f>RIGHT(Liftover!B17,LEN(Liftover!B17)-FIND("-",Liftover!B17))</f>
        <v>47672021</v>
      </c>
    </row>
    <row r="18" spans="1:4" x14ac:dyDescent="0.35">
      <c r="A18">
        <v>2</v>
      </c>
      <c r="B18">
        <v>61876498</v>
      </c>
      <c r="C18" t="str">
        <f>RIGHT(Liftover!B18,LEN(Liftover!B18)-FIND("-",Liftover!B18))</f>
        <v>64756277</v>
      </c>
      <c r="D18" t="s">
        <v>24</v>
      </c>
    </row>
    <row r="19" spans="1:4" x14ac:dyDescent="0.35">
      <c r="A19">
        <v>2</v>
      </c>
      <c r="B19">
        <v>61880556</v>
      </c>
      <c r="C19" t="str">
        <f>RIGHT(Liftover!B19,LEN(Liftover!B19)-FIND("-",Liftover!B19))</f>
        <v>64760335</v>
      </c>
      <c r="D19" t="s">
        <v>24</v>
      </c>
    </row>
    <row r="20" spans="1:4" x14ac:dyDescent="0.35">
      <c r="A20">
        <v>2</v>
      </c>
      <c r="B20">
        <v>61897779</v>
      </c>
      <c r="C20" t="str">
        <f>RIGHT(Liftover!B20,LEN(Liftover!B20)-FIND("-",Liftover!B20))</f>
        <v>64777558</v>
      </c>
      <c r="D20" t="s">
        <v>24</v>
      </c>
    </row>
    <row r="21" spans="1:4" x14ac:dyDescent="0.35">
      <c r="A21">
        <v>2</v>
      </c>
      <c r="B21">
        <v>61901702</v>
      </c>
      <c r="C21" t="str">
        <f>RIGHT(Liftover!B21,LEN(Liftover!B21)-FIND("-",Liftover!B21))</f>
        <v>64781481</v>
      </c>
      <c r="D21" t="s">
        <v>24</v>
      </c>
    </row>
    <row r="22" spans="1:4" x14ac:dyDescent="0.35">
      <c r="A22">
        <v>2</v>
      </c>
      <c r="B22">
        <v>71434345</v>
      </c>
      <c r="C22" t="str">
        <f>RIGHT(Liftover!B22,LEN(Liftover!B22)-FIND("-",Liftover!B22))</f>
        <v>74325097</v>
      </c>
    </row>
    <row r="23" spans="1:4" x14ac:dyDescent="0.35">
      <c r="A23">
        <v>2</v>
      </c>
      <c r="B23">
        <v>71457825</v>
      </c>
      <c r="C23" t="str">
        <f>RIGHT(Liftover!B23,LEN(Liftover!B23)-FIND("-",Liftover!B23))</f>
        <v>74348577</v>
      </c>
    </row>
    <row r="24" spans="1:4" x14ac:dyDescent="0.35">
      <c r="A24">
        <v>2</v>
      </c>
      <c r="B24">
        <v>71471740</v>
      </c>
      <c r="C24" t="str">
        <f>RIGHT(Liftover!B24,LEN(Liftover!B24)-FIND("-",Liftover!B24))</f>
        <v>74362492</v>
      </c>
    </row>
    <row r="25" spans="1:4" x14ac:dyDescent="0.35">
      <c r="A25">
        <v>2</v>
      </c>
      <c r="B25">
        <v>71476526</v>
      </c>
      <c r="C25" t="str">
        <f>RIGHT(Liftover!B25,LEN(Liftover!B25)-FIND("-",Liftover!B25))</f>
        <v>74367278</v>
      </c>
    </row>
    <row r="26" spans="1:4" x14ac:dyDescent="0.35">
      <c r="A26">
        <v>2</v>
      </c>
      <c r="B26">
        <v>71490861</v>
      </c>
      <c r="C26" t="str">
        <f>RIGHT(Liftover!B26,LEN(Liftover!B26)-FIND("-",Liftover!B26))</f>
        <v>74381613</v>
      </c>
    </row>
    <row r="27" spans="1:4" x14ac:dyDescent="0.35">
      <c r="A27">
        <v>2</v>
      </c>
      <c r="B27">
        <v>71528478</v>
      </c>
      <c r="C27" t="str">
        <f>RIGHT(Liftover!B27,LEN(Liftover!B27)-FIND("-",Liftover!B27))</f>
        <v>74419230</v>
      </c>
    </row>
    <row r="28" spans="1:4" x14ac:dyDescent="0.35">
      <c r="A28">
        <v>3</v>
      </c>
      <c r="B28">
        <v>13415724</v>
      </c>
      <c r="C28" t="str">
        <f>RIGHT(Liftover!B28,LEN(Liftover!B28)-FIND("-",Liftover!B28))</f>
        <v>16297901</v>
      </c>
    </row>
    <row r="29" spans="1:4" x14ac:dyDescent="0.35">
      <c r="A29">
        <v>3</v>
      </c>
      <c r="B29">
        <v>17490492</v>
      </c>
      <c r="C29" t="str">
        <f>RIGHT(Liftover!B29,LEN(Liftover!B29)-FIND("-",Liftover!B29))</f>
        <v>20375206</v>
      </c>
    </row>
    <row r="30" spans="1:4" x14ac:dyDescent="0.35">
      <c r="A30">
        <v>3</v>
      </c>
      <c r="B30">
        <v>17501276</v>
      </c>
      <c r="C30" t="str">
        <f>RIGHT(Liftover!B30,LEN(Liftover!B30)-FIND("-",Liftover!B30))</f>
        <v>20385990</v>
      </c>
    </row>
    <row r="31" spans="1:4" x14ac:dyDescent="0.35">
      <c r="A31">
        <v>3</v>
      </c>
      <c r="B31">
        <v>17516194</v>
      </c>
      <c r="C31" t="str">
        <f>RIGHT(Liftover!B31,LEN(Liftover!B31)-FIND("-",Liftover!B31))</f>
        <v>20400908</v>
      </c>
    </row>
    <row r="32" spans="1:4" x14ac:dyDescent="0.35">
      <c r="A32">
        <v>3</v>
      </c>
      <c r="B32">
        <v>72708942</v>
      </c>
      <c r="C32" t="str">
        <f>RIGHT(Liftover!B32,LEN(Liftover!B32)-FIND("-",Liftover!B32))</f>
        <v>75534860</v>
      </c>
    </row>
    <row r="33" spans="1:4" x14ac:dyDescent="0.35">
      <c r="A33">
        <v>4</v>
      </c>
      <c r="B33">
        <v>14421521</v>
      </c>
      <c r="C33" t="str">
        <f>RIGHT(Liftover!B33,LEN(Liftover!B33)-FIND("-",Liftover!B33))</f>
        <v>17627416</v>
      </c>
    </row>
    <row r="34" spans="1:4" x14ac:dyDescent="0.35">
      <c r="A34">
        <v>4</v>
      </c>
      <c r="B34">
        <v>17518453</v>
      </c>
      <c r="C34" t="str">
        <f>RIGHT(Liftover!B34,LEN(Liftover!B34)-FIND("-",Liftover!B34))</f>
        <v>20723487</v>
      </c>
    </row>
    <row r="35" spans="1:4" x14ac:dyDescent="0.35">
      <c r="A35">
        <v>4</v>
      </c>
      <c r="B35">
        <v>48548524</v>
      </c>
      <c r="C35" t="str">
        <f>RIGHT(Liftover!B35,LEN(Liftover!B35)-FIND("-",Liftover!B35))</f>
        <v>51752101</v>
      </c>
    </row>
    <row r="36" spans="1:4" x14ac:dyDescent="0.35">
      <c r="A36">
        <v>4</v>
      </c>
      <c r="B36">
        <v>48567088</v>
      </c>
      <c r="C36" t="str">
        <f>RIGHT(Liftover!B36,LEN(Liftover!B36)-FIND("-",Liftover!B36))</f>
        <v>51770665</v>
      </c>
    </row>
    <row r="37" spans="1:4" x14ac:dyDescent="0.35">
      <c r="A37">
        <v>4</v>
      </c>
      <c r="B37">
        <v>48573221</v>
      </c>
      <c r="C37" t="str">
        <f>RIGHT(Liftover!B37,LEN(Liftover!B37)-FIND("-",Liftover!B37))</f>
        <v>51776798</v>
      </c>
    </row>
    <row r="38" spans="1:4" x14ac:dyDescent="0.35">
      <c r="A38">
        <v>4</v>
      </c>
      <c r="B38">
        <v>57345395</v>
      </c>
      <c r="C38" t="str">
        <f>RIGHT(Liftover!B38,LEN(Liftover!B38)-FIND("-",Liftover!B38))</f>
        <v>60548742</v>
      </c>
    </row>
    <row r="39" spans="1:4" x14ac:dyDescent="0.35">
      <c r="A39">
        <v>4</v>
      </c>
      <c r="B39">
        <v>57366377</v>
      </c>
      <c r="C39" t="str">
        <f>RIGHT(Liftover!B39,LEN(Liftover!B39)-FIND("-",Liftover!B39))</f>
        <v>60569724</v>
      </c>
      <c r="D39" t="s">
        <v>25</v>
      </c>
    </row>
    <row r="40" spans="1:4" x14ac:dyDescent="0.35">
      <c r="A40">
        <v>5</v>
      </c>
      <c r="B40">
        <v>2932294</v>
      </c>
      <c r="C40" t="str">
        <f>RIGHT(Liftover!B40,LEN(Liftover!B40)-FIND("-",Liftover!B40))</f>
        <v>5932893</v>
      </c>
    </row>
    <row r="41" spans="1:4" x14ac:dyDescent="0.35">
      <c r="A41">
        <v>5</v>
      </c>
      <c r="B41">
        <v>2951769</v>
      </c>
      <c r="C41" t="str">
        <f>RIGHT(Liftover!B41,LEN(Liftover!B41)-FIND("-",Liftover!B41))</f>
        <v>5952369</v>
      </c>
    </row>
    <row r="42" spans="1:4" x14ac:dyDescent="0.35">
      <c r="A42">
        <v>5</v>
      </c>
      <c r="B42">
        <v>4064061</v>
      </c>
      <c r="C42" t="str">
        <f>RIGHT(Liftover!B42,LEN(Liftover!B42)-FIND("-",Liftover!B42))</f>
        <v>7067664</v>
      </c>
      <c r="D42" t="s">
        <v>22</v>
      </c>
    </row>
    <row r="43" spans="1:4" x14ac:dyDescent="0.35">
      <c r="A43">
        <v>5</v>
      </c>
      <c r="B43">
        <v>4093514</v>
      </c>
      <c r="C43" t="str">
        <f>RIGHT(Liftover!B43,LEN(Liftover!B43)-FIND("-",Liftover!B43))</f>
        <v>7097117</v>
      </c>
      <c r="D43" t="s">
        <v>22</v>
      </c>
    </row>
    <row r="44" spans="1:4" x14ac:dyDescent="0.35">
      <c r="A44">
        <v>5</v>
      </c>
      <c r="B44">
        <v>4118722</v>
      </c>
      <c r="C44" t="str">
        <f>RIGHT(Liftover!B44,LEN(Liftover!B44)-FIND("-",Liftover!B44))</f>
        <v>7122325</v>
      </c>
      <c r="D44" t="s">
        <v>22</v>
      </c>
    </row>
    <row r="45" spans="1:4" x14ac:dyDescent="0.35">
      <c r="A45">
        <v>5</v>
      </c>
      <c r="B45">
        <v>4132302</v>
      </c>
      <c r="C45" t="str">
        <f>RIGHT(Liftover!B45,LEN(Liftover!B45)-FIND("-",Liftover!B45))</f>
        <v>7135905</v>
      </c>
      <c r="D45" t="s">
        <v>22</v>
      </c>
    </row>
    <row r="46" spans="1:4" x14ac:dyDescent="0.35">
      <c r="A46">
        <v>5</v>
      </c>
      <c r="B46">
        <v>6811533</v>
      </c>
      <c r="C46" t="str">
        <f>RIGHT(Liftover!B46,LEN(Liftover!B46)-FIND("-",Liftover!B46))</f>
        <v>9812910</v>
      </c>
    </row>
    <row r="47" spans="1:4" x14ac:dyDescent="0.35">
      <c r="A47">
        <v>5</v>
      </c>
      <c r="B47">
        <v>6838932</v>
      </c>
      <c r="C47" t="str">
        <f>RIGHT(Liftover!B47,LEN(Liftover!B47)-FIND("-",Liftover!B47))</f>
        <v>9840309</v>
      </c>
    </row>
    <row r="48" spans="1:4" x14ac:dyDescent="0.35">
      <c r="A48">
        <v>5</v>
      </c>
      <c r="B48">
        <v>6845530</v>
      </c>
      <c r="C48" t="str">
        <f>RIGHT(Liftover!B48,LEN(Liftover!B48)-FIND("-",Liftover!B48))</f>
        <v>9846907</v>
      </c>
    </row>
    <row r="49" spans="1:4" x14ac:dyDescent="0.35">
      <c r="A49">
        <v>5</v>
      </c>
      <c r="B49">
        <v>6859691</v>
      </c>
      <c r="C49" t="str">
        <f>RIGHT(Liftover!B49,LEN(Liftover!B49)-FIND("-",Liftover!B49))</f>
        <v>9861068</v>
      </c>
    </row>
    <row r="50" spans="1:4" x14ac:dyDescent="0.35">
      <c r="A50">
        <v>5</v>
      </c>
      <c r="B50">
        <v>6907781</v>
      </c>
      <c r="C50" t="str">
        <f>RIGHT(Liftover!B50,LEN(Liftover!B50)-FIND("-",Liftover!B50))</f>
        <v>9909125</v>
      </c>
    </row>
    <row r="51" spans="1:4" x14ac:dyDescent="0.35">
      <c r="A51">
        <v>5</v>
      </c>
      <c r="B51">
        <v>6919588</v>
      </c>
      <c r="C51" t="str">
        <f>RIGHT(Liftover!B51,LEN(Liftover!B51)-FIND("-",Liftover!B51))</f>
        <v>9920932</v>
      </c>
    </row>
    <row r="52" spans="1:4" x14ac:dyDescent="0.35">
      <c r="A52">
        <v>5</v>
      </c>
      <c r="B52">
        <v>6991724</v>
      </c>
      <c r="C52" t="str">
        <f>RIGHT(Liftover!B52,LEN(Liftover!B52)-FIND("-",Liftover!B52))</f>
        <v>9993114</v>
      </c>
    </row>
    <row r="53" spans="1:4" x14ac:dyDescent="0.35">
      <c r="A53">
        <v>5</v>
      </c>
      <c r="B53">
        <v>40202215</v>
      </c>
      <c r="C53" t="str">
        <f>RIGHT(Liftover!B53,LEN(Liftover!B53)-FIND("-",Liftover!B53))</f>
        <v>43202747</v>
      </c>
    </row>
    <row r="54" spans="1:4" x14ac:dyDescent="0.35">
      <c r="A54">
        <v>5</v>
      </c>
      <c r="B54">
        <v>47359645</v>
      </c>
      <c r="C54" t="str">
        <f>RIGHT(Liftover!B54,LEN(Liftover!B54)-FIND("-",Liftover!B54))</f>
        <v>50363510</v>
      </c>
    </row>
    <row r="55" spans="1:4" x14ac:dyDescent="0.35">
      <c r="A55">
        <v>6</v>
      </c>
      <c r="B55">
        <v>33510473</v>
      </c>
      <c r="C55" t="str">
        <f>RIGHT(Liftover!B55,LEN(Liftover!B55)-FIND("-",Liftover!B55))</f>
        <v>36551133</v>
      </c>
      <c r="D55" t="s">
        <v>290</v>
      </c>
    </row>
    <row r="56" spans="1:4" x14ac:dyDescent="0.35">
      <c r="A56">
        <v>7</v>
      </c>
      <c r="B56">
        <v>11956306</v>
      </c>
      <c r="C56" t="str">
        <f>RIGHT(Liftover!B56,LEN(Liftover!B56)-FIND("-",Liftover!B56))</f>
        <v>14915462</v>
      </c>
    </row>
    <row r="57" spans="1:4" x14ac:dyDescent="0.35">
      <c r="A57">
        <v>7</v>
      </c>
      <c r="B57">
        <v>11957885</v>
      </c>
      <c r="C57" t="str">
        <f>RIGHT(Liftover!B57,LEN(Liftover!B57)-FIND("-",Liftover!B57))</f>
        <v>14917041</v>
      </c>
    </row>
    <row r="58" spans="1:4" x14ac:dyDescent="0.35">
      <c r="A58">
        <v>7</v>
      </c>
      <c r="B58">
        <v>13448116</v>
      </c>
      <c r="C58" t="str">
        <f>RIGHT(Liftover!B58,LEN(Liftover!B58)-FIND("-",Liftover!B58))</f>
        <v>16409114</v>
      </c>
      <c r="D58" t="s">
        <v>22</v>
      </c>
    </row>
    <row r="59" spans="1:4" x14ac:dyDescent="0.35">
      <c r="A59">
        <v>7</v>
      </c>
      <c r="B59">
        <v>24652821</v>
      </c>
      <c r="C59" t="str">
        <f>RIGHT(Liftover!B59,LEN(Liftover!B59)-FIND("-",Liftover!B59))</f>
        <v>27620854</v>
      </c>
      <c r="D59" t="s">
        <v>18</v>
      </c>
    </row>
    <row r="60" spans="1:4" x14ac:dyDescent="0.35">
      <c r="A60">
        <v>7</v>
      </c>
      <c r="B60">
        <v>24664438</v>
      </c>
      <c r="C60" t="str">
        <f>RIGHT(Liftover!B60,LEN(Liftover!B60)-FIND("-",Liftover!B60))</f>
        <v>27632471</v>
      </c>
      <c r="D60" t="s">
        <v>18</v>
      </c>
    </row>
    <row r="61" spans="1:4" x14ac:dyDescent="0.35">
      <c r="A61">
        <v>8</v>
      </c>
      <c r="B61">
        <v>7735497</v>
      </c>
      <c r="C61" t="str">
        <f>RIGHT(Liftover!B61,LEN(Liftover!B61)-FIND("-",Liftover!B61))</f>
        <v>10740785</v>
      </c>
    </row>
    <row r="62" spans="1:4" x14ac:dyDescent="0.35">
      <c r="A62">
        <v>8</v>
      </c>
      <c r="B62">
        <v>21330931</v>
      </c>
      <c r="C62" t="str">
        <f>RIGHT(Liftover!B62,LEN(Liftover!B62)-FIND("-",Liftover!B62))</f>
        <v>24337732</v>
      </c>
      <c r="D62" t="s">
        <v>22</v>
      </c>
    </row>
    <row r="63" spans="1:4" x14ac:dyDescent="0.35">
      <c r="A63">
        <v>8</v>
      </c>
      <c r="B63">
        <v>21345264</v>
      </c>
      <c r="C63" t="str">
        <f>RIGHT(Liftover!B63,LEN(Liftover!B63)-FIND("-",Liftover!B63))</f>
        <v>24352065</v>
      </c>
    </row>
    <row r="64" spans="1:4" x14ac:dyDescent="0.35">
      <c r="A64">
        <v>9</v>
      </c>
      <c r="B64">
        <v>29654139</v>
      </c>
      <c r="C64" t="str">
        <f>RIGHT(Liftover!B64,LEN(Liftover!B64)-FIND("-",Liftover!B64))</f>
        <v>32976914</v>
      </c>
    </row>
    <row r="65" spans="1:4" x14ac:dyDescent="0.35">
      <c r="A65">
        <v>9</v>
      </c>
      <c r="B65">
        <v>29669984</v>
      </c>
      <c r="C65" t="str">
        <f>RIGHT(Liftover!B65,LEN(Liftover!B65)-FIND("-",Liftover!B65))</f>
        <v>32992759</v>
      </c>
    </row>
    <row r="66" spans="1:4" x14ac:dyDescent="0.35">
      <c r="A66">
        <v>9</v>
      </c>
      <c r="B66">
        <v>29671758</v>
      </c>
      <c r="C66" t="str">
        <f>RIGHT(Liftover!B66,LEN(Liftover!B66)-FIND("-",Liftover!B66))</f>
        <v>32994533</v>
      </c>
    </row>
    <row r="67" spans="1:4" x14ac:dyDescent="0.35">
      <c r="A67">
        <v>9</v>
      </c>
      <c r="B67">
        <v>29710986</v>
      </c>
      <c r="C67" t="str">
        <f>RIGHT(Liftover!B67,LEN(Liftover!B67)-FIND("-",Liftover!B67))</f>
        <v>33033761</v>
      </c>
    </row>
    <row r="68" spans="1:4" x14ac:dyDescent="0.35">
      <c r="A68">
        <v>9</v>
      </c>
      <c r="B68">
        <v>29718219</v>
      </c>
      <c r="C68" t="str">
        <f>RIGHT(Liftover!B68,LEN(Liftover!B68)-FIND("-",Liftover!B68))</f>
        <v>33041000</v>
      </c>
    </row>
    <row r="69" spans="1:4" x14ac:dyDescent="0.35">
      <c r="A69">
        <v>9</v>
      </c>
      <c r="B69">
        <v>29731101</v>
      </c>
      <c r="C69" t="str">
        <f>RIGHT(Liftover!B69,LEN(Liftover!B69)-FIND("-",Liftover!B69))</f>
        <v>33053882</v>
      </c>
    </row>
    <row r="70" spans="1:4" x14ac:dyDescent="0.35">
      <c r="A70">
        <v>9</v>
      </c>
      <c r="B70">
        <v>29742489</v>
      </c>
      <c r="C70" t="str">
        <f>RIGHT(Liftover!B70,LEN(Liftover!B70)-FIND("-",Liftover!B70))</f>
        <v>33065270</v>
      </c>
    </row>
    <row r="71" spans="1:4" x14ac:dyDescent="0.35">
      <c r="A71">
        <v>9</v>
      </c>
      <c r="B71">
        <v>29752455</v>
      </c>
      <c r="C71" t="str">
        <f>RIGHT(Liftover!B71,LEN(Liftover!B71)-FIND("-",Liftover!B71))</f>
        <v>33075236</v>
      </c>
    </row>
    <row r="72" spans="1:4" x14ac:dyDescent="0.35">
      <c r="A72">
        <v>9</v>
      </c>
      <c r="B72">
        <v>29779751</v>
      </c>
      <c r="C72" t="str">
        <f>RIGHT(Liftover!B72,LEN(Liftover!B72)-FIND("-",Liftover!B72))</f>
        <v>33102532</v>
      </c>
    </row>
    <row r="73" spans="1:4" x14ac:dyDescent="0.35">
      <c r="A73">
        <v>9</v>
      </c>
      <c r="B73">
        <v>29799057</v>
      </c>
      <c r="C73" t="str">
        <f>RIGHT(Liftover!B73,LEN(Liftover!B73)-FIND("-",Liftover!B73))</f>
        <v>33121838</v>
      </c>
    </row>
    <row r="74" spans="1:4" x14ac:dyDescent="0.35">
      <c r="A74">
        <v>9</v>
      </c>
      <c r="B74">
        <v>29814161</v>
      </c>
      <c r="C74" t="str">
        <f>RIGHT(Liftover!B74,LEN(Liftover!B74)-FIND("-",Liftover!B74))</f>
        <v>33136942</v>
      </c>
    </row>
    <row r="75" spans="1:4" x14ac:dyDescent="0.35">
      <c r="A75">
        <v>9</v>
      </c>
      <c r="B75">
        <v>34984408</v>
      </c>
      <c r="C75" t="str">
        <f>RIGHT(Liftover!B75,LEN(Liftover!B75)-FIND("-",Liftover!B75))</f>
        <v>38305973</v>
      </c>
    </row>
    <row r="76" spans="1:4" x14ac:dyDescent="0.35">
      <c r="A76">
        <v>9</v>
      </c>
      <c r="B76">
        <v>57439074</v>
      </c>
      <c r="C76" t="str">
        <f>RIGHT(Liftover!B76,LEN(Liftover!B76)-FIND("-",Liftover!B76))</f>
        <v>60780780</v>
      </c>
    </row>
    <row r="77" spans="1:4" x14ac:dyDescent="0.35">
      <c r="A77">
        <v>10</v>
      </c>
      <c r="B77">
        <v>44372549</v>
      </c>
      <c r="C77" t="str">
        <f>RIGHT(Liftover!B77,LEN(Liftover!B77)-FIND("-",Liftover!B77))</f>
        <v>47495987</v>
      </c>
      <c r="D77" t="s">
        <v>22</v>
      </c>
    </row>
    <row r="78" spans="1:4" x14ac:dyDescent="0.35">
      <c r="A78">
        <v>10</v>
      </c>
      <c r="B78">
        <v>44388924</v>
      </c>
      <c r="C78" t="str">
        <f>RIGHT(Liftover!B78,LEN(Liftover!B78)-FIND("-",Liftover!B78))</f>
        <v>47512353</v>
      </c>
      <c r="D78" t="s">
        <v>22</v>
      </c>
    </row>
    <row r="79" spans="1:4" x14ac:dyDescent="0.35">
      <c r="A79">
        <v>10</v>
      </c>
      <c r="B79">
        <v>44534551</v>
      </c>
      <c r="C79" t="str">
        <f>RIGHT(Liftover!B79,LEN(Liftover!B79)-FIND("-",Liftover!B79))</f>
        <v>47660038</v>
      </c>
      <c r="D79" t="s">
        <v>22</v>
      </c>
    </row>
    <row r="80" spans="1:4" x14ac:dyDescent="0.35">
      <c r="A80">
        <v>10</v>
      </c>
      <c r="B80">
        <v>44543279</v>
      </c>
      <c r="C80" t="str">
        <f>RIGHT(Liftover!B80,LEN(Liftover!B80)-FIND("-",Liftover!B80))</f>
        <v>47668766</v>
      </c>
      <c r="D80" t="s">
        <v>22</v>
      </c>
    </row>
    <row r="81" spans="1:4" x14ac:dyDescent="0.35">
      <c r="A81">
        <v>10</v>
      </c>
      <c r="B81">
        <v>46053118</v>
      </c>
      <c r="C81" t="str">
        <f>RIGHT(Liftover!B81,LEN(Liftover!B81)-FIND("-",Liftover!B81))</f>
        <v>49180284</v>
      </c>
    </row>
    <row r="82" spans="1:4" x14ac:dyDescent="0.35">
      <c r="A82">
        <v>11</v>
      </c>
      <c r="B82">
        <v>9844519</v>
      </c>
      <c r="C82" t="str">
        <f>RIGHT(Liftover!B82,LEN(Liftover!B82)-FIND("-",Liftover!B82))</f>
        <v>12843841</v>
      </c>
      <c r="D82" t="s">
        <v>25</v>
      </c>
    </row>
    <row r="83" spans="1:4" x14ac:dyDescent="0.35">
      <c r="A83">
        <v>11</v>
      </c>
      <c r="B83">
        <v>54017181</v>
      </c>
      <c r="C83" t="str">
        <f>RIGHT(Liftover!B83,LEN(Liftover!B83)-FIND("-",Liftover!B83))</f>
        <v>57045584</v>
      </c>
      <c r="D83" t="s">
        <v>291</v>
      </c>
    </row>
    <row r="84" spans="1:4" x14ac:dyDescent="0.35">
      <c r="A84">
        <v>11</v>
      </c>
      <c r="B84">
        <v>54049858</v>
      </c>
      <c r="C84" t="str">
        <f>RIGHT(Liftover!B84,LEN(Liftover!B84)-FIND("-",Liftover!B84))</f>
        <v>57078261</v>
      </c>
      <c r="D84" t="s">
        <v>291</v>
      </c>
    </row>
    <row r="85" spans="1:4" x14ac:dyDescent="0.35">
      <c r="A85">
        <v>11</v>
      </c>
      <c r="B85">
        <v>54049870</v>
      </c>
      <c r="C85" t="str">
        <f>RIGHT(Liftover!B85,LEN(Liftover!B85)-FIND("-",Liftover!B85))</f>
        <v>57078273</v>
      </c>
      <c r="D85" t="s">
        <v>291</v>
      </c>
    </row>
    <row r="86" spans="1:4" x14ac:dyDescent="0.35">
      <c r="A86">
        <v>11</v>
      </c>
      <c r="B86">
        <v>54156304</v>
      </c>
      <c r="C86" t="str">
        <f>RIGHT(Liftover!B86,LEN(Liftover!B86)-FIND("-",Liftover!B86))</f>
        <v>57184707</v>
      </c>
      <c r="D86" t="s">
        <v>24</v>
      </c>
    </row>
    <row r="87" spans="1:4" x14ac:dyDescent="0.35">
      <c r="A87">
        <v>11</v>
      </c>
      <c r="B87">
        <v>54324689</v>
      </c>
      <c r="C87" t="str">
        <f>RIGHT(Liftover!B87,LEN(Liftover!B87)-FIND("-",Liftover!B87))</f>
        <v>57353092</v>
      </c>
      <c r="D87" t="s">
        <v>24</v>
      </c>
    </row>
    <row r="88" spans="1:4" x14ac:dyDescent="0.35">
      <c r="A88">
        <v>11</v>
      </c>
      <c r="B88">
        <v>54347903</v>
      </c>
      <c r="C88" t="str">
        <f>RIGHT(Liftover!B88,LEN(Liftover!B88)-FIND("-",Liftover!B88))</f>
        <v>57376306</v>
      </c>
      <c r="D88" t="s">
        <v>24</v>
      </c>
    </row>
    <row r="89" spans="1:4" x14ac:dyDescent="0.35">
      <c r="A89">
        <v>11</v>
      </c>
      <c r="B89">
        <v>54368623</v>
      </c>
      <c r="C89" t="str">
        <f>RIGHT(Liftover!B89,LEN(Liftover!B89)-FIND("-",Liftover!B89))</f>
        <v>57397026</v>
      </c>
      <c r="D89" t="s">
        <v>24</v>
      </c>
    </row>
    <row r="90" spans="1:4" x14ac:dyDescent="0.35">
      <c r="A90">
        <v>11</v>
      </c>
      <c r="B90">
        <v>54391443</v>
      </c>
      <c r="C90" t="str">
        <f>RIGHT(Liftover!B90,LEN(Liftover!B90)-FIND("-",Liftover!B90))</f>
        <v>57419846</v>
      </c>
      <c r="D90" t="s">
        <v>24</v>
      </c>
    </row>
    <row r="91" spans="1:4" x14ac:dyDescent="0.35">
      <c r="A91">
        <v>12</v>
      </c>
      <c r="B91">
        <v>26284264</v>
      </c>
      <c r="C91" t="str">
        <f>RIGHT(Liftover!B91,LEN(Liftover!B91)-FIND("-",Liftover!B91))</f>
        <v>29285828</v>
      </c>
    </row>
    <row r="92" spans="1:4" x14ac:dyDescent="0.35">
      <c r="A92">
        <v>12</v>
      </c>
      <c r="B92">
        <v>30314914</v>
      </c>
      <c r="C92" t="str">
        <f>RIGHT(Liftover!B92,LEN(Liftover!B92)-FIND("-",Liftover!B92))</f>
        <v>33315804</v>
      </c>
    </row>
    <row r="93" spans="1:4" x14ac:dyDescent="0.35">
      <c r="A93">
        <v>12</v>
      </c>
      <c r="B93">
        <v>31691990</v>
      </c>
      <c r="C93" t="str">
        <f>RIGHT(Liftover!B93,LEN(Liftover!B93)-FIND("-",Liftover!B93))</f>
        <v>34692388</v>
      </c>
    </row>
    <row r="94" spans="1:4" x14ac:dyDescent="0.35">
      <c r="A94">
        <v>12</v>
      </c>
      <c r="B94">
        <v>31745290</v>
      </c>
      <c r="C94" t="str">
        <f>RIGHT(Liftover!B94,LEN(Liftover!B94)-FIND("-",Liftover!B94))</f>
        <v>34745330</v>
      </c>
    </row>
    <row r="95" spans="1:4" x14ac:dyDescent="0.35">
      <c r="A95">
        <v>12</v>
      </c>
      <c r="B95">
        <v>31761177</v>
      </c>
      <c r="C95" t="str">
        <f>RIGHT(Liftover!B95,LEN(Liftover!B95)-FIND("-",Liftover!B95))</f>
        <v>34761217</v>
      </c>
    </row>
    <row r="96" spans="1:4" x14ac:dyDescent="0.35">
      <c r="A96">
        <v>12</v>
      </c>
      <c r="B96">
        <v>31805128</v>
      </c>
      <c r="C96" t="str">
        <f>RIGHT(Liftover!B96,LEN(Liftover!B96)-FIND("-",Liftover!B96))</f>
        <v>34805168</v>
      </c>
    </row>
    <row r="97" spans="1:4" x14ac:dyDescent="0.35">
      <c r="A97">
        <v>12</v>
      </c>
      <c r="B97">
        <v>31820134</v>
      </c>
      <c r="C97" t="str">
        <f>RIGHT(Liftover!B97,LEN(Liftover!B97)-FIND("-",Liftover!B97))</f>
        <v>34820174</v>
      </c>
    </row>
    <row r="98" spans="1:4" x14ac:dyDescent="0.35">
      <c r="A98">
        <v>12</v>
      </c>
      <c r="B98">
        <v>31835704</v>
      </c>
      <c r="C98" t="str">
        <f>RIGHT(Liftover!B98,LEN(Liftover!B98)-FIND("-",Liftover!B98))</f>
        <v>34835744</v>
      </c>
    </row>
    <row r="99" spans="1:4" x14ac:dyDescent="0.35">
      <c r="A99">
        <v>12</v>
      </c>
      <c r="B99">
        <v>39245810</v>
      </c>
      <c r="C99" t="str">
        <f>RIGHT(Liftover!B99,LEN(Liftover!B99)-FIND("-",Liftover!B99))</f>
        <v>42248585</v>
      </c>
    </row>
    <row r="100" spans="1:4" x14ac:dyDescent="0.35">
      <c r="A100">
        <v>12</v>
      </c>
      <c r="B100">
        <v>47393616</v>
      </c>
      <c r="C100" t="str">
        <f>RIGHT(Liftover!B100,LEN(Liftover!B100)-FIND("-",Liftover!B100))</f>
        <v>50394413</v>
      </c>
    </row>
    <row r="101" spans="1:4" x14ac:dyDescent="0.35">
      <c r="A101">
        <v>12</v>
      </c>
      <c r="B101">
        <v>47562731</v>
      </c>
      <c r="C101" t="str">
        <f>RIGHT(Liftover!B101,LEN(Liftover!B101)-FIND("-",Liftover!B101))</f>
        <v>50563528</v>
      </c>
    </row>
    <row r="102" spans="1:4" x14ac:dyDescent="0.35">
      <c r="A102">
        <v>13</v>
      </c>
      <c r="B102">
        <v>11012218</v>
      </c>
      <c r="C102" t="str">
        <f>RIGHT(Liftover!B102,LEN(Liftover!B102)-FIND("-",Liftover!B102))</f>
        <v>14049234</v>
      </c>
    </row>
    <row r="103" spans="1:4" x14ac:dyDescent="0.35">
      <c r="A103">
        <v>13</v>
      </c>
      <c r="B103">
        <v>14702870</v>
      </c>
      <c r="C103" t="str">
        <f>RIGHT(Liftover!B103,LEN(Liftover!B103)-FIND("-",Liftover!B103))</f>
        <v>17736261</v>
      </c>
    </row>
    <row r="104" spans="1:4" x14ac:dyDescent="0.35">
      <c r="A104">
        <v>14</v>
      </c>
      <c r="B104">
        <v>8117811</v>
      </c>
      <c r="C104" t="str">
        <f>RIGHT(Liftover!B104,LEN(Liftover!B104)-FIND("-",Liftover!B104))</f>
        <v>11075085</v>
      </c>
    </row>
    <row r="105" spans="1:4" x14ac:dyDescent="0.35">
      <c r="A105">
        <v>14</v>
      </c>
      <c r="B105">
        <v>17850921</v>
      </c>
      <c r="C105" t="str">
        <f>RIGHT(Liftover!B105,LEN(Liftover!B105)-FIND("-",Liftover!B105))</f>
        <v>20798577</v>
      </c>
    </row>
    <row r="106" spans="1:4" x14ac:dyDescent="0.35">
      <c r="A106">
        <v>14</v>
      </c>
      <c r="B106">
        <v>32503168</v>
      </c>
      <c r="C106" t="str">
        <f>RIGHT(Liftover!B106,LEN(Liftover!B106)-FIND("-",Liftover!B106))</f>
        <v>35453957</v>
      </c>
    </row>
    <row r="107" spans="1:4" x14ac:dyDescent="0.35">
      <c r="A107">
        <v>14</v>
      </c>
      <c r="B107">
        <v>32522229</v>
      </c>
      <c r="C107" t="str">
        <f>RIGHT(Liftover!B107,LEN(Liftover!B107)-FIND("-",Liftover!B107))</f>
        <v>35473018</v>
      </c>
    </row>
    <row r="108" spans="1:4" x14ac:dyDescent="0.35">
      <c r="A108">
        <v>14</v>
      </c>
      <c r="B108">
        <v>32529441</v>
      </c>
      <c r="C108" t="str">
        <f>RIGHT(Liftover!B108,LEN(Liftover!B108)-FIND("-",Liftover!B108))</f>
        <v>35480230</v>
      </c>
    </row>
    <row r="109" spans="1:4" x14ac:dyDescent="0.35">
      <c r="A109">
        <v>14</v>
      </c>
      <c r="B109">
        <v>32540148</v>
      </c>
      <c r="C109" t="str">
        <f>RIGHT(Liftover!B109,LEN(Liftover!B109)-FIND("-",Liftover!B109))</f>
        <v>35490937</v>
      </c>
    </row>
    <row r="110" spans="1:4" x14ac:dyDescent="0.35">
      <c r="A110">
        <v>14</v>
      </c>
      <c r="B110">
        <v>32568553</v>
      </c>
      <c r="C110" t="str">
        <f>RIGHT(Liftover!B110,LEN(Liftover!B110)-FIND("-",Liftover!B110))</f>
        <v>35519342</v>
      </c>
    </row>
    <row r="111" spans="1:4" x14ac:dyDescent="0.35">
      <c r="A111">
        <v>15</v>
      </c>
      <c r="B111">
        <v>20317533</v>
      </c>
      <c r="C111" t="str">
        <f>RIGHT(Liftover!B111,LEN(Liftover!B111)-FIND("-",Liftover!B111))</f>
        <v>23325194</v>
      </c>
      <c r="D111" t="s">
        <v>24</v>
      </c>
    </row>
    <row r="112" spans="1:4" x14ac:dyDescent="0.35">
      <c r="A112">
        <v>15</v>
      </c>
      <c r="B112">
        <v>26751372</v>
      </c>
      <c r="C112" t="str">
        <f>RIGHT(Liftover!B112,LEN(Liftover!B112)-FIND("-",Liftover!B112))</f>
        <v>29761784</v>
      </c>
    </row>
    <row r="113" spans="1:4" x14ac:dyDescent="0.35">
      <c r="A113">
        <v>15</v>
      </c>
      <c r="B113">
        <v>26965818</v>
      </c>
      <c r="C113" t="str">
        <f>RIGHT(Liftover!B113,LEN(Liftover!B113)-FIND("-",Liftover!B113))</f>
        <v>29976230</v>
      </c>
    </row>
    <row r="114" spans="1:4" x14ac:dyDescent="0.35">
      <c r="A114">
        <v>16</v>
      </c>
      <c r="B114">
        <v>7462818</v>
      </c>
      <c r="C114" t="str">
        <f>RIGHT(Liftover!B114,LEN(Liftover!B114)-FIND("-",Liftover!B114))</f>
        <v>10427407</v>
      </c>
      <c r="D114" t="s">
        <v>27</v>
      </c>
    </row>
    <row r="115" spans="1:4" x14ac:dyDescent="0.35">
      <c r="A115">
        <v>16</v>
      </c>
      <c r="B115">
        <v>13634700</v>
      </c>
      <c r="C115" t="str">
        <f>RIGHT(Liftover!B115,LEN(Liftover!B115)-FIND("-",Liftover!B115))</f>
        <v>16585074</v>
      </c>
    </row>
    <row r="116" spans="1:4" x14ac:dyDescent="0.35">
      <c r="A116">
        <v>16</v>
      </c>
      <c r="B116">
        <v>13634890</v>
      </c>
      <c r="C116" t="str">
        <f>RIGHT(Liftover!B116,LEN(Liftover!B116)-FIND("-",Liftover!B116))</f>
        <v>16585264</v>
      </c>
    </row>
    <row r="117" spans="1:4" x14ac:dyDescent="0.35">
      <c r="A117">
        <v>16</v>
      </c>
      <c r="B117">
        <v>13670264</v>
      </c>
      <c r="C117" t="str">
        <f>RIGHT(Liftover!B117,LEN(Liftover!B117)-FIND("-",Liftover!B117))</f>
        <v>16620638</v>
      </c>
    </row>
    <row r="118" spans="1:4" x14ac:dyDescent="0.35">
      <c r="A118">
        <v>17</v>
      </c>
      <c r="B118">
        <v>3753156</v>
      </c>
      <c r="C118" t="str">
        <f>RIGHT(Liftover!B118,LEN(Liftover!B118)-FIND("-",Liftover!B118))</f>
        <v>6727634</v>
      </c>
    </row>
    <row r="119" spans="1:4" x14ac:dyDescent="0.35">
      <c r="A119">
        <v>18</v>
      </c>
      <c r="B119">
        <v>9493237</v>
      </c>
      <c r="C119" t="str">
        <f>RIGHT(Liftover!B119,LEN(Liftover!B119)-FIND("-",Liftover!B119))</f>
        <v>12477817</v>
      </c>
    </row>
    <row r="120" spans="1:4" x14ac:dyDescent="0.35">
      <c r="A120">
        <v>18</v>
      </c>
      <c r="B120">
        <v>9655138</v>
      </c>
      <c r="C120" t="str">
        <f>RIGHT(Liftover!B120,LEN(Liftover!B120)-FIND("-",Liftover!B120))</f>
        <v>12639713</v>
      </c>
    </row>
    <row r="121" spans="1:4" x14ac:dyDescent="0.35">
      <c r="A121">
        <v>18</v>
      </c>
      <c r="B121">
        <v>19746195</v>
      </c>
      <c r="C121" t="str">
        <f>RIGHT(Liftover!B121,LEN(Liftover!B121)-FIND("-",Liftover!B121))</f>
        <v>22733701</v>
      </c>
    </row>
    <row r="122" spans="1:4" x14ac:dyDescent="0.35">
      <c r="A122">
        <v>18</v>
      </c>
      <c r="B122">
        <v>24164381</v>
      </c>
      <c r="C122" t="str">
        <f>RIGHT(Liftover!B122,LEN(Liftover!B122)-FIND("-",Liftover!B122))</f>
        <v>27155113</v>
      </c>
      <c r="D122" t="s">
        <v>24</v>
      </c>
    </row>
    <row r="123" spans="1:4" x14ac:dyDescent="0.35">
      <c r="A123">
        <v>18</v>
      </c>
      <c r="B123">
        <v>24196399</v>
      </c>
      <c r="C123" t="str">
        <f>RIGHT(Liftover!B123,LEN(Liftover!B123)-FIND("-",Liftover!B123))</f>
        <v>27187128</v>
      </c>
      <c r="D123" t="s">
        <v>24</v>
      </c>
    </row>
    <row r="124" spans="1:4" x14ac:dyDescent="0.35">
      <c r="A124">
        <v>18</v>
      </c>
      <c r="B124">
        <v>24209031</v>
      </c>
      <c r="C124" t="str">
        <f>RIGHT(Liftover!B124,LEN(Liftover!B124)-FIND("-",Liftover!B124))</f>
        <v>27199760</v>
      </c>
      <c r="D124" t="s">
        <v>24</v>
      </c>
    </row>
    <row r="125" spans="1:4" x14ac:dyDescent="0.35">
      <c r="A125">
        <v>18</v>
      </c>
      <c r="B125">
        <v>24261759</v>
      </c>
      <c r="C125" t="str">
        <f>RIGHT(Liftover!B125,LEN(Liftover!B125)-FIND("-",Liftover!B125))</f>
        <v>27252488</v>
      </c>
      <c r="D125" t="s">
        <v>292</v>
      </c>
    </row>
    <row r="126" spans="1:4" x14ac:dyDescent="0.35">
      <c r="A126">
        <v>18</v>
      </c>
      <c r="B126">
        <v>24286833</v>
      </c>
      <c r="C126" t="str">
        <f>RIGHT(Liftover!B126,LEN(Liftover!B126)-FIND("-",Liftover!B126))</f>
        <v>27277562</v>
      </c>
      <c r="D126" t="s">
        <v>292</v>
      </c>
    </row>
    <row r="127" spans="1:4" x14ac:dyDescent="0.35">
      <c r="A127">
        <v>18</v>
      </c>
      <c r="B127">
        <v>24292509</v>
      </c>
      <c r="C127" t="str">
        <f>RIGHT(Liftover!B127,LEN(Liftover!B127)-FIND("-",Liftover!B127))</f>
        <v>27283238</v>
      </c>
      <c r="D127" t="s">
        <v>292</v>
      </c>
    </row>
    <row r="128" spans="1:4" x14ac:dyDescent="0.35">
      <c r="A128">
        <v>18</v>
      </c>
      <c r="B128">
        <v>24303383</v>
      </c>
      <c r="C128" t="str">
        <f>RIGHT(Liftover!B128,LEN(Liftover!B128)-FIND("-",Liftover!B128))</f>
        <v>27294112</v>
      </c>
      <c r="D128" t="s">
        <v>292</v>
      </c>
    </row>
    <row r="129" spans="1:4" x14ac:dyDescent="0.35">
      <c r="A129">
        <v>18</v>
      </c>
      <c r="B129">
        <v>24312302</v>
      </c>
      <c r="C129" t="str">
        <f>RIGHT(Liftover!B129,LEN(Liftover!B129)-FIND("-",Liftover!B129))</f>
        <v>27303031</v>
      </c>
      <c r="D129" t="s">
        <v>292</v>
      </c>
    </row>
    <row r="130" spans="1:4" x14ac:dyDescent="0.35">
      <c r="A130">
        <v>18</v>
      </c>
      <c r="B130">
        <v>29130730</v>
      </c>
      <c r="C130" t="str">
        <f>RIGHT(Liftover!B130,LEN(Liftover!B130)-FIND("-",Liftover!B130))</f>
        <v>32150884</v>
      </c>
    </row>
    <row r="131" spans="1:4" x14ac:dyDescent="0.35">
      <c r="A131">
        <v>18</v>
      </c>
      <c r="B131">
        <v>29299675</v>
      </c>
      <c r="C131" t="str">
        <f>RIGHT(Liftover!B131,LEN(Liftover!B131)-FIND("-",Liftover!B131))</f>
        <v>32319957</v>
      </c>
    </row>
    <row r="132" spans="1:4" x14ac:dyDescent="0.35">
      <c r="A132">
        <v>18</v>
      </c>
      <c r="B132">
        <v>29324878</v>
      </c>
      <c r="C132" t="str">
        <f>RIGHT(Liftover!B132,LEN(Liftover!B132)-FIND("-",Liftover!B132))</f>
        <v>32345160</v>
      </c>
    </row>
    <row r="133" spans="1:4" x14ac:dyDescent="0.35">
      <c r="A133">
        <v>18</v>
      </c>
      <c r="B133">
        <v>29376574</v>
      </c>
      <c r="C133" t="str">
        <f>RIGHT(Liftover!B133,LEN(Liftover!B133)-FIND("-",Liftover!B133))</f>
        <v>32396856</v>
      </c>
    </row>
    <row r="134" spans="1:4" x14ac:dyDescent="0.35">
      <c r="A134">
        <v>18</v>
      </c>
      <c r="B134">
        <v>29595073</v>
      </c>
      <c r="C134" t="str">
        <f>RIGHT(Liftover!B134,LEN(Liftover!B134)-FIND("-",Liftover!B134))</f>
        <v>32615344</v>
      </c>
    </row>
    <row r="135" spans="1:4" x14ac:dyDescent="0.35">
      <c r="A135">
        <v>18</v>
      </c>
      <c r="B135">
        <v>41422687</v>
      </c>
      <c r="C135" t="str">
        <f>RIGHT(Liftover!B135,LEN(Liftover!B135)-FIND("-",Liftover!B135))</f>
        <v>44457549</v>
      </c>
    </row>
    <row r="136" spans="1:4" x14ac:dyDescent="0.35">
      <c r="A136">
        <v>18</v>
      </c>
      <c r="B136">
        <v>41445354</v>
      </c>
      <c r="C136" t="str">
        <f>RIGHT(Liftover!B136,LEN(Liftover!B136)-FIND("-",Liftover!B136))</f>
        <v>44480223</v>
      </c>
    </row>
    <row r="137" spans="1:4" x14ac:dyDescent="0.35">
      <c r="A137">
        <v>19</v>
      </c>
      <c r="B137">
        <v>4767099</v>
      </c>
      <c r="C137" t="str">
        <f>RIGHT(Liftover!B137,LEN(Liftover!B137)-FIND("-",Liftover!B137))</f>
        <v>7769396</v>
      </c>
      <c r="D137" t="s">
        <v>24</v>
      </c>
    </row>
    <row r="138" spans="1:4" x14ac:dyDescent="0.35">
      <c r="A138">
        <v>19</v>
      </c>
      <c r="B138">
        <v>4771876</v>
      </c>
      <c r="C138" t="str">
        <f>RIGHT(Liftover!B138,LEN(Liftover!B138)-FIND("-",Liftover!B138))</f>
        <v>7774173</v>
      </c>
      <c r="D138" t="s">
        <v>24</v>
      </c>
    </row>
    <row r="139" spans="1:4" x14ac:dyDescent="0.35">
      <c r="A139">
        <v>19</v>
      </c>
      <c r="B139">
        <v>4798748</v>
      </c>
      <c r="C139" t="str">
        <f>RIGHT(Liftover!B139,LEN(Liftover!B139)-FIND("-",Liftover!B139))</f>
        <v>7801045</v>
      </c>
      <c r="D139" t="s">
        <v>24</v>
      </c>
    </row>
    <row r="140" spans="1:4" x14ac:dyDescent="0.35">
      <c r="A140">
        <v>19</v>
      </c>
      <c r="B140">
        <v>4813917</v>
      </c>
      <c r="C140" t="str">
        <f>RIGHT(Liftover!B140,LEN(Liftover!B140)-FIND("-",Liftover!B140))</f>
        <v>7815771</v>
      </c>
      <c r="D140" t="s">
        <v>24</v>
      </c>
    </row>
    <row r="141" spans="1:4" x14ac:dyDescent="0.35">
      <c r="A141">
        <v>19</v>
      </c>
      <c r="B141">
        <v>6162402</v>
      </c>
      <c r="C141" t="str">
        <f>RIGHT(Liftover!B141,LEN(Liftover!B141)-FIND("-",Liftover!B141))</f>
        <v>9163927</v>
      </c>
      <c r="D141" t="s">
        <v>24</v>
      </c>
    </row>
    <row r="142" spans="1:4" x14ac:dyDescent="0.35">
      <c r="A142">
        <v>19</v>
      </c>
      <c r="B142">
        <v>6178251</v>
      </c>
      <c r="C142" t="str">
        <f>RIGHT(Liftover!B142,LEN(Liftover!B142)-FIND("-",Liftover!B142))</f>
        <v>9179776</v>
      </c>
      <c r="D142" t="s">
        <v>24</v>
      </c>
    </row>
    <row r="143" spans="1:4" x14ac:dyDescent="0.35">
      <c r="A143">
        <v>19</v>
      </c>
      <c r="B143">
        <v>6201219</v>
      </c>
      <c r="C143" t="str">
        <f>RIGHT(Liftover!B143,LEN(Liftover!B143)-FIND("-",Liftover!B143))</f>
        <v>9202744</v>
      </c>
      <c r="D143" t="s">
        <v>24</v>
      </c>
    </row>
    <row r="144" spans="1:4" x14ac:dyDescent="0.35">
      <c r="A144">
        <v>19</v>
      </c>
      <c r="B144">
        <v>6216997</v>
      </c>
      <c r="C144" t="str">
        <f>RIGHT(Liftover!B144,LEN(Liftover!B144)-FIND("-",Liftover!B144))</f>
        <v>9218522</v>
      </c>
      <c r="D144" t="s">
        <v>24</v>
      </c>
    </row>
    <row r="145" spans="1:4" x14ac:dyDescent="0.35">
      <c r="A145">
        <v>19</v>
      </c>
      <c r="B145">
        <v>6553427</v>
      </c>
      <c r="C145" t="str">
        <f>RIGHT(Liftover!B145,LEN(Liftover!B145)-FIND("-",Liftover!B145))</f>
        <v>9554836</v>
      </c>
      <c r="D145" t="s">
        <v>24</v>
      </c>
    </row>
    <row r="146" spans="1:4" x14ac:dyDescent="0.35">
      <c r="A146">
        <v>19</v>
      </c>
      <c r="B146">
        <v>6560183</v>
      </c>
      <c r="C146" t="str">
        <f>RIGHT(Liftover!B146,LEN(Liftover!B146)-FIND("-",Liftover!B146))</f>
        <v>9561592</v>
      </c>
      <c r="D146" t="s">
        <v>24</v>
      </c>
    </row>
    <row r="147" spans="1:4" x14ac:dyDescent="0.35">
      <c r="A147">
        <v>19</v>
      </c>
      <c r="B147">
        <v>6590666</v>
      </c>
      <c r="C147" t="str">
        <f>RIGHT(Liftover!B147,LEN(Liftover!B147)-FIND("-",Liftover!B147))</f>
        <v>9592075</v>
      </c>
      <c r="D147" t="s">
        <v>24</v>
      </c>
    </row>
    <row r="148" spans="1:4" x14ac:dyDescent="0.35">
      <c r="A148">
        <v>19</v>
      </c>
      <c r="B148">
        <v>6629569</v>
      </c>
      <c r="C148" t="str">
        <f>RIGHT(Liftover!B148,LEN(Liftover!B148)-FIND("-",Liftover!B148))</f>
        <v>9630978</v>
      </c>
      <c r="D148" t="s">
        <v>24</v>
      </c>
    </row>
    <row r="149" spans="1:4" x14ac:dyDescent="0.35">
      <c r="A149">
        <v>19</v>
      </c>
      <c r="B149">
        <v>6648984</v>
      </c>
      <c r="C149" t="str">
        <f>RIGHT(Liftover!B149,LEN(Liftover!B149)-FIND("-",Liftover!B149))</f>
        <v>9650393</v>
      </c>
    </row>
    <row r="150" spans="1:4" x14ac:dyDescent="0.35">
      <c r="A150">
        <v>19</v>
      </c>
      <c r="B150">
        <v>6663845</v>
      </c>
      <c r="C150" t="str">
        <f>RIGHT(Liftover!B150,LEN(Liftover!B150)-FIND("-",Liftover!B150))</f>
        <v>9665254</v>
      </c>
    </row>
    <row r="151" spans="1:4" x14ac:dyDescent="0.35">
      <c r="A151">
        <v>19</v>
      </c>
      <c r="B151">
        <v>6672903</v>
      </c>
      <c r="C151" t="str">
        <f>RIGHT(Liftover!B151,LEN(Liftover!B151)-FIND("-",Liftover!B151))</f>
        <v>9674312</v>
      </c>
    </row>
    <row r="152" spans="1:4" x14ac:dyDescent="0.35">
      <c r="A152">
        <v>19</v>
      </c>
      <c r="B152">
        <v>6689197</v>
      </c>
      <c r="C152" t="str">
        <f>RIGHT(Liftover!B152,LEN(Liftover!B152)-FIND("-",Liftover!B152))</f>
        <v>9690606</v>
      </c>
    </row>
    <row r="153" spans="1:4" x14ac:dyDescent="0.35">
      <c r="A153">
        <v>19</v>
      </c>
      <c r="B153">
        <v>6728854</v>
      </c>
      <c r="C153" t="str">
        <f>RIGHT(Liftover!B153,LEN(Liftover!B153)-FIND("-",Liftover!B153))</f>
        <v>9729546</v>
      </c>
    </row>
    <row r="154" spans="1:4" x14ac:dyDescent="0.35">
      <c r="A154">
        <v>19</v>
      </c>
      <c r="B154">
        <v>6741733</v>
      </c>
      <c r="C154" t="str">
        <f>RIGHT(Liftover!B154,LEN(Liftover!B154)-FIND("-",Liftover!B154))</f>
        <v>9742425</v>
      </c>
    </row>
    <row r="155" spans="1:4" x14ac:dyDescent="0.35">
      <c r="A155">
        <v>19</v>
      </c>
      <c r="B155">
        <v>6926648</v>
      </c>
      <c r="C155" t="str">
        <f>RIGHT(Liftover!B155,LEN(Liftover!B155)-FIND("-",Liftover!B155))</f>
        <v>9927340</v>
      </c>
    </row>
    <row r="156" spans="1:4" x14ac:dyDescent="0.35">
      <c r="A156">
        <v>19</v>
      </c>
      <c r="B156">
        <v>6970430</v>
      </c>
      <c r="C156" t="str">
        <f>RIGHT(Liftover!B156,LEN(Liftover!B156)-FIND("-",Liftover!B156))</f>
        <v>9970522</v>
      </c>
    </row>
    <row r="157" spans="1:4" x14ac:dyDescent="0.35">
      <c r="A157">
        <v>19</v>
      </c>
      <c r="B157">
        <v>7095253</v>
      </c>
      <c r="C157" t="str">
        <f>RIGHT(Liftover!B157,LEN(Liftover!B157)-FIND("-",Liftover!B157))</f>
        <v>10095345</v>
      </c>
    </row>
    <row r="158" spans="1:4" x14ac:dyDescent="0.35">
      <c r="A158">
        <v>19</v>
      </c>
      <c r="B158">
        <v>7097389</v>
      </c>
      <c r="C158" t="str">
        <f>RIGHT(Liftover!B158,LEN(Liftover!B158)-FIND("-",Liftover!B158))</f>
        <v>10097481</v>
      </c>
    </row>
    <row r="159" spans="1:4" x14ac:dyDescent="0.35">
      <c r="A159">
        <v>19</v>
      </c>
      <c r="B159">
        <v>7117822</v>
      </c>
      <c r="C159" t="str">
        <f>RIGHT(Liftover!B159,LEN(Liftover!B159)-FIND("-",Liftover!B159))</f>
        <v>10117914</v>
      </c>
    </row>
    <row r="160" spans="1:4" x14ac:dyDescent="0.35">
      <c r="A160">
        <v>19</v>
      </c>
      <c r="B160">
        <v>7122489</v>
      </c>
      <c r="C160" t="str">
        <f>RIGHT(Liftover!B160,LEN(Liftover!B160)-FIND("-",Liftover!B160))</f>
        <v>10122581</v>
      </c>
    </row>
    <row r="161" spans="1:3" x14ac:dyDescent="0.35">
      <c r="A161">
        <v>19</v>
      </c>
      <c r="B161">
        <v>12407112</v>
      </c>
      <c r="C161" t="str">
        <f>RIGHT(Liftover!B161,LEN(Liftover!B161)-FIND("-",Liftover!B161))</f>
        <v>15411103</v>
      </c>
    </row>
    <row r="162" spans="1:3" x14ac:dyDescent="0.35">
      <c r="A162">
        <v>20</v>
      </c>
      <c r="B162">
        <v>2971861</v>
      </c>
      <c r="C162" t="str">
        <f>RIGHT(Liftover!B162,LEN(Liftover!B162)-FIND("-",Liftover!B162))</f>
        <v>5975224</v>
      </c>
    </row>
    <row r="163" spans="1:3" x14ac:dyDescent="0.35">
      <c r="A163">
        <v>20</v>
      </c>
      <c r="B163">
        <v>8744328</v>
      </c>
      <c r="C163" t="str">
        <f>RIGHT(Liftover!B163,LEN(Liftover!B163)-FIND("-",Liftover!B163))</f>
        <v>11747008</v>
      </c>
    </row>
    <row r="164" spans="1:3" x14ac:dyDescent="0.35">
      <c r="A164">
        <v>20</v>
      </c>
      <c r="B164">
        <v>8894743</v>
      </c>
      <c r="C164" t="str">
        <f>RIGHT(Liftover!B164,LEN(Liftover!B164)-FIND("-",Liftover!B164))</f>
        <v>11897414</v>
      </c>
    </row>
    <row r="165" spans="1:3" x14ac:dyDescent="0.35">
      <c r="A165">
        <v>20</v>
      </c>
      <c r="B165">
        <v>12119654</v>
      </c>
      <c r="C165" t="str">
        <f>RIGHT(Liftover!B165,LEN(Liftover!B165)-FIND("-",Liftover!B165))</f>
        <v>15121765</v>
      </c>
    </row>
    <row r="166" spans="1:3" x14ac:dyDescent="0.35">
      <c r="A166">
        <v>20</v>
      </c>
      <c r="B166">
        <v>13387022</v>
      </c>
      <c r="C166" t="str">
        <f>RIGHT(Liftover!B166,LEN(Liftover!B166)-FIND("-",Liftover!B166))</f>
        <v>16388870</v>
      </c>
    </row>
    <row r="167" spans="1:3" x14ac:dyDescent="0.35">
      <c r="A167">
        <v>20</v>
      </c>
      <c r="B167">
        <v>18037927</v>
      </c>
      <c r="C167" t="str">
        <f>RIGHT(Liftover!B167,LEN(Liftover!B167)-FIND("-",Liftover!B167))</f>
        <v>21038881</v>
      </c>
    </row>
    <row r="168" spans="1:3" x14ac:dyDescent="0.35">
      <c r="A168">
        <v>20</v>
      </c>
      <c r="B168">
        <v>18060817</v>
      </c>
      <c r="C168" t="str">
        <f>RIGHT(Liftover!B168,LEN(Liftover!B168)-FIND("-",Liftover!B168))</f>
        <v>21061771</v>
      </c>
    </row>
    <row r="169" spans="1:3" x14ac:dyDescent="0.35">
      <c r="A169">
        <v>20</v>
      </c>
      <c r="B169">
        <v>18066749</v>
      </c>
      <c r="C169" t="str">
        <f>RIGHT(Liftover!B169,LEN(Liftover!B169)-FIND("-",Liftover!B169))</f>
        <v>21069698</v>
      </c>
    </row>
    <row r="170" spans="1:3" x14ac:dyDescent="0.35">
      <c r="A170">
        <v>20</v>
      </c>
      <c r="B170">
        <v>18076728</v>
      </c>
      <c r="C170" t="str">
        <f>RIGHT(Liftover!B170,LEN(Liftover!B170)-FIND("-",Liftover!B170))</f>
        <v>21079677</v>
      </c>
    </row>
    <row r="171" spans="1:3" x14ac:dyDescent="0.35">
      <c r="A171">
        <v>20</v>
      </c>
      <c r="B171">
        <v>18090687</v>
      </c>
      <c r="C171" t="str">
        <f>RIGHT(Liftover!B171,LEN(Liftover!B171)-FIND("-",Liftover!B171))</f>
        <v>21093636</v>
      </c>
    </row>
    <row r="172" spans="1:3" x14ac:dyDescent="0.35">
      <c r="A172">
        <v>20</v>
      </c>
      <c r="B172">
        <v>18099570</v>
      </c>
      <c r="C172" t="str">
        <f>RIGHT(Liftover!B172,LEN(Liftover!B172)-FIND("-",Liftover!B172))</f>
        <v>21102519</v>
      </c>
    </row>
    <row r="173" spans="1:3" x14ac:dyDescent="0.35">
      <c r="A173">
        <v>20</v>
      </c>
      <c r="B173">
        <v>23922281</v>
      </c>
      <c r="C173" t="str">
        <f>RIGHT(Liftover!B173,LEN(Liftover!B173)-FIND("-",Liftover!B173))</f>
        <v>26918937</v>
      </c>
    </row>
    <row r="174" spans="1:3" x14ac:dyDescent="0.35">
      <c r="A174">
        <v>20</v>
      </c>
      <c r="B174">
        <v>35581314</v>
      </c>
      <c r="C174" t="str">
        <f>RIGHT(Liftover!B174,LEN(Liftover!B174)-FIND("-",Liftover!B174))</f>
        <v>38577098</v>
      </c>
    </row>
    <row r="175" spans="1:3" x14ac:dyDescent="0.35">
      <c r="A175">
        <v>20</v>
      </c>
      <c r="B175">
        <v>35587808</v>
      </c>
      <c r="C175" t="str">
        <f>RIGHT(Liftover!B175,LEN(Liftover!B175)-FIND("-",Liftover!B175))</f>
        <v>38583592</v>
      </c>
    </row>
    <row r="176" spans="1:3" x14ac:dyDescent="0.35">
      <c r="A176">
        <v>20</v>
      </c>
      <c r="B176">
        <v>35732329</v>
      </c>
      <c r="C176" t="str">
        <f>RIGHT(Liftover!B176,LEN(Liftover!B176)-FIND("-",Liftover!B176))</f>
        <v>38728104</v>
      </c>
    </row>
    <row r="177" spans="1:3" x14ac:dyDescent="0.35">
      <c r="A177">
        <v>20</v>
      </c>
      <c r="B177">
        <v>35738272</v>
      </c>
      <c r="C177" t="str">
        <f>RIGHT(Liftover!B177,LEN(Liftover!B177)-FIND("-",Liftover!B177))</f>
        <v>38734047</v>
      </c>
    </row>
    <row r="178" spans="1:3" x14ac:dyDescent="0.35">
      <c r="A178">
        <v>20</v>
      </c>
      <c r="B178">
        <v>36834508</v>
      </c>
      <c r="C178" t="str">
        <f>RIGHT(Liftover!B178,LEN(Liftover!B178)-FIND("-",Liftover!B178))</f>
        <v>39830252</v>
      </c>
    </row>
    <row r="179" spans="1:3" x14ac:dyDescent="0.35">
      <c r="A179">
        <v>22</v>
      </c>
      <c r="B179">
        <v>11073667</v>
      </c>
      <c r="C179" t="str">
        <f>RIGHT(Liftover!B179,LEN(Liftover!B179)-FIND("-",Liftover!B179))</f>
        <v>14019919</v>
      </c>
    </row>
    <row r="180" spans="1:3" x14ac:dyDescent="0.35">
      <c r="A180">
        <v>22</v>
      </c>
      <c r="B180">
        <v>12027888</v>
      </c>
      <c r="C180" t="str">
        <f>RIGHT(Liftover!B180,LEN(Liftover!B180)-FIND("-",Liftover!B180))</f>
        <v>14973791</v>
      </c>
    </row>
    <row r="181" spans="1:3" x14ac:dyDescent="0.35">
      <c r="A181">
        <v>22</v>
      </c>
      <c r="B181">
        <v>12039716</v>
      </c>
      <c r="C181" t="str">
        <f>RIGHT(Liftover!B181,LEN(Liftover!B181)-FIND("-",Liftover!B181))</f>
        <v>14985619</v>
      </c>
    </row>
    <row r="182" spans="1:3" x14ac:dyDescent="0.35">
      <c r="A182">
        <v>22</v>
      </c>
      <c r="B182">
        <v>12064068</v>
      </c>
      <c r="C182" t="str">
        <f>RIGHT(Liftover!B182,LEN(Liftover!B182)-FIND("-",Liftover!B182))</f>
        <v>15009971</v>
      </c>
    </row>
    <row r="183" spans="1:3" x14ac:dyDescent="0.35">
      <c r="A183">
        <v>22</v>
      </c>
      <c r="B183">
        <v>17089718</v>
      </c>
      <c r="C183" t="str">
        <f>RIGHT(Liftover!B183,LEN(Liftover!B183)-FIND("-",Liftover!B183))</f>
        <v>20036204</v>
      </c>
    </row>
    <row r="184" spans="1:3" x14ac:dyDescent="0.35">
      <c r="A184">
        <v>22</v>
      </c>
      <c r="B184">
        <v>17102316</v>
      </c>
      <c r="C184" t="str">
        <f>RIGHT(Liftover!B184,LEN(Liftover!B184)-FIND("-",Liftover!B184))</f>
        <v>20048802</v>
      </c>
    </row>
    <row r="185" spans="1:3" x14ac:dyDescent="0.35">
      <c r="A185">
        <v>22</v>
      </c>
      <c r="B185">
        <v>17113959</v>
      </c>
      <c r="C185" t="str">
        <f>RIGHT(Liftover!B185,LEN(Liftover!B185)-FIND("-",Liftover!B185))</f>
        <v>20060445</v>
      </c>
    </row>
    <row r="186" spans="1:3" x14ac:dyDescent="0.35">
      <c r="A186">
        <v>22</v>
      </c>
      <c r="B186">
        <v>17129084</v>
      </c>
      <c r="C186" t="str">
        <f>RIGHT(Liftover!B186,LEN(Liftover!B186)-FIND("-",Liftover!B186))</f>
        <v>20075570</v>
      </c>
    </row>
    <row r="187" spans="1:3" x14ac:dyDescent="0.35">
      <c r="A187">
        <v>22</v>
      </c>
      <c r="B187">
        <v>17133195</v>
      </c>
      <c r="C187" t="str">
        <f>RIGHT(Liftover!B187,LEN(Liftover!B187)-FIND("-",Liftover!B187))</f>
        <v>20079681</v>
      </c>
    </row>
    <row r="188" spans="1:3" x14ac:dyDescent="0.35">
      <c r="A188">
        <v>22</v>
      </c>
      <c r="B188">
        <v>17153150</v>
      </c>
      <c r="C188" t="str">
        <f>RIGHT(Liftover!B188,LEN(Liftover!B188)-FIND("-",Liftover!B188))</f>
        <v>20099636</v>
      </c>
    </row>
    <row r="189" spans="1:3" x14ac:dyDescent="0.35">
      <c r="A189">
        <v>22</v>
      </c>
      <c r="B189">
        <v>17154006</v>
      </c>
      <c r="C189" t="str">
        <f>RIGHT(Liftover!B189,LEN(Liftover!B189)-FIND("-",Liftover!B189))</f>
        <v>20100492</v>
      </c>
    </row>
    <row r="190" spans="1:3" x14ac:dyDescent="0.35">
      <c r="A190">
        <v>22</v>
      </c>
      <c r="B190">
        <v>17166191</v>
      </c>
      <c r="C190" t="str">
        <f>RIGHT(Liftover!B190,LEN(Liftover!B190)-FIND("-",Liftover!B190))</f>
        <v>20112677</v>
      </c>
    </row>
    <row r="191" spans="1:3" x14ac:dyDescent="0.35">
      <c r="A191">
        <v>22</v>
      </c>
      <c r="B191">
        <v>18774821</v>
      </c>
      <c r="C191" t="str">
        <f>RIGHT(Liftover!B191,LEN(Liftover!B191)-FIND("-",Liftover!B191))</f>
        <v>21720930</v>
      </c>
    </row>
    <row r="192" spans="1:3" x14ac:dyDescent="0.35">
      <c r="A192">
        <v>22</v>
      </c>
      <c r="B192">
        <v>18960901</v>
      </c>
      <c r="C192" t="str">
        <f>RIGHT(Liftover!B192,LEN(Liftover!B192)-FIND("-",Liftover!B192))</f>
        <v>21906659</v>
      </c>
    </row>
    <row r="193" spans="1:3" x14ac:dyDescent="0.35">
      <c r="A193">
        <v>22</v>
      </c>
      <c r="B193">
        <v>18962347</v>
      </c>
      <c r="C193" t="str">
        <f>RIGHT(Liftover!B193,LEN(Liftover!B193)-FIND("-",Liftover!B193))</f>
        <v>21908105</v>
      </c>
    </row>
    <row r="194" spans="1:3" x14ac:dyDescent="0.35">
      <c r="A194">
        <v>22</v>
      </c>
      <c r="B194">
        <v>19870809</v>
      </c>
      <c r="C194" t="str">
        <f>RIGHT(Liftover!B194,LEN(Liftover!B194)-FIND("-",Liftover!B194))</f>
        <v>22816237</v>
      </c>
    </row>
    <row r="195" spans="1:3" x14ac:dyDescent="0.35">
      <c r="A195">
        <v>22</v>
      </c>
      <c r="B195">
        <v>19925395</v>
      </c>
      <c r="C195" t="str">
        <f>RIGHT(Liftover!B195,LEN(Liftover!B195)-FIND("-",Liftover!B195))</f>
        <v>22870823</v>
      </c>
    </row>
    <row r="196" spans="1:3" x14ac:dyDescent="0.35">
      <c r="A196">
        <v>22</v>
      </c>
      <c r="B196">
        <v>19975468</v>
      </c>
      <c r="C196" t="str">
        <f>RIGHT(Liftover!B196,LEN(Liftover!B196)-FIND("-",Liftover!B196))</f>
        <v>22920896</v>
      </c>
    </row>
    <row r="197" spans="1:3" x14ac:dyDescent="0.35">
      <c r="A197">
        <v>22</v>
      </c>
      <c r="B197">
        <v>23003825</v>
      </c>
      <c r="C197" t="str">
        <f>RIGHT(Liftover!B197,LEN(Liftover!B197)-FIND("-",Liftover!B197))</f>
        <v>25951099</v>
      </c>
    </row>
    <row r="198" spans="1:3" x14ac:dyDescent="0.35">
      <c r="A198">
        <v>22</v>
      </c>
      <c r="B198">
        <v>29093614</v>
      </c>
      <c r="C198" t="str">
        <f>RIGHT(Liftover!B198,LEN(Liftover!B198)-FIND("-",Liftover!B198))</f>
        <v>32040974</v>
      </c>
    </row>
    <row r="199" spans="1:3" x14ac:dyDescent="0.35">
      <c r="A199">
        <v>22</v>
      </c>
      <c r="B199">
        <v>31194138</v>
      </c>
      <c r="C199" t="str">
        <f>RIGHT(Liftover!B199,LEN(Liftover!B199)-FIND("-",Liftover!B199))</f>
        <v>34140349</v>
      </c>
    </row>
    <row r="200" spans="1:3" x14ac:dyDescent="0.35">
      <c r="A200">
        <v>22</v>
      </c>
      <c r="B200">
        <v>31334345</v>
      </c>
      <c r="C200" t="str">
        <f>RIGHT(Liftover!B200,LEN(Liftover!B200)-FIND("-",Liftover!B200))</f>
        <v>34280556</v>
      </c>
    </row>
    <row r="201" spans="1:3" x14ac:dyDescent="0.35">
      <c r="A201">
        <v>22</v>
      </c>
      <c r="B201">
        <v>31347124</v>
      </c>
      <c r="C201" t="str">
        <f>RIGHT(Liftover!B201,LEN(Liftover!B201)-FIND("-",Liftover!B201))</f>
        <v>34293335</v>
      </c>
    </row>
    <row r="202" spans="1:3" x14ac:dyDescent="0.35">
      <c r="A202">
        <v>22</v>
      </c>
      <c r="B202">
        <v>35859272</v>
      </c>
      <c r="C202" t="str">
        <f>RIGHT(Liftover!B202,LEN(Liftover!B202)-FIND("-",Liftover!B202))</f>
        <v>38808070</v>
      </c>
    </row>
    <row r="203" spans="1:3" x14ac:dyDescent="0.35">
      <c r="A203">
        <v>22</v>
      </c>
      <c r="B203">
        <v>35875929</v>
      </c>
      <c r="C203" t="str">
        <f>RIGHT(Liftover!B203,LEN(Liftover!B203)-FIND("-",Liftover!B203))</f>
        <v>38824727</v>
      </c>
    </row>
    <row r="204" spans="1:3" x14ac:dyDescent="0.35">
      <c r="A204">
        <v>22</v>
      </c>
      <c r="B204">
        <v>36027691</v>
      </c>
      <c r="C204" t="str">
        <f>RIGHT(Liftover!B204,LEN(Liftover!B204)-FIND("-",Liftover!B204))</f>
        <v>38976534</v>
      </c>
    </row>
    <row r="205" spans="1:3" x14ac:dyDescent="0.35">
      <c r="A205">
        <v>22</v>
      </c>
      <c r="B205">
        <v>36040150</v>
      </c>
      <c r="C205" t="str">
        <f>RIGHT(Liftover!B205,LEN(Liftover!B205)-FIND("-",Liftover!B205))</f>
        <v>38988993</v>
      </c>
    </row>
    <row r="206" spans="1:3" x14ac:dyDescent="0.35">
      <c r="A206">
        <v>22</v>
      </c>
      <c r="B206">
        <v>42724459</v>
      </c>
      <c r="C206" t="str">
        <f>RIGHT(Liftover!B206,LEN(Liftover!B206)-FIND("-",Liftover!B206))</f>
        <v>45672815</v>
      </c>
    </row>
    <row r="207" spans="1:3" x14ac:dyDescent="0.35">
      <c r="A207">
        <v>22</v>
      </c>
      <c r="B207">
        <v>44550605</v>
      </c>
      <c r="C207" t="str">
        <f>RIGHT(Liftover!B207,LEN(Liftover!B207)-FIND("-",Liftover!B207))</f>
        <v>47498494</v>
      </c>
    </row>
    <row r="208" spans="1:3" x14ac:dyDescent="0.35">
      <c r="A208">
        <v>24</v>
      </c>
      <c r="B208">
        <v>291964</v>
      </c>
      <c r="C208" t="str">
        <f>RIGHT(Liftover!B208,LEN(Liftover!B208)-FIND("-",Liftover!B208))</f>
        <v>3289924</v>
      </c>
    </row>
    <row r="209" spans="1:4" x14ac:dyDescent="0.35">
      <c r="A209">
        <v>24</v>
      </c>
      <c r="B209">
        <v>454092</v>
      </c>
      <c r="C209" t="str">
        <f>RIGHT(Liftover!B209,LEN(Liftover!B209)-FIND("-",Liftover!B209))</f>
        <v>3451645</v>
      </c>
    </row>
    <row r="210" spans="1:4" x14ac:dyDescent="0.35">
      <c r="A210">
        <v>26</v>
      </c>
      <c r="B210">
        <v>21573616</v>
      </c>
      <c r="C210" t="str">
        <f>RIGHT(Liftover!B210,LEN(Liftover!B210)-FIND("-",Liftover!B210))</f>
        <v>24604226</v>
      </c>
    </row>
    <row r="211" spans="1:4" x14ac:dyDescent="0.35">
      <c r="A211">
        <v>26</v>
      </c>
      <c r="B211">
        <v>22151015</v>
      </c>
      <c r="C211" t="str">
        <f>RIGHT(Liftover!B211,LEN(Liftover!B211)-FIND("-",Liftover!B211))</f>
        <v>25181308</v>
      </c>
    </row>
    <row r="212" spans="1:4" x14ac:dyDescent="0.35">
      <c r="A212">
        <v>26</v>
      </c>
      <c r="B212">
        <v>22156289</v>
      </c>
      <c r="C212" t="str">
        <f>RIGHT(Liftover!B212,LEN(Liftover!B212)-FIND("-",Liftover!B212))</f>
        <v>25186582</v>
      </c>
    </row>
    <row r="213" spans="1:4" x14ac:dyDescent="0.35">
      <c r="A213">
        <v>27</v>
      </c>
      <c r="B213">
        <v>44328723</v>
      </c>
      <c r="C213" t="str">
        <f>RIGHT(Liftover!B213,LEN(Liftover!B213)-FIND("-",Liftover!B213))</f>
        <v>47361404</v>
      </c>
    </row>
    <row r="214" spans="1:4" x14ac:dyDescent="0.35">
      <c r="A214">
        <v>28</v>
      </c>
      <c r="B214">
        <v>8210333</v>
      </c>
      <c r="C214" t="str">
        <f>RIGHT(Liftover!B214,LEN(Liftover!B214)-FIND("-",Liftover!B214))</f>
        <v>11208636</v>
      </c>
      <c r="D214" t="s">
        <v>25</v>
      </c>
    </row>
    <row r="215" spans="1:4" x14ac:dyDescent="0.35">
      <c r="A215">
        <v>28</v>
      </c>
      <c r="B215">
        <v>8210550</v>
      </c>
      <c r="C215" t="str">
        <f>RIGHT(Liftover!B215,LEN(Liftover!B215)-FIND("-",Liftover!B215))</f>
        <v>11208853</v>
      </c>
      <c r="D215" t="s">
        <v>25</v>
      </c>
    </row>
    <row r="216" spans="1:4" x14ac:dyDescent="0.35">
      <c r="A216">
        <v>28</v>
      </c>
      <c r="B216">
        <v>8216688</v>
      </c>
      <c r="C216" t="str">
        <f>RIGHT(Liftover!B216,LEN(Liftover!B216)-FIND("-",Liftover!B216))</f>
        <v>11214991</v>
      </c>
      <c r="D216" t="s">
        <v>25</v>
      </c>
    </row>
    <row r="217" spans="1:4" x14ac:dyDescent="0.35">
      <c r="A217">
        <v>28</v>
      </c>
      <c r="B217">
        <v>8230318</v>
      </c>
      <c r="C217" t="str">
        <f>RIGHT(Liftover!B217,LEN(Liftover!B217)-FIND("-",Liftover!B217))</f>
        <v>11228621</v>
      </c>
      <c r="D217" t="s">
        <v>25</v>
      </c>
    </row>
    <row r="218" spans="1:4" x14ac:dyDescent="0.35">
      <c r="A218">
        <v>28</v>
      </c>
      <c r="B218">
        <v>10677902</v>
      </c>
      <c r="C218" t="str">
        <f>RIGHT(Liftover!B218,LEN(Liftover!B218)-FIND("-",Liftover!B218))</f>
        <v>13675452</v>
      </c>
    </row>
    <row r="219" spans="1:4" x14ac:dyDescent="0.35">
      <c r="A219">
        <v>30</v>
      </c>
      <c r="B219">
        <v>1552291</v>
      </c>
      <c r="C219" t="str">
        <f>RIGHT(Liftover!B219,LEN(Liftover!B219)-FIND("-",Liftover!B219))</f>
        <v>4541343</v>
      </c>
      <c r="D219" t="s">
        <v>20</v>
      </c>
    </row>
    <row r="220" spans="1:4" x14ac:dyDescent="0.35">
      <c r="A220">
        <v>30</v>
      </c>
      <c r="B220">
        <v>1558195</v>
      </c>
      <c r="C220" t="str">
        <f>RIGHT(Liftover!B220,LEN(Liftover!B220)-FIND("-",Liftover!B220))</f>
        <v>4547247</v>
      </c>
      <c r="D220" t="s">
        <v>20</v>
      </c>
    </row>
    <row r="221" spans="1:4" x14ac:dyDescent="0.35">
      <c r="A221">
        <v>30</v>
      </c>
      <c r="B221">
        <v>1732646</v>
      </c>
      <c r="C221" t="str">
        <f>RIGHT(Liftover!B221,LEN(Liftover!B221)-FIND("-",Liftover!B221))</f>
        <v>4721645</v>
      </c>
      <c r="D221" t="s">
        <v>20</v>
      </c>
    </row>
    <row r="222" spans="1:4" x14ac:dyDescent="0.35">
      <c r="A222">
        <v>30</v>
      </c>
      <c r="B222">
        <v>1744087</v>
      </c>
      <c r="C222" t="str">
        <f>RIGHT(Liftover!B222,LEN(Liftover!B222)-FIND("-",Liftover!B222))</f>
        <v>4733086</v>
      </c>
      <c r="D222" t="s">
        <v>20</v>
      </c>
    </row>
    <row r="223" spans="1:4" x14ac:dyDescent="0.35">
      <c r="A223">
        <v>30</v>
      </c>
      <c r="B223">
        <v>4822803</v>
      </c>
      <c r="C223" t="str">
        <f>RIGHT(Liftover!B223,LEN(Liftover!B223)-FIND("-",Liftover!B223))</f>
        <v>7811279</v>
      </c>
    </row>
    <row r="224" spans="1:4" x14ac:dyDescent="0.35">
      <c r="A224">
        <v>30</v>
      </c>
      <c r="B224">
        <v>4880566</v>
      </c>
      <c r="C224" t="str">
        <f>RIGHT(Liftover!B224,LEN(Liftover!B224)-FIND("-",Liftover!B224))</f>
        <v>7869042</v>
      </c>
    </row>
    <row r="225" spans="1:3" x14ac:dyDescent="0.35">
      <c r="A225">
        <v>31</v>
      </c>
      <c r="B225">
        <v>15063496</v>
      </c>
      <c r="C225" t="str">
        <f>RIGHT(Liftover!B225,LEN(Liftover!B225)-FIND("-",Liftover!B225))</f>
        <v>18072340</v>
      </c>
    </row>
    <row r="226" spans="1:3" x14ac:dyDescent="0.35">
      <c r="A226">
        <v>31</v>
      </c>
      <c r="B226">
        <v>15074189</v>
      </c>
      <c r="C226" t="str">
        <f>RIGHT(Liftover!B226,LEN(Liftover!B226)-FIND("-",Liftover!B226))</f>
        <v>18083033</v>
      </c>
    </row>
    <row r="227" spans="1:3" x14ac:dyDescent="0.35">
      <c r="A227">
        <v>32</v>
      </c>
      <c r="B227">
        <v>24657487</v>
      </c>
      <c r="C227" t="str">
        <f>RIGHT(Liftover!B227,LEN(Liftover!B227)-FIND("-",Liftover!B227))</f>
        <v>27580224</v>
      </c>
    </row>
    <row r="228" spans="1:3" x14ac:dyDescent="0.35">
      <c r="A228">
        <v>32</v>
      </c>
      <c r="B228">
        <v>25070561</v>
      </c>
      <c r="C228" t="str">
        <f>RIGHT(Liftover!B228,LEN(Liftover!B228)-FIND("-",Liftover!B228))</f>
        <v>27993303</v>
      </c>
    </row>
    <row r="229" spans="1:3" x14ac:dyDescent="0.35">
      <c r="A229">
        <v>34</v>
      </c>
      <c r="B229">
        <v>1427518</v>
      </c>
      <c r="C229" t="str">
        <f>RIGHT(Liftover!B229,LEN(Liftover!B229)-FIND("-",Liftover!B229))</f>
        <v>4433848</v>
      </c>
    </row>
    <row r="230" spans="1:3" x14ac:dyDescent="0.35">
      <c r="A230">
        <v>37</v>
      </c>
      <c r="B230">
        <v>4766480</v>
      </c>
      <c r="C230" t="str">
        <f>RIGHT(Liftover!B230,LEN(Liftover!B230)-FIND("-",Liftover!B230))</f>
        <v>7766425</v>
      </c>
    </row>
    <row r="231" spans="1:3" x14ac:dyDescent="0.35">
      <c r="A231">
        <v>37</v>
      </c>
      <c r="B231">
        <v>14949623</v>
      </c>
      <c r="C231" t="str">
        <f>RIGHT(Liftover!B231,LEN(Liftover!B231)-FIND("-",Liftover!B231))</f>
        <v>17949371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Overlap&amp;clust2</vt:lpstr>
      <vt:lpstr>GroupsOverClust2</vt:lpstr>
      <vt:lpstr>Clust2nooverlap</vt:lpstr>
      <vt:lpstr>GroupsClust2nooverlap</vt:lpstr>
      <vt:lpstr>UniqueGenes</vt:lpstr>
      <vt:lpstr>Previously Published Lists</vt:lpstr>
      <vt:lpstr>PrevPublished</vt:lpstr>
      <vt:lpstr>Overlap</vt:lpstr>
      <vt:lpstr>Liftover</vt:lpstr>
      <vt:lpstr>ChIP</vt:lpstr>
      <vt:lpstr>ChIP genes</vt:lpstr>
      <vt:lpstr>VEP input</vt:lpstr>
      <vt:lpstr>VEP</vt:lpstr>
      <vt:lpstr>VEP genes</vt:lpstr>
      <vt:lpstr>VEP conseq</vt:lpstr>
      <vt:lpstr>Groups</vt:lpstr>
      <vt:lpstr>Cluster2</vt:lpstr>
      <vt:lpstr>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Horscroft C.</dc:creator>
  <cp:lastModifiedBy>Horscroft C.</cp:lastModifiedBy>
  <dcterms:created xsi:type="dcterms:W3CDTF">2015-06-05T18:17:20Z</dcterms:created>
  <dcterms:modified xsi:type="dcterms:W3CDTF">2020-09-27T11:38:42Z</dcterms:modified>
</cp:coreProperties>
</file>