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\\filestore.soton.ac.uk\users\ch19g17\mydocuments\Dogs\cluster2\Candidate Regions\"/>
    </mc:Choice>
  </mc:AlternateContent>
  <xr:revisionPtr revIDLastSave="0" documentId="13_ncr:1_{0B58CD97-802B-4279-B9D7-1875E6272A52}" xr6:coauthVersionLast="45" xr6:coauthVersionMax="45" xr10:uidLastSave="{00000000-0000-0000-0000-000000000000}"/>
  <bookViews>
    <workbookView xWindow="0" yWindow="60" windowWidth="15760" windowHeight="10140" xr2:uid="{00000000-000D-0000-FFFF-FFFF00000000}"/>
  </bookViews>
  <sheets>
    <sheet name="Table" sheetId="1" r:id="rId1"/>
    <sheet name="UniqueGenes" sheetId="16" r:id="rId2"/>
    <sheet name="Previously Published Lists" sheetId="6" r:id="rId3"/>
    <sheet name="PrevPublished" sheetId="2" r:id="rId4"/>
    <sheet name="Liftover" sheetId="4" r:id="rId5"/>
    <sheet name="Overlap" sheetId="5" r:id="rId6"/>
    <sheet name="ChIP" sheetId="8" r:id="rId7"/>
    <sheet name="ChIP genes" sheetId="9" r:id="rId8"/>
    <sheet name="VEP input" sheetId="10" r:id="rId9"/>
    <sheet name="VEP" sheetId="11" r:id="rId10"/>
    <sheet name="VEP genes" sheetId="15" r:id="rId11"/>
    <sheet name="VEP conseq" sheetId="13" r:id="rId12"/>
  </sheets>
  <definedNames>
    <definedName name="_xlnm._FilterDatabase" localSheetId="7" hidden="1">'ChIP genes'!$A$1:$G$274</definedName>
    <definedName name="_xlnm._FilterDatabase" localSheetId="3" hidden="1">PrevPublished!$A$1:$D$535</definedName>
    <definedName name="_xlnm._FilterDatabase" localSheetId="11" hidden="1">'VEP conseq'!$E$1:$K$374</definedName>
    <definedName name="_xlnm._FilterDatabase" localSheetId="10" hidden="1">'VEP genes'!$E$1:$K$244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" i="1"/>
  <c r="H3" i="13"/>
  <c r="I3" i="13"/>
  <c r="J3" i="13" s="1"/>
  <c r="K3" i="13"/>
  <c r="H4" i="13"/>
  <c r="I4" i="13" s="1"/>
  <c r="J4" i="13" s="1"/>
  <c r="K4" i="13"/>
  <c r="H5" i="13"/>
  <c r="I5" i="13"/>
  <c r="J5" i="13" s="1"/>
  <c r="K5" i="13"/>
  <c r="H6" i="13"/>
  <c r="I6" i="13" s="1"/>
  <c r="J6" i="13" s="1"/>
  <c r="K6" i="13"/>
  <c r="H7" i="13"/>
  <c r="K7" i="13"/>
  <c r="K8" i="13" s="1"/>
  <c r="H8" i="13"/>
  <c r="I8" i="13" s="1"/>
  <c r="J8" i="13" s="1"/>
  <c r="H9" i="13"/>
  <c r="I9" i="13" s="1"/>
  <c r="J9" i="13" s="1"/>
  <c r="K9" i="13"/>
  <c r="H10" i="13"/>
  <c r="I10" i="13"/>
  <c r="J10" i="13" s="1"/>
  <c r="K10" i="13"/>
  <c r="H11" i="13"/>
  <c r="I11" i="13" s="1"/>
  <c r="J11" i="13" s="1"/>
  <c r="K11" i="13"/>
  <c r="H12" i="13"/>
  <c r="I12" i="13"/>
  <c r="J12" i="13" s="1"/>
  <c r="K12" i="13"/>
  <c r="H13" i="13"/>
  <c r="I13" i="13" s="1"/>
  <c r="J13" i="13" s="1"/>
  <c r="K13" i="13"/>
  <c r="H14" i="13"/>
  <c r="I14" i="13"/>
  <c r="J14" i="13" s="1"/>
  <c r="K14" i="13"/>
  <c r="H15" i="13"/>
  <c r="I15" i="13" s="1"/>
  <c r="J15" i="13" s="1"/>
  <c r="K15" i="13"/>
  <c r="H16" i="13"/>
  <c r="I16" i="13"/>
  <c r="J16" i="13" s="1"/>
  <c r="K16" i="13"/>
  <c r="H17" i="13"/>
  <c r="I17" i="13" s="1"/>
  <c r="J17" i="13" s="1"/>
  <c r="K17" i="13"/>
  <c r="H18" i="13"/>
  <c r="I18" i="13"/>
  <c r="J18" i="13" s="1"/>
  <c r="K18" i="13"/>
  <c r="H19" i="13"/>
  <c r="I19" i="13" s="1"/>
  <c r="J19" i="13" s="1"/>
  <c r="K19" i="13"/>
  <c r="H20" i="13"/>
  <c r="I20" i="13"/>
  <c r="J20" i="13" s="1"/>
  <c r="K20" i="13"/>
  <c r="K21" i="13" s="1"/>
  <c r="H21" i="13"/>
  <c r="I21" i="13" s="1"/>
  <c r="J21" i="13" s="1"/>
  <c r="H22" i="13"/>
  <c r="I22" i="13" s="1"/>
  <c r="J22" i="13" s="1"/>
  <c r="K22" i="13"/>
  <c r="H23" i="13"/>
  <c r="I23" i="13"/>
  <c r="J23" i="13" s="1"/>
  <c r="K23" i="13"/>
  <c r="H24" i="13"/>
  <c r="I24" i="13" s="1"/>
  <c r="J24" i="13" s="1"/>
  <c r="K24" i="13"/>
  <c r="H25" i="13"/>
  <c r="I25" i="13"/>
  <c r="J25" i="13" s="1"/>
  <c r="K25" i="13"/>
  <c r="H26" i="13"/>
  <c r="I26" i="13" s="1"/>
  <c r="J26" i="13" s="1"/>
  <c r="K26" i="13"/>
  <c r="H27" i="13"/>
  <c r="I27" i="13"/>
  <c r="J27" i="13" s="1"/>
  <c r="K27" i="13"/>
  <c r="H28" i="13"/>
  <c r="I28" i="13" s="1"/>
  <c r="J28" i="13" s="1"/>
  <c r="K28" i="13"/>
  <c r="H29" i="13"/>
  <c r="I29" i="13"/>
  <c r="J29" i="13" s="1"/>
  <c r="K29" i="13"/>
  <c r="H30" i="13"/>
  <c r="I30" i="13" s="1"/>
  <c r="J30" i="13" s="1"/>
  <c r="K30" i="13"/>
  <c r="H31" i="13"/>
  <c r="I31" i="13"/>
  <c r="J31" i="13" s="1"/>
  <c r="K31" i="13"/>
  <c r="H32" i="13"/>
  <c r="H33" i="13" s="1"/>
  <c r="I33" i="13" s="1"/>
  <c r="J33" i="13" s="1"/>
  <c r="K32" i="13"/>
  <c r="K33" i="13" s="1"/>
  <c r="H34" i="13"/>
  <c r="I34" i="13"/>
  <c r="J34" i="13" s="1"/>
  <c r="K34" i="13"/>
  <c r="H35" i="13"/>
  <c r="I35" i="13" s="1"/>
  <c r="J35" i="13" s="1"/>
  <c r="K35" i="13"/>
  <c r="H36" i="13"/>
  <c r="I36" i="13" s="1"/>
  <c r="J36" i="13" s="1"/>
  <c r="K36" i="13"/>
  <c r="H37" i="13"/>
  <c r="I37" i="13" s="1"/>
  <c r="J37" i="13" s="1"/>
  <c r="K37" i="13"/>
  <c r="H38" i="13"/>
  <c r="I38" i="13"/>
  <c r="J38" i="13" s="1"/>
  <c r="K38" i="13"/>
  <c r="H39" i="13"/>
  <c r="I39" i="13" s="1"/>
  <c r="J39" i="13" s="1"/>
  <c r="K39" i="13"/>
  <c r="H40" i="13"/>
  <c r="I40" i="13" s="1"/>
  <c r="J40" i="13" s="1"/>
  <c r="K40" i="13"/>
  <c r="H41" i="13"/>
  <c r="I41" i="13" s="1"/>
  <c r="J41" i="13" s="1"/>
  <c r="K41" i="13"/>
  <c r="H42" i="13"/>
  <c r="I42" i="13"/>
  <c r="J42" i="13" s="1"/>
  <c r="K42" i="13"/>
  <c r="H43" i="13"/>
  <c r="I43" i="13" s="1"/>
  <c r="J43" i="13" s="1"/>
  <c r="K43" i="13"/>
  <c r="H44" i="13"/>
  <c r="I44" i="13" s="1"/>
  <c r="J44" i="13" s="1"/>
  <c r="K44" i="13"/>
  <c r="H45" i="13"/>
  <c r="I45" i="13" s="1"/>
  <c r="J45" i="13" s="1"/>
  <c r="K45" i="13"/>
  <c r="H46" i="13"/>
  <c r="I46" i="13"/>
  <c r="J46" i="13" s="1"/>
  <c r="K46" i="13"/>
  <c r="H47" i="13"/>
  <c r="I47" i="13" s="1"/>
  <c r="J47" i="13" s="1"/>
  <c r="K47" i="13"/>
  <c r="H48" i="13"/>
  <c r="I48" i="13" s="1"/>
  <c r="J48" i="13" s="1"/>
  <c r="K48" i="13"/>
  <c r="H49" i="13"/>
  <c r="I49" i="13" s="1"/>
  <c r="J49" i="13" s="1"/>
  <c r="K49" i="13"/>
  <c r="H50" i="13"/>
  <c r="I50" i="13"/>
  <c r="J50" i="13" s="1"/>
  <c r="K50" i="13"/>
  <c r="H51" i="13"/>
  <c r="I51" i="13" s="1"/>
  <c r="J51" i="13" s="1"/>
  <c r="K51" i="13"/>
  <c r="H52" i="13"/>
  <c r="I52" i="13" s="1"/>
  <c r="J52" i="13" s="1"/>
  <c r="K52" i="13"/>
  <c r="H53" i="13"/>
  <c r="I53" i="13" s="1"/>
  <c r="J53" i="13" s="1"/>
  <c r="K53" i="13"/>
  <c r="H54" i="13"/>
  <c r="I54" i="13"/>
  <c r="J54" i="13" s="1"/>
  <c r="K54" i="13"/>
  <c r="H55" i="13"/>
  <c r="I55" i="13" s="1"/>
  <c r="J55" i="13" s="1"/>
  <c r="K55" i="13"/>
  <c r="H56" i="13"/>
  <c r="I56" i="13" s="1"/>
  <c r="J56" i="13" s="1"/>
  <c r="K56" i="13"/>
  <c r="H57" i="13"/>
  <c r="I57" i="13" s="1"/>
  <c r="J57" i="13" s="1"/>
  <c r="K57" i="13"/>
  <c r="H58" i="13"/>
  <c r="I58" i="13"/>
  <c r="J58" i="13" s="1"/>
  <c r="K58" i="13"/>
  <c r="H59" i="13"/>
  <c r="I59" i="13" s="1"/>
  <c r="J59" i="13" s="1"/>
  <c r="K59" i="13"/>
  <c r="H60" i="13"/>
  <c r="I60" i="13" s="1"/>
  <c r="J60" i="13" s="1"/>
  <c r="K60" i="13"/>
  <c r="H61" i="13"/>
  <c r="I61" i="13" s="1"/>
  <c r="J61" i="13" s="1"/>
  <c r="K61" i="13"/>
  <c r="H62" i="13"/>
  <c r="I62" i="13"/>
  <c r="J62" i="13" s="1"/>
  <c r="K62" i="13"/>
  <c r="H63" i="13"/>
  <c r="I63" i="13" s="1"/>
  <c r="J63" i="13" s="1"/>
  <c r="K63" i="13"/>
  <c r="H64" i="13"/>
  <c r="I64" i="13" s="1"/>
  <c r="J64" i="13" s="1"/>
  <c r="K64" i="13"/>
  <c r="H65" i="13"/>
  <c r="I65" i="13" s="1"/>
  <c r="J65" i="13" s="1"/>
  <c r="K65" i="13"/>
  <c r="H66" i="13"/>
  <c r="I66" i="13"/>
  <c r="J66" i="13" s="1"/>
  <c r="K66" i="13"/>
  <c r="H67" i="13"/>
  <c r="I67" i="13" s="1"/>
  <c r="J67" i="13" s="1"/>
  <c r="K67" i="13"/>
  <c r="H68" i="13"/>
  <c r="I68" i="13" s="1"/>
  <c r="J68" i="13" s="1"/>
  <c r="K68" i="13"/>
  <c r="H69" i="13"/>
  <c r="I69" i="13" s="1"/>
  <c r="J69" i="13" s="1"/>
  <c r="K69" i="13"/>
  <c r="H70" i="13"/>
  <c r="I70" i="13"/>
  <c r="J70" i="13" s="1"/>
  <c r="K70" i="13"/>
  <c r="H71" i="13"/>
  <c r="I71" i="13" s="1"/>
  <c r="J71" i="13" s="1"/>
  <c r="K71" i="13"/>
  <c r="H72" i="13"/>
  <c r="I72" i="13" s="1"/>
  <c r="J72" i="13" s="1"/>
  <c r="K72" i="13"/>
  <c r="H73" i="13"/>
  <c r="I73" i="13" s="1"/>
  <c r="J73" i="13" s="1"/>
  <c r="K73" i="13"/>
  <c r="H74" i="13"/>
  <c r="I74" i="13"/>
  <c r="J74" i="13" s="1"/>
  <c r="K74" i="13"/>
  <c r="H75" i="13"/>
  <c r="I75" i="13" s="1"/>
  <c r="J75" i="13" s="1"/>
  <c r="K75" i="13"/>
  <c r="H76" i="13"/>
  <c r="I76" i="13" s="1"/>
  <c r="J76" i="13" s="1"/>
  <c r="K76" i="13"/>
  <c r="H77" i="13"/>
  <c r="I77" i="13" s="1"/>
  <c r="J77" i="13" s="1"/>
  <c r="K77" i="13"/>
  <c r="H78" i="13"/>
  <c r="I78" i="13"/>
  <c r="J78" i="13" s="1"/>
  <c r="K78" i="13"/>
  <c r="H79" i="13"/>
  <c r="I79" i="13" s="1"/>
  <c r="J79" i="13" s="1"/>
  <c r="K79" i="13"/>
  <c r="H80" i="13"/>
  <c r="I80" i="13" s="1"/>
  <c r="J80" i="13" s="1"/>
  <c r="K80" i="13"/>
  <c r="H81" i="13"/>
  <c r="I81" i="13" s="1"/>
  <c r="J81" i="13" s="1"/>
  <c r="K81" i="13"/>
  <c r="H82" i="13"/>
  <c r="I82" i="13"/>
  <c r="J82" i="13" s="1"/>
  <c r="K82" i="13"/>
  <c r="H83" i="13"/>
  <c r="K83" i="13"/>
  <c r="K84" i="13" s="1"/>
  <c r="H85" i="13"/>
  <c r="I85" i="13" s="1"/>
  <c r="J85" i="13" s="1"/>
  <c r="K85" i="13"/>
  <c r="H86" i="13"/>
  <c r="K86" i="13"/>
  <c r="K87" i="13" s="1"/>
  <c r="H87" i="13"/>
  <c r="H88" i="13"/>
  <c r="I88" i="13" s="1"/>
  <c r="J88" i="13" s="1"/>
  <c r="K88" i="13"/>
  <c r="H89" i="13"/>
  <c r="I89" i="13"/>
  <c r="J89" i="13" s="1"/>
  <c r="K89" i="13"/>
  <c r="H90" i="13"/>
  <c r="I90" i="13" s="1"/>
  <c r="J90" i="13" s="1"/>
  <c r="K90" i="13"/>
  <c r="H91" i="13"/>
  <c r="I91" i="13" s="1"/>
  <c r="J91" i="13" s="1"/>
  <c r="K91" i="13"/>
  <c r="H92" i="13"/>
  <c r="I92" i="13" s="1"/>
  <c r="J92" i="13" s="1"/>
  <c r="K92" i="13"/>
  <c r="H93" i="13"/>
  <c r="I93" i="13"/>
  <c r="J93" i="13" s="1"/>
  <c r="K93" i="13"/>
  <c r="H94" i="13"/>
  <c r="I94" i="13" s="1"/>
  <c r="J94" i="13" s="1"/>
  <c r="K94" i="13"/>
  <c r="H95" i="13"/>
  <c r="I95" i="13" s="1"/>
  <c r="J95" i="13" s="1"/>
  <c r="K95" i="13"/>
  <c r="H96" i="13"/>
  <c r="I96" i="13" s="1"/>
  <c r="J96" i="13" s="1"/>
  <c r="K96" i="13"/>
  <c r="H97" i="13"/>
  <c r="I97" i="13"/>
  <c r="J97" i="13" s="1"/>
  <c r="K97" i="13"/>
  <c r="H98" i="13"/>
  <c r="I98" i="13" s="1"/>
  <c r="J98" i="13" s="1"/>
  <c r="K98" i="13"/>
  <c r="H99" i="13"/>
  <c r="I99" i="13" s="1"/>
  <c r="J99" i="13" s="1"/>
  <c r="K99" i="13"/>
  <c r="H100" i="13"/>
  <c r="I100" i="13" s="1"/>
  <c r="J100" i="13" s="1"/>
  <c r="K100" i="13"/>
  <c r="H101" i="13"/>
  <c r="I101" i="13"/>
  <c r="J101" i="13" s="1"/>
  <c r="K101" i="13"/>
  <c r="H102" i="13"/>
  <c r="I102" i="13" s="1"/>
  <c r="J102" i="13" s="1"/>
  <c r="K102" i="13"/>
  <c r="H103" i="13"/>
  <c r="I103" i="13" s="1"/>
  <c r="J103" i="13" s="1"/>
  <c r="K103" i="13"/>
  <c r="H104" i="13"/>
  <c r="I104" i="13" s="1"/>
  <c r="J104" i="13" s="1"/>
  <c r="K104" i="13"/>
  <c r="H105" i="13"/>
  <c r="I105" i="13"/>
  <c r="J105" i="13" s="1"/>
  <c r="K105" i="13"/>
  <c r="H106" i="13"/>
  <c r="I106" i="13" s="1"/>
  <c r="J106" i="13" s="1"/>
  <c r="K106" i="13"/>
  <c r="H107" i="13"/>
  <c r="I107" i="13" s="1"/>
  <c r="J107" i="13" s="1"/>
  <c r="K107" i="13"/>
  <c r="H108" i="13"/>
  <c r="I108" i="13" s="1"/>
  <c r="J108" i="13" s="1"/>
  <c r="K108" i="13"/>
  <c r="H109" i="13"/>
  <c r="I109" i="13"/>
  <c r="J109" i="13" s="1"/>
  <c r="K109" i="13"/>
  <c r="H110" i="13"/>
  <c r="I110" i="13" s="1"/>
  <c r="J110" i="13" s="1"/>
  <c r="K110" i="13"/>
  <c r="H111" i="13"/>
  <c r="H112" i="13" s="1"/>
  <c r="I112" i="13" s="1"/>
  <c r="J112" i="13" s="1"/>
  <c r="K111" i="13"/>
  <c r="K112" i="13" s="1"/>
  <c r="H113" i="13"/>
  <c r="I113" i="13"/>
  <c r="J113" i="13" s="1"/>
  <c r="K113" i="13"/>
  <c r="H114" i="13"/>
  <c r="I114" i="13" s="1"/>
  <c r="J114" i="13" s="1"/>
  <c r="K114" i="13"/>
  <c r="H115" i="13"/>
  <c r="I115" i="13" s="1"/>
  <c r="J115" i="13" s="1"/>
  <c r="K115" i="13"/>
  <c r="H116" i="13"/>
  <c r="I116" i="13" s="1"/>
  <c r="J116" i="13" s="1"/>
  <c r="K116" i="13"/>
  <c r="H117" i="13"/>
  <c r="I117" i="13"/>
  <c r="J117" i="13" s="1"/>
  <c r="K117" i="13"/>
  <c r="H118" i="13"/>
  <c r="I118" i="13" s="1"/>
  <c r="J118" i="13" s="1"/>
  <c r="K118" i="13"/>
  <c r="H119" i="13"/>
  <c r="I119" i="13" s="1"/>
  <c r="J119" i="13" s="1"/>
  <c r="K119" i="13"/>
  <c r="H120" i="13"/>
  <c r="I120" i="13" s="1"/>
  <c r="J120" i="13" s="1"/>
  <c r="K120" i="13"/>
  <c r="H121" i="13"/>
  <c r="I121" i="13"/>
  <c r="J121" i="13" s="1"/>
  <c r="K121" i="13"/>
  <c r="H122" i="13"/>
  <c r="H123" i="13" s="1"/>
  <c r="K122" i="13"/>
  <c r="K123" i="13" s="1"/>
  <c r="H124" i="13"/>
  <c r="I124" i="13" s="1"/>
  <c r="J124" i="13" s="1"/>
  <c r="K124" i="13"/>
  <c r="H125" i="13"/>
  <c r="I125" i="13"/>
  <c r="J125" i="13" s="1"/>
  <c r="K125" i="13"/>
  <c r="H126" i="13"/>
  <c r="I126" i="13" s="1"/>
  <c r="J126" i="13" s="1"/>
  <c r="K126" i="13"/>
  <c r="H127" i="13"/>
  <c r="I127" i="13" s="1"/>
  <c r="J127" i="13" s="1"/>
  <c r="K127" i="13"/>
  <c r="H128" i="13"/>
  <c r="I128" i="13" s="1"/>
  <c r="J128" i="13" s="1"/>
  <c r="K128" i="13"/>
  <c r="H129" i="13"/>
  <c r="I129" i="13" s="1"/>
  <c r="J129" i="13" s="1"/>
  <c r="K129" i="13"/>
  <c r="H130" i="13"/>
  <c r="I130" i="13"/>
  <c r="J130" i="13" s="1"/>
  <c r="K130" i="13"/>
  <c r="H131" i="13"/>
  <c r="I131" i="13" s="1"/>
  <c r="J131" i="13" s="1"/>
  <c r="K131" i="13"/>
  <c r="H132" i="13"/>
  <c r="I132" i="13" s="1"/>
  <c r="J132" i="13" s="1"/>
  <c r="K132" i="13"/>
  <c r="H133" i="13"/>
  <c r="H134" i="13" s="1"/>
  <c r="I134" i="13" s="1"/>
  <c r="J134" i="13" s="1"/>
  <c r="I133" i="13"/>
  <c r="J133" i="13" s="1"/>
  <c r="K133" i="13"/>
  <c r="K134" i="13"/>
  <c r="H135" i="13"/>
  <c r="I135" i="13"/>
  <c r="J135" i="13" s="1"/>
  <c r="K135" i="13"/>
  <c r="H136" i="13"/>
  <c r="I136" i="13" s="1"/>
  <c r="J136" i="13" s="1"/>
  <c r="K136" i="13"/>
  <c r="H137" i="13"/>
  <c r="I137" i="13" s="1"/>
  <c r="J137" i="13" s="1"/>
  <c r="K137" i="13"/>
  <c r="H138" i="13"/>
  <c r="I138" i="13"/>
  <c r="J138" i="13" s="1"/>
  <c r="K138" i="13"/>
  <c r="H139" i="13"/>
  <c r="K139" i="13"/>
  <c r="H140" i="13"/>
  <c r="I140" i="13" s="1"/>
  <c r="J140" i="13" s="1"/>
  <c r="K140" i="13"/>
  <c r="H141" i="13"/>
  <c r="I141" i="13" s="1"/>
  <c r="J141" i="13" s="1"/>
  <c r="K141" i="13"/>
  <c r="H142" i="13"/>
  <c r="I142" i="13" s="1"/>
  <c r="J142" i="13" s="1"/>
  <c r="K142" i="13"/>
  <c r="H143" i="13"/>
  <c r="I143" i="13"/>
  <c r="J143" i="13" s="1"/>
  <c r="K143" i="13"/>
  <c r="H144" i="13"/>
  <c r="I144" i="13" s="1"/>
  <c r="J144" i="13" s="1"/>
  <c r="K144" i="13"/>
  <c r="H145" i="13"/>
  <c r="I145" i="13" s="1"/>
  <c r="J145" i="13" s="1"/>
  <c r="K145" i="13"/>
  <c r="H146" i="13"/>
  <c r="I146" i="13" s="1"/>
  <c r="J146" i="13" s="1"/>
  <c r="K146" i="13"/>
  <c r="H147" i="13"/>
  <c r="I147" i="13"/>
  <c r="J147" i="13" s="1"/>
  <c r="K147" i="13"/>
  <c r="H148" i="13"/>
  <c r="I148" i="13" s="1"/>
  <c r="J148" i="13" s="1"/>
  <c r="K148" i="13"/>
  <c r="H149" i="13"/>
  <c r="I149" i="13" s="1"/>
  <c r="J149" i="13" s="1"/>
  <c r="K149" i="13"/>
  <c r="H150" i="13"/>
  <c r="I150" i="13"/>
  <c r="J150" i="13" s="1"/>
  <c r="K150" i="13"/>
  <c r="H151" i="13"/>
  <c r="I151" i="13" s="1"/>
  <c r="J151" i="13" s="1"/>
  <c r="K151" i="13"/>
  <c r="H152" i="13"/>
  <c r="K152" i="13"/>
  <c r="K153" i="13" s="1"/>
  <c r="H154" i="13"/>
  <c r="I154" i="13"/>
  <c r="J154" i="13" s="1"/>
  <c r="K154" i="13"/>
  <c r="H155" i="13"/>
  <c r="I155" i="13" s="1"/>
  <c r="J155" i="13" s="1"/>
  <c r="K155" i="13"/>
  <c r="H156" i="13"/>
  <c r="I156" i="13" s="1"/>
  <c r="J156" i="13" s="1"/>
  <c r="K156" i="13"/>
  <c r="H157" i="13"/>
  <c r="I157" i="13" s="1"/>
  <c r="J157" i="13" s="1"/>
  <c r="K157" i="13"/>
  <c r="H158" i="13"/>
  <c r="I158" i="13"/>
  <c r="J158" i="13" s="1"/>
  <c r="K158" i="13"/>
  <c r="H159" i="13"/>
  <c r="I159" i="13" s="1"/>
  <c r="J159" i="13" s="1"/>
  <c r="K159" i="13"/>
  <c r="H160" i="13"/>
  <c r="I160" i="13" s="1"/>
  <c r="J160" i="13" s="1"/>
  <c r="K160" i="13"/>
  <c r="H161" i="13"/>
  <c r="I161" i="13" s="1"/>
  <c r="J161" i="13" s="1"/>
  <c r="K161" i="13"/>
  <c r="H162" i="13"/>
  <c r="I162" i="13"/>
  <c r="J162" i="13" s="1"/>
  <c r="K162" i="13"/>
  <c r="H163" i="13"/>
  <c r="I163" i="13" s="1"/>
  <c r="J163" i="13" s="1"/>
  <c r="K163" i="13"/>
  <c r="H164" i="13"/>
  <c r="I164" i="13" s="1"/>
  <c r="J164" i="13" s="1"/>
  <c r="K164" i="13"/>
  <c r="H165" i="13"/>
  <c r="I165" i="13"/>
  <c r="J165" i="13" s="1"/>
  <c r="K165" i="13"/>
  <c r="H166" i="13"/>
  <c r="I166" i="13" s="1"/>
  <c r="J166" i="13" s="1"/>
  <c r="K166" i="13"/>
  <c r="H167" i="13"/>
  <c r="I167" i="13" s="1"/>
  <c r="J167" i="13" s="1"/>
  <c r="K167" i="13"/>
  <c r="H168" i="13"/>
  <c r="I168" i="13"/>
  <c r="J168" i="13" s="1"/>
  <c r="K168" i="13"/>
  <c r="H169" i="13"/>
  <c r="I169" i="13" s="1"/>
  <c r="J169" i="13" s="1"/>
  <c r="K169" i="13"/>
  <c r="H170" i="13"/>
  <c r="I170" i="13"/>
  <c r="J170" i="13" s="1"/>
  <c r="K170" i="13"/>
  <c r="H171" i="13"/>
  <c r="I171" i="13" s="1"/>
  <c r="J171" i="13" s="1"/>
  <c r="K171" i="13"/>
  <c r="H172" i="13"/>
  <c r="I172" i="13" s="1"/>
  <c r="J172" i="13" s="1"/>
  <c r="K172" i="13"/>
  <c r="H173" i="13"/>
  <c r="I173" i="13" s="1"/>
  <c r="J173" i="13" s="1"/>
  <c r="K173" i="13"/>
  <c r="H174" i="13"/>
  <c r="I174" i="13"/>
  <c r="J174" i="13" s="1"/>
  <c r="K174" i="13"/>
  <c r="H175" i="13"/>
  <c r="I175" i="13" s="1"/>
  <c r="J175" i="13" s="1"/>
  <c r="K175" i="13"/>
  <c r="H176" i="13"/>
  <c r="I176" i="13" s="1"/>
  <c r="J176" i="13" s="1"/>
  <c r="K176" i="13"/>
  <c r="H177" i="13"/>
  <c r="I177" i="13" s="1"/>
  <c r="J177" i="13" s="1"/>
  <c r="K177" i="13"/>
  <c r="H178" i="13"/>
  <c r="I178" i="13"/>
  <c r="J178" i="13" s="1"/>
  <c r="K178" i="13"/>
  <c r="H179" i="13"/>
  <c r="I179" i="13" s="1"/>
  <c r="J179" i="13" s="1"/>
  <c r="K179" i="13"/>
  <c r="H180" i="13"/>
  <c r="I180" i="13" s="1"/>
  <c r="J180" i="13" s="1"/>
  <c r="K180" i="13"/>
  <c r="H181" i="13"/>
  <c r="I181" i="13"/>
  <c r="J181" i="13" s="1"/>
  <c r="K181" i="13"/>
  <c r="H182" i="13"/>
  <c r="I182" i="13" s="1"/>
  <c r="J182" i="13" s="1"/>
  <c r="K182" i="13"/>
  <c r="H183" i="13"/>
  <c r="I183" i="13" s="1"/>
  <c r="J183" i="13" s="1"/>
  <c r="K183" i="13"/>
  <c r="H184" i="13"/>
  <c r="I184" i="13"/>
  <c r="J184" i="13" s="1"/>
  <c r="K184" i="13"/>
  <c r="H185" i="13"/>
  <c r="I185" i="13" s="1"/>
  <c r="J185" i="13" s="1"/>
  <c r="K185" i="13"/>
  <c r="H186" i="13"/>
  <c r="I186" i="13"/>
  <c r="J186" i="13" s="1"/>
  <c r="K186" i="13"/>
  <c r="H187" i="13"/>
  <c r="I187" i="13" s="1"/>
  <c r="J187" i="13" s="1"/>
  <c r="K187" i="13"/>
  <c r="H188" i="13"/>
  <c r="I188" i="13" s="1"/>
  <c r="J188" i="13" s="1"/>
  <c r="K188" i="13"/>
  <c r="H189" i="13"/>
  <c r="I189" i="13" s="1"/>
  <c r="J189" i="13" s="1"/>
  <c r="K189" i="13"/>
  <c r="H190" i="13"/>
  <c r="I190" i="13"/>
  <c r="J190" i="13" s="1"/>
  <c r="K190" i="13"/>
  <c r="H191" i="13"/>
  <c r="I191" i="13" s="1"/>
  <c r="J191" i="13" s="1"/>
  <c r="K191" i="13"/>
  <c r="H192" i="13"/>
  <c r="I192" i="13" s="1"/>
  <c r="J192" i="13" s="1"/>
  <c r="K192" i="13"/>
  <c r="H193" i="13"/>
  <c r="I193" i="13" s="1"/>
  <c r="J193" i="13" s="1"/>
  <c r="K193" i="13"/>
  <c r="H194" i="13"/>
  <c r="I194" i="13" s="1"/>
  <c r="J194" i="13" s="1"/>
  <c r="K194" i="13"/>
  <c r="H195" i="13"/>
  <c r="I195" i="13" s="1"/>
  <c r="J195" i="13" s="1"/>
  <c r="K195" i="13"/>
  <c r="H196" i="13"/>
  <c r="I196" i="13" s="1"/>
  <c r="J196" i="13" s="1"/>
  <c r="K196" i="13"/>
  <c r="H197" i="13"/>
  <c r="I197" i="13"/>
  <c r="J197" i="13" s="1"/>
  <c r="K197" i="13"/>
  <c r="H198" i="13"/>
  <c r="I198" i="13" s="1"/>
  <c r="J198" i="13" s="1"/>
  <c r="K198" i="13"/>
  <c r="H199" i="13"/>
  <c r="I199" i="13" s="1"/>
  <c r="J199" i="13" s="1"/>
  <c r="K199" i="13"/>
  <c r="H200" i="13"/>
  <c r="I200" i="13"/>
  <c r="J200" i="13" s="1"/>
  <c r="K200" i="13"/>
  <c r="H201" i="13"/>
  <c r="I201" i="13" s="1"/>
  <c r="J201" i="13" s="1"/>
  <c r="K201" i="13"/>
  <c r="H202" i="13"/>
  <c r="I202" i="13"/>
  <c r="J202" i="13" s="1"/>
  <c r="K202" i="13"/>
  <c r="H203" i="13"/>
  <c r="I203" i="13" s="1"/>
  <c r="J203" i="13" s="1"/>
  <c r="K203" i="13"/>
  <c r="H204" i="13"/>
  <c r="I204" i="13" s="1"/>
  <c r="J204" i="13" s="1"/>
  <c r="K204" i="13"/>
  <c r="H205" i="13"/>
  <c r="I205" i="13" s="1"/>
  <c r="J205" i="13"/>
  <c r="K205" i="13"/>
  <c r="H206" i="13"/>
  <c r="K206" i="13"/>
  <c r="K207" i="13" s="1"/>
  <c r="H208" i="13"/>
  <c r="K208" i="13"/>
  <c r="K209" i="13"/>
  <c r="H210" i="13"/>
  <c r="I210" i="13" s="1"/>
  <c r="J210" i="13" s="1"/>
  <c r="K210" i="13"/>
  <c r="H211" i="13"/>
  <c r="I211" i="13" s="1"/>
  <c r="J211" i="13"/>
  <c r="K211" i="13"/>
  <c r="H212" i="13"/>
  <c r="I212" i="13" s="1"/>
  <c r="J212" i="13" s="1"/>
  <c r="K212" i="13"/>
  <c r="H213" i="13"/>
  <c r="I213" i="13" s="1"/>
  <c r="J213" i="13" s="1"/>
  <c r="K213" i="13"/>
  <c r="H214" i="13"/>
  <c r="I214" i="13"/>
  <c r="J214" i="13" s="1"/>
  <c r="K214" i="13"/>
  <c r="H215" i="13"/>
  <c r="I215" i="13" s="1"/>
  <c r="J215" i="13" s="1"/>
  <c r="K215" i="13"/>
  <c r="H216" i="13"/>
  <c r="I216" i="13"/>
  <c r="J216" i="13" s="1"/>
  <c r="K216" i="13"/>
  <c r="H217" i="13"/>
  <c r="I217" i="13" s="1"/>
  <c r="J217" i="13" s="1"/>
  <c r="K217" i="13"/>
  <c r="H218" i="13"/>
  <c r="I218" i="13" s="1"/>
  <c r="J218" i="13" s="1"/>
  <c r="K218" i="13"/>
  <c r="H219" i="13"/>
  <c r="I219" i="13"/>
  <c r="J219" i="13" s="1"/>
  <c r="K219" i="13"/>
  <c r="H220" i="13"/>
  <c r="I220" i="13" s="1"/>
  <c r="J220" i="13" s="1"/>
  <c r="K220" i="13"/>
  <c r="H221" i="13"/>
  <c r="I221" i="13" s="1"/>
  <c r="J221" i="13" s="1"/>
  <c r="K221" i="13"/>
  <c r="H222" i="13"/>
  <c r="I222" i="13"/>
  <c r="J222" i="13" s="1"/>
  <c r="K222" i="13"/>
  <c r="H223" i="13"/>
  <c r="I223" i="13" s="1"/>
  <c r="J223" i="13" s="1"/>
  <c r="K223" i="13"/>
  <c r="H224" i="13"/>
  <c r="I224" i="13" s="1"/>
  <c r="J224" i="13" s="1"/>
  <c r="K224" i="13"/>
  <c r="H225" i="13"/>
  <c r="I225" i="13" s="1"/>
  <c r="J225" i="13" s="1"/>
  <c r="K225" i="13"/>
  <c r="H226" i="13"/>
  <c r="I226" i="13" s="1"/>
  <c r="J226" i="13" s="1"/>
  <c r="K226" i="13"/>
  <c r="H227" i="13"/>
  <c r="I227" i="13"/>
  <c r="J227" i="13" s="1"/>
  <c r="K227" i="13"/>
  <c r="H228" i="13"/>
  <c r="I228" i="13" s="1"/>
  <c r="J228" i="13" s="1"/>
  <c r="K228" i="13"/>
  <c r="H229" i="13"/>
  <c r="I229" i="13" s="1"/>
  <c r="J229" i="13" s="1"/>
  <c r="K229" i="13"/>
  <c r="H230" i="13"/>
  <c r="I230" i="13"/>
  <c r="J230" i="13" s="1"/>
  <c r="K230" i="13"/>
  <c r="H231" i="13"/>
  <c r="I231" i="13" s="1"/>
  <c r="J231" i="13" s="1"/>
  <c r="K231" i="13"/>
  <c r="H232" i="13"/>
  <c r="I232" i="13"/>
  <c r="J232" i="13" s="1"/>
  <c r="K232" i="13"/>
  <c r="H233" i="13"/>
  <c r="I233" i="13" s="1"/>
  <c r="J233" i="13" s="1"/>
  <c r="K233" i="13"/>
  <c r="H234" i="13"/>
  <c r="I234" i="13" s="1"/>
  <c r="J234" i="13" s="1"/>
  <c r="K234" i="13"/>
  <c r="H235" i="13"/>
  <c r="I235" i="13"/>
  <c r="J235" i="13" s="1"/>
  <c r="K235" i="13"/>
  <c r="H236" i="13"/>
  <c r="H237" i="13" s="1"/>
  <c r="H238" i="13" s="1"/>
  <c r="H239" i="13" s="1"/>
  <c r="H240" i="13" s="1"/>
  <c r="H241" i="13" s="1"/>
  <c r="H242" i="13" s="1"/>
  <c r="H243" i="13" s="1"/>
  <c r="H244" i="13" s="1"/>
  <c r="H245" i="13" s="1"/>
  <c r="H246" i="13" s="1"/>
  <c r="H247" i="13" s="1"/>
  <c r="H248" i="13" s="1"/>
  <c r="H249" i="13" s="1"/>
  <c r="H250" i="13" s="1"/>
  <c r="H251" i="13" s="1"/>
  <c r="H252" i="13" s="1"/>
  <c r="H253" i="13" s="1"/>
  <c r="H254" i="13" s="1"/>
  <c r="H255" i="13" s="1"/>
  <c r="H256" i="13" s="1"/>
  <c r="H257" i="13" s="1"/>
  <c r="H258" i="13" s="1"/>
  <c r="H259" i="13" s="1"/>
  <c r="H260" i="13" s="1"/>
  <c r="H261" i="13" s="1"/>
  <c r="H262" i="13" s="1"/>
  <c r="H263" i="13" s="1"/>
  <c r="H264" i="13" s="1"/>
  <c r="H265" i="13" s="1"/>
  <c r="H266" i="13" s="1"/>
  <c r="H267" i="13" s="1"/>
  <c r="H268" i="13" s="1"/>
  <c r="H269" i="13" s="1"/>
  <c r="H270" i="13" s="1"/>
  <c r="H271" i="13" s="1"/>
  <c r="H272" i="13" s="1"/>
  <c r="H273" i="13" s="1"/>
  <c r="H274" i="13" s="1"/>
  <c r="H275" i="13" s="1"/>
  <c r="H276" i="13" s="1"/>
  <c r="H277" i="13" s="1"/>
  <c r="H278" i="13" s="1"/>
  <c r="H279" i="13" s="1"/>
  <c r="H280" i="13" s="1"/>
  <c r="H281" i="13" s="1"/>
  <c r="H282" i="13" s="1"/>
  <c r="H283" i="13" s="1"/>
  <c r="H284" i="13" s="1"/>
  <c r="H285" i="13" s="1"/>
  <c r="H286" i="13" s="1"/>
  <c r="H287" i="13" s="1"/>
  <c r="H288" i="13" s="1"/>
  <c r="H289" i="13" s="1"/>
  <c r="H290" i="13" s="1"/>
  <c r="H291" i="13" s="1"/>
  <c r="H292" i="13" s="1"/>
  <c r="H293" i="13" s="1"/>
  <c r="H294" i="13" s="1"/>
  <c r="H295" i="13" s="1"/>
  <c r="H296" i="13" s="1"/>
  <c r="H297" i="13" s="1"/>
  <c r="H298" i="13" s="1"/>
  <c r="H299" i="13" s="1"/>
  <c r="H300" i="13" s="1"/>
  <c r="H301" i="13" s="1"/>
  <c r="H302" i="13" s="1"/>
  <c r="H303" i="13" s="1"/>
  <c r="H304" i="13" s="1"/>
  <c r="H305" i="13" s="1"/>
  <c r="H306" i="13" s="1"/>
  <c r="H307" i="13" s="1"/>
  <c r="H308" i="13" s="1"/>
  <c r="H309" i="13" s="1"/>
  <c r="H310" i="13" s="1"/>
  <c r="H311" i="13" s="1"/>
  <c r="H312" i="13" s="1"/>
  <c r="H313" i="13" s="1"/>
  <c r="H314" i="13" s="1"/>
  <c r="H315" i="13" s="1"/>
  <c r="H316" i="13" s="1"/>
  <c r="H317" i="13" s="1"/>
  <c r="H318" i="13" s="1"/>
  <c r="H319" i="13" s="1"/>
  <c r="H320" i="13" s="1"/>
  <c r="H321" i="13" s="1"/>
  <c r="H322" i="13" s="1"/>
  <c r="H323" i="13" s="1"/>
  <c r="H324" i="13" s="1"/>
  <c r="H325" i="13" s="1"/>
  <c r="H326" i="13" s="1"/>
  <c r="H327" i="13" s="1"/>
  <c r="H328" i="13" s="1"/>
  <c r="H329" i="13" s="1"/>
  <c r="H330" i="13" s="1"/>
  <c r="H331" i="13" s="1"/>
  <c r="H332" i="13" s="1"/>
  <c r="H333" i="13" s="1"/>
  <c r="H334" i="13" s="1"/>
  <c r="H335" i="13" s="1"/>
  <c r="H336" i="13" s="1"/>
  <c r="H337" i="13" s="1"/>
  <c r="H338" i="13" s="1"/>
  <c r="H339" i="13" s="1"/>
  <c r="H340" i="13" s="1"/>
  <c r="H341" i="13" s="1"/>
  <c r="H342" i="13" s="1"/>
  <c r="H343" i="13" s="1"/>
  <c r="H344" i="13" s="1"/>
  <c r="H345" i="13" s="1"/>
  <c r="H346" i="13" s="1"/>
  <c r="H347" i="13" s="1"/>
  <c r="H348" i="13" s="1"/>
  <c r="H349" i="13" s="1"/>
  <c r="H350" i="13" s="1"/>
  <c r="H351" i="13" s="1"/>
  <c r="H352" i="13" s="1"/>
  <c r="H353" i="13" s="1"/>
  <c r="H354" i="13" s="1"/>
  <c r="H355" i="13" s="1"/>
  <c r="H356" i="13" s="1"/>
  <c r="H357" i="13" s="1"/>
  <c r="H358" i="13" s="1"/>
  <c r="H359" i="13" s="1"/>
  <c r="H360" i="13" s="1"/>
  <c r="H361" i="13" s="1"/>
  <c r="H362" i="13" s="1"/>
  <c r="H363" i="13" s="1"/>
  <c r="H364" i="13" s="1"/>
  <c r="H365" i="13" s="1"/>
  <c r="H366" i="13" s="1"/>
  <c r="H367" i="13" s="1"/>
  <c r="H368" i="13" s="1"/>
  <c r="H369" i="13" s="1"/>
  <c r="H370" i="13" s="1"/>
  <c r="H371" i="13" s="1"/>
  <c r="H372" i="13" s="1"/>
  <c r="H373" i="13" s="1"/>
  <c r="H374" i="13" s="1"/>
  <c r="I236" i="13"/>
  <c r="K236" i="13"/>
  <c r="K237" i="13" s="1"/>
  <c r="K238" i="13" s="1"/>
  <c r="K239" i="13" s="1"/>
  <c r="K240" i="13" s="1"/>
  <c r="K241" i="13" s="1"/>
  <c r="K242" i="13" s="1"/>
  <c r="K243" i="13" s="1"/>
  <c r="K244" i="13" s="1"/>
  <c r="K245" i="13" s="1"/>
  <c r="K246" i="13" s="1"/>
  <c r="K247" i="13" s="1"/>
  <c r="K248" i="13" s="1"/>
  <c r="K249" i="13" s="1"/>
  <c r="K250" i="13" s="1"/>
  <c r="K251" i="13" s="1"/>
  <c r="K252" i="13" s="1"/>
  <c r="K253" i="13" s="1"/>
  <c r="K254" i="13" s="1"/>
  <c r="K255" i="13" s="1"/>
  <c r="K256" i="13" s="1"/>
  <c r="K257" i="13" s="1"/>
  <c r="K258" i="13" s="1"/>
  <c r="K259" i="13" s="1"/>
  <c r="K260" i="13" s="1"/>
  <c r="K261" i="13" s="1"/>
  <c r="K262" i="13" s="1"/>
  <c r="K263" i="13" s="1"/>
  <c r="K264" i="13" s="1"/>
  <c r="K265" i="13" s="1"/>
  <c r="K266" i="13" s="1"/>
  <c r="K267" i="13" s="1"/>
  <c r="K268" i="13" s="1"/>
  <c r="K269" i="13" s="1"/>
  <c r="K270" i="13" s="1"/>
  <c r="K271" i="13" s="1"/>
  <c r="K272" i="13" s="1"/>
  <c r="K273" i="13" s="1"/>
  <c r="K274" i="13" s="1"/>
  <c r="K275" i="13" s="1"/>
  <c r="K276" i="13" s="1"/>
  <c r="K277" i="13" s="1"/>
  <c r="K278" i="13" s="1"/>
  <c r="K279" i="13" s="1"/>
  <c r="K280" i="13" s="1"/>
  <c r="K281" i="13" s="1"/>
  <c r="K282" i="13" s="1"/>
  <c r="K283" i="13" s="1"/>
  <c r="K284" i="13" s="1"/>
  <c r="K285" i="13" s="1"/>
  <c r="K286" i="13" s="1"/>
  <c r="K287" i="13" s="1"/>
  <c r="K288" i="13" s="1"/>
  <c r="K289" i="13" s="1"/>
  <c r="K290" i="13" s="1"/>
  <c r="K291" i="13" s="1"/>
  <c r="K292" i="13" s="1"/>
  <c r="K293" i="13" s="1"/>
  <c r="K294" i="13" s="1"/>
  <c r="K295" i="13" s="1"/>
  <c r="K296" i="13" s="1"/>
  <c r="K297" i="13" s="1"/>
  <c r="K298" i="13" s="1"/>
  <c r="K299" i="13" s="1"/>
  <c r="K300" i="13" s="1"/>
  <c r="K301" i="13" s="1"/>
  <c r="K302" i="13" s="1"/>
  <c r="K303" i="13" s="1"/>
  <c r="K304" i="13" s="1"/>
  <c r="K305" i="13" s="1"/>
  <c r="K306" i="13" s="1"/>
  <c r="K307" i="13" s="1"/>
  <c r="K308" i="13" s="1"/>
  <c r="K309" i="13" s="1"/>
  <c r="K310" i="13" s="1"/>
  <c r="K311" i="13" s="1"/>
  <c r="K312" i="13" s="1"/>
  <c r="K313" i="13" s="1"/>
  <c r="K314" i="13" s="1"/>
  <c r="K315" i="13" s="1"/>
  <c r="K316" i="13" s="1"/>
  <c r="K317" i="13" s="1"/>
  <c r="K318" i="13" s="1"/>
  <c r="K319" i="13" s="1"/>
  <c r="K320" i="13" s="1"/>
  <c r="K321" i="13" s="1"/>
  <c r="K322" i="13" s="1"/>
  <c r="K323" i="13" s="1"/>
  <c r="K324" i="13" s="1"/>
  <c r="K325" i="13" s="1"/>
  <c r="K326" i="13" s="1"/>
  <c r="K327" i="13" s="1"/>
  <c r="K328" i="13" s="1"/>
  <c r="K329" i="13" s="1"/>
  <c r="K330" i="13" s="1"/>
  <c r="K331" i="13" s="1"/>
  <c r="K332" i="13" s="1"/>
  <c r="K333" i="13" s="1"/>
  <c r="K334" i="13" s="1"/>
  <c r="K335" i="13" s="1"/>
  <c r="K336" i="13" s="1"/>
  <c r="K337" i="13" s="1"/>
  <c r="K338" i="13" s="1"/>
  <c r="K339" i="13" s="1"/>
  <c r="K340" i="13" s="1"/>
  <c r="K341" i="13" s="1"/>
  <c r="K342" i="13" s="1"/>
  <c r="K343" i="13" s="1"/>
  <c r="K344" i="13" s="1"/>
  <c r="K345" i="13" s="1"/>
  <c r="K346" i="13" s="1"/>
  <c r="K347" i="13" s="1"/>
  <c r="K348" i="13" s="1"/>
  <c r="K349" i="13" s="1"/>
  <c r="K350" i="13" s="1"/>
  <c r="K351" i="13" s="1"/>
  <c r="K352" i="13" s="1"/>
  <c r="K353" i="13" s="1"/>
  <c r="K354" i="13" s="1"/>
  <c r="K355" i="13" s="1"/>
  <c r="K356" i="13" s="1"/>
  <c r="K357" i="13" s="1"/>
  <c r="K358" i="13" s="1"/>
  <c r="K359" i="13" s="1"/>
  <c r="K360" i="13" s="1"/>
  <c r="K361" i="13" s="1"/>
  <c r="K362" i="13" s="1"/>
  <c r="K363" i="13" s="1"/>
  <c r="K364" i="13" s="1"/>
  <c r="K365" i="13" s="1"/>
  <c r="K366" i="13" s="1"/>
  <c r="K367" i="13" s="1"/>
  <c r="K368" i="13" s="1"/>
  <c r="K369" i="13" s="1"/>
  <c r="K370" i="13" s="1"/>
  <c r="K371" i="13" s="1"/>
  <c r="K372" i="13" s="1"/>
  <c r="K373" i="13" s="1"/>
  <c r="K374" i="13" s="1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A3" i="13"/>
  <c r="B3" i="13"/>
  <c r="C3" i="13"/>
  <c r="A4" i="13"/>
  <c r="B4" i="13"/>
  <c r="C4" i="13"/>
  <c r="A5" i="13"/>
  <c r="B5" i="13"/>
  <c r="C5" i="13"/>
  <c r="A6" i="13"/>
  <c r="B6" i="13"/>
  <c r="C6" i="13"/>
  <c r="A7" i="13"/>
  <c r="B7" i="13"/>
  <c r="C7" i="13"/>
  <c r="A8" i="13"/>
  <c r="B8" i="13"/>
  <c r="C8" i="13"/>
  <c r="A9" i="13"/>
  <c r="B9" i="13"/>
  <c r="C9" i="13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B15" i="13"/>
  <c r="C15" i="13"/>
  <c r="A16" i="13"/>
  <c r="B16" i="13"/>
  <c r="C16" i="13"/>
  <c r="A17" i="13"/>
  <c r="B17" i="13"/>
  <c r="C17" i="13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B24" i="13"/>
  <c r="C24" i="13"/>
  <c r="A25" i="13"/>
  <c r="B25" i="13"/>
  <c r="C25" i="13"/>
  <c r="A26" i="13"/>
  <c r="B26" i="13"/>
  <c r="C26" i="13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A43" i="13"/>
  <c r="B43" i="13"/>
  <c r="C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57" i="13"/>
  <c r="B57" i="13"/>
  <c r="C57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A64" i="13"/>
  <c r="B64" i="13"/>
  <c r="C64" i="13"/>
  <c r="A65" i="13"/>
  <c r="B65" i="13"/>
  <c r="C65" i="13"/>
  <c r="A66" i="13"/>
  <c r="B66" i="13"/>
  <c r="C66" i="13"/>
  <c r="A67" i="13"/>
  <c r="B67" i="13"/>
  <c r="C67" i="13"/>
  <c r="A68" i="13"/>
  <c r="B68" i="13"/>
  <c r="C68" i="13"/>
  <c r="A69" i="13"/>
  <c r="B69" i="13"/>
  <c r="C69" i="13"/>
  <c r="A70" i="13"/>
  <c r="B70" i="13"/>
  <c r="C70" i="13"/>
  <c r="A71" i="13"/>
  <c r="B71" i="13"/>
  <c r="C71" i="13"/>
  <c r="A72" i="13"/>
  <c r="B72" i="13"/>
  <c r="C72" i="13"/>
  <c r="A73" i="13"/>
  <c r="B73" i="13"/>
  <c r="C73" i="13"/>
  <c r="A74" i="13"/>
  <c r="B74" i="13"/>
  <c r="C74" i="13"/>
  <c r="A75" i="13"/>
  <c r="B75" i="13"/>
  <c r="C75" i="13"/>
  <c r="A76" i="13"/>
  <c r="B76" i="13"/>
  <c r="C76" i="13"/>
  <c r="A77" i="13"/>
  <c r="B77" i="13"/>
  <c r="C77" i="13"/>
  <c r="A78" i="13"/>
  <c r="B78" i="13"/>
  <c r="C78" i="13"/>
  <c r="A79" i="13"/>
  <c r="B79" i="13"/>
  <c r="C79" i="13"/>
  <c r="A80" i="13"/>
  <c r="B80" i="13"/>
  <c r="C80" i="13"/>
  <c r="A81" i="13"/>
  <c r="B81" i="13"/>
  <c r="C81" i="13"/>
  <c r="A82" i="13"/>
  <c r="B82" i="13"/>
  <c r="C82" i="13"/>
  <c r="A83" i="13"/>
  <c r="B83" i="13"/>
  <c r="C83" i="13"/>
  <c r="A84" i="13"/>
  <c r="B84" i="13"/>
  <c r="C84" i="13"/>
  <c r="A85" i="13"/>
  <c r="B85" i="13"/>
  <c r="C85" i="13"/>
  <c r="A86" i="13"/>
  <c r="B86" i="13"/>
  <c r="C86" i="13"/>
  <c r="A87" i="13"/>
  <c r="B87" i="13"/>
  <c r="C87" i="13"/>
  <c r="A88" i="13"/>
  <c r="B88" i="13"/>
  <c r="C88" i="13"/>
  <c r="A89" i="13"/>
  <c r="B89" i="13"/>
  <c r="C89" i="13"/>
  <c r="A90" i="13"/>
  <c r="B90" i="13"/>
  <c r="C90" i="13"/>
  <c r="A91" i="13"/>
  <c r="B91" i="13"/>
  <c r="C91" i="13"/>
  <c r="A92" i="13"/>
  <c r="B92" i="13"/>
  <c r="C92" i="13"/>
  <c r="A93" i="13"/>
  <c r="B93" i="13"/>
  <c r="C93" i="13"/>
  <c r="A94" i="13"/>
  <c r="B94" i="13"/>
  <c r="C94" i="13"/>
  <c r="A95" i="13"/>
  <c r="B95" i="13"/>
  <c r="C95" i="13"/>
  <c r="A96" i="13"/>
  <c r="B96" i="13"/>
  <c r="C96" i="13"/>
  <c r="A97" i="13"/>
  <c r="B97" i="13"/>
  <c r="C97" i="13"/>
  <c r="A98" i="13"/>
  <c r="B98" i="13"/>
  <c r="C98" i="13"/>
  <c r="A99" i="13"/>
  <c r="B99" i="13"/>
  <c r="C99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A106" i="13"/>
  <c r="B106" i="13"/>
  <c r="C106" i="13"/>
  <c r="A107" i="13"/>
  <c r="B107" i="13"/>
  <c r="C107" i="13"/>
  <c r="A108" i="13"/>
  <c r="B108" i="13"/>
  <c r="C108" i="13"/>
  <c r="A109" i="13"/>
  <c r="B109" i="13"/>
  <c r="C109" i="13"/>
  <c r="A110" i="13"/>
  <c r="B110" i="13"/>
  <c r="C110" i="13"/>
  <c r="A111" i="13"/>
  <c r="B111" i="13"/>
  <c r="C111" i="13"/>
  <c r="A112" i="13"/>
  <c r="B112" i="13"/>
  <c r="C112" i="13"/>
  <c r="A113" i="13"/>
  <c r="B113" i="13"/>
  <c r="C113" i="13"/>
  <c r="A114" i="13"/>
  <c r="B114" i="13"/>
  <c r="C114" i="13"/>
  <c r="A115" i="13"/>
  <c r="B115" i="13"/>
  <c r="C115" i="13"/>
  <c r="A116" i="13"/>
  <c r="B116" i="13"/>
  <c r="C116" i="13"/>
  <c r="A117" i="13"/>
  <c r="B117" i="13"/>
  <c r="C117" i="13"/>
  <c r="A118" i="13"/>
  <c r="B118" i="13"/>
  <c r="C118" i="13"/>
  <c r="A119" i="13"/>
  <c r="B119" i="13"/>
  <c r="C119" i="13"/>
  <c r="A120" i="13"/>
  <c r="B120" i="13"/>
  <c r="C120" i="13"/>
  <c r="A121" i="13"/>
  <c r="B121" i="13"/>
  <c r="C121" i="13"/>
  <c r="A122" i="13"/>
  <c r="B122" i="13"/>
  <c r="C122" i="13"/>
  <c r="A123" i="13"/>
  <c r="B123" i="13"/>
  <c r="C123" i="13"/>
  <c r="A124" i="13"/>
  <c r="B124" i="13"/>
  <c r="C124" i="13"/>
  <c r="A125" i="13"/>
  <c r="B125" i="13"/>
  <c r="C125" i="13"/>
  <c r="A126" i="13"/>
  <c r="B126" i="13"/>
  <c r="C126" i="13"/>
  <c r="A127" i="13"/>
  <c r="B127" i="13"/>
  <c r="C127" i="13"/>
  <c r="A128" i="13"/>
  <c r="B128" i="13"/>
  <c r="C128" i="13"/>
  <c r="A129" i="13"/>
  <c r="B129" i="13"/>
  <c r="C129" i="13"/>
  <c r="A130" i="13"/>
  <c r="B130" i="13"/>
  <c r="C130" i="13"/>
  <c r="A131" i="13"/>
  <c r="B131" i="13"/>
  <c r="C131" i="13"/>
  <c r="A132" i="13"/>
  <c r="B132" i="13"/>
  <c r="C132" i="13"/>
  <c r="A133" i="13"/>
  <c r="B133" i="13"/>
  <c r="C133" i="13"/>
  <c r="A134" i="13"/>
  <c r="B134" i="13"/>
  <c r="C134" i="13"/>
  <c r="A135" i="13"/>
  <c r="B135" i="13"/>
  <c r="C135" i="13"/>
  <c r="A136" i="13"/>
  <c r="B136" i="13"/>
  <c r="C136" i="13"/>
  <c r="A137" i="13"/>
  <c r="B137" i="13"/>
  <c r="C137" i="13"/>
  <c r="A138" i="13"/>
  <c r="B138" i="13"/>
  <c r="C138" i="13"/>
  <c r="A139" i="13"/>
  <c r="B139" i="13"/>
  <c r="C139" i="13"/>
  <c r="A140" i="13"/>
  <c r="B140" i="13"/>
  <c r="C140" i="13"/>
  <c r="A141" i="13"/>
  <c r="B141" i="13"/>
  <c r="C141" i="13"/>
  <c r="A142" i="13"/>
  <c r="B142" i="13"/>
  <c r="C142" i="13"/>
  <c r="A143" i="13"/>
  <c r="B143" i="13"/>
  <c r="C143" i="13"/>
  <c r="A144" i="13"/>
  <c r="B144" i="13"/>
  <c r="C144" i="13"/>
  <c r="A145" i="13"/>
  <c r="B145" i="13"/>
  <c r="C145" i="13"/>
  <c r="A146" i="13"/>
  <c r="B146" i="13"/>
  <c r="C146" i="13"/>
  <c r="A147" i="13"/>
  <c r="B147" i="13"/>
  <c r="C147" i="13"/>
  <c r="A148" i="13"/>
  <c r="B148" i="13"/>
  <c r="C148" i="13"/>
  <c r="A149" i="13"/>
  <c r="B149" i="13"/>
  <c r="C149" i="13"/>
  <c r="A150" i="13"/>
  <c r="B150" i="13"/>
  <c r="C150" i="13"/>
  <c r="A151" i="13"/>
  <c r="B151" i="13"/>
  <c r="C151" i="13"/>
  <c r="A152" i="13"/>
  <c r="B152" i="13"/>
  <c r="C152" i="13"/>
  <c r="A153" i="13"/>
  <c r="B153" i="13"/>
  <c r="C153" i="13"/>
  <c r="A154" i="13"/>
  <c r="B154" i="13"/>
  <c r="C154" i="13"/>
  <c r="A155" i="13"/>
  <c r="B155" i="13"/>
  <c r="C155" i="13"/>
  <c r="A156" i="13"/>
  <c r="B156" i="13"/>
  <c r="C156" i="13"/>
  <c r="A157" i="13"/>
  <c r="B157" i="13"/>
  <c r="C157" i="13"/>
  <c r="A158" i="13"/>
  <c r="B158" i="13"/>
  <c r="C158" i="13"/>
  <c r="A159" i="13"/>
  <c r="B159" i="13"/>
  <c r="C159" i="13"/>
  <c r="A160" i="13"/>
  <c r="B160" i="13"/>
  <c r="C160" i="13"/>
  <c r="A161" i="13"/>
  <c r="B161" i="13"/>
  <c r="C161" i="13"/>
  <c r="A162" i="13"/>
  <c r="B162" i="13"/>
  <c r="C162" i="13"/>
  <c r="A163" i="13"/>
  <c r="B163" i="13"/>
  <c r="C163" i="13"/>
  <c r="A164" i="13"/>
  <c r="B164" i="13"/>
  <c r="C164" i="13"/>
  <c r="A165" i="13"/>
  <c r="B165" i="13"/>
  <c r="C165" i="13"/>
  <c r="A166" i="13"/>
  <c r="B166" i="13"/>
  <c r="C166" i="13"/>
  <c r="A167" i="13"/>
  <c r="B167" i="13"/>
  <c r="C167" i="13"/>
  <c r="A168" i="13"/>
  <c r="B168" i="13"/>
  <c r="C168" i="13"/>
  <c r="A169" i="13"/>
  <c r="B169" i="13"/>
  <c r="C169" i="13"/>
  <c r="A170" i="13"/>
  <c r="B170" i="13"/>
  <c r="C170" i="13"/>
  <c r="A171" i="13"/>
  <c r="B171" i="13"/>
  <c r="C171" i="13"/>
  <c r="A172" i="13"/>
  <c r="B172" i="13"/>
  <c r="C172" i="13"/>
  <c r="A173" i="13"/>
  <c r="B173" i="13"/>
  <c r="C173" i="13"/>
  <c r="A174" i="13"/>
  <c r="B174" i="13"/>
  <c r="C174" i="13"/>
  <c r="A175" i="13"/>
  <c r="B175" i="13"/>
  <c r="C175" i="13"/>
  <c r="A176" i="13"/>
  <c r="B176" i="13"/>
  <c r="C176" i="13"/>
  <c r="A177" i="13"/>
  <c r="B177" i="13"/>
  <c r="C177" i="13"/>
  <c r="A178" i="13"/>
  <c r="B178" i="13"/>
  <c r="C178" i="13"/>
  <c r="A179" i="13"/>
  <c r="B179" i="13"/>
  <c r="C179" i="13"/>
  <c r="A180" i="13"/>
  <c r="B180" i="13"/>
  <c r="C180" i="13"/>
  <c r="A181" i="13"/>
  <c r="B181" i="13"/>
  <c r="C181" i="13"/>
  <c r="A182" i="13"/>
  <c r="B182" i="13"/>
  <c r="C182" i="13"/>
  <c r="A183" i="13"/>
  <c r="B183" i="13"/>
  <c r="C183" i="13"/>
  <c r="A184" i="13"/>
  <c r="B184" i="13"/>
  <c r="C184" i="13"/>
  <c r="A185" i="13"/>
  <c r="B185" i="13"/>
  <c r="C185" i="13"/>
  <c r="A186" i="13"/>
  <c r="B186" i="13"/>
  <c r="C186" i="13"/>
  <c r="A187" i="13"/>
  <c r="B187" i="13"/>
  <c r="C187" i="13"/>
  <c r="A188" i="13"/>
  <c r="B188" i="13"/>
  <c r="C188" i="13"/>
  <c r="A189" i="13"/>
  <c r="B189" i="13"/>
  <c r="C189" i="13"/>
  <c r="A190" i="13"/>
  <c r="B190" i="13"/>
  <c r="C190" i="13"/>
  <c r="A191" i="13"/>
  <c r="B191" i="13"/>
  <c r="C191" i="13"/>
  <c r="A192" i="13"/>
  <c r="B192" i="13"/>
  <c r="C192" i="13"/>
  <c r="A193" i="13"/>
  <c r="B193" i="13"/>
  <c r="C193" i="13"/>
  <c r="A194" i="13"/>
  <c r="B194" i="13"/>
  <c r="C194" i="13"/>
  <c r="A195" i="13"/>
  <c r="B195" i="13"/>
  <c r="C195" i="13"/>
  <c r="A196" i="13"/>
  <c r="B196" i="13"/>
  <c r="C196" i="13"/>
  <c r="A197" i="13"/>
  <c r="B197" i="13"/>
  <c r="C197" i="13"/>
  <c r="A198" i="13"/>
  <c r="B198" i="13"/>
  <c r="C198" i="13"/>
  <c r="A199" i="13"/>
  <c r="B199" i="13"/>
  <c r="C199" i="13"/>
  <c r="A200" i="13"/>
  <c r="B200" i="13"/>
  <c r="C200" i="13"/>
  <c r="A201" i="13"/>
  <c r="B201" i="13"/>
  <c r="C201" i="13"/>
  <c r="A202" i="13"/>
  <c r="B202" i="13"/>
  <c r="C202" i="13"/>
  <c r="A203" i="13"/>
  <c r="B203" i="13"/>
  <c r="C203" i="13"/>
  <c r="A204" i="13"/>
  <c r="B204" i="13"/>
  <c r="C204" i="13"/>
  <c r="A205" i="13"/>
  <c r="B205" i="13"/>
  <c r="C205" i="13"/>
  <c r="A206" i="13"/>
  <c r="B206" i="13"/>
  <c r="C206" i="13"/>
  <c r="A207" i="13"/>
  <c r="B207" i="13"/>
  <c r="C207" i="13"/>
  <c r="A208" i="13"/>
  <c r="B208" i="13"/>
  <c r="C208" i="13"/>
  <c r="A209" i="13"/>
  <c r="B209" i="13"/>
  <c r="C209" i="13"/>
  <c r="A210" i="13"/>
  <c r="B210" i="13"/>
  <c r="C210" i="13"/>
  <c r="A211" i="13"/>
  <c r="B211" i="13"/>
  <c r="C211" i="13"/>
  <c r="A212" i="13"/>
  <c r="B212" i="13"/>
  <c r="C212" i="13"/>
  <c r="A213" i="13"/>
  <c r="B213" i="13"/>
  <c r="C213" i="13"/>
  <c r="A214" i="13"/>
  <c r="B214" i="13"/>
  <c r="C214" i="13"/>
  <c r="A215" i="13"/>
  <c r="B215" i="13"/>
  <c r="C215" i="13"/>
  <c r="A216" i="13"/>
  <c r="B216" i="13"/>
  <c r="C216" i="13"/>
  <c r="A217" i="13"/>
  <c r="B217" i="13"/>
  <c r="C217" i="13"/>
  <c r="A218" i="13"/>
  <c r="B218" i="13"/>
  <c r="C218" i="13"/>
  <c r="A219" i="13"/>
  <c r="B219" i="13"/>
  <c r="C219" i="13"/>
  <c r="A220" i="13"/>
  <c r="B220" i="13"/>
  <c r="C220" i="13"/>
  <c r="A221" i="13"/>
  <c r="B221" i="13"/>
  <c r="C221" i="13"/>
  <c r="A222" i="13"/>
  <c r="B222" i="13"/>
  <c r="C222" i="13"/>
  <c r="A223" i="13"/>
  <c r="B223" i="13"/>
  <c r="C223" i="13"/>
  <c r="A224" i="13"/>
  <c r="B224" i="13"/>
  <c r="C224" i="13"/>
  <c r="A225" i="13"/>
  <c r="B225" i="13"/>
  <c r="C225" i="13"/>
  <c r="A226" i="13"/>
  <c r="B226" i="13"/>
  <c r="C226" i="13"/>
  <c r="A227" i="13"/>
  <c r="B227" i="13"/>
  <c r="C227" i="13"/>
  <c r="A228" i="13"/>
  <c r="B228" i="13"/>
  <c r="C228" i="13"/>
  <c r="A229" i="13"/>
  <c r="B229" i="13"/>
  <c r="C229" i="13"/>
  <c r="A230" i="13"/>
  <c r="B230" i="13"/>
  <c r="C230" i="13"/>
  <c r="A231" i="13"/>
  <c r="B231" i="13"/>
  <c r="C231" i="13"/>
  <c r="A232" i="13"/>
  <c r="B232" i="13"/>
  <c r="C232" i="13"/>
  <c r="A233" i="13"/>
  <c r="B233" i="13"/>
  <c r="C233" i="13"/>
  <c r="A234" i="13"/>
  <c r="B234" i="13"/>
  <c r="C234" i="13"/>
  <c r="A235" i="13"/>
  <c r="B235" i="13"/>
  <c r="C235" i="13"/>
  <c r="A236" i="13"/>
  <c r="B236" i="13"/>
  <c r="C236" i="13"/>
  <c r="A237" i="13"/>
  <c r="B237" i="13"/>
  <c r="C237" i="13"/>
  <c r="A238" i="13"/>
  <c r="B238" i="13"/>
  <c r="C238" i="13"/>
  <c r="A239" i="13"/>
  <c r="B239" i="13"/>
  <c r="C239" i="13"/>
  <c r="A240" i="13"/>
  <c r="B240" i="13"/>
  <c r="C240" i="13"/>
  <c r="A241" i="13"/>
  <c r="B241" i="13"/>
  <c r="C241" i="13"/>
  <c r="A242" i="13"/>
  <c r="B242" i="13"/>
  <c r="C242" i="13"/>
  <c r="A243" i="13"/>
  <c r="B243" i="13"/>
  <c r="C243" i="13"/>
  <c r="A244" i="13"/>
  <c r="B244" i="13"/>
  <c r="C244" i="13"/>
  <c r="A245" i="13"/>
  <c r="B245" i="13"/>
  <c r="C245" i="13"/>
  <c r="A246" i="13"/>
  <c r="B246" i="13"/>
  <c r="C246" i="13"/>
  <c r="A247" i="13"/>
  <c r="B247" i="13"/>
  <c r="C247" i="13"/>
  <c r="A248" i="13"/>
  <c r="B248" i="13"/>
  <c r="C248" i="13"/>
  <c r="A249" i="13"/>
  <c r="B249" i="13"/>
  <c r="C249" i="13"/>
  <c r="A250" i="13"/>
  <c r="B250" i="13"/>
  <c r="C250" i="13"/>
  <c r="A251" i="13"/>
  <c r="B251" i="13"/>
  <c r="C251" i="13"/>
  <c r="A252" i="13"/>
  <c r="B252" i="13"/>
  <c r="C252" i="13"/>
  <c r="A253" i="13"/>
  <c r="B253" i="13"/>
  <c r="C253" i="13"/>
  <c r="A254" i="13"/>
  <c r="B254" i="13"/>
  <c r="C254" i="13"/>
  <c r="A255" i="13"/>
  <c r="B255" i="13"/>
  <c r="C255" i="13"/>
  <c r="A256" i="13"/>
  <c r="B256" i="13"/>
  <c r="C256" i="13"/>
  <c r="A257" i="13"/>
  <c r="B257" i="13"/>
  <c r="C257" i="13"/>
  <c r="A258" i="13"/>
  <c r="B258" i="13"/>
  <c r="C258" i="13"/>
  <c r="A259" i="13"/>
  <c r="B259" i="13"/>
  <c r="C259" i="13"/>
  <c r="A260" i="13"/>
  <c r="B260" i="13"/>
  <c r="C260" i="13"/>
  <c r="A261" i="13"/>
  <c r="B261" i="13"/>
  <c r="C261" i="13"/>
  <c r="A262" i="13"/>
  <c r="B262" i="13"/>
  <c r="C262" i="13"/>
  <c r="A263" i="13"/>
  <c r="B263" i="13"/>
  <c r="C263" i="13"/>
  <c r="A264" i="13"/>
  <c r="B264" i="13"/>
  <c r="C264" i="13"/>
  <c r="A265" i="13"/>
  <c r="B265" i="13"/>
  <c r="C265" i="13"/>
  <c r="A266" i="13"/>
  <c r="B266" i="13"/>
  <c r="C266" i="13"/>
  <c r="A267" i="13"/>
  <c r="B267" i="13"/>
  <c r="C267" i="13"/>
  <c r="A268" i="13"/>
  <c r="B268" i="13"/>
  <c r="C268" i="13"/>
  <c r="A269" i="13"/>
  <c r="B269" i="13"/>
  <c r="C269" i="13"/>
  <c r="A270" i="13"/>
  <c r="B270" i="13"/>
  <c r="C270" i="13"/>
  <c r="A271" i="13"/>
  <c r="B271" i="13"/>
  <c r="C271" i="13"/>
  <c r="A272" i="13"/>
  <c r="B272" i="13"/>
  <c r="C272" i="13"/>
  <c r="A273" i="13"/>
  <c r="B273" i="13"/>
  <c r="C273" i="13"/>
  <c r="A274" i="13"/>
  <c r="B274" i="13"/>
  <c r="C274" i="13"/>
  <c r="A275" i="13"/>
  <c r="B275" i="13"/>
  <c r="C275" i="13"/>
  <c r="A276" i="13"/>
  <c r="B276" i="13"/>
  <c r="C276" i="13"/>
  <c r="A277" i="13"/>
  <c r="B277" i="13"/>
  <c r="C277" i="13"/>
  <c r="A278" i="13"/>
  <c r="B278" i="13"/>
  <c r="C278" i="13"/>
  <c r="A279" i="13"/>
  <c r="B279" i="13"/>
  <c r="C279" i="13"/>
  <c r="A280" i="13"/>
  <c r="B280" i="13"/>
  <c r="C280" i="13"/>
  <c r="A281" i="13"/>
  <c r="B281" i="13"/>
  <c r="C281" i="13"/>
  <c r="A282" i="13"/>
  <c r="B282" i="13"/>
  <c r="C282" i="13"/>
  <c r="A283" i="13"/>
  <c r="B283" i="13"/>
  <c r="C283" i="13"/>
  <c r="A284" i="13"/>
  <c r="B284" i="13"/>
  <c r="C284" i="13"/>
  <c r="A285" i="13"/>
  <c r="B285" i="13"/>
  <c r="C285" i="13"/>
  <c r="A286" i="13"/>
  <c r="B286" i="13"/>
  <c r="C286" i="13"/>
  <c r="A287" i="13"/>
  <c r="B287" i="13"/>
  <c r="C287" i="13"/>
  <c r="A288" i="13"/>
  <c r="B288" i="13"/>
  <c r="C288" i="13"/>
  <c r="A289" i="13"/>
  <c r="B289" i="13"/>
  <c r="C289" i="13"/>
  <c r="A290" i="13"/>
  <c r="B290" i="13"/>
  <c r="C290" i="13"/>
  <c r="A291" i="13"/>
  <c r="B291" i="13"/>
  <c r="C291" i="13"/>
  <c r="A292" i="13"/>
  <c r="B292" i="13"/>
  <c r="C292" i="13"/>
  <c r="A293" i="13"/>
  <c r="B293" i="13"/>
  <c r="C293" i="13"/>
  <c r="A294" i="13"/>
  <c r="B294" i="13"/>
  <c r="C294" i="13"/>
  <c r="A295" i="13"/>
  <c r="B295" i="13"/>
  <c r="C295" i="13"/>
  <c r="A296" i="13"/>
  <c r="B296" i="13"/>
  <c r="C296" i="13"/>
  <c r="A297" i="13"/>
  <c r="B297" i="13"/>
  <c r="C297" i="13"/>
  <c r="A298" i="13"/>
  <c r="B298" i="13"/>
  <c r="C298" i="13"/>
  <c r="A299" i="13"/>
  <c r="B299" i="13"/>
  <c r="C299" i="13"/>
  <c r="A300" i="13"/>
  <c r="B300" i="13"/>
  <c r="C300" i="13"/>
  <c r="A301" i="13"/>
  <c r="B301" i="13"/>
  <c r="C301" i="13"/>
  <c r="A302" i="13"/>
  <c r="B302" i="13"/>
  <c r="C302" i="13"/>
  <c r="A303" i="13"/>
  <c r="B303" i="13"/>
  <c r="C303" i="13"/>
  <c r="A304" i="13"/>
  <c r="B304" i="13"/>
  <c r="C304" i="13"/>
  <c r="A305" i="13"/>
  <c r="B305" i="13"/>
  <c r="C305" i="13"/>
  <c r="A306" i="13"/>
  <c r="B306" i="13"/>
  <c r="C306" i="13"/>
  <c r="A307" i="13"/>
  <c r="B307" i="13"/>
  <c r="C307" i="13"/>
  <c r="A308" i="13"/>
  <c r="B308" i="13"/>
  <c r="C308" i="13"/>
  <c r="A309" i="13"/>
  <c r="B309" i="13"/>
  <c r="C309" i="13"/>
  <c r="A310" i="13"/>
  <c r="B310" i="13"/>
  <c r="C310" i="13"/>
  <c r="A311" i="13"/>
  <c r="B311" i="13"/>
  <c r="C311" i="13"/>
  <c r="A312" i="13"/>
  <c r="B312" i="13"/>
  <c r="C312" i="13"/>
  <c r="A313" i="13"/>
  <c r="B313" i="13"/>
  <c r="C313" i="13"/>
  <c r="A314" i="13"/>
  <c r="B314" i="13"/>
  <c r="C314" i="13"/>
  <c r="A315" i="13"/>
  <c r="B315" i="13"/>
  <c r="C315" i="13"/>
  <c r="A316" i="13"/>
  <c r="B316" i="13"/>
  <c r="C316" i="13"/>
  <c r="A317" i="13"/>
  <c r="B317" i="13"/>
  <c r="C317" i="13"/>
  <c r="A318" i="13"/>
  <c r="B318" i="13"/>
  <c r="C318" i="13"/>
  <c r="A319" i="13"/>
  <c r="B319" i="13"/>
  <c r="C319" i="13"/>
  <c r="A320" i="13"/>
  <c r="B320" i="13"/>
  <c r="C320" i="13"/>
  <c r="A321" i="13"/>
  <c r="B321" i="13"/>
  <c r="C321" i="13"/>
  <c r="A322" i="13"/>
  <c r="B322" i="13"/>
  <c r="C322" i="13"/>
  <c r="A323" i="13"/>
  <c r="B323" i="13"/>
  <c r="C323" i="13"/>
  <c r="A324" i="13"/>
  <c r="B324" i="13"/>
  <c r="C324" i="13"/>
  <c r="A325" i="13"/>
  <c r="B325" i="13"/>
  <c r="C325" i="13"/>
  <c r="A326" i="13"/>
  <c r="B326" i="13"/>
  <c r="C326" i="13"/>
  <c r="A327" i="13"/>
  <c r="B327" i="13"/>
  <c r="C327" i="13"/>
  <c r="A328" i="13"/>
  <c r="B328" i="13"/>
  <c r="C328" i="13"/>
  <c r="A329" i="13"/>
  <c r="B329" i="13"/>
  <c r="C329" i="13"/>
  <c r="A330" i="13"/>
  <c r="B330" i="13"/>
  <c r="C330" i="13"/>
  <c r="A331" i="13"/>
  <c r="B331" i="13"/>
  <c r="C331" i="13"/>
  <c r="A332" i="13"/>
  <c r="B332" i="13"/>
  <c r="C332" i="13"/>
  <c r="A333" i="13"/>
  <c r="B333" i="13"/>
  <c r="C333" i="13"/>
  <c r="A334" i="13"/>
  <c r="B334" i="13"/>
  <c r="C334" i="13"/>
  <c r="A335" i="13"/>
  <c r="B335" i="13"/>
  <c r="C335" i="13"/>
  <c r="A336" i="13"/>
  <c r="B336" i="13"/>
  <c r="C336" i="13"/>
  <c r="A337" i="13"/>
  <c r="B337" i="13"/>
  <c r="C337" i="13"/>
  <c r="A338" i="13"/>
  <c r="B338" i="13"/>
  <c r="C338" i="13"/>
  <c r="A339" i="13"/>
  <c r="B339" i="13"/>
  <c r="C339" i="13"/>
  <c r="A340" i="13"/>
  <c r="B340" i="13"/>
  <c r="C340" i="13"/>
  <c r="A341" i="13"/>
  <c r="B341" i="13"/>
  <c r="C341" i="13"/>
  <c r="A342" i="13"/>
  <c r="B342" i="13"/>
  <c r="C342" i="13"/>
  <c r="A343" i="13"/>
  <c r="B343" i="13"/>
  <c r="C343" i="13"/>
  <c r="A344" i="13"/>
  <c r="B344" i="13"/>
  <c r="C344" i="13"/>
  <c r="A345" i="13"/>
  <c r="B345" i="13"/>
  <c r="C345" i="13"/>
  <c r="A346" i="13"/>
  <c r="B346" i="13"/>
  <c r="C346" i="13"/>
  <c r="A347" i="13"/>
  <c r="B347" i="13"/>
  <c r="C347" i="13"/>
  <c r="A348" i="13"/>
  <c r="B348" i="13"/>
  <c r="C348" i="13"/>
  <c r="A349" i="13"/>
  <c r="B349" i="13"/>
  <c r="C349" i="13"/>
  <c r="A350" i="13"/>
  <c r="B350" i="13"/>
  <c r="C350" i="13"/>
  <c r="A351" i="13"/>
  <c r="B351" i="13"/>
  <c r="C351" i="13"/>
  <c r="A352" i="13"/>
  <c r="B352" i="13"/>
  <c r="C352" i="13"/>
  <c r="A353" i="13"/>
  <c r="B353" i="13"/>
  <c r="C353" i="13"/>
  <c r="A354" i="13"/>
  <c r="B354" i="13"/>
  <c r="C354" i="13"/>
  <c r="A355" i="13"/>
  <c r="B355" i="13"/>
  <c r="C355" i="13"/>
  <c r="A356" i="13"/>
  <c r="B356" i="13"/>
  <c r="C356" i="13"/>
  <c r="A357" i="13"/>
  <c r="B357" i="13"/>
  <c r="C357" i="13"/>
  <c r="A358" i="13"/>
  <c r="B358" i="13"/>
  <c r="C358" i="13"/>
  <c r="A359" i="13"/>
  <c r="B359" i="13"/>
  <c r="C359" i="13"/>
  <c r="A360" i="13"/>
  <c r="B360" i="13"/>
  <c r="C360" i="13"/>
  <c r="A361" i="13"/>
  <c r="B361" i="13"/>
  <c r="C361" i="13"/>
  <c r="A362" i="13"/>
  <c r="B362" i="13"/>
  <c r="C362" i="13"/>
  <c r="A363" i="13"/>
  <c r="B363" i="13"/>
  <c r="C363" i="13"/>
  <c r="A364" i="13"/>
  <c r="B364" i="13"/>
  <c r="C364" i="13"/>
  <c r="A365" i="13"/>
  <c r="B365" i="13"/>
  <c r="C365" i="13"/>
  <c r="A366" i="13"/>
  <c r="B366" i="13"/>
  <c r="C366" i="13"/>
  <c r="A367" i="13"/>
  <c r="B367" i="13"/>
  <c r="C367" i="13"/>
  <c r="A368" i="13"/>
  <c r="B368" i="13"/>
  <c r="C368" i="13"/>
  <c r="A369" i="13"/>
  <c r="B369" i="13"/>
  <c r="C369" i="13"/>
  <c r="A370" i="13"/>
  <c r="B370" i="13"/>
  <c r="C370" i="13"/>
  <c r="A371" i="13"/>
  <c r="B371" i="13"/>
  <c r="C371" i="13"/>
  <c r="A372" i="13"/>
  <c r="B372" i="13"/>
  <c r="C372" i="13"/>
  <c r="A373" i="13"/>
  <c r="B373" i="13"/>
  <c r="C373" i="13"/>
  <c r="A374" i="13"/>
  <c r="B374" i="13"/>
  <c r="C374" i="13"/>
  <c r="C2" i="13"/>
  <c r="B2" i="13"/>
  <c r="A2" i="13"/>
  <c r="K2" i="13"/>
  <c r="H2" i="13"/>
  <c r="I2" i="13" s="1"/>
  <c r="J2" i="13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" i="1"/>
  <c r="H3" i="15"/>
  <c r="I3" i="15"/>
  <c r="J3" i="15" s="1"/>
  <c r="K3" i="15"/>
  <c r="H4" i="15"/>
  <c r="I4" i="15"/>
  <c r="J4" i="15" s="1"/>
  <c r="K4" i="15"/>
  <c r="H5" i="15"/>
  <c r="I5" i="15"/>
  <c r="J5" i="15" s="1"/>
  <c r="K5" i="15"/>
  <c r="H6" i="15"/>
  <c r="I6" i="15" s="1"/>
  <c r="J6" i="15" s="1"/>
  <c r="K6" i="15"/>
  <c r="H7" i="15"/>
  <c r="I7" i="15"/>
  <c r="J7" i="15" s="1"/>
  <c r="K7" i="15"/>
  <c r="H8" i="15"/>
  <c r="I8" i="15"/>
  <c r="J8" i="15" s="1"/>
  <c r="K8" i="15"/>
  <c r="H9" i="15"/>
  <c r="I9" i="15"/>
  <c r="J9" i="15" s="1"/>
  <c r="K9" i="15"/>
  <c r="H10" i="15"/>
  <c r="I10" i="15" s="1"/>
  <c r="J10" i="15" s="1"/>
  <c r="K10" i="15"/>
  <c r="H11" i="15"/>
  <c r="I11" i="15"/>
  <c r="J11" i="15" s="1"/>
  <c r="K11" i="15"/>
  <c r="H12" i="15"/>
  <c r="I12" i="15"/>
  <c r="J12" i="15" s="1"/>
  <c r="K12" i="15"/>
  <c r="H13" i="15"/>
  <c r="I13" i="15"/>
  <c r="J13" i="15" s="1"/>
  <c r="K13" i="15"/>
  <c r="H14" i="15"/>
  <c r="I14" i="15"/>
  <c r="J14" i="15" s="1"/>
  <c r="K14" i="15"/>
  <c r="H15" i="15"/>
  <c r="I15" i="15"/>
  <c r="J15" i="15" s="1"/>
  <c r="K15" i="15"/>
  <c r="H16" i="15"/>
  <c r="I16" i="15"/>
  <c r="J16" i="15" s="1"/>
  <c r="K16" i="15"/>
  <c r="H17" i="15"/>
  <c r="I17" i="15"/>
  <c r="J17" i="15" s="1"/>
  <c r="K17" i="15"/>
  <c r="H18" i="15"/>
  <c r="I18" i="15"/>
  <c r="J18" i="15" s="1"/>
  <c r="K18" i="15"/>
  <c r="H19" i="15"/>
  <c r="I19" i="15" s="1"/>
  <c r="J19" i="15" s="1"/>
  <c r="K19" i="15"/>
  <c r="H20" i="15"/>
  <c r="I20" i="15"/>
  <c r="J20" i="15" s="1"/>
  <c r="K20" i="15"/>
  <c r="H21" i="15"/>
  <c r="I21" i="15"/>
  <c r="J21" i="15" s="1"/>
  <c r="K21" i="15"/>
  <c r="H22" i="15"/>
  <c r="I22" i="15"/>
  <c r="J22" i="15" s="1"/>
  <c r="K22" i="15"/>
  <c r="H23" i="15"/>
  <c r="I23" i="15" s="1"/>
  <c r="J23" i="15" s="1"/>
  <c r="K23" i="15"/>
  <c r="H24" i="15"/>
  <c r="I24" i="15"/>
  <c r="J24" i="15" s="1"/>
  <c r="K24" i="15"/>
  <c r="H25" i="15"/>
  <c r="I25" i="15"/>
  <c r="J25" i="15" s="1"/>
  <c r="K25" i="15"/>
  <c r="H26" i="15"/>
  <c r="I26" i="15" s="1"/>
  <c r="J26" i="15" s="1"/>
  <c r="K26" i="15"/>
  <c r="H27" i="15"/>
  <c r="I27" i="15" s="1"/>
  <c r="J27" i="15" s="1"/>
  <c r="K27" i="15"/>
  <c r="H28" i="15"/>
  <c r="I28" i="15"/>
  <c r="J28" i="15" s="1"/>
  <c r="K28" i="15"/>
  <c r="H29" i="15"/>
  <c r="I29" i="15" s="1"/>
  <c r="J29" i="15" s="1"/>
  <c r="K29" i="15"/>
  <c r="H30" i="15"/>
  <c r="I30" i="15" s="1"/>
  <c r="J30" i="15" s="1"/>
  <c r="K30" i="15"/>
  <c r="H31" i="15"/>
  <c r="K31" i="15"/>
  <c r="K32" i="15" s="1"/>
  <c r="H32" i="15"/>
  <c r="H33" i="15"/>
  <c r="I33" i="15"/>
  <c r="J33" i="15" s="1"/>
  <c r="K33" i="15"/>
  <c r="H34" i="15"/>
  <c r="I34" i="15" s="1"/>
  <c r="J34" i="15" s="1"/>
  <c r="K34" i="15"/>
  <c r="H35" i="15"/>
  <c r="I35" i="15" s="1"/>
  <c r="J35" i="15" s="1"/>
  <c r="K35" i="15"/>
  <c r="H36" i="15"/>
  <c r="I36" i="15"/>
  <c r="J36" i="15" s="1"/>
  <c r="K36" i="15"/>
  <c r="H37" i="15"/>
  <c r="I37" i="15"/>
  <c r="J37" i="15" s="1"/>
  <c r="K37" i="15"/>
  <c r="H38" i="15"/>
  <c r="I38" i="15" s="1"/>
  <c r="J38" i="15" s="1"/>
  <c r="K38" i="15"/>
  <c r="H39" i="15"/>
  <c r="I39" i="15"/>
  <c r="J39" i="15" s="1"/>
  <c r="K39" i="15"/>
  <c r="H40" i="15"/>
  <c r="I40" i="15"/>
  <c r="J40" i="15" s="1"/>
  <c r="K40" i="15"/>
  <c r="H41" i="15"/>
  <c r="I41" i="15" s="1"/>
  <c r="J41" i="15" s="1"/>
  <c r="K41" i="15"/>
  <c r="H42" i="15"/>
  <c r="I42" i="15" s="1"/>
  <c r="J42" i="15" s="1"/>
  <c r="K42" i="15"/>
  <c r="H43" i="15"/>
  <c r="I43" i="15"/>
  <c r="J43" i="15" s="1"/>
  <c r="K43" i="15"/>
  <c r="H44" i="15"/>
  <c r="I44" i="15" s="1"/>
  <c r="J44" i="15" s="1"/>
  <c r="K44" i="15"/>
  <c r="H45" i="15"/>
  <c r="I45" i="15" s="1"/>
  <c r="J45" i="15" s="1"/>
  <c r="K45" i="15"/>
  <c r="H46" i="15"/>
  <c r="I46" i="15" s="1"/>
  <c r="J46" i="15" s="1"/>
  <c r="K46" i="15"/>
  <c r="H47" i="15"/>
  <c r="I47" i="15" s="1"/>
  <c r="J47" i="15" s="1"/>
  <c r="K47" i="15"/>
  <c r="H48" i="15"/>
  <c r="I48" i="15" s="1"/>
  <c r="J48" i="15" s="1"/>
  <c r="K48" i="15"/>
  <c r="H49" i="15"/>
  <c r="I49" i="15"/>
  <c r="J49" i="15" s="1"/>
  <c r="K49" i="15"/>
  <c r="H50" i="15"/>
  <c r="I50" i="15" s="1"/>
  <c r="J50" i="15" s="1"/>
  <c r="K50" i="15"/>
  <c r="H51" i="15"/>
  <c r="I51" i="15" s="1"/>
  <c r="J51" i="15" s="1"/>
  <c r="K51" i="15"/>
  <c r="H52" i="15"/>
  <c r="I52" i="15"/>
  <c r="J52" i="15" s="1"/>
  <c r="K52" i="15"/>
  <c r="H53" i="15"/>
  <c r="I53" i="15"/>
  <c r="J53" i="15" s="1"/>
  <c r="K53" i="15"/>
  <c r="H54" i="15"/>
  <c r="I54" i="15" s="1"/>
  <c r="J54" i="15" s="1"/>
  <c r="K54" i="15"/>
  <c r="H55" i="15"/>
  <c r="I55" i="15"/>
  <c r="J55" i="15" s="1"/>
  <c r="K55" i="15"/>
  <c r="H56" i="15"/>
  <c r="I56" i="15"/>
  <c r="J56" i="15" s="1"/>
  <c r="K56" i="15"/>
  <c r="H57" i="15"/>
  <c r="I57" i="15" s="1"/>
  <c r="J57" i="15" s="1"/>
  <c r="K57" i="15"/>
  <c r="H58" i="15"/>
  <c r="I58" i="15" s="1"/>
  <c r="J58" i="15" s="1"/>
  <c r="K58" i="15"/>
  <c r="H59" i="15"/>
  <c r="I59" i="15"/>
  <c r="J59" i="15" s="1"/>
  <c r="K59" i="15"/>
  <c r="H60" i="15"/>
  <c r="I60" i="15" s="1"/>
  <c r="J60" i="15" s="1"/>
  <c r="K60" i="15"/>
  <c r="H61" i="15"/>
  <c r="I61" i="15" s="1"/>
  <c r="J61" i="15" s="1"/>
  <c r="K61" i="15"/>
  <c r="H62" i="15"/>
  <c r="I62" i="15" s="1"/>
  <c r="J62" i="15" s="1"/>
  <c r="K62" i="15"/>
  <c r="H63" i="15"/>
  <c r="I63" i="15" s="1"/>
  <c r="J63" i="15" s="1"/>
  <c r="K63" i="15"/>
  <c r="H64" i="15"/>
  <c r="I64" i="15" s="1"/>
  <c r="J64" i="15" s="1"/>
  <c r="K64" i="15"/>
  <c r="H65" i="15"/>
  <c r="I65" i="15"/>
  <c r="J65" i="15" s="1"/>
  <c r="K65" i="15"/>
  <c r="H66" i="15"/>
  <c r="I66" i="15" s="1"/>
  <c r="J66" i="15" s="1"/>
  <c r="K66" i="15"/>
  <c r="H67" i="15"/>
  <c r="I67" i="15" s="1"/>
  <c r="J67" i="15" s="1"/>
  <c r="K67" i="15"/>
  <c r="H68" i="15"/>
  <c r="I68" i="15"/>
  <c r="J68" i="15" s="1"/>
  <c r="K68" i="15"/>
  <c r="H69" i="15"/>
  <c r="I69" i="15"/>
  <c r="J69" i="15" s="1"/>
  <c r="K69" i="15"/>
  <c r="H70" i="15"/>
  <c r="I70" i="15" s="1"/>
  <c r="J70" i="15" s="1"/>
  <c r="K70" i="15"/>
  <c r="H71" i="15"/>
  <c r="I71" i="15"/>
  <c r="J71" i="15" s="1"/>
  <c r="K71" i="15"/>
  <c r="H72" i="15"/>
  <c r="I72" i="15"/>
  <c r="J72" i="15" s="1"/>
  <c r="K72" i="15"/>
  <c r="H73" i="15"/>
  <c r="I73" i="15" s="1"/>
  <c r="J73" i="15" s="1"/>
  <c r="K73" i="15"/>
  <c r="H74" i="15"/>
  <c r="I74" i="15" s="1"/>
  <c r="J74" i="15" s="1"/>
  <c r="K74" i="15"/>
  <c r="H75" i="15"/>
  <c r="I75" i="15"/>
  <c r="J75" i="15" s="1"/>
  <c r="K75" i="15"/>
  <c r="H76" i="15"/>
  <c r="I76" i="15" s="1"/>
  <c r="J76" i="15" s="1"/>
  <c r="K76" i="15"/>
  <c r="H77" i="15"/>
  <c r="I77" i="15" s="1"/>
  <c r="J77" i="15" s="1"/>
  <c r="K77" i="15"/>
  <c r="H78" i="15"/>
  <c r="I78" i="15" s="1"/>
  <c r="J78" i="15" s="1"/>
  <c r="K78" i="15"/>
  <c r="H79" i="15"/>
  <c r="I79" i="15" s="1"/>
  <c r="J79" i="15" s="1"/>
  <c r="K79" i="15"/>
  <c r="H80" i="15"/>
  <c r="I80" i="15" s="1"/>
  <c r="J80" i="15" s="1"/>
  <c r="K80" i="15"/>
  <c r="H81" i="15"/>
  <c r="I81" i="15"/>
  <c r="J81" i="15" s="1"/>
  <c r="K81" i="15"/>
  <c r="H82" i="15"/>
  <c r="I82" i="15" s="1"/>
  <c r="J82" i="15" s="1"/>
  <c r="K82" i="15"/>
  <c r="H83" i="15"/>
  <c r="I83" i="15" s="1"/>
  <c r="J83" i="15" s="1"/>
  <c r="K83" i="15"/>
  <c r="H84" i="15"/>
  <c r="I84" i="15"/>
  <c r="J84" i="15" s="1"/>
  <c r="K84" i="15"/>
  <c r="H85" i="15"/>
  <c r="I85" i="15"/>
  <c r="J85" i="15" s="1"/>
  <c r="K85" i="15"/>
  <c r="H86" i="15"/>
  <c r="I86" i="15" s="1"/>
  <c r="J86" i="15" s="1"/>
  <c r="K86" i="15"/>
  <c r="H87" i="15"/>
  <c r="I87" i="15"/>
  <c r="J87" i="15" s="1"/>
  <c r="K87" i="15"/>
  <c r="H88" i="15"/>
  <c r="I88" i="15"/>
  <c r="J88" i="15" s="1"/>
  <c r="K88" i="15"/>
  <c r="H89" i="15"/>
  <c r="I89" i="15" s="1"/>
  <c r="J89" i="15" s="1"/>
  <c r="K89" i="15"/>
  <c r="H90" i="15"/>
  <c r="I90" i="15" s="1"/>
  <c r="J90" i="15" s="1"/>
  <c r="K90" i="15"/>
  <c r="H91" i="15"/>
  <c r="I91" i="15"/>
  <c r="J91" i="15" s="1"/>
  <c r="K91" i="15"/>
  <c r="H92" i="15"/>
  <c r="I92" i="15" s="1"/>
  <c r="J92" i="15" s="1"/>
  <c r="K92" i="15"/>
  <c r="H93" i="15"/>
  <c r="I93" i="15" s="1"/>
  <c r="J93" i="15" s="1"/>
  <c r="K93" i="15"/>
  <c r="H94" i="15"/>
  <c r="I94" i="15" s="1"/>
  <c r="J94" i="15" s="1"/>
  <c r="K94" i="15"/>
  <c r="H95" i="15"/>
  <c r="I95" i="15" s="1"/>
  <c r="J95" i="15" s="1"/>
  <c r="K95" i="15"/>
  <c r="H96" i="15"/>
  <c r="I96" i="15" s="1"/>
  <c r="J96" i="15" s="1"/>
  <c r="K96" i="15"/>
  <c r="H97" i="15"/>
  <c r="I97" i="15"/>
  <c r="J97" i="15" s="1"/>
  <c r="K97" i="15"/>
  <c r="H98" i="15"/>
  <c r="I98" i="15" s="1"/>
  <c r="J98" i="15" s="1"/>
  <c r="K98" i="15"/>
  <c r="H99" i="15"/>
  <c r="I99" i="15" s="1"/>
  <c r="J99" i="15" s="1"/>
  <c r="K99" i="15"/>
  <c r="H100" i="15"/>
  <c r="I100" i="15"/>
  <c r="J100" i="15" s="1"/>
  <c r="K100" i="15"/>
  <c r="H101" i="15"/>
  <c r="I101" i="15"/>
  <c r="J101" i="15"/>
  <c r="K101" i="15"/>
  <c r="H102" i="15"/>
  <c r="I102" i="15"/>
  <c r="J102" i="15"/>
  <c r="K102" i="15"/>
  <c r="H103" i="15"/>
  <c r="I103" i="15"/>
  <c r="J103" i="15"/>
  <c r="K103" i="15"/>
  <c r="H104" i="15"/>
  <c r="I104" i="15"/>
  <c r="J104" i="15"/>
  <c r="K104" i="15"/>
  <c r="H105" i="15"/>
  <c r="I105" i="15"/>
  <c r="J105" i="15"/>
  <c r="K105" i="15"/>
  <c r="H106" i="15"/>
  <c r="I106" i="15"/>
  <c r="J106" i="15"/>
  <c r="K106" i="15"/>
  <c r="H107" i="15"/>
  <c r="I107" i="15"/>
  <c r="J107" i="15"/>
  <c r="K107" i="15"/>
  <c r="H108" i="15"/>
  <c r="I108" i="15"/>
  <c r="J108" i="15"/>
  <c r="K108" i="15"/>
  <c r="K109" i="15" s="1"/>
  <c r="H109" i="15"/>
  <c r="I109" i="15"/>
  <c r="J109" i="15" s="1"/>
  <c r="H110" i="15"/>
  <c r="I110" i="15" s="1"/>
  <c r="J110" i="15" s="1"/>
  <c r="K110" i="15"/>
  <c r="H111" i="15"/>
  <c r="I111" i="15"/>
  <c r="J111" i="15" s="1"/>
  <c r="K111" i="15"/>
  <c r="H112" i="15"/>
  <c r="I112" i="15" s="1"/>
  <c r="J112" i="15" s="1"/>
  <c r="K112" i="15"/>
  <c r="H113" i="15"/>
  <c r="I113" i="15"/>
  <c r="J113" i="15" s="1"/>
  <c r="K113" i="15"/>
  <c r="H114" i="15"/>
  <c r="I114" i="15" s="1"/>
  <c r="J114" i="15" s="1"/>
  <c r="K114" i="15"/>
  <c r="H115" i="15"/>
  <c r="I115" i="15" s="1"/>
  <c r="J115" i="15" s="1"/>
  <c r="K115" i="15"/>
  <c r="H116" i="15"/>
  <c r="I116" i="15" s="1"/>
  <c r="J116" i="15" s="1"/>
  <c r="K116" i="15"/>
  <c r="H117" i="15"/>
  <c r="I117" i="15" s="1"/>
  <c r="J117" i="15" s="1"/>
  <c r="K117" i="15"/>
  <c r="H118" i="15"/>
  <c r="I118" i="15" s="1"/>
  <c r="J118" i="15" s="1"/>
  <c r="K118" i="15"/>
  <c r="H119" i="15"/>
  <c r="I119" i="15"/>
  <c r="J119" i="15" s="1"/>
  <c r="K119" i="15"/>
  <c r="K120" i="15" s="1"/>
  <c r="H120" i="15"/>
  <c r="I120" i="15" s="1"/>
  <c r="J120" i="15" s="1"/>
  <c r="H121" i="15"/>
  <c r="I121" i="15"/>
  <c r="J121" i="15" s="1"/>
  <c r="K121" i="15"/>
  <c r="H122" i="15"/>
  <c r="I122" i="15" s="1"/>
  <c r="J122" i="15" s="1"/>
  <c r="K122" i="15"/>
  <c r="H123" i="15"/>
  <c r="I123" i="15" s="1"/>
  <c r="J123" i="15" s="1"/>
  <c r="K123" i="15"/>
  <c r="H124" i="15"/>
  <c r="I124" i="15" s="1"/>
  <c r="J124" i="15" s="1"/>
  <c r="K124" i="15"/>
  <c r="H125" i="15"/>
  <c r="I125" i="15" s="1"/>
  <c r="J125" i="15" s="1"/>
  <c r="K125" i="15"/>
  <c r="H126" i="15"/>
  <c r="I126" i="15" s="1"/>
  <c r="J126" i="15" s="1"/>
  <c r="K126" i="15"/>
  <c r="H127" i="15"/>
  <c r="I127" i="15"/>
  <c r="J127" i="15" s="1"/>
  <c r="K127" i="15"/>
  <c r="H128" i="15"/>
  <c r="I128" i="15" s="1"/>
  <c r="J128" i="15" s="1"/>
  <c r="K128" i="15"/>
  <c r="H129" i="15"/>
  <c r="I129" i="15"/>
  <c r="J129" i="15" s="1"/>
  <c r="K129" i="15"/>
  <c r="H130" i="15"/>
  <c r="H131" i="15" s="1"/>
  <c r="I131" i="15" s="1"/>
  <c r="J131" i="15" s="1"/>
  <c r="K130" i="15"/>
  <c r="K131" i="15" s="1"/>
  <c r="H132" i="15"/>
  <c r="I132" i="15" s="1"/>
  <c r="J132" i="15" s="1"/>
  <c r="K132" i="15"/>
  <c r="H133" i="15"/>
  <c r="I133" i="15"/>
  <c r="J133" i="15" s="1"/>
  <c r="K133" i="15"/>
  <c r="H134" i="15"/>
  <c r="I134" i="15" s="1"/>
  <c r="J134" i="15" s="1"/>
  <c r="K134" i="15"/>
  <c r="H135" i="15"/>
  <c r="I135" i="15"/>
  <c r="J135" i="15" s="1"/>
  <c r="K135" i="15"/>
  <c r="H136" i="15"/>
  <c r="K136" i="15"/>
  <c r="K137" i="15" s="1"/>
  <c r="H138" i="15"/>
  <c r="I138" i="15" s="1"/>
  <c r="J138" i="15" s="1"/>
  <c r="K138" i="15"/>
  <c r="H139" i="15"/>
  <c r="I139" i="15"/>
  <c r="J139" i="15" s="1"/>
  <c r="K139" i="15"/>
  <c r="H140" i="15"/>
  <c r="I140" i="15" s="1"/>
  <c r="J140" i="15" s="1"/>
  <c r="K140" i="15"/>
  <c r="H141" i="15"/>
  <c r="I141" i="15"/>
  <c r="J141" i="15" s="1"/>
  <c r="K141" i="15"/>
  <c r="H142" i="15"/>
  <c r="I142" i="15" s="1"/>
  <c r="J142" i="15" s="1"/>
  <c r="K142" i="15"/>
  <c r="H143" i="15"/>
  <c r="I143" i="15" s="1"/>
  <c r="J143" i="15" s="1"/>
  <c r="K143" i="15"/>
  <c r="H144" i="15"/>
  <c r="I144" i="15" s="1"/>
  <c r="J144" i="15" s="1"/>
  <c r="K144" i="15"/>
  <c r="H145" i="15"/>
  <c r="I145" i="15" s="1"/>
  <c r="J145" i="15" s="1"/>
  <c r="K145" i="15"/>
  <c r="H146" i="15"/>
  <c r="I146" i="15" s="1"/>
  <c r="J146" i="15" s="1"/>
  <c r="K146" i="15"/>
  <c r="H147" i="15"/>
  <c r="I147" i="15"/>
  <c r="J147" i="15" s="1"/>
  <c r="K147" i="15"/>
  <c r="H148" i="15"/>
  <c r="I148" i="15" s="1"/>
  <c r="J148" i="15" s="1"/>
  <c r="K148" i="15"/>
  <c r="H149" i="15"/>
  <c r="H150" i="15" s="1"/>
  <c r="I150" i="15" s="1"/>
  <c r="J150" i="15" s="1"/>
  <c r="K149" i="15"/>
  <c r="K150" i="15" s="1"/>
  <c r="H151" i="15"/>
  <c r="I151" i="15"/>
  <c r="J151" i="15" s="1"/>
  <c r="K151" i="15"/>
  <c r="H152" i="15"/>
  <c r="I152" i="15" s="1"/>
  <c r="J152" i="15" s="1"/>
  <c r="K152" i="15"/>
  <c r="H153" i="15"/>
  <c r="I153" i="15" s="1"/>
  <c r="J153" i="15" s="1"/>
  <c r="K153" i="15"/>
  <c r="H154" i="15"/>
  <c r="I154" i="15" s="1"/>
  <c r="J154" i="15" s="1"/>
  <c r="K154" i="15"/>
  <c r="H155" i="15"/>
  <c r="I155" i="15" s="1"/>
  <c r="J155" i="15" s="1"/>
  <c r="K155" i="15"/>
  <c r="H156" i="15"/>
  <c r="I156" i="15" s="1"/>
  <c r="J156" i="15" s="1"/>
  <c r="K156" i="15"/>
  <c r="H157" i="15"/>
  <c r="I157" i="15"/>
  <c r="J157" i="15" s="1"/>
  <c r="K157" i="15"/>
  <c r="H158" i="15"/>
  <c r="I158" i="15" s="1"/>
  <c r="J158" i="15" s="1"/>
  <c r="K158" i="15"/>
  <c r="H159" i="15"/>
  <c r="I159" i="15"/>
  <c r="J159" i="15" s="1"/>
  <c r="K159" i="15"/>
  <c r="H160" i="15"/>
  <c r="I160" i="15" s="1"/>
  <c r="J160" i="15" s="1"/>
  <c r="K160" i="15"/>
  <c r="H161" i="15"/>
  <c r="I161" i="15" s="1"/>
  <c r="J161" i="15" s="1"/>
  <c r="K161" i="15"/>
  <c r="H162" i="15"/>
  <c r="I162" i="15" s="1"/>
  <c r="J162" i="15" s="1"/>
  <c r="K162" i="15"/>
  <c r="H163" i="15"/>
  <c r="I163" i="15" s="1"/>
  <c r="J163" i="15" s="1"/>
  <c r="K163" i="15"/>
  <c r="H164" i="15"/>
  <c r="I164" i="15" s="1"/>
  <c r="J164" i="15" s="1"/>
  <c r="K164" i="15"/>
  <c r="H165" i="15"/>
  <c r="I165" i="15"/>
  <c r="J165" i="15" s="1"/>
  <c r="K165" i="15"/>
  <c r="H166" i="15"/>
  <c r="I166" i="15" s="1"/>
  <c r="J166" i="15" s="1"/>
  <c r="K166" i="15"/>
  <c r="H167" i="15"/>
  <c r="I167" i="15"/>
  <c r="J167" i="15" s="1"/>
  <c r="K167" i="15"/>
  <c r="H168" i="15"/>
  <c r="I168" i="15" s="1"/>
  <c r="J168" i="15" s="1"/>
  <c r="K168" i="15"/>
  <c r="H169" i="15"/>
  <c r="I169" i="15" s="1"/>
  <c r="J169" i="15" s="1"/>
  <c r="K169" i="15"/>
  <c r="H170" i="15"/>
  <c r="I170" i="15" s="1"/>
  <c r="J170" i="15" s="1"/>
  <c r="K170" i="15"/>
  <c r="H171" i="15"/>
  <c r="I171" i="15" s="1"/>
  <c r="J171" i="15" s="1"/>
  <c r="K171" i="15"/>
  <c r="H172" i="15"/>
  <c r="I172" i="15" s="1"/>
  <c r="J172" i="15" s="1"/>
  <c r="K172" i="15"/>
  <c r="H173" i="15"/>
  <c r="I173" i="15"/>
  <c r="J173" i="15" s="1"/>
  <c r="K173" i="15"/>
  <c r="H174" i="15"/>
  <c r="H175" i="15" s="1"/>
  <c r="I175" i="15" s="1"/>
  <c r="J175" i="15" s="1"/>
  <c r="K174" i="15"/>
  <c r="K175" i="15" s="1"/>
  <c r="H176" i="15"/>
  <c r="I176" i="15" s="1"/>
  <c r="J176" i="15" s="1"/>
  <c r="K176" i="15"/>
  <c r="H177" i="15"/>
  <c r="I177" i="15" s="1"/>
  <c r="J177" i="15" s="1"/>
  <c r="K177" i="15"/>
  <c r="H178" i="15"/>
  <c r="I178" i="15" s="1"/>
  <c r="J178" i="15" s="1"/>
  <c r="K178" i="15"/>
  <c r="H179" i="15"/>
  <c r="I179" i="15"/>
  <c r="J179" i="15" s="1"/>
  <c r="K179" i="15"/>
  <c r="H180" i="15"/>
  <c r="I180" i="15" s="1"/>
  <c r="J180" i="15" s="1"/>
  <c r="K180" i="15"/>
  <c r="H181" i="15"/>
  <c r="I181" i="15"/>
  <c r="J181" i="15" s="1"/>
  <c r="K181" i="15"/>
  <c r="H182" i="15"/>
  <c r="I182" i="15" s="1"/>
  <c r="J182" i="15" s="1"/>
  <c r="K182" i="15"/>
  <c r="H183" i="15"/>
  <c r="I183" i="15" s="1"/>
  <c r="J183" i="15" s="1"/>
  <c r="K183" i="15"/>
  <c r="H184" i="15"/>
  <c r="I184" i="15" s="1"/>
  <c r="J184" i="15" s="1"/>
  <c r="K184" i="15"/>
  <c r="H185" i="15"/>
  <c r="I185" i="15" s="1"/>
  <c r="J185" i="15" s="1"/>
  <c r="K185" i="15"/>
  <c r="H186" i="15"/>
  <c r="I186" i="15" s="1"/>
  <c r="J186" i="15" s="1"/>
  <c r="K186" i="15"/>
  <c r="H187" i="15"/>
  <c r="I187" i="15"/>
  <c r="J187" i="15" s="1"/>
  <c r="K187" i="15"/>
  <c r="H188" i="15"/>
  <c r="I188" i="15" s="1"/>
  <c r="J188" i="15" s="1"/>
  <c r="K188" i="15"/>
  <c r="H189" i="15"/>
  <c r="I189" i="15"/>
  <c r="J189" i="15" s="1"/>
  <c r="K189" i="15"/>
  <c r="H190" i="15"/>
  <c r="I190" i="15" s="1"/>
  <c r="J190" i="15" s="1"/>
  <c r="K190" i="15"/>
  <c r="H191" i="15"/>
  <c r="I191" i="15" s="1"/>
  <c r="J191" i="15" s="1"/>
  <c r="K191" i="15"/>
  <c r="H192" i="15"/>
  <c r="I192" i="15" s="1"/>
  <c r="J192" i="15" s="1"/>
  <c r="K192" i="15"/>
  <c r="H193" i="15"/>
  <c r="I193" i="15" s="1"/>
  <c r="J193" i="15" s="1"/>
  <c r="K193" i="15"/>
  <c r="H194" i="15"/>
  <c r="I194" i="15" s="1"/>
  <c r="J194" i="15" s="1"/>
  <c r="K194" i="15"/>
  <c r="H195" i="15"/>
  <c r="I195" i="15"/>
  <c r="J195" i="15" s="1"/>
  <c r="K195" i="15"/>
  <c r="H196" i="15"/>
  <c r="I196" i="15" s="1"/>
  <c r="J196" i="15" s="1"/>
  <c r="K196" i="15"/>
  <c r="H197" i="15"/>
  <c r="I197" i="15"/>
  <c r="J197" i="15" s="1"/>
  <c r="K197" i="15"/>
  <c r="H198" i="15"/>
  <c r="I198" i="15" s="1"/>
  <c r="J198" i="15" s="1"/>
  <c r="K198" i="15"/>
  <c r="H199" i="15"/>
  <c r="I199" i="15" s="1"/>
  <c r="J199" i="15" s="1"/>
  <c r="K199" i="15"/>
  <c r="H200" i="15"/>
  <c r="I200" i="15" s="1"/>
  <c r="J200" i="15" s="1"/>
  <c r="K200" i="15"/>
  <c r="H201" i="15"/>
  <c r="I201" i="15" s="1"/>
  <c r="J201" i="15" s="1"/>
  <c r="K201" i="15"/>
  <c r="H202" i="15"/>
  <c r="I202" i="15" s="1"/>
  <c r="J202" i="15" s="1"/>
  <c r="K202" i="15"/>
  <c r="H203" i="15"/>
  <c r="I203" i="15"/>
  <c r="J203" i="15" s="1"/>
  <c r="K203" i="15"/>
  <c r="H204" i="15"/>
  <c r="K204" i="15"/>
  <c r="K205" i="15" s="1"/>
  <c r="K206" i="15" s="1"/>
  <c r="H207" i="15"/>
  <c r="H208" i="15" s="1"/>
  <c r="K207" i="15"/>
  <c r="K208" i="15"/>
  <c r="H209" i="15"/>
  <c r="I209" i="15" s="1"/>
  <c r="J209" i="15" s="1"/>
  <c r="K209" i="15"/>
  <c r="H210" i="15"/>
  <c r="I210" i="15" s="1"/>
  <c r="J210" i="15" s="1"/>
  <c r="K210" i="15"/>
  <c r="H211" i="15"/>
  <c r="I211" i="15" s="1"/>
  <c r="J211" i="15" s="1"/>
  <c r="K211" i="15"/>
  <c r="H212" i="15"/>
  <c r="I212" i="15" s="1"/>
  <c r="J212" i="15" s="1"/>
  <c r="K212" i="15"/>
  <c r="H213" i="15"/>
  <c r="I213" i="15"/>
  <c r="J213" i="15" s="1"/>
  <c r="K213" i="15"/>
  <c r="H214" i="15"/>
  <c r="I214" i="15" s="1"/>
  <c r="J214" i="15" s="1"/>
  <c r="K214" i="15"/>
  <c r="H215" i="15"/>
  <c r="I215" i="15"/>
  <c r="J215" i="15" s="1"/>
  <c r="K215" i="15"/>
  <c r="H216" i="15"/>
  <c r="I216" i="15" s="1"/>
  <c r="J216" i="15" s="1"/>
  <c r="K216" i="15"/>
  <c r="H217" i="15"/>
  <c r="I217" i="15" s="1"/>
  <c r="J217" i="15" s="1"/>
  <c r="K217" i="15"/>
  <c r="H218" i="15"/>
  <c r="I218" i="15" s="1"/>
  <c r="J218" i="15" s="1"/>
  <c r="K218" i="15"/>
  <c r="H219" i="15"/>
  <c r="I219" i="15" s="1"/>
  <c r="J219" i="15" s="1"/>
  <c r="K219" i="15"/>
  <c r="H220" i="15"/>
  <c r="I220" i="15" s="1"/>
  <c r="J220" i="15" s="1"/>
  <c r="K220" i="15"/>
  <c r="H221" i="15"/>
  <c r="I221" i="15"/>
  <c r="J221" i="15" s="1"/>
  <c r="K221" i="15"/>
  <c r="H222" i="15"/>
  <c r="I222" i="15" s="1"/>
  <c r="J222" i="15" s="1"/>
  <c r="K222" i="15"/>
  <c r="H223" i="15"/>
  <c r="I223" i="15"/>
  <c r="J223" i="15" s="1"/>
  <c r="K223" i="15"/>
  <c r="H224" i="15"/>
  <c r="I224" i="15" s="1"/>
  <c r="J224" i="15" s="1"/>
  <c r="K224" i="15"/>
  <c r="H225" i="15"/>
  <c r="I225" i="15" s="1"/>
  <c r="J225" i="15" s="1"/>
  <c r="K225" i="15"/>
  <c r="H226" i="15"/>
  <c r="I226" i="15" s="1"/>
  <c r="J226" i="15" s="1"/>
  <c r="K226" i="15"/>
  <c r="H227" i="15"/>
  <c r="I227" i="15" s="1"/>
  <c r="J227" i="15" s="1"/>
  <c r="K227" i="15"/>
  <c r="H228" i="15"/>
  <c r="I228" i="15" s="1"/>
  <c r="J228" i="15" s="1"/>
  <c r="K228" i="15"/>
  <c r="H229" i="15"/>
  <c r="I229" i="15"/>
  <c r="J229" i="15" s="1"/>
  <c r="K229" i="15"/>
  <c r="H230" i="15"/>
  <c r="I230" i="15" s="1"/>
  <c r="J230" i="15" s="1"/>
  <c r="K230" i="15"/>
  <c r="H231" i="15"/>
  <c r="I231" i="15"/>
  <c r="J231" i="15" s="1"/>
  <c r="K231" i="15"/>
  <c r="H232" i="15"/>
  <c r="I232" i="15" s="1"/>
  <c r="J232" i="15" s="1"/>
  <c r="K232" i="15"/>
  <c r="H233" i="15"/>
  <c r="I233" i="15" s="1"/>
  <c r="J233" i="15" s="1"/>
  <c r="K233" i="15"/>
  <c r="H234" i="15"/>
  <c r="I234" i="15" s="1"/>
  <c r="J234" i="15" s="1"/>
  <c r="K234" i="15"/>
  <c r="H235" i="15"/>
  <c r="I235" i="15"/>
  <c r="K235" i="15"/>
  <c r="K236" i="15" s="1"/>
  <c r="K237" i="15" s="1"/>
  <c r="K238" i="15" s="1"/>
  <c r="K239" i="15" s="1"/>
  <c r="K240" i="15" s="1"/>
  <c r="K241" i="15" s="1"/>
  <c r="K242" i="15" s="1"/>
  <c r="K243" i="15" s="1"/>
  <c r="K244" i="15" s="1"/>
  <c r="H236" i="15"/>
  <c r="H237" i="15" s="1"/>
  <c r="H238" i="15" s="1"/>
  <c r="H239" i="15" s="1"/>
  <c r="H240" i="15" s="1"/>
  <c r="H241" i="15" s="1"/>
  <c r="H242" i="15" s="1"/>
  <c r="H243" i="15" s="1"/>
  <c r="H244" i="15" s="1"/>
  <c r="I236" i="15"/>
  <c r="I237" i="15"/>
  <c r="I238" i="15"/>
  <c r="I239" i="15"/>
  <c r="I240" i="15"/>
  <c r="I241" i="15"/>
  <c r="I242" i="15"/>
  <c r="I243" i="15"/>
  <c r="I244" i="15"/>
  <c r="A3" i="15"/>
  <c r="B3" i="15"/>
  <c r="C3" i="15"/>
  <c r="A4" i="15"/>
  <c r="B4" i="15"/>
  <c r="C4" i="15"/>
  <c r="A5" i="15"/>
  <c r="B5" i="15"/>
  <c r="C5" i="15"/>
  <c r="A6" i="15"/>
  <c r="B6" i="15"/>
  <c r="C6" i="15"/>
  <c r="A7" i="15"/>
  <c r="B7" i="15"/>
  <c r="C7" i="15"/>
  <c r="A8" i="15"/>
  <c r="B8" i="15"/>
  <c r="C8" i="15"/>
  <c r="A9" i="15"/>
  <c r="B9" i="15"/>
  <c r="C9" i="15"/>
  <c r="A10" i="15"/>
  <c r="B10" i="15"/>
  <c r="C10" i="15"/>
  <c r="A11" i="15"/>
  <c r="B11" i="15"/>
  <c r="C11" i="15"/>
  <c r="A12" i="15"/>
  <c r="B12" i="15"/>
  <c r="C12" i="15"/>
  <c r="A13" i="15"/>
  <c r="B13" i="15"/>
  <c r="C13" i="15"/>
  <c r="A14" i="15"/>
  <c r="B14" i="15"/>
  <c r="C14" i="15"/>
  <c r="A15" i="15"/>
  <c r="B15" i="15"/>
  <c r="C15" i="15"/>
  <c r="A16" i="15"/>
  <c r="B16" i="15"/>
  <c r="C16" i="15"/>
  <c r="A17" i="15"/>
  <c r="B17" i="15"/>
  <c r="C17" i="15"/>
  <c r="A18" i="15"/>
  <c r="B18" i="15"/>
  <c r="C18" i="15"/>
  <c r="A19" i="15"/>
  <c r="B19" i="15"/>
  <c r="C19" i="15"/>
  <c r="A20" i="15"/>
  <c r="B20" i="15"/>
  <c r="C20" i="15"/>
  <c r="A21" i="15"/>
  <c r="B21" i="15"/>
  <c r="C21" i="15"/>
  <c r="A22" i="15"/>
  <c r="B22" i="15"/>
  <c r="C22" i="15"/>
  <c r="A23" i="15"/>
  <c r="B23" i="15"/>
  <c r="C23" i="15"/>
  <c r="A24" i="15"/>
  <c r="B24" i="15"/>
  <c r="C24" i="15"/>
  <c r="A25" i="15"/>
  <c r="B25" i="15"/>
  <c r="C25" i="15"/>
  <c r="A26" i="15"/>
  <c r="B26" i="15"/>
  <c r="C26" i="15"/>
  <c r="A27" i="15"/>
  <c r="B27" i="15"/>
  <c r="C27" i="15"/>
  <c r="A28" i="15"/>
  <c r="B28" i="15"/>
  <c r="C28" i="15"/>
  <c r="A29" i="15"/>
  <c r="B29" i="15"/>
  <c r="C29" i="15"/>
  <c r="A30" i="15"/>
  <c r="B30" i="15"/>
  <c r="C30" i="15"/>
  <c r="A31" i="15"/>
  <c r="B31" i="15"/>
  <c r="C31" i="15"/>
  <c r="A32" i="15"/>
  <c r="B32" i="15"/>
  <c r="C32" i="15"/>
  <c r="A33" i="15"/>
  <c r="B33" i="15"/>
  <c r="C33" i="15"/>
  <c r="A34" i="15"/>
  <c r="B34" i="15"/>
  <c r="C34" i="15"/>
  <c r="A35" i="15"/>
  <c r="B35" i="15"/>
  <c r="C35" i="15"/>
  <c r="A36" i="15"/>
  <c r="B36" i="15"/>
  <c r="C36" i="15"/>
  <c r="A37" i="15"/>
  <c r="B37" i="15"/>
  <c r="C37" i="15"/>
  <c r="A38" i="15"/>
  <c r="B38" i="15"/>
  <c r="C38" i="15"/>
  <c r="A39" i="15"/>
  <c r="B39" i="15"/>
  <c r="C39" i="15"/>
  <c r="A40" i="15"/>
  <c r="B40" i="15"/>
  <c r="C40" i="15"/>
  <c r="A41" i="15"/>
  <c r="B41" i="15"/>
  <c r="C41" i="15"/>
  <c r="A42" i="15"/>
  <c r="B42" i="15"/>
  <c r="C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A88" i="15"/>
  <c r="B88" i="15"/>
  <c r="C88" i="15"/>
  <c r="A89" i="15"/>
  <c r="B89" i="15"/>
  <c r="C89" i="15"/>
  <c r="A90" i="15"/>
  <c r="B90" i="15"/>
  <c r="C90" i="15"/>
  <c r="A91" i="15"/>
  <c r="B91" i="15"/>
  <c r="C91" i="15"/>
  <c r="A92" i="15"/>
  <c r="B92" i="15"/>
  <c r="C92" i="15"/>
  <c r="A93" i="15"/>
  <c r="B93" i="15"/>
  <c r="C93" i="15"/>
  <c r="A94" i="15"/>
  <c r="B94" i="15"/>
  <c r="C94" i="15"/>
  <c r="A95" i="15"/>
  <c r="B95" i="15"/>
  <c r="C95" i="15"/>
  <c r="A96" i="15"/>
  <c r="B96" i="15"/>
  <c r="C96" i="15"/>
  <c r="A97" i="15"/>
  <c r="B97" i="15"/>
  <c r="C97" i="15"/>
  <c r="A98" i="15"/>
  <c r="B98" i="15"/>
  <c r="C98" i="15"/>
  <c r="A99" i="15"/>
  <c r="B99" i="15"/>
  <c r="C99" i="15"/>
  <c r="A100" i="15"/>
  <c r="B100" i="15"/>
  <c r="C100" i="15"/>
  <c r="A101" i="15"/>
  <c r="B101" i="15"/>
  <c r="C101" i="15"/>
  <c r="A102" i="15"/>
  <c r="B102" i="15"/>
  <c r="C102" i="15"/>
  <c r="A103" i="15"/>
  <c r="B103" i="15"/>
  <c r="C103" i="15"/>
  <c r="A104" i="15"/>
  <c r="B104" i="15"/>
  <c r="C104" i="15"/>
  <c r="A105" i="15"/>
  <c r="B105" i="15"/>
  <c r="C105" i="15"/>
  <c r="A106" i="15"/>
  <c r="B106" i="15"/>
  <c r="C106" i="15"/>
  <c r="A107" i="15"/>
  <c r="B107" i="15"/>
  <c r="C107" i="15"/>
  <c r="A108" i="15"/>
  <c r="B108" i="15"/>
  <c r="C108" i="15"/>
  <c r="A109" i="15"/>
  <c r="B109" i="15"/>
  <c r="C109" i="15"/>
  <c r="A110" i="15"/>
  <c r="B110" i="15"/>
  <c r="C110" i="15"/>
  <c r="A111" i="15"/>
  <c r="B111" i="15"/>
  <c r="C111" i="15"/>
  <c r="A112" i="15"/>
  <c r="B112" i="15"/>
  <c r="C112" i="15"/>
  <c r="A113" i="15"/>
  <c r="B113" i="15"/>
  <c r="C113" i="15"/>
  <c r="A114" i="15"/>
  <c r="B114" i="15"/>
  <c r="C114" i="15"/>
  <c r="A115" i="15"/>
  <c r="B115" i="15"/>
  <c r="C115" i="15"/>
  <c r="A116" i="15"/>
  <c r="B116" i="15"/>
  <c r="C116" i="15"/>
  <c r="A117" i="15"/>
  <c r="B117" i="15"/>
  <c r="C117" i="15"/>
  <c r="A118" i="15"/>
  <c r="B118" i="15"/>
  <c r="C118" i="15"/>
  <c r="A119" i="15"/>
  <c r="B119" i="15"/>
  <c r="C119" i="15"/>
  <c r="A120" i="15"/>
  <c r="B120" i="15"/>
  <c r="C120" i="15"/>
  <c r="A121" i="15"/>
  <c r="B121" i="15"/>
  <c r="C121" i="15"/>
  <c r="A122" i="15"/>
  <c r="B122" i="15"/>
  <c r="C122" i="15"/>
  <c r="A123" i="15"/>
  <c r="B123" i="15"/>
  <c r="C123" i="15"/>
  <c r="A124" i="15"/>
  <c r="B124" i="15"/>
  <c r="C124" i="15"/>
  <c r="A125" i="15"/>
  <c r="B125" i="15"/>
  <c r="C125" i="15"/>
  <c r="A126" i="15"/>
  <c r="B126" i="15"/>
  <c r="C126" i="15"/>
  <c r="A127" i="15"/>
  <c r="B127" i="15"/>
  <c r="C127" i="15"/>
  <c r="A128" i="15"/>
  <c r="B128" i="15"/>
  <c r="C128" i="15"/>
  <c r="A129" i="15"/>
  <c r="B129" i="15"/>
  <c r="C129" i="15"/>
  <c r="A130" i="15"/>
  <c r="B130" i="15"/>
  <c r="C130" i="15"/>
  <c r="A131" i="15"/>
  <c r="B131" i="15"/>
  <c r="C131" i="15"/>
  <c r="A132" i="15"/>
  <c r="B132" i="15"/>
  <c r="C132" i="15"/>
  <c r="A133" i="15"/>
  <c r="B133" i="15"/>
  <c r="C133" i="15"/>
  <c r="A134" i="15"/>
  <c r="B134" i="15"/>
  <c r="C134" i="15"/>
  <c r="A135" i="15"/>
  <c r="B135" i="15"/>
  <c r="C135" i="15"/>
  <c r="A136" i="15"/>
  <c r="B136" i="15"/>
  <c r="C136" i="15"/>
  <c r="A137" i="15"/>
  <c r="B137" i="15"/>
  <c r="C137" i="15"/>
  <c r="A138" i="15"/>
  <c r="B138" i="15"/>
  <c r="C138" i="15"/>
  <c r="A139" i="15"/>
  <c r="B139" i="15"/>
  <c r="C139" i="15"/>
  <c r="A140" i="15"/>
  <c r="B140" i="15"/>
  <c r="C140" i="15"/>
  <c r="A141" i="15"/>
  <c r="B141" i="15"/>
  <c r="C141" i="15"/>
  <c r="A142" i="15"/>
  <c r="B142" i="15"/>
  <c r="C142" i="15"/>
  <c r="A143" i="15"/>
  <c r="B143" i="15"/>
  <c r="C143" i="15"/>
  <c r="A144" i="15"/>
  <c r="B144" i="15"/>
  <c r="C144" i="15"/>
  <c r="A145" i="15"/>
  <c r="B145" i="15"/>
  <c r="C145" i="15"/>
  <c r="A146" i="15"/>
  <c r="B146" i="15"/>
  <c r="C146" i="15"/>
  <c r="A147" i="15"/>
  <c r="B147" i="15"/>
  <c r="C147" i="15"/>
  <c r="A148" i="15"/>
  <c r="B148" i="15"/>
  <c r="C148" i="15"/>
  <c r="A149" i="15"/>
  <c r="B149" i="15"/>
  <c r="C149" i="15"/>
  <c r="A150" i="15"/>
  <c r="B150" i="15"/>
  <c r="C150" i="15"/>
  <c r="A151" i="15"/>
  <c r="B151" i="15"/>
  <c r="C151" i="15"/>
  <c r="A152" i="15"/>
  <c r="B152" i="15"/>
  <c r="C152" i="15"/>
  <c r="A153" i="15"/>
  <c r="B153" i="15"/>
  <c r="C153" i="15"/>
  <c r="A154" i="15"/>
  <c r="B154" i="15"/>
  <c r="C154" i="15"/>
  <c r="A155" i="15"/>
  <c r="B155" i="15"/>
  <c r="C155" i="15"/>
  <c r="A156" i="15"/>
  <c r="B156" i="15"/>
  <c r="C156" i="15"/>
  <c r="A157" i="15"/>
  <c r="B157" i="15"/>
  <c r="C157" i="15"/>
  <c r="A158" i="15"/>
  <c r="B158" i="15"/>
  <c r="C158" i="15"/>
  <c r="A159" i="15"/>
  <c r="B159" i="15"/>
  <c r="C159" i="15"/>
  <c r="A160" i="15"/>
  <c r="B160" i="15"/>
  <c r="C160" i="15"/>
  <c r="A161" i="15"/>
  <c r="B161" i="15"/>
  <c r="C161" i="15"/>
  <c r="A162" i="15"/>
  <c r="B162" i="15"/>
  <c r="C162" i="15"/>
  <c r="A163" i="15"/>
  <c r="B163" i="15"/>
  <c r="C163" i="15"/>
  <c r="A164" i="15"/>
  <c r="B164" i="15"/>
  <c r="C164" i="15"/>
  <c r="A165" i="15"/>
  <c r="B165" i="15"/>
  <c r="C165" i="15"/>
  <c r="A166" i="15"/>
  <c r="B166" i="15"/>
  <c r="C166" i="15"/>
  <c r="A167" i="15"/>
  <c r="B167" i="15"/>
  <c r="C167" i="15"/>
  <c r="A168" i="15"/>
  <c r="B168" i="15"/>
  <c r="C168" i="15"/>
  <c r="A169" i="15"/>
  <c r="B169" i="15"/>
  <c r="C169" i="15"/>
  <c r="A170" i="15"/>
  <c r="B170" i="15"/>
  <c r="C170" i="15"/>
  <c r="A171" i="15"/>
  <c r="B171" i="15"/>
  <c r="C171" i="15"/>
  <c r="A172" i="15"/>
  <c r="B172" i="15"/>
  <c r="C172" i="15"/>
  <c r="A173" i="15"/>
  <c r="B173" i="15"/>
  <c r="C173" i="15"/>
  <c r="A174" i="15"/>
  <c r="B174" i="15"/>
  <c r="C174" i="15"/>
  <c r="A175" i="15"/>
  <c r="B175" i="15"/>
  <c r="C175" i="15"/>
  <c r="A176" i="15"/>
  <c r="B176" i="15"/>
  <c r="C176" i="15"/>
  <c r="A177" i="15"/>
  <c r="B177" i="15"/>
  <c r="C177" i="15"/>
  <c r="A178" i="15"/>
  <c r="B178" i="15"/>
  <c r="C178" i="15"/>
  <c r="A179" i="15"/>
  <c r="B179" i="15"/>
  <c r="C179" i="15"/>
  <c r="A180" i="15"/>
  <c r="B180" i="15"/>
  <c r="C180" i="15"/>
  <c r="A181" i="15"/>
  <c r="B181" i="15"/>
  <c r="C181" i="15"/>
  <c r="A182" i="15"/>
  <c r="B182" i="15"/>
  <c r="C182" i="15"/>
  <c r="A183" i="15"/>
  <c r="B183" i="15"/>
  <c r="C183" i="15"/>
  <c r="A184" i="15"/>
  <c r="B184" i="15"/>
  <c r="C184" i="15"/>
  <c r="A185" i="15"/>
  <c r="B185" i="15"/>
  <c r="C185" i="15"/>
  <c r="A186" i="15"/>
  <c r="B186" i="15"/>
  <c r="C186" i="15"/>
  <c r="A187" i="15"/>
  <c r="B187" i="15"/>
  <c r="C187" i="15"/>
  <c r="A188" i="15"/>
  <c r="B188" i="15"/>
  <c r="C188" i="15"/>
  <c r="A189" i="15"/>
  <c r="B189" i="15"/>
  <c r="C189" i="15"/>
  <c r="A190" i="15"/>
  <c r="B190" i="15"/>
  <c r="C190" i="15"/>
  <c r="A191" i="15"/>
  <c r="B191" i="15"/>
  <c r="C191" i="15"/>
  <c r="A192" i="15"/>
  <c r="B192" i="15"/>
  <c r="C192" i="15"/>
  <c r="A193" i="15"/>
  <c r="B193" i="15"/>
  <c r="C193" i="15"/>
  <c r="A194" i="15"/>
  <c r="B194" i="15"/>
  <c r="C194" i="15"/>
  <c r="A195" i="15"/>
  <c r="B195" i="15"/>
  <c r="C195" i="15"/>
  <c r="A196" i="15"/>
  <c r="B196" i="15"/>
  <c r="C196" i="15"/>
  <c r="A197" i="15"/>
  <c r="B197" i="15"/>
  <c r="C197" i="15"/>
  <c r="A198" i="15"/>
  <c r="B198" i="15"/>
  <c r="C198" i="15"/>
  <c r="A199" i="15"/>
  <c r="B199" i="15"/>
  <c r="C199" i="15"/>
  <c r="A200" i="15"/>
  <c r="B200" i="15"/>
  <c r="C200" i="15"/>
  <c r="A201" i="15"/>
  <c r="B201" i="15"/>
  <c r="C201" i="15"/>
  <c r="A202" i="15"/>
  <c r="B202" i="15"/>
  <c r="C202" i="15"/>
  <c r="A203" i="15"/>
  <c r="B203" i="15"/>
  <c r="C203" i="15"/>
  <c r="A204" i="15"/>
  <c r="B204" i="15"/>
  <c r="C204" i="15"/>
  <c r="A205" i="15"/>
  <c r="B205" i="15"/>
  <c r="C205" i="15"/>
  <c r="A206" i="15"/>
  <c r="B206" i="15"/>
  <c r="C206" i="15"/>
  <c r="A207" i="15"/>
  <c r="B207" i="15"/>
  <c r="C207" i="15"/>
  <c r="A208" i="15"/>
  <c r="B208" i="15"/>
  <c r="C208" i="15"/>
  <c r="A209" i="15"/>
  <c r="B209" i="15"/>
  <c r="C209" i="15"/>
  <c r="A210" i="15"/>
  <c r="B210" i="15"/>
  <c r="C210" i="15"/>
  <c r="A211" i="15"/>
  <c r="B211" i="15"/>
  <c r="C211" i="15"/>
  <c r="A212" i="15"/>
  <c r="B212" i="15"/>
  <c r="C212" i="15"/>
  <c r="A213" i="15"/>
  <c r="B213" i="15"/>
  <c r="C213" i="15"/>
  <c r="A214" i="15"/>
  <c r="B214" i="15"/>
  <c r="C214" i="15"/>
  <c r="A215" i="15"/>
  <c r="B215" i="15"/>
  <c r="C215" i="15"/>
  <c r="A216" i="15"/>
  <c r="B216" i="15"/>
  <c r="C216" i="15"/>
  <c r="A217" i="15"/>
  <c r="B217" i="15"/>
  <c r="C217" i="15"/>
  <c r="A218" i="15"/>
  <c r="B218" i="15"/>
  <c r="C218" i="15"/>
  <c r="A219" i="15"/>
  <c r="B219" i="15"/>
  <c r="C219" i="15"/>
  <c r="A220" i="15"/>
  <c r="B220" i="15"/>
  <c r="C220" i="15"/>
  <c r="A221" i="15"/>
  <c r="B221" i="15"/>
  <c r="C221" i="15"/>
  <c r="A222" i="15"/>
  <c r="B222" i="15"/>
  <c r="C222" i="15"/>
  <c r="A223" i="15"/>
  <c r="B223" i="15"/>
  <c r="C223" i="15"/>
  <c r="A224" i="15"/>
  <c r="B224" i="15"/>
  <c r="C224" i="15"/>
  <c r="A225" i="15"/>
  <c r="B225" i="15"/>
  <c r="C225" i="15"/>
  <c r="A226" i="15"/>
  <c r="B226" i="15"/>
  <c r="C226" i="15"/>
  <c r="A227" i="15"/>
  <c r="B227" i="15"/>
  <c r="C227" i="15"/>
  <c r="A228" i="15"/>
  <c r="B228" i="15"/>
  <c r="C228" i="15"/>
  <c r="A229" i="15"/>
  <c r="B229" i="15"/>
  <c r="C229" i="15"/>
  <c r="A230" i="15"/>
  <c r="B230" i="15"/>
  <c r="C230" i="15"/>
  <c r="A231" i="15"/>
  <c r="B231" i="15"/>
  <c r="C231" i="15"/>
  <c r="A232" i="15"/>
  <c r="B232" i="15"/>
  <c r="C232" i="15"/>
  <c r="A233" i="15"/>
  <c r="B233" i="15"/>
  <c r="C233" i="15"/>
  <c r="A234" i="15"/>
  <c r="B234" i="15"/>
  <c r="C234" i="15"/>
  <c r="A235" i="15"/>
  <c r="B235" i="15"/>
  <c r="C235" i="15"/>
  <c r="A236" i="15"/>
  <c r="B236" i="15"/>
  <c r="C236" i="15"/>
  <c r="A237" i="15"/>
  <c r="B237" i="15"/>
  <c r="C237" i="15"/>
  <c r="A238" i="15"/>
  <c r="B238" i="15"/>
  <c r="C238" i="15"/>
  <c r="A239" i="15"/>
  <c r="B239" i="15"/>
  <c r="C239" i="15"/>
  <c r="A240" i="15"/>
  <c r="B240" i="15"/>
  <c r="C240" i="15"/>
  <c r="A241" i="15"/>
  <c r="B241" i="15"/>
  <c r="C241" i="15"/>
  <c r="A242" i="15"/>
  <c r="B242" i="15"/>
  <c r="C242" i="15"/>
  <c r="A243" i="15"/>
  <c r="B243" i="15"/>
  <c r="C243" i="15"/>
  <c r="A244" i="15"/>
  <c r="B244" i="15"/>
  <c r="C244" i="15"/>
  <c r="A245" i="15"/>
  <c r="B245" i="15"/>
  <c r="C245" i="15"/>
  <c r="A246" i="15"/>
  <c r="B246" i="15"/>
  <c r="C246" i="15"/>
  <c r="A247" i="15"/>
  <c r="B247" i="15"/>
  <c r="C247" i="15"/>
  <c r="A248" i="15"/>
  <c r="B248" i="15"/>
  <c r="C248" i="15"/>
  <c r="A249" i="15"/>
  <c r="B249" i="15"/>
  <c r="C249" i="15"/>
  <c r="A250" i="15"/>
  <c r="B250" i="15"/>
  <c r="C250" i="15"/>
  <c r="A251" i="15"/>
  <c r="B251" i="15"/>
  <c r="C251" i="15"/>
  <c r="A252" i="15"/>
  <c r="B252" i="15"/>
  <c r="C252" i="15"/>
  <c r="A253" i="15"/>
  <c r="B253" i="15"/>
  <c r="C253" i="15"/>
  <c r="A254" i="15"/>
  <c r="B254" i="15"/>
  <c r="C254" i="15"/>
  <c r="A255" i="15"/>
  <c r="B255" i="15"/>
  <c r="C255" i="15"/>
  <c r="A256" i="15"/>
  <c r="B256" i="15"/>
  <c r="C256" i="15"/>
  <c r="A257" i="15"/>
  <c r="B257" i="15"/>
  <c r="C257" i="15"/>
  <c r="A258" i="15"/>
  <c r="B258" i="15"/>
  <c r="C258" i="15"/>
  <c r="A259" i="15"/>
  <c r="B259" i="15"/>
  <c r="C259" i="15"/>
  <c r="A260" i="15"/>
  <c r="B260" i="15"/>
  <c r="C260" i="15"/>
  <c r="A261" i="15"/>
  <c r="B261" i="15"/>
  <c r="C261" i="15"/>
  <c r="A262" i="15"/>
  <c r="B262" i="15"/>
  <c r="C262" i="15"/>
  <c r="A263" i="15"/>
  <c r="B263" i="15"/>
  <c r="C263" i="15"/>
  <c r="A264" i="15"/>
  <c r="B264" i="15"/>
  <c r="C264" i="15"/>
  <c r="A265" i="15"/>
  <c r="B265" i="15"/>
  <c r="C265" i="15"/>
  <c r="A266" i="15"/>
  <c r="B266" i="15"/>
  <c r="C266" i="15"/>
  <c r="A267" i="15"/>
  <c r="B267" i="15"/>
  <c r="C267" i="15"/>
  <c r="A268" i="15"/>
  <c r="B268" i="15"/>
  <c r="C268" i="15"/>
  <c r="A269" i="15"/>
  <c r="B269" i="15"/>
  <c r="C269" i="15"/>
  <c r="A270" i="15"/>
  <c r="B270" i="15"/>
  <c r="C270" i="15"/>
  <c r="A271" i="15"/>
  <c r="B271" i="15"/>
  <c r="C271" i="15"/>
  <c r="A272" i="15"/>
  <c r="B272" i="15"/>
  <c r="C272" i="15"/>
  <c r="A273" i="15"/>
  <c r="B273" i="15"/>
  <c r="C273" i="15"/>
  <c r="A274" i="15"/>
  <c r="B274" i="15"/>
  <c r="C274" i="15"/>
  <c r="A275" i="15"/>
  <c r="B275" i="15"/>
  <c r="C275" i="15"/>
  <c r="A276" i="15"/>
  <c r="B276" i="15"/>
  <c r="C276" i="15"/>
  <c r="A277" i="15"/>
  <c r="B277" i="15"/>
  <c r="C277" i="15"/>
  <c r="A278" i="15"/>
  <c r="B278" i="15"/>
  <c r="C278" i="15"/>
  <c r="A279" i="15"/>
  <c r="B279" i="15"/>
  <c r="C279" i="15"/>
  <c r="A280" i="15"/>
  <c r="B280" i="15"/>
  <c r="C280" i="15"/>
  <c r="A281" i="15"/>
  <c r="B281" i="15"/>
  <c r="C281" i="15"/>
  <c r="A282" i="15"/>
  <c r="B282" i="15"/>
  <c r="C282" i="15"/>
  <c r="A283" i="15"/>
  <c r="B283" i="15"/>
  <c r="C283" i="15"/>
  <c r="A284" i="15"/>
  <c r="B284" i="15"/>
  <c r="C284" i="15"/>
  <c r="A285" i="15"/>
  <c r="B285" i="15"/>
  <c r="C285" i="15"/>
  <c r="A286" i="15"/>
  <c r="B286" i="15"/>
  <c r="C286" i="15"/>
  <c r="A287" i="15"/>
  <c r="B287" i="15"/>
  <c r="C287" i="15"/>
  <c r="A288" i="15"/>
  <c r="B288" i="15"/>
  <c r="C288" i="15"/>
  <c r="A289" i="15"/>
  <c r="B289" i="15"/>
  <c r="C289" i="15"/>
  <c r="A290" i="15"/>
  <c r="B290" i="15"/>
  <c r="C290" i="15"/>
  <c r="A291" i="15"/>
  <c r="B291" i="15"/>
  <c r="C291" i="15"/>
  <c r="A292" i="15"/>
  <c r="B292" i="15"/>
  <c r="C292" i="15"/>
  <c r="A293" i="15"/>
  <c r="B293" i="15"/>
  <c r="C293" i="15"/>
  <c r="A294" i="15"/>
  <c r="B294" i="15"/>
  <c r="C294" i="15"/>
  <c r="A295" i="15"/>
  <c r="B295" i="15"/>
  <c r="C295" i="15"/>
  <c r="A296" i="15"/>
  <c r="B296" i="15"/>
  <c r="C296" i="15"/>
  <c r="A297" i="15"/>
  <c r="B297" i="15"/>
  <c r="C297" i="15"/>
  <c r="A298" i="15"/>
  <c r="B298" i="15"/>
  <c r="C298" i="15"/>
  <c r="A299" i="15"/>
  <c r="B299" i="15"/>
  <c r="C299" i="15"/>
  <c r="A300" i="15"/>
  <c r="B300" i="15"/>
  <c r="C300" i="15"/>
  <c r="A301" i="15"/>
  <c r="B301" i="15"/>
  <c r="C301" i="15"/>
  <c r="A302" i="15"/>
  <c r="B302" i="15"/>
  <c r="C302" i="15"/>
  <c r="A303" i="15"/>
  <c r="B303" i="15"/>
  <c r="C303" i="15"/>
  <c r="A304" i="15"/>
  <c r="B304" i="15"/>
  <c r="C304" i="15"/>
  <c r="A305" i="15"/>
  <c r="B305" i="15"/>
  <c r="C305" i="15"/>
  <c r="A306" i="15"/>
  <c r="B306" i="15"/>
  <c r="C306" i="15"/>
  <c r="A307" i="15"/>
  <c r="B307" i="15"/>
  <c r="C307" i="15"/>
  <c r="A308" i="15"/>
  <c r="B308" i="15"/>
  <c r="C308" i="15"/>
  <c r="A309" i="15"/>
  <c r="B309" i="15"/>
  <c r="C309" i="15"/>
  <c r="A310" i="15"/>
  <c r="B310" i="15"/>
  <c r="C310" i="15"/>
  <c r="A311" i="15"/>
  <c r="B311" i="15"/>
  <c r="C311" i="15"/>
  <c r="A312" i="15"/>
  <c r="B312" i="15"/>
  <c r="C312" i="15"/>
  <c r="A313" i="15"/>
  <c r="B313" i="15"/>
  <c r="C313" i="15"/>
  <c r="A314" i="15"/>
  <c r="B314" i="15"/>
  <c r="C314" i="15"/>
  <c r="A315" i="15"/>
  <c r="B315" i="15"/>
  <c r="C315" i="15"/>
  <c r="A316" i="15"/>
  <c r="B316" i="15"/>
  <c r="C316" i="15"/>
  <c r="A317" i="15"/>
  <c r="B317" i="15"/>
  <c r="C317" i="15"/>
  <c r="A318" i="15"/>
  <c r="B318" i="15"/>
  <c r="C318" i="15"/>
  <c r="A319" i="15"/>
  <c r="B319" i="15"/>
  <c r="C319" i="15"/>
  <c r="A320" i="15"/>
  <c r="B320" i="15"/>
  <c r="C320" i="15"/>
  <c r="A321" i="15"/>
  <c r="B321" i="15"/>
  <c r="C321" i="15"/>
  <c r="A322" i="15"/>
  <c r="B322" i="15"/>
  <c r="C322" i="15"/>
  <c r="A323" i="15"/>
  <c r="B323" i="15"/>
  <c r="C323" i="15"/>
  <c r="A324" i="15"/>
  <c r="B324" i="15"/>
  <c r="C324" i="15"/>
  <c r="A325" i="15"/>
  <c r="B325" i="15"/>
  <c r="C325" i="15"/>
  <c r="A326" i="15"/>
  <c r="B326" i="15"/>
  <c r="C326" i="15"/>
  <c r="A327" i="15"/>
  <c r="B327" i="15"/>
  <c r="C327" i="15"/>
  <c r="A328" i="15"/>
  <c r="B328" i="15"/>
  <c r="C328" i="15"/>
  <c r="A329" i="15"/>
  <c r="B329" i="15"/>
  <c r="C329" i="15"/>
  <c r="A330" i="15"/>
  <c r="B330" i="15"/>
  <c r="C330" i="15"/>
  <c r="A331" i="15"/>
  <c r="B331" i="15"/>
  <c r="C331" i="15"/>
  <c r="A332" i="15"/>
  <c r="B332" i="15"/>
  <c r="C332" i="15"/>
  <c r="A333" i="15"/>
  <c r="B333" i="15"/>
  <c r="C333" i="15"/>
  <c r="A334" i="15"/>
  <c r="B334" i="15"/>
  <c r="C334" i="15"/>
  <c r="A335" i="15"/>
  <c r="B335" i="15"/>
  <c r="C335" i="15"/>
  <c r="A336" i="15"/>
  <c r="B336" i="15"/>
  <c r="C336" i="15"/>
  <c r="A337" i="15"/>
  <c r="B337" i="15"/>
  <c r="C337" i="15"/>
  <c r="A338" i="15"/>
  <c r="B338" i="15"/>
  <c r="C338" i="15"/>
  <c r="A339" i="15"/>
  <c r="B339" i="15"/>
  <c r="C339" i="15"/>
  <c r="A340" i="15"/>
  <c r="B340" i="15"/>
  <c r="C340" i="15"/>
  <c r="A341" i="15"/>
  <c r="B341" i="15"/>
  <c r="C341" i="15"/>
  <c r="A342" i="15"/>
  <c r="B342" i="15"/>
  <c r="C342" i="15"/>
  <c r="A343" i="15"/>
  <c r="B343" i="15"/>
  <c r="C343" i="15"/>
  <c r="A344" i="15"/>
  <c r="B344" i="15"/>
  <c r="C344" i="15"/>
  <c r="A345" i="15"/>
  <c r="B345" i="15"/>
  <c r="C345" i="15"/>
  <c r="A346" i="15"/>
  <c r="B346" i="15"/>
  <c r="C346" i="15"/>
  <c r="A347" i="15"/>
  <c r="B347" i="15"/>
  <c r="C347" i="15"/>
  <c r="A348" i="15"/>
  <c r="B348" i="15"/>
  <c r="C348" i="15"/>
  <c r="A349" i="15"/>
  <c r="B349" i="15"/>
  <c r="C349" i="15"/>
  <c r="A350" i="15"/>
  <c r="B350" i="15"/>
  <c r="C350" i="15"/>
  <c r="A351" i="15"/>
  <c r="B351" i="15"/>
  <c r="C351" i="15"/>
  <c r="A352" i="15"/>
  <c r="B352" i="15"/>
  <c r="C352" i="15"/>
  <c r="A353" i="15"/>
  <c r="B353" i="15"/>
  <c r="C353" i="15"/>
  <c r="A354" i="15"/>
  <c r="B354" i="15"/>
  <c r="C354" i="15"/>
  <c r="A355" i="15"/>
  <c r="B355" i="15"/>
  <c r="C355" i="15"/>
  <c r="A356" i="15"/>
  <c r="B356" i="15"/>
  <c r="C356" i="15"/>
  <c r="A357" i="15"/>
  <c r="B357" i="15"/>
  <c r="C357" i="15"/>
  <c r="A358" i="15"/>
  <c r="B358" i="15"/>
  <c r="C358" i="15"/>
  <c r="A359" i="15"/>
  <c r="B359" i="15"/>
  <c r="C359" i="15"/>
  <c r="A360" i="15"/>
  <c r="B360" i="15"/>
  <c r="C360" i="15"/>
  <c r="A361" i="15"/>
  <c r="B361" i="15"/>
  <c r="C361" i="15"/>
  <c r="A362" i="15"/>
  <c r="B362" i="15"/>
  <c r="C362" i="15"/>
  <c r="A363" i="15"/>
  <c r="B363" i="15"/>
  <c r="C363" i="15"/>
  <c r="A364" i="15"/>
  <c r="B364" i="15"/>
  <c r="C364" i="15"/>
  <c r="A365" i="15"/>
  <c r="B365" i="15"/>
  <c r="C365" i="15"/>
  <c r="A366" i="15"/>
  <c r="B366" i="15"/>
  <c r="C366" i="15"/>
  <c r="A367" i="15"/>
  <c r="B367" i="15"/>
  <c r="C367" i="15"/>
  <c r="A368" i="15"/>
  <c r="B368" i="15"/>
  <c r="C368" i="15"/>
  <c r="A369" i="15"/>
  <c r="B369" i="15"/>
  <c r="C369" i="15"/>
  <c r="A370" i="15"/>
  <c r="B370" i="15"/>
  <c r="C370" i="15"/>
  <c r="A371" i="15"/>
  <c r="B371" i="15"/>
  <c r="C371" i="15"/>
  <c r="A372" i="15"/>
  <c r="B372" i="15"/>
  <c r="C372" i="15"/>
  <c r="A373" i="15"/>
  <c r="B373" i="15"/>
  <c r="C373" i="15"/>
  <c r="A374" i="15"/>
  <c r="B374" i="15"/>
  <c r="C374" i="15"/>
  <c r="C2" i="15"/>
  <c r="B2" i="15"/>
  <c r="A2" i="15"/>
  <c r="K2" i="15"/>
  <c r="H2" i="15"/>
  <c r="I2" i="15" s="1"/>
  <c r="J2" i="15" s="1"/>
  <c r="J238" i="13" l="1"/>
  <c r="J236" i="13"/>
  <c r="I122" i="13"/>
  <c r="J122" i="13" s="1"/>
  <c r="I111" i="13"/>
  <c r="J111" i="13" s="1"/>
  <c r="I32" i="13"/>
  <c r="J32" i="13" s="1"/>
  <c r="I7" i="13"/>
  <c r="J7" i="13" s="1"/>
  <c r="J240" i="13"/>
  <c r="J371" i="13"/>
  <c r="J367" i="13"/>
  <c r="J363" i="13"/>
  <c r="J355" i="13"/>
  <c r="J325" i="13"/>
  <c r="J313" i="13"/>
  <c r="J301" i="13"/>
  <c r="J289" i="13"/>
  <c r="J277" i="13"/>
  <c r="J256" i="13"/>
  <c r="I87" i="13"/>
  <c r="J87" i="13" s="1"/>
  <c r="I86" i="13"/>
  <c r="J86" i="13" s="1"/>
  <c r="J372" i="13"/>
  <c r="J368" i="13"/>
  <c r="J364" i="13"/>
  <c r="J360" i="13"/>
  <c r="J356" i="13"/>
  <c r="J352" i="13"/>
  <c r="J349" i="13"/>
  <c r="J346" i="13"/>
  <c r="J344" i="13"/>
  <c r="J341" i="13"/>
  <c r="J338" i="13"/>
  <c r="J336" i="13"/>
  <c r="J262" i="13"/>
  <c r="J246" i="13"/>
  <c r="I152" i="13"/>
  <c r="J152" i="13" s="1"/>
  <c r="H153" i="13"/>
  <c r="I153" i="13"/>
  <c r="J153" i="13" s="1"/>
  <c r="J329" i="13"/>
  <c r="J317" i="13"/>
  <c r="J305" i="13"/>
  <c r="J293" i="13"/>
  <c r="J281" i="13"/>
  <c r="J267" i="13"/>
  <c r="J373" i="13"/>
  <c r="J369" i="13"/>
  <c r="J365" i="13"/>
  <c r="J361" i="13"/>
  <c r="J357" i="13"/>
  <c r="J264" i="13"/>
  <c r="J259" i="13"/>
  <c r="J248" i="13"/>
  <c r="J243" i="13"/>
  <c r="H84" i="13"/>
  <c r="I84" i="13" s="1"/>
  <c r="J84" i="13" s="1"/>
  <c r="I83" i="13"/>
  <c r="J83" i="13" s="1"/>
  <c r="J359" i="13"/>
  <c r="J333" i="13"/>
  <c r="J321" i="13"/>
  <c r="J309" i="13"/>
  <c r="J297" i="13"/>
  <c r="J285" i="13"/>
  <c r="J273" i="13"/>
  <c r="J251" i="13"/>
  <c r="J353" i="13"/>
  <c r="J374" i="13"/>
  <c r="J370" i="13"/>
  <c r="J366" i="13"/>
  <c r="J362" i="13"/>
  <c r="J358" i="13"/>
  <c r="J354" i="13"/>
  <c r="J350" i="13"/>
  <c r="J348" i="13"/>
  <c r="J345" i="13"/>
  <c r="J342" i="13"/>
  <c r="J340" i="13"/>
  <c r="J337" i="13"/>
  <c r="J334" i="13"/>
  <c r="J330" i="13"/>
  <c r="J326" i="13"/>
  <c r="J322" i="13"/>
  <c r="J318" i="13"/>
  <c r="J314" i="13"/>
  <c r="J310" i="13"/>
  <c r="J306" i="13"/>
  <c r="J302" i="13"/>
  <c r="J298" i="13"/>
  <c r="J294" i="13"/>
  <c r="J290" i="13"/>
  <c r="J286" i="13"/>
  <c r="J282" i="13"/>
  <c r="J278" i="13"/>
  <c r="J274" i="13"/>
  <c r="J270" i="13"/>
  <c r="J254" i="13"/>
  <c r="H207" i="13"/>
  <c r="I207" i="13" s="1"/>
  <c r="J207" i="13" s="1"/>
  <c r="J351" i="13"/>
  <c r="J347" i="13"/>
  <c r="J343" i="13"/>
  <c r="J339" i="13"/>
  <c r="J335" i="13"/>
  <c r="J331" i="13"/>
  <c r="J327" i="13"/>
  <c r="J323" i="13"/>
  <c r="J319" i="13"/>
  <c r="J315" i="13"/>
  <c r="J311" i="13"/>
  <c r="J307" i="13"/>
  <c r="J303" i="13"/>
  <c r="J299" i="13"/>
  <c r="J295" i="13"/>
  <c r="J291" i="13"/>
  <c r="J287" i="13"/>
  <c r="J283" i="13"/>
  <c r="J279" i="13"/>
  <c r="J275" i="13"/>
  <c r="J271" i="13"/>
  <c r="J332" i="13"/>
  <c r="J328" i="13"/>
  <c r="J324" i="13"/>
  <c r="J320" i="13"/>
  <c r="J316" i="13"/>
  <c r="J312" i="13"/>
  <c r="J308" i="13"/>
  <c r="J304" i="13"/>
  <c r="J300" i="13"/>
  <c r="J296" i="13"/>
  <c r="J292" i="13"/>
  <c r="J288" i="13"/>
  <c r="J284" i="13"/>
  <c r="J280" i="13"/>
  <c r="J276" i="13"/>
  <c r="J272" i="13"/>
  <c r="J268" i="13"/>
  <c r="J266" i="13"/>
  <c r="J263" i="13"/>
  <c r="J260" i="13"/>
  <c r="J258" i="13"/>
  <c r="J255" i="13"/>
  <c r="J252" i="13"/>
  <c r="J250" i="13"/>
  <c r="J247" i="13"/>
  <c r="J244" i="13"/>
  <c r="J242" i="13"/>
  <c r="J239" i="13"/>
  <c r="H209" i="13"/>
  <c r="I208" i="13" s="1"/>
  <c r="J208" i="13" s="1"/>
  <c r="I139" i="13"/>
  <c r="J139" i="13" s="1"/>
  <c r="I123" i="13"/>
  <c r="J123" i="13" s="1"/>
  <c r="J269" i="13"/>
  <c r="J265" i="13"/>
  <c r="J261" i="13"/>
  <c r="J257" i="13"/>
  <c r="J253" i="13"/>
  <c r="J249" i="13"/>
  <c r="J245" i="13"/>
  <c r="J241" i="13"/>
  <c r="J237" i="13"/>
  <c r="I208" i="15"/>
  <c r="J208" i="15" s="1"/>
  <c r="I207" i="15"/>
  <c r="J207" i="15" s="1"/>
  <c r="I31" i="15"/>
  <c r="J31" i="15" s="1"/>
  <c r="J235" i="15"/>
  <c r="I32" i="15"/>
  <c r="J32" i="15" s="1"/>
  <c r="J237" i="15"/>
  <c r="I149" i="15"/>
  <c r="J149" i="15" s="1"/>
  <c r="J241" i="15"/>
  <c r="J242" i="15"/>
  <c r="J238" i="15"/>
  <c r="H205" i="15"/>
  <c r="I174" i="15"/>
  <c r="J174" i="15" s="1"/>
  <c r="H137" i="15"/>
  <c r="I136" i="15" s="1"/>
  <c r="J136" i="15" s="1"/>
  <c r="I130" i="15"/>
  <c r="J130" i="15" s="1"/>
  <c r="J243" i="15"/>
  <c r="J239" i="15"/>
  <c r="J244" i="15"/>
  <c r="J240" i="15"/>
  <c r="J236" i="15"/>
  <c r="I209" i="13" l="1"/>
  <c r="J209" i="13" s="1"/>
  <c r="I206" i="13"/>
  <c r="J206" i="13" s="1"/>
  <c r="H206" i="15"/>
  <c r="I206" i="15" s="1"/>
  <c r="J206" i="15" s="1"/>
  <c r="I205" i="15"/>
  <c r="J205" i="15" s="1"/>
  <c r="I204" i="15"/>
  <c r="J204" i="15" s="1"/>
  <c r="I137" i="15"/>
  <c r="J137" i="15" s="1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B2" i="5"/>
  <c r="A2" i="5"/>
  <c r="A3" i="10"/>
  <c r="B3" i="10"/>
  <c r="C3" i="10" s="1"/>
  <c r="D3" i="10"/>
  <c r="A4" i="10"/>
  <c r="B4" i="10"/>
  <c r="C4" i="10" s="1"/>
  <c r="D4" i="10"/>
  <c r="A5" i="10"/>
  <c r="B5" i="10"/>
  <c r="C5" i="10" s="1"/>
  <c r="D5" i="10"/>
  <c r="A6" i="10"/>
  <c r="B6" i="10"/>
  <c r="C6" i="10" s="1"/>
  <c r="D6" i="10"/>
  <c r="A7" i="10"/>
  <c r="B7" i="10"/>
  <c r="C7" i="10" s="1"/>
  <c r="D7" i="10"/>
  <c r="A8" i="10"/>
  <c r="B8" i="10"/>
  <c r="C8" i="10" s="1"/>
  <c r="D8" i="10"/>
  <c r="A9" i="10"/>
  <c r="B9" i="10"/>
  <c r="C9" i="10" s="1"/>
  <c r="D9" i="10"/>
  <c r="A10" i="10"/>
  <c r="B10" i="10"/>
  <c r="C10" i="10" s="1"/>
  <c r="D10" i="10"/>
  <c r="A11" i="10"/>
  <c r="B11" i="10"/>
  <c r="C11" i="10" s="1"/>
  <c r="D11" i="10"/>
  <c r="A12" i="10"/>
  <c r="B12" i="10"/>
  <c r="C12" i="10" s="1"/>
  <c r="D12" i="10"/>
  <c r="A13" i="10"/>
  <c r="B13" i="10"/>
  <c r="C13" i="10" s="1"/>
  <c r="D13" i="10"/>
  <c r="A14" i="10"/>
  <c r="B14" i="10"/>
  <c r="C14" i="10" s="1"/>
  <c r="D14" i="10"/>
  <c r="A15" i="10"/>
  <c r="B15" i="10"/>
  <c r="C15" i="10" s="1"/>
  <c r="D15" i="10"/>
  <c r="A16" i="10"/>
  <c r="B16" i="10"/>
  <c r="C16" i="10" s="1"/>
  <c r="D16" i="10"/>
  <c r="A17" i="10"/>
  <c r="B17" i="10"/>
  <c r="C17" i="10" s="1"/>
  <c r="D17" i="10"/>
  <c r="A18" i="10"/>
  <c r="B18" i="10"/>
  <c r="C18" i="10" s="1"/>
  <c r="D18" i="10"/>
  <c r="A19" i="10"/>
  <c r="B19" i="10"/>
  <c r="C19" i="10" s="1"/>
  <c r="D19" i="10"/>
  <c r="A20" i="10"/>
  <c r="B20" i="10"/>
  <c r="C20" i="10" s="1"/>
  <c r="D20" i="10"/>
  <c r="A21" i="10"/>
  <c r="B21" i="10"/>
  <c r="C21" i="10" s="1"/>
  <c r="D21" i="10"/>
  <c r="A22" i="10"/>
  <c r="B22" i="10"/>
  <c r="C22" i="10" s="1"/>
  <c r="D22" i="10"/>
  <c r="A23" i="10"/>
  <c r="B23" i="10"/>
  <c r="C23" i="10" s="1"/>
  <c r="D23" i="10"/>
  <c r="A24" i="10"/>
  <c r="B24" i="10"/>
  <c r="C24" i="10" s="1"/>
  <c r="D24" i="10"/>
  <c r="A25" i="10"/>
  <c r="B25" i="10"/>
  <c r="C25" i="10" s="1"/>
  <c r="D25" i="10"/>
  <c r="A26" i="10"/>
  <c r="B26" i="10"/>
  <c r="C26" i="10" s="1"/>
  <c r="D26" i="10"/>
  <c r="A27" i="10"/>
  <c r="B27" i="10"/>
  <c r="C27" i="10" s="1"/>
  <c r="D27" i="10"/>
  <c r="A28" i="10"/>
  <c r="B28" i="10"/>
  <c r="C28" i="10" s="1"/>
  <c r="D28" i="10"/>
  <c r="A29" i="10"/>
  <c r="B29" i="10"/>
  <c r="C29" i="10" s="1"/>
  <c r="D29" i="10"/>
  <c r="A30" i="10"/>
  <c r="B30" i="10"/>
  <c r="C30" i="10" s="1"/>
  <c r="D30" i="10"/>
  <c r="A31" i="10"/>
  <c r="B31" i="10"/>
  <c r="C31" i="10" s="1"/>
  <c r="D31" i="10"/>
  <c r="A32" i="10"/>
  <c r="B32" i="10"/>
  <c r="C32" i="10" s="1"/>
  <c r="D32" i="10"/>
  <c r="A33" i="10"/>
  <c r="B33" i="10"/>
  <c r="C33" i="10" s="1"/>
  <c r="D33" i="10"/>
  <c r="A34" i="10"/>
  <c r="B34" i="10"/>
  <c r="C34" i="10" s="1"/>
  <c r="D34" i="10"/>
  <c r="A35" i="10"/>
  <c r="B35" i="10"/>
  <c r="C35" i="10" s="1"/>
  <c r="D35" i="10"/>
  <c r="A36" i="10"/>
  <c r="B36" i="10"/>
  <c r="C36" i="10" s="1"/>
  <c r="D36" i="10"/>
  <c r="A37" i="10"/>
  <c r="B37" i="10"/>
  <c r="C37" i="10" s="1"/>
  <c r="D37" i="10"/>
  <c r="A38" i="10"/>
  <c r="B38" i="10"/>
  <c r="C38" i="10" s="1"/>
  <c r="D38" i="10"/>
  <c r="A39" i="10"/>
  <c r="B39" i="10"/>
  <c r="C39" i="10" s="1"/>
  <c r="D39" i="10"/>
  <c r="A40" i="10"/>
  <c r="B40" i="10"/>
  <c r="C40" i="10" s="1"/>
  <c r="D40" i="10"/>
  <c r="A41" i="10"/>
  <c r="B41" i="10"/>
  <c r="C41" i="10" s="1"/>
  <c r="D41" i="10"/>
  <c r="A42" i="10"/>
  <c r="B42" i="10"/>
  <c r="C42" i="10" s="1"/>
  <c r="D42" i="10"/>
  <c r="A43" i="10"/>
  <c r="B43" i="10"/>
  <c r="C43" i="10" s="1"/>
  <c r="D43" i="10"/>
  <c r="A44" i="10"/>
  <c r="B44" i="10"/>
  <c r="C44" i="10" s="1"/>
  <c r="D44" i="10"/>
  <c r="A45" i="10"/>
  <c r="B45" i="10"/>
  <c r="C45" i="10" s="1"/>
  <c r="D45" i="10"/>
  <c r="A46" i="10"/>
  <c r="B46" i="10"/>
  <c r="C46" i="10" s="1"/>
  <c r="D46" i="10"/>
  <c r="A47" i="10"/>
  <c r="B47" i="10"/>
  <c r="C47" i="10" s="1"/>
  <c r="D47" i="10"/>
  <c r="A48" i="10"/>
  <c r="B48" i="10"/>
  <c r="C48" i="10" s="1"/>
  <c r="D48" i="10"/>
  <c r="A49" i="10"/>
  <c r="B49" i="10"/>
  <c r="C49" i="10" s="1"/>
  <c r="D49" i="10"/>
  <c r="A50" i="10"/>
  <c r="B50" i="10"/>
  <c r="C50" i="10" s="1"/>
  <c r="D50" i="10"/>
  <c r="A51" i="10"/>
  <c r="B51" i="10"/>
  <c r="C51" i="10" s="1"/>
  <c r="D51" i="10"/>
  <c r="A52" i="10"/>
  <c r="B52" i="10"/>
  <c r="C52" i="10" s="1"/>
  <c r="D52" i="10"/>
  <c r="A53" i="10"/>
  <c r="B53" i="10"/>
  <c r="C53" i="10" s="1"/>
  <c r="D53" i="10"/>
  <c r="A54" i="10"/>
  <c r="B54" i="10"/>
  <c r="C54" i="10" s="1"/>
  <c r="D54" i="10"/>
  <c r="A55" i="10"/>
  <c r="B55" i="10"/>
  <c r="C55" i="10" s="1"/>
  <c r="D55" i="10"/>
  <c r="A56" i="10"/>
  <c r="B56" i="10"/>
  <c r="C56" i="10" s="1"/>
  <c r="D56" i="10"/>
  <c r="A57" i="10"/>
  <c r="B57" i="10"/>
  <c r="C57" i="10" s="1"/>
  <c r="D57" i="10"/>
  <c r="A58" i="10"/>
  <c r="B58" i="10"/>
  <c r="C58" i="10" s="1"/>
  <c r="D58" i="10"/>
  <c r="A59" i="10"/>
  <c r="B59" i="10"/>
  <c r="C59" i="10" s="1"/>
  <c r="D59" i="10"/>
  <c r="A60" i="10"/>
  <c r="B60" i="10"/>
  <c r="C60" i="10" s="1"/>
  <c r="D60" i="10"/>
  <c r="A61" i="10"/>
  <c r="B61" i="10"/>
  <c r="C61" i="10" s="1"/>
  <c r="D61" i="10"/>
  <c r="A62" i="10"/>
  <c r="B62" i="10"/>
  <c r="C62" i="10" s="1"/>
  <c r="D62" i="10"/>
  <c r="A63" i="10"/>
  <c r="B63" i="10"/>
  <c r="C63" i="10" s="1"/>
  <c r="D63" i="10"/>
  <c r="A64" i="10"/>
  <c r="B64" i="10"/>
  <c r="C64" i="10" s="1"/>
  <c r="D64" i="10"/>
  <c r="A65" i="10"/>
  <c r="B65" i="10"/>
  <c r="C65" i="10" s="1"/>
  <c r="D65" i="10"/>
  <c r="A66" i="10"/>
  <c r="B66" i="10"/>
  <c r="C66" i="10" s="1"/>
  <c r="D66" i="10"/>
  <c r="A67" i="10"/>
  <c r="B67" i="10"/>
  <c r="C67" i="10" s="1"/>
  <c r="D67" i="10"/>
  <c r="A68" i="10"/>
  <c r="B68" i="10"/>
  <c r="C68" i="10" s="1"/>
  <c r="D68" i="10"/>
  <c r="A69" i="10"/>
  <c r="B69" i="10"/>
  <c r="C69" i="10" s="1"/>
  <c r="D69" i="10"/>
  <c r="A70" i="10"/>
  <c r="B70" i="10"/>
  <c r="C70" i="10" s="1"/>
  <c r="D70" i="10"/>
  <c r="A71" i="10"/>
  <c r="B71" i="10"/>
  <c r="C71" i="10" s="1"/>
  <c r="D71" i="10"/>
  <c r="A72" i="10"/>
  <c r="B72" i="10"/>
  <c r="C72" i="10" s="1"/>
  <c r="D72" i="10"/>
  <c r="A73" i="10"/>
  <c r="B73" i="10"/>
  <c r="C73" i="10" s="1"/>
  <c r="D73" i="10"/>
  <c r="A74" i="10"/>
  <c r="B74" i="10"/>
  <c r="C74" i="10" s="1"/>
  <c r="D74" i="10"/>
  <c r="A75" i="10"/>
  <c r="B75" i="10"/>
  <c r="C75" i="10" s="1"/>
  <c r="D75" i="10"/>
  <c r="A76" i="10"/>
  <c r="B76" i="10"/>
  <c r="C76" i="10" s="1"/>
  <c r="D76" i="10"/>
  <c r="A77" i="10"/>
  <c r="B77" i="10"/>
  <c r="C77" i="10" s="1"/>
  <c r="D77" i="10"/>
  <c r="A78" i="10"/>
  <c r="B78" i="10"/>
  <c r="C78" i="10" s="1"/>
  <c r="D78" i="10"/>
  <c r="A79" i="10"/>
  <c r="B79" i="10"/>
  <c r="C79" i="10" s="1"/>
  <c r="D79" i="10"/>
  <c r="A80" i="10"/>
  <c r="B80" i="10"/>
  <c r="C80" i="10" s="1"/>
  <c r="D80" i="10"/>
  <c r="A81" i="10"/>
  <c r="B81" i="10"/>
  <c r="C81" i="10" s="1"/>
  <c r="D81" i="10"/>
  <c r="A82" i="10"/>
  <c r="B82" i="10"/>
  <c r="C82" i="10" s="1"/>
  <c r="D82" i="10"/>
  <c r="A83" i="10"/>
  <c r="B83" i="10"/>
  <c r="C83" i="10" s="1"/>
  <c r="D83" i="10"/>
  <c r="A84" i="10"/>
  <c r="B84" i="10"/>
  <c r="C84" i="10" s="1"/>
  <c r="D84" i="10"/>
  <c r="A85" i="10"/>
  <c r="B85" i="10"/>
  <c r="C85" i="10" s="1"/>
  <c r="D85" i="10"/>
  <c r="A86" i="10"/>
  <c r="B86" i="10"/>
  <c r="C86" i="10" s="1"/>
  <c r="D86" i="10"/>
  <c r="A87" i="10"/>
  <c r="B87" i="10"/>
  <c r="C87" i="10" s="1"/>
  <c r="D87" i="10"/>
  <c r="A88" i="10"/>
  <c r="B88" i="10"/>
  <c r="C88" i="10" s="1"/>
  <c r="D88" i="10"/>
  <c r="A89" i="10"/>
  <c r="B89" i="10"/>
  <c r="C89" i="10" s="1"/>
  <c r="D89" i="10"/>
  <c r="A90" i="10"/>
  <c r="B90" i="10"/>
  <c r="C90" i="10" s="1"/>
  <c r="D90" i="10"/>
  <c r="A91" i="10"/>
  <c r="B91" i="10"/>
  <c r="C91" i="10" s="1"/>
  <c r="D91" i="10"/>
  <c r="A92" i="10"/>
  <c r="B92" i="10"/>
  <c r="C92" i="10" s="1"/>
  <c r="D92" i="10"/>
  <c r="A93" i="10"/>
  <c r="B93" i="10"/>
  <c r="C93" i="10" s="1"/>
  <c r="D93" i="10"/>
  <c r="A94" i="10"/>
  <c r="B94" i="10"/>
  <c r="C94" i="10" s="1"/>
  <c r="D94" i="10"/>
  <c r="A95" i="10"/>
  <c r="B95" i="10"/>
  <c r="C95" i="10" s="1"/>
  <c r="D95" i="10"/>
  <c r="A96" i="10"/>
  <c r="B96" i="10"/>
  <c r="C96" i="10" s="1"/>
  <c r="D96" i="10"/>
  <c r="A97" i="10"/>
  <c r="B97" i="10"/>
  <c r="C97" i="10" s="1"/>
  <c r="D97" i="10"/>
  <c r="A98" i="10"/>
  <c r="B98" i="10"/>
  <c r="C98" i="10" s="1"/>
  <c r="D98" i="10"/>
  <c r="A99" i="10"/>
  <c r="B99" i="10"/>
  <c r="C99" i="10" s="1"/>
  <c r="D99" i="10"/>
  <c r="A100" i="10"/>
  <c r="B100" i="10"/>
  <c r="C100" i="10" s="1"/>
  <c r="D100" i="10"/>
  <c r="A101" i="10"/>
  <c r="B101" i="10"/>
  <c r="C101" i="10" s="1"/>
  <c r="D101" i="10"/>
  <c r="A102" i="10"/>
  <c r="B102" i="10"/>
  <c r="C102" i="10" s="1"/>
  <c r="D102" i="10"/>
  <c r="A103" i="10"/>
  <c r="B103" i="10"/>
  <c r="C103" i="10" s="1"/>
  <c r="D103" i="10"/>
  <c r="A104" i="10"/>
  <c r="B104" i="10"/>
  <c r="C104" i="10" s="1"/>
  <c r="D104" i="10"/>
  <c r="A105" i="10"/>
  <c r="B105" i="10"/>
  <c r="C105" i="10" s="1"/>
  <c r="D105" i="10"/>
  <c r="A106" i="10"/>
  <c r="B106" i="10"/>
  <c r="C106" i="10" s="1"/>
  <c r="D106" i="10"/>
  <c r="A107" i="10"/>
  <c r="B107" i="10"/>
  <c r="C107" i="10" s="1"/>
  <c r="D107" i="10"/>
  <c r="A108" i="10"/>
  <c r="B108" i="10"/>
  <c r="C108" i="10" s="1"/>
  <c r="D108" i="10"/>
  <c r="A109" i="10"/>
  <c r="B109" i="10"/>
  <c r="C109" i="10" s="1"/>
  <c r="D109" i="10"/>
  <c r="A110" i="10"/>
  <c r="B110" i="10"/>
  <c r="C110" i="10" s="1"/>
  <c r="D110" i="10"/>
  <c r="A111" i="10"/>
  <c r="B111" i="10"/>
  <c r="C111" i="10" s="1"/>
  <c r="D111" i="10"/>
  <c r="A112" i="10"/>
  <c r="B112" i="10"/>
  <c r="C112" i="10" s="1"/>
  <c r="D112" i="10"/>
  <c r="A113" i="10"/>
  <c r="B113" i="10"/>
  <c r="C113" i="10" s="1"/>
  <c r="D113" i="10"/>
  <c r="A114" i="10"/>
  <c r="B114" i="10"/>
  <c r="C114" i="10" s="1"/>
  <c r="D114" i="10"/>
  <c r="A115" i="10"/>
  <c r="B115" i="10"/>
  <c r="C115" i="10" s="1"/>
  <c r="D115" i="10"/>
  <c r="A116" i="10"/>
  <c r="B116" i="10"/>
  <c r="C116" i="10" s="1"/>
  <c r="D116" i="10"/>
  <c r="A117" i="10"/>
  <c r="B117" i="10"/>
  <c r="C117" i="10" s="1"/>
  <c r="D117" i="10"/>
  <c r="A118" i="10"/>
  <c r="B118" i="10"/>
  <c r="C118" i="10" s="1"/>
  <c r="D118" i="10"/>
  <c r="A119" i="10"/>
  <c r="B119" i="10"/>
  <c r="C119" i="10" s="1"/>
  <c r="D119" i="10"/>
  <c r="A120" i="10"/>
  <c r="B120" i="10"/>
  <c r="C120" i="10" s="1"/>
  <c r="D120" i="10"/>
  <c r="A121" i="10"/>
  <c r="B121" i="10"/>
  <c r="C121" i="10" s="1"/>
  <c r="D121" i="10"/>
  <c r="A122" i="10"/>
  <c r="B122" i="10"/>
  <c r="C122" i="10" s="1"/>
  <c r="D122" i="10"/>
  <c r="A123" i="10"/>
  <c r="B123" i="10"/>
  <c r="C123" i="10" s="1"/>
  <c r="D123" i="10"/>
  <c r="A124" i="10"/>
  <c r="B124" i="10"/>
  <c r="C124" i="10" s="1"/>
  <c r="D124" i="10"/>
  <c r="A125" i="10"/>
  <c r="B125" i="10"/>
  <c r="C125" i="10" s="1"/>
  <c r="D125" i="10"/>
  <c r="A126" i="10"/>
  <c r="B126" i="10"/>
  <c r="C126" i="10" s="1"/>
  <c r="D126" i="10"/>
  <c r="A127" i="10"/>
  <c r="B127" i="10"/>
  <c r="C127" i="10" s="1"/>
  <c r="D127" i="10"/>
  <c r="A128" i="10"/>
  <c r="B128" i="10"/>
  <c r="C128" i="10" s="1"/>
  <c r="D128" i="10"/>
  <c r="A129" i="10"/>
  <c r="B129" i="10"/>
  <c r="C129" i="10" s="1"/>
  <c r="D129" i="10"/>
  <c r="A130" i="10"/>
  <c r="B130" i="10"/>
  <c r="C130" i="10" s="1"/>
  <c r="D130" i="10"/>
  <c r="A131" i="10"/>
  <c r="B131" i="10"/>
  <c r="C131" i="10" s="1"/>
  <c r="D131" i="10"/>
  <c r="A132" i="10"/>
  <c r="B132" i="10"/>
  <c r="C132" i="10" s="1"/>
  <c r="D132" i="10"/>
  <c r="A133" i="10"/>
  <c r="B133" i="10"/>
  <c r="C133" i="10" s="1"/>
  <c r="D133" i="10"/>
  <c r="A134" i="10"/>
  <c r="B134" i="10"/>
  <c r="C134" i="10" s="1"/>
  <c r="D134" i="10"/>
  <c r="A135" i="10"/>
  <c r="B135" i="10"/>
  <c r="C135" i="10" s="1"/>
  <c r="D135" i="10"/>
  <c r="A136" i="10"/>
  <c r="B136" i="10"/>
  <c r="C136" i="10" s="1"/>
  <c r="D136" i="10"/>
  <c r="A137" i="10"/>
  <c r="B137" i="10"/>
  <c r="C137" i="10" s="1"/>
  <c r="D137" i="10"/>
  <c r="A138" i="10"/>
  <c r="B138" i="10"/>
  <c r="C138" i="10" s="1"/>
  <c r="D138" i="10"/>
  <c r="A139" i="10"/>
  <c r="B139" i="10"/>
  <c r="C139" i="10" s="1"/>
  <c r="D139" i="10"/>
  <c r="A140" i="10"/>
  <c r="B140" i="10"/>
  <c r="C140" i="10" s="1"/>
  <c r="D140" i="10"/>
  <c r="A141" i="10"/>
  <c r="B141" i="10"/>
  <c r="C141" i="10" s="1"/>
  <c r="D141" i="10"/>
  <c r="A142" i="10"/>
  <c r="B142" i="10"/>
  <c r="C142" i="10" s="1"/>
  <c r="D142" i="10"/>
  <c r="A143" i="10"/>
  <c r="B143" i="10"/>
  <c r="C143" i="10" s="1"/>
  <c r="D143" i="10"/>
  <c r="A144" i="10"/>
  <c r="B144" i="10"/>
  <c r="C144" i="10" s="1"/>
  <c r="D144" i="10"/>
  <c r="A145" i="10"/>
  <c r="B145" i="10"/>
  <c r="C145" i="10" s="1"/>
  <c r="D145" i="10"/>
  <c r="A146" i="10"/>
  <c r="B146" i="10"/>
  <c r="C146" i="10" s="1"/>
  <c r="D146" i="10"/>
  <c r="A147" i="10"/>
  <c r="B147" i="10"/>
  <c r="C147" i="10" s="1"/>
  <c r="D147" i="10"/>
  <c r="A148" i="10"/>
  <c r="B148" i="10"/>
  <c r="C148" i="10" s="1"/>
  <c r="D148" i="10"/>
  <c r="A149" i="10"/>
  <c r="B149" i="10"/>
  <c r="C149" i="10" s="1"/>
  <c r="D149" i="10"/>
  <c r="A150" i="10"/>
  <c r="B150" i="10"/>
  <c r="C150" i="10" s="1"/>
  <c r="D150" i="10"/>
  <c r="A151" i="10"/>
  <c r="B151" i="10"/>
  <c r="C151" i="10" s="1"/>
  <c r="D151" i="10"/>
  <c r="A152" i="10"/>
  <c r="B152" i="10"/>
  <c r="C152" i="10" s="1"/>
  <c r="D152" i="10"/>
  <c r="A153" i="10"/>
  <c r="B153" i="10"/>
  <c r="C153" i="10" s="1"/>
  <c r="D153" i="10"/>
  <c r="A154" i="10"/>
  <c r="B154" i="10"/>
  <c r="C154" i="10" s="1"/>
  <c r="D154" i="10"/>
  <c r="A155" i="10"/>
  <c r="B155" i="10"/>
  <c r="C155" i="10" s="1"/>
  <c r="D155" i="10"/>
  <c r="A156" i="10"/>
  <c r="B156" i="10"/>
  <c r="C156" i="10" s="1"/>
  <c r="D156" i="10"/>
  <c r="A157" i="10"/>
  <c r="B157" i="10"/>
  <c r="C157" i="10" s="1"/>
  <c r="D157" i="10"/>
  <c r="A158" i="10"/>
  <c r="B158" i="10"/>
  <c r="C158" i="10" s="1"/>
  <c r="D158" i="10"/>
  <c r="A159" i="10"/>
  <c r="B159" i="10"/>
  <c r="C159" i="10" s="1"/>
  <c r="D159" i="10"/>
  <c r="A160" i="10"/>
  <c r="B160" i="10"/>
  <c r="C160" i="10" s="1"/>
  <c r="D160" i="10"/>
  <c r="A161" i="10"/>
  <c r="B161" i="10"/>
  <c r="C161" i="10" s="1"/>
  <c r="D161" i="10"/>
  <c r="A162" i="10"/>
  <c r="B162" i="10"/>
  <c r="C162" i="10" s="1"/>
  <c r="D162" i="10"/>
  <c r="A163" i="10"/>
  <c r="B163" i="10"/>
  <c r="C163" i="10" s="1"/>
  <c r="D163" i="10"/>
  <c r="A164" i="10"/>
  <c r="B164" i="10"/>
  <c r="C164" i="10" s="1"/>
  <c r="D164" i="10"/>
  <c r="A165" i="10"/>
  <c r="B165" i="10"/>
  <c r="C165" i="10" s="1"/>
  <c r="D165" i="10"/>
  <c r="A166" i="10"/>
  <c r="B166" i="10"/>
  <c r="C166" i="10" s="1"/>
  <c r="D166" i="10"/>
  <c r="A167" i="10"/>
  <c r="B167" i="10"/>
  <c r="C167" i="10" s="1"/>
  <c r="D167" i="10"/>
  <c r="A168" i="10"/>
  <c r="B168" i="10"/>
  <c r="C168" i="10" s="1"/>
  <c r="D168" i="10"/>
  <c r="A169" i="10"/>
  <c r="B169" i="10"/>
  <c r="C169" i="10" s="1"/>
  <c r="D169" i="10"/>
  <c r="A170" i="10"/>
  <c r="B170" i="10"/>
  <c r="C170" i="10" s="1"/>
  <c r="D170" i="10"/>
  <c r="A171" i="10"/>
  <c r="B171" i="10"/>
  <c r="C171" i="10" s="1"/>
  <c r="D171" i="10"/>
  <c r="A172" i="10"/>
  <c r="B172" i="10"/>
  <c r="C172" i="10" s="1"/>
  <c r="D172" i="10"/>
  <c r="A173" i="10"/>
  <c r="B173" i="10"/>
  <c r="C173" i="10" s="1"/>
  <c r="D173" i="10"/>
  <c r="A174" i="10"/>
  <c r="B174" i="10"/>
  <c r="C174" i="10" s="1"/>
  <c r="D174" i="10"/>
  <c r="A175" i="10"/>
  <c r="B175" i="10"/>
  <c r="C175" i="10" s="1"/>
  <c r="D175" i="10"/>
  <c r="A176" i="10"/>
  <c r="B176" i="10"/>
  <c r="C176" i="10" s="1"/>
  <c r="D176" i="10"/>
  <c r="A177" i="10"/>
  <c r="B177" i="10"/>
  <c r="C177" i="10" s="1"/>
  <c r="D177" i="10"/>
  <c r="A178" i="10"/>
  <c r="B178" i="10"/>
  <c r="C178" i="10" s="1"/>
  <c r="D178" i="10"/>
  <c r="A179" i="10"/>
  <c r="B179" i="10"/>
  <c r="C179" i="10" s="1"/>
  <c r="D179" i="10"/>
  <c r="A180" i="10"/>
  <c r="B180" i="10"/>
  <c r="C180" i="10" s="1"/>
  <c r="D180" i="10"/>
  <c r="A181" i="10"/>
  <c r="B181" i="10"/>
  <c r="C181" i="10" s="1"/>
  <c r="D181" i="10"/>
  <c r="A182" i="10"/>
  <c r="B182" i="10"/>
  <c r="C182" i="10" s="1"/>
  <c r="D182" i="10"/>
  <c r="A183" i="10"/>
  <c r="B183" i="10"/>
  <c r="C183" i="10" s="1"/>
  <c r="D183" i="10"/>
  <c r="A184" i="10"/>
  <c r="B184" i="10"/>
  <c r="C184" i="10" s="1"/>
  <c r="D184" i="10"/>
  <c r="A185" i="10"/>
  <c r="B185" i="10"/>
  <c r="C185" i="10" s="1"/>
  <c r="D185" i="10"/>
  <c r="A186" i="10"/>
  <c r="B186" i="10"/>
  <c r="C186" i="10" s="1"/>
  <c r="D186" i="10"/>
  <c r="A187" i="10"/>
  <c r="B187" i="10"/>
  <c r="C187" i="10" s="1"/>
  <c r="D187" i="10"/>
  <c r="A188" i="10"/>
  <c r="B188" i="10"/>
  <c r="C188" i="10" s="1"/>
  <c r="D188" i="10"/>
  <c r="A189" i="10"/>
  <c r="B189" i="10"/>
  <c r="C189" i="10" s="1"/>
  <c r="D189" i="10"/>
  <c r="A190" i="10"/>
  <c r="B190" i="10"/>
  <c r="C190" i="10" s="1"/>
  <c r="D190" i="10"/>
  <c r="A191" i="10"/>
  <c r="B191" i="10"/>
  <c r="C191" i="10" s="1"/>
  <c r="D191" i="10"/>
  <c r="A192" i="10"/>
  <c r="B192" i="10"/>
  <c r="C192" i="10" s="1"/>
  <c r="D192" i="10"/>
  <c r="A193" i="10"/>
  <c r="B193" i="10"/>
  <c r="C193" i="10" s="1"/>
  <c r="D193" i="10"/>
  <c r="A194" i="10"/>
  <c r="B194" i="10"/>
  <c r="C194" i="10" s="1"/>
  <c r="D194" i="10"/>
  <c r="A195" i="10"/>
  <c r="B195" i="10"/>
  <c r="C195" i="10" s="1"/>
  <c r="D195" i="10"/>
  <c r="A196" i="10"/>
  <c r="B196" i="10"/>
  <c r="C196" i="10" s="1"/>
  <c r="D196" i="10"/>
  <c r="A197" i="10"/>
  <c r="B197" i="10"/>
  <c r="C197" i="10" s="1"/>
  <c r="D197" i="10"/>
  <c r="A198" i="10"/>
  <c r="B198" i="10"/>
  <c r="C198" i="10" s="1"/>
  <c r="D198" i="10"/>
  <c r="A199" i="10"/>
  <c r="B199" i="10"/>
  <c r="C199" i="10" s="1"/>
  <c r="D199" i="10"/>
  <c r="A200" i="10"/>
  <c r="B200" i="10"/>
  <c r="C200" i="10" s="1"/>
  <c r="D200" i="10"/>
  <c r="A201" i="10"/>
  <c r="B201" i="10"/>
  <c r="C201" i="10" s="1"/>
  <c r="D201" i="10"/>
  <c r="A202" i="10"/>
  <c r="B202" i="10"/>
  <c r="C202" i="10" s="1"/>
  <c r="D202" i="10"/>
  <c r="A203" i="10"/>
  <c r="B203" i="10"/>
  <c r="C203" i="10" s="1"/>
  <c r="D203" i="10"/>
  <c r="A204" i="10"/>
  <c r="B204" i="10"/>
  <c r="C204" i="10" s="1"/>
  <c r="D204" i="10"/>
  <c r="A205" i="10"/>
  <c r="B205" i="10"/>
  <c r="C205" i="10" s="1"/>
  <c r="D205" i="10"/>
  <c r="A206" i="10"/>
  <c r="B206" i="10"/>
  <c r="C206" i="10" s="1"/>
  <c r="D206" i="10"/>
  <c r="A207" i="10"/>
  <c r="B207" i="10"/>
  <c r="C207" i="10" s="1"/>
  <c r="D207" i="10"/>
  <c r="A208" i="10"/>
  <c r="B208" i="10"/>
  <c r="C208" i="10" s="1"/>
  <c r="D208" i="10"/>
  <c r="A209" i="10"/>
  <c r="B209" i="10"/>
  <c r="C209" i="10" s="1"/>
  <c r="D209" i="10"/>
  <c r="A210" i="10"/>
  <c r="B210" i="10"/>
  <c r="C210" i="10" s="1"/>
  <c r="D210" i="10"/>
  <c r="A211" i="10"/>
  <c r="B211" i="10"/>
  <c r="C211" i="10" s="1"/>
  <c r="D211" i="10"/>
  <c r="A212" i="10"/>
  <c r="B212" i="10"/>
  <c r="C212" i="10" s="1"/>
  <c r="D212" i="10"/>
  <c r="A213" i="10"/>
  <c r="B213" i="10"/>
  <c r="C213" i="10" s="1"/>
  <c r="D213" i="10"/>
  <c r="A214" i="10"/>
  <c r="B214" i="10"/>
  <c r="C214" i="10" s="1"/>
  <c r="D214" i="10"/>
  <c r="A215" i="10"/>
  <c r="B215" i="10"/>
  <c r="C215" i="10" s="1"/>
  <c r="D215" i="10"/>
  <c r="A216" i="10"/>
  <c r="B216" i="10"/>
  <c r="C216" i="10" s="1"/>
  <c r="D216" i="10"/>
  <c r="A217" i="10"/>
  <c r="B217" i="10"/>
  <c r="C217" i="10" s="1"/>
  <c r="D217" i="10"/>
  <c r="A218" i="10"/>
  <c r="B218" i="10"/>
  <c r="C218" i="10" s="1"/>
  <c r="D218" i="10"/>
  <c r="A219" i="10"/>
  <c r="B219" i="10"/>
  <c r="C219" i="10" s="1"/>
  <c r="D219" i="10"/>
  <c r="A220" i="10"/>
  <c r="B220" i="10"/>
  <c r="C220" i="10" s="1"/>
  <c r="D220" i="10"/>
  <c r="A221" i="10"/>
  <c r="B221" i="10"/>
  <c r="C221" i="10" s="1"/>
  <c r="D221" i="10"/>
  <c r="A222" i="10"/>
  <c r="B222" i="10"/>
  <c r="C222" i="10" s="1"/>
  <c r="D222" i="10"/>
  <c r="A223" i="10"/>
  <c r="B223" i="10"/>
  <c r="C223" i="10" s="1"/>
  <c r="D223" i="10"/>
  <c r="D2" i="10"/>
  <c r="B2" i="10"/>
  <c r="C2" i="10" s="1"/>
  <c r="A2" i="10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" i="1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" i="9"/>
  <c r="G2" i="9" s="1"/>
  <c r="G3" i="9" s="1"/>
  <c r="G4" i="9" s="1"/>
  <c r="G5" i="9" l="1"/>
  <c r="D3" i="9"/>
  <c r="D4" i="9" s="1"/>
  <c r="E4" i="9" s="1"/>
  <c r="F4" i="9" s="1"/>
  <c r="E2" i="9"/>
  <c r="F2" i="9" s="1"/>
  <c r="G6" i="9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G54" i="9" s="1"/>
  <c r="G55" i="9" s="1"/>
  <c r="G56" i="9" s="1"/>
  <c r="G57" i="9" s="1"/>
  <c r="G58" i="9" s="1"/>
  <c r="G59" i="9" s="1"/>
  <c r="G60" i="9" s="1"/>
  <c r="G61" i="9" s="1"/>
  <c r="G62" i="9" s="1"/>
  <c r="G63" i="9" s="1"/>
  <c r="G64" i="9" s="1"/>
  <c r="G65" i="9" s="1"/>
  <c r="G66" i="9" s="1"/>
  <c r="G67" i="9" s="1"/>
  <c r="G68" i="9" s="1"/>
  <c r="G69" i="9" s="1"/>
  <c r="G70" i="9" s="1"/>
  <c r="G71" i="9" s="1"/>
  <c r="G72" i="9" s="1"/>
  <c r="G73" i="9" s="1"/>
  <c r="G74" i="9" s="1"/>
  <c r="G75" i="9" s="1"/>
  <c r="G76" i="9" s="1"/>
  <c r="G77" i="9" s="1"/>
  <c r="G78" i="9" s="1"/>
  <c r="G79" i="9" s="1"/>
  <c r="G80" i="9" s="1"/>
  <c r="G81" i="9" s="1"/>
  <c r="G82" i="9" s="1"/>
  <c r="G83" i="9" s="1"/>
  <c r="G84" i="9" s="1"/>
  <c r="G85" i="9" s="1"/>
  <c r="G86" i="9" s="1"/>
  <c r="G87" i="9" s="1"/>
  <c r="G88" i="9" s="1"/>
  <c r="G89" i="9" s="1"/>
  <c r="G90" i="9" s="1"/>
  <c r="G91" i="9" s="1"/>
  <c r="G92" i="9" s="1"/>
  <c r="G93" i="9" s="1"/>
  <c r="G94" i="9" s="1"/>
  <c r="G95" i="9" s="1"/>
  <c r="G96" i="9" s="1"/>
  <c r="G97" i="9" s="1"/>
  <c r="G98" i="9" s="1"/>
  <c r="G99" i="9" s="1"/>
  <c r="G100" i="9" s="1"/>
  <c r="G101" i="9" s="1"/>
  <c r="G102" i="9" s="1"/>
  <c r="G103" i="9" s="1"/>
  <c r="G104" i="9" s="1"/>
  <c r="G105" i="9" s="1"/>
  <c r="G106" i="9" s="1"/>
  <c r="G107" i="9" s="1"/>
  <c r="G108" i="9" s="1"/>
  <c r="G109" i="9" s="1"/>
  <c r="G110" i="9" s="1"/>
  <c r="G111" i="9" s="1"/>
  <c r="G112" i="9" s="1"/>
  <c r="G113" i="9" s="1"/>
  <c r="G114" i="9" s="1"/>
  <c r="G115" i="9" s="1"/>
  <c r="G116" i="9" s="1"/>
  <c r="G117" i="9" s="1"/>
  <c r="G118" i="9" s="1"/>
  <c r="G119" i="9" s="1"/>
  <c r="G120" i="9" s="1"/>
  <c r="G121" i="9" s="1"/>
  <c r="G122" i="9" s="1"/>
  <c r="G123" i="9" s="1"/>
  <c r="G124" i="9" s="1"/>
  <c r="G125" i="9" s="1"/>
  <c r="G126" i="9" s="1"/>
  <c r="G127" i="9" s="1"/>
  <c r="G128" i="9" s="1"/>
  <c r="G129" i="9" s="1"/>
  <c r="G130" i="9" s="1"/>
  <c r="G131" i="9" s="1"/>
  <c r="G132" i="9" s="1"/>
  <c r="G133" i="9" s="1"/>
  <c r="G134" i="9" s="1"/>
  <c r="G135" i="9" s="1"/>
  <c r="G136" i="9" s="1"/>
  <c r="G137" i="9" s="1"/>
  <c r="G138" i="9" s="1"/>
  <c r="G139" i="9" s="1"/>
  <c r="G140" i="9" s="1"/>
  <c r="G141" i="9" s="1"/>
  <c r="G142" i="9" s="1"/>
  <c r="G143" i="9" s="1"/>
  <c r="G144" i="9" s="1"/>
  <c r="G145" i="9" s="1"/>
  <c r="G146" i="9" s="1"/>
  <c r="G147" i="9" s="1"/>
  <c r="G148" i="9" s="1"/>
  <c r="G149" i="9" s="1"/>
  <c r="G150" i="9" s="1"/>
  <c r="G151" i="9" s="1"/>
  <c r="G152" i="9" s="1"/>
  <c r="G153" i="9" s="1"/>
  <c r="G154" i="9" s="1"/>
  <c r="G155" i="9" s="1"/>
  <c r="G156" i="9" s="1"/>
  <c r="G157" i="9" s="1"/>
  <c r="G158" i="9" s="1"/>
  <c r="G159" i="9" s="1"/>
  <c r="G160" i="9" s="1"/>
  <c r="G161" i="9" s="1"/>
  <c r="G162" i="9" s="1"/>
  <c r="G163" i="9" s="1"/>
  <c r="G164" i="9" s="1"/>
  <c r="G165" i="9" s="1"/>
  <c r="G166" i="9" s="1"/>
  <c r="G167" i="9" s="1"/>
  <c r="G168" i="9" s="1"/>
  <c r="G169" i="9" s="1"/>
  <c r="G170" i="9" s="1"/>
  <c r="G171" i="9" s="1"/>
  <c r="G172" i="9" s="1"/>
  <c r="G173" i="9" s="1"/>
  <c r="G174" i="9" s="1"/>
  <c r="G175" i="9" s="1"/>
  <c r="G176" i="9" s="1"/>
  <c r="G177" i="9" s="1"/>
  <c r="G178" i="9" s="1"/>
  <c r="G179" i="9" s="1"/>
  <c r="G180" i="9" s="1"/>
  <c r="G181" i="9" s="1"/>
  <c r="G182" i="9" s="1"/>
  <c r="G183" i="9" s="1"/>
  <c r="G184" i="9" s="1"/>
  <c r="G185" i="9" s="1"/>
  <c r="G186" i="9" s="1"/>
  <c r="G187" i="9" s="1"/>
  <c r="G188" i="9" s="1"/>
  <c r="G189" i="9" s="1"/>
  <c r="G190" i="9" s="1"/>
  <c r="G191" i="9" s="1"/>
  <c r="G192" i="9" s="1"/>
  <c r="G193" i="9" s="1"/>
  <c r="G194" i="9" s="1"/>
  <c r="G195" i="9" s="1"/>
  <c r="G196" i="9" s="1"/>
  <c r="G197" i="9" s="1"/>
  <c r="G198" i="9" s="1"/>
  <c r="G199" i="9" s="1"/>
  <c r="G200" i="9" s="1"/>
  <c r="G201" i="9" s="1"/>
  <c r="G202" i="9" s="1"/>
  <c r="G203" i="9" s="1"/>
  <c r="G204" i="9" s="1"/>
  <c r="G205" i="9" s="1"/>
  <c r="G206" i="9" s="1"/>
  <c r="G207" i="9" s="1"/>
  <c r="G208" i="9" s="1"/>
  <c r="G209" i="9" s="1"/>
  <c r="G210" i="9" s="1"/>
  <c r="G211" i="9" s="1"/>
  <c r="G212" i="9" s="1"/>
  <c r="G213" i="9" s="1"/>
  <c r="G214" i="9" s="1"/>
  <c r="G215" i="9" s="1"/>
  <c r="G216" i="9" s="1"/>
  <c r="G217" i="9" s="1"/>
  <c r="G218" i="9" s="1"/>
  <c r="G219" i="9" s="1"/>
  <c r="G220" i="9" s="1"/>
  <c r="G221" i="9" s="1"/>
  <c r="G222" i="9" s="1"/>
  <c r="G223" i="9" s="1"/>
  <c r="G224" i="9" s="1"/>
  <c r="G225" i="9" s="1"/>
  <c r="G226" i="9" s="1"/>
  <c r="G227" i="9" s="1"/>
  <c r="G228" i="9" s="1"/>
  <c r="G229" i="9" s="1"/>
  <c r="G230" i="9" s="1"/>
  <c r="G231" i="9" s="1"/>
  <c r="G232" i="9" s="1"/>
  <c r="G233" i="9" s="1"/>
  <c r="G234" i="9" s="1"/>
  <c r="G235" i="9" s="1"/>
  <c r="G236" i="9" s="1"/>
  <c r="G237" i="9" s="1"/>
  <c r="G238" i="9" s="1"/>
  <c r="G239" i="9" s="1"/>
  <c r="G240" i="9" s="1"/>
  <c r="G241" i="9" s="1"/>
  <c r="G242" i="9" s="1"/>
  <c r="G243" i="9" s="1"/>
  <c r="G244" i="9" s="1"/>
  <c r="G245" i="9" s="1"/>
  <c r="G246" i="9" s="1"/>
  <c r="G247" i="9" s="1"/>
  <c r="G248" i="9" s="1"/>
  <c r="G249" i="9" s="1"/>
  <c r="G250" i="9" s="1"/>
  <c r="G251" i="9" s="1"/>
  <c r="G252" i="9" s="1"/>
  <c r="G253" i="9" s="1"/>
  <c r="G254" i="9" s="1"/>
  <c r="G255" i="9" s="1"/>
  <c r="G256" i="9" s="1"/>
  <c r="G257" i="9" s="1"/>
  <c r="G258" i="9" s="1"/>
  <c r="G259" i="9" s="1"/>
  <c r="G260" i="9" s="1"/>
  <c r="G261" i="9" s="1"/>
  <c r="G262" i="9" s="1"/>
  <c r="G263" i="9" s="1"/>
  <c r="G264" i="9" s="1"/>
  <c r="G265" i="9" s="1"/>
  <c r="E3" i="9" l="1"/>
  <c r="F3" i="9" s="1"/>
  <c r="D5" i="9"/>
  <c r="D6" i="9" l="1"/>
  <c r="E6" i="9"/>
  <c r="F6" i="9" s="1"/>
  <c r="E5" i="9" l="1"/>
  <c r="F5" i="9" s="1"/>
  <c r="D7" i="9"/>
  <c r="D8" i="9" l="1"/>
  <c r="E7" i="9"/>
  <c r="F7" i="9" s="1"/>
  <c r="E8" i="9" l="1"/>
  <c r="F8" i="9" s="1"/>
  <c r="D9" i="9"/>
  <c r="D10" i="9" l="1"/>
  <c r="E9" i="9"/>
  <c r="F9" i="9" s="1"/>
  <c r="D11" i="9" l="1"/>
  <c r="E10" i="9"/>
  <c r="F10" i="9" s="1"/>
  <c r="D12" i="9" l="1"/>
  <c r="E11" i="9"/>
  <c r="F11" i="9" s="1"/>
  <c r="D13" i="9" l="1"/>
  <c r="E12" i="9"/>
  <c r="F12" i="9" s="1"/>
  <c r="D14" i="9" l="1"/>
  <c r="E13" i="9"/>
  <c r="F13" i="9" s="1"/>
  <c r="D15" i="9" l="1"/>
  <c r="E14" i="9"/>
  <c r="F14" i="9" s="1"/>
  <c r="E15" i="9" l="1"/>
  <c r="F15" i="9" s="1"/>
  <c r="D16" i="9"/>
  <c r="D17" i="9" l="1"/>
  <c r="E16" i="9" l="1"/>
  <c r="F16" i="9" s="1"/>
  <c r="D18" i="9"/>
  <c r="E17" i="9" s="1"/>
  <c r="F17" i="9" s="1"/>
  <c r="D19" i="9" l="1"/>
  <c r="E18" i="9"/>
  <c r="F18" i="9" s="1"/>
  <c r="D20" i="9" l="1"/>
  <c r="E19" i="9"/>
  <c r="F19" i="9" s="1"/>
  <c r="E20" i="9" l="1"/>
  <c r="F20" i="9" s="1"/>
  <c r="D21" i="9"/>
  <c r="D22" i="9" l="1"/>
  <c r="E21" i="9"/>
  <c r="F21" i="9" s="1"/>
  <c r="D23" i="9" l="1"/>
  <c r="E22" i="9"/>
  <c r="F22" i="9" s="1"/>
  <c r="D24" i="9" l="1"/>
  <c r="E23" i="9"/>
  <c r="F23" i="9" s="1"/>
  <c r="D25" i="9" l="1"/>
  <c r="E24" i="9"/>
  <c r="F24" i="9" s="1"/>
  <c r="E25" i="9" l="1"/>
  <c r="F25" i="9" s="1"/>
  <c r="D26" i="9"/>
  <c r="D27" i="9" l="1"/>
  <c r="E26" i="9"/>
  <c r="F26" i="9" s="1"/>
  <c r="D28" i="9" l="1"/>
  <c r="E27" i="9"/>
  <c r="F27" i="9" s="1"/>
  <c r="D29" i="9" l="1"/>
  <c r="E28" i="9"/>
  <c r="F28" i="9" s="1"/>
  <c r="E29" i="9" l="1"/>
  <c r="F29" i="9" s="1"/>
  <c r="D30" i="9"/>
  <c r="D31" i="9" l="1"/>
  <c r="E30" i="9"/>
  <c r="F30" i="9" s="1"/>
  <c r="D32" i="9" l="1"/>
  <c r="E31" i="9"/>
  <c r="F31" i="9" s="1"/>
  <c r="D33" i="9" l="1"/>
  <c r="E32" i="9" l="1"/>
  <c r="F32" i="9" s="1"/>
  <c r="D34" i="9"/>
  <c r="E33" i="9" s="1"/>
  <c r="F33" i="9" s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" i="4"/>
  <c r="C336" i="2"/>
  <c r="B336" i="2"/>
  <c r="C326" i="2"/>
  <c r="B326" i="2"/>
  <c r="C333" i="2"/>
  <c r="B333" i="2"/>
  <c r="C327" i="2"/>
  <c r="B327" i="2"/>
  <c r="C332" i="2"/>
  <c r="B332" i="2"/>
  <c r="C330" i="2"/>
  <c r="B330" i="2"/>
  <c r="C335" i="2"/>
  <c r="B335" i="2"/>
  <c r="C325" i="2"/>
  <c r="B325" i="2"/>
  <c r="C337" i="2"/>
  <c r="B337" i="2"/>
  <c r="C329" i="2"/>
  <c r="B329" i="2"/>
  <c r="C324" i="2"/>
  <c r="B324" i="2"/>
  <c r="C334" i="2"/>
  <c r="B334" i="2"/>
  <c r="C331" i="2"/>
  <c r="B331" i="2"/>
  <c r="C328" i="2"/>
  <c r="B328" i="2"/>
  <c r="D35" i="9" l="1"/>
  <c r="E34" i="9"/>
  <c r="F34" i="9" s="1"/>
  <c r="D36" i="9" l="1"/>
  <c r="E35" i="9"/>
  <c r="F35" i="9" s="1"/>
  <c r="E36" i="9" l="1"/>
  <c r="F36" i="9" s="1"/>
  <c r="D37" i="9"/>
  <c r="D38" i="9" l="1"/>
  <c r="E37" i="9"/>
  <c r="F37" i="9" s="1"/>
  <c r="D39" i="9" l="1"/>
  <c r="E38" i="9"/>
  <c r="F38" i="9" s="1"/>
  <c r="D40" i="9" l="1"/>
  <c r="E39" i="9"/>
  <c r="F39" i="9" s="1"/>
  <c r="D41" i="9" l="1"/>
  <c r="E40" i="9"/>
  <c r="F40" i="9" s="1"/>
  <c r="D42" i="9" l="1"/>
  <c r="E41" i="9"/>
  <c r="F41" i="9" s="1"/>
  <c r="D43" i="9" l="1"/>
  <c r="E42" i="9" l="1"/>
  <c r="F42" i="9" s="1"/>
  <c r="D44" i="9"/>
  <c r="E43" i="9" s="1"/>
  <c r="F43" i="9" s="1"/>
  <c r="D45" i="9" l="1"/>
  <c r="E44" i="9"/>
  <c r="F44" i="9" s="1"/>
  <c r="E45" i="9" l="1"/>
  <c r="F45" i="9" s="1"/>
  <c r="D46" i="9"/>
  <c r="D47" i="9" l="1"/>
  <c r="E46" i="9"/>
  <c r="F46" i="9" s="1"/>
  <c r="D48" i="9" l="1"/>
  <c r="E47" i="9"/>
  <c r="F47" i="9" s="1"/>
  <c r="D49" i="9" l="1"/>
  <c r="E48" i="9"/>
  <c r="F48" i="9" s="1"/>
  <c r="E49" i="9" l="1"/>
  <c r="F49" i="9" s="1"/>
  <c r="D50" i="9"/>
  <c r="E50" i="9" l="1"/>
  <c r="F50" i="9" s="1"/>
  <c r="D51" i="9"/>
  <c r="E51" i="9" l="1"/>
  <c r="F51" i="9" s="1"/>
  <c r="D52" i="9"/>
  <c r="D53" i="9" l="1"/>
  <c r="E52" i="9"/>
  <c r="F52" i="9" s="1"/>
  <c r="D54" i="9" l="1"/>
  <c r="E53" i="9"/>
  <c r="F53" i="9" s="1"/>
  <c r="E54" i="9" l="1"/>
  <c r="F54" i="9" s="1"/>
  <c r="D55" i="9"/>
  <c r="E55" i="9" l="1"/>
  <c r="F55" i="9" s="1"/>
  <c r="D56" i="9"/>
  <c r="D57" i="9" l="1"/>
  <c r="E56" i="9"/>
  <c r="F56" i="9" s="1"/>
  <c r="D58" i="9" l="1"/>
  <c r="E57" i="9"/>
  <c r="F57" i="9" s="1"/>
  <c r="D59" i="9" l="1"/>
  <c r="E59" i="9" s="1"/>
  <c r="F59" i="9" s="1"/>
  <c r="E58" i="9" l="1"/>
  <c r="F58" i="9" s="1"/>
  <c r="D60" i="9"/>
  <c r="E60" i="9" l="1"/>
  <c r="F60" i="9" s="1"/>
  <c r="D61" i="9"/>
  <c r="D62" i="9" l="1"/>
  <c r="E61" i="9"/>
  <c r="F61" i="9" s="1"/>
  <c r="E62" i="9" l="1"/>
  <c r="F62" i="9" s="1"/>
  <c r="D63" i="9"/>
  <c r="E63" i="9" l="1"/>
  <c r="F63" i="9" s="1"/>
  <c r="D64" i="9"/>
  <c r="D65" i="9" l="1"/>
  <c r="E64" i="9"/>
  <c r="F64" i="9" s="1"/>
  <c r="D66" i="9" l="1"/>
  <c r="D67" i="9" s="1"/>
  <c r="E66" i="9"/>
  <c r="F66" i="9" s="1"/>
  <c r="E65" i="9"/>
  <c r="F65" i="9" s="1"/>
  <c r="D68" i="9" l="1"/>
  <c r="D69" i="9" s="1"/>
  <c r="E68" i="9"/>
  <c r="F68" i="9" s="1"/>
  <c r="E67" i="9"/>
  <c r="F67" i="9" s="1"/>
  <c r="D70" i="9" l="1"/>
  <c r="D71" i="9" s="1"/>
  <c r="E70" i="9"/>
  <c r="F70" i="9" s="1"/>
  <c r="E69" i="9"/>
  <c r="F69" i="9" s="1"/>
  <c r="D72" i="9" l="1"/>
  <c r="E71" i="9"/>
  <c r="F71" i="9" s="1"/>
  <c r="E72" i="9" l="1"/>
  <c r="F72" i="9" s="1"/>
  <c r="D73" i="9"/>
  <c r="D74" i="9" l="1"/>
  <c r="D75" i="9" s="1"/>
  <c r="E74" i="9"/>
  <c r="F74" i="9" s="1"/>
  <c r="E73" i="9"/>
  <c r="F73" i="9" s="1"/>
  <c r="D76" i="9" l="1"/>
  <c r="E75" i="9"/>
  <c r="F75" i="9" s="1"/>
  <c r="E76" i="9" l="1"/>
  <c r="F76" i="9" s="1"/>
  <c r="D77" i="9"/>
  <c r="D78" i="9" l="1"/>
  <c r="E77" i="9"/>
  <c r="F77" i="9" s="1"/>
  <c r="D79" i="9" l="1"/>
  <c r="E78" i="9"/>
  <c r="F78" i="9" s="1"/>
  <c r="D80" i="9" l="1"/>
  <c r="E79" i="9"/>
  <c r="F79" i="9" s="1"/>
  <c r="D81" i="9" l="1"/>
  <c r="E80" i="9"/>
  <c r="F80" i="9" s="1"/>
  <c r="D82" i="9" l="1"/>
  <c r="E81" i="9"/>
  <c r="F81" i="9" s="1"/>
  <c r="E82" i="9" l="1"/>
  <c r="F82" i="9" s="1"/>
  <c r="D83" i="9"/>
  <c r="E83" i="9" l="1"/>
  <c r="F83" i="9" s="1"/>
  <c r="D84" i="9"/>
  <c r="D85" i="9" l="1"/>
  <c r="E84" i="9"/>
  <c r="F84" i="9" s="1"/>
  <c r="D86" i="9" l="1"/>
  <c r="E85" i="9"/>
  <c r="F85" i="9" s="1"/>
  <c r="E86" i="9" l="1"/>
  <c r="F86" i="9" s="1"/>
  <c r="D87" i="9"/>
  <c r="E87" i="9" l="1"/>
  <c r="F87" i="9" s="1"/>
  <c r="D88" i="9"/>
  <c r="D89" i="9" l="1"/>
  <c r="E88" i="9"/>
  <c r="F88" i="9" s="1"/>
  <c r="D90" i="9" l="1"/>
  <c r="E89" i="9"/>
  <c r="F89" i="9" s="1"/>
  <c r="E90" i="9" l="1"/>
  <c r="F90" i="9" s="1"/>
  <c r="D91" i="9"/>
  <c r="E91" i="9" l="1"/>
  <c r="F91" i="9" s="1"/>
  <c r="D92" i="9"/>
  <c r="D93" i="9" l="1"/>
  <c r="E92" i="9"/>
  <c r="F92" i="9" s="1"/>
  <c r="D94" i="9" l="1"/>
  <c r="E93" i="9"/>
  <c r="F93" i="9" s="1"/>
  <c r="E94" i="9" l="1"/>
  <c r="F94" i="9" s="1"/>
  <c r="D95" i="9"/>
  <c r="E95" i="9" l="1"/>
  <c r="F95" i="9" s="1"/>
  <c r="D96" i="9"/>
  <c r="D97" i="9" l="1"/>
  <c r="E97" i="9"/>
  <c r="F97" i="9" s="1"/>
  <c r="E96" i="9" l="1"/>
  <c r="F96" i="9" s="1"/>
  <c r="D98" i="9"/>
  <c r="D99" i="9" l="1"/>
  <c r="E99" i="9"/>
  <c r="F99" i="9" s="1"/>
  <c r="E98" i="9" l="1"/>
  <c r="F98" i="9" s="1"/>
  <c r="D100" i="9"/>
  <c r="D101" i="9" l="1"/>
  <c r="E101" i="9"/>
  <c r="F101" i="9" s="1"/>
  <c r="E100" i="9" l="1"/>
  <c r="F100" i="9" s="1"/>
  <c r="D102" i="9"/>
  <c r="E102" i="9" l="1"/>
  <c r="F102" i="9" s="1"/>
  <c r="D103" i="9"/>
  <c r="E103" i="9" l="1"/>
  <c r="F103" i="9" s="1"/>
  <c r="D104" i="9"/>
  <c r="D105" i="9" l="1"/>
  <c r="D106" i="9" s="1"/>
  <c r="E104" i="9"/>
  <c r="F104" i="9" s="1"/>
  <c r="E105" i="9"/>
  <c r="F105" i="9" s="1"/>
  <c r="D107" i="9" l="1"/>
  <c r="D108" i="9" s="1"/>
  <c r="E106" i="9"/>
  <c r="F106" i="9" s="1"/>
  <c r="E107" i="9"/>
  <c r="F107" i="9" s="1"/>
  <c r="D109" i="9" l="1"/>
  <c r="D110" i="9" s="1"/>
  <c r="E109" i="9"/>
  <c r="F109" i="9" s="1"/>
  <c r="E108" i="9"/>
  <c r="F108" i="9" s="1"/>
  <c r="D111" i="9" l="1"/>
  <c r="D112" i="9" s="1"/>
  <c r="E110" i="9"/>
  <c r="F110" i="9" s="1"/>
  <c r="E111" i="9"/>
  <c r="F111" i="9" s="1"/>
  <c r="D113" i="9" l="1"/>
  <c r="E112" i="9"/>
  <c r="F112" i="9" s="1"/>
  <c r="D114" i="9" l="1"/>
  <c r="E113" i="9"/>
  <c r="F113" i="9" s="1"/>
  <c r="D115" i="9" l="1"/>
  <c r="D116" i="9" s="1"/>
  <c r="E114" i="9"/>
  <c r="F114" i="9" s="1"/>
  <c r="E115" i="9" l="1"/>
  <c r="F115" i="9" s="1"/>
  <c r="D117" i="9"/>
  <c r="E116" i="9" l="1"/>
  <c r="F116" i="9" s="1"/>
  <c r="D118" i="9"/>
  <c r="E117" i="9" s="1"/>
  <c r="F117" i="9" s="1"/>
  <c r="E118" i="9" l="1"/>
  <c r="F118" i="9" s="1"/>
  <c r="D119" i="9"/>
  <c r="D120" i="9" l="1"/>
  <c r="E119" i="9"/>
  <c r="F119" i="9" s="1"/>
  <c r="D121" i="9" l="1"/>
  <c r="E120" i="9"/>
  <c r="F120" i="9" s="1"/>
  <c r="D122" i="9" l="1"/>
  <c r="E121" i="9"/>
  <c r="F121" i="9" s="1"/>
  <c r="E122" i="9" l="1"/>
  <c r="F122" i="9" s="1"/>
  <c r="D123" i="9"/>
  <c r="D124" i="9" l="1"/>
  <c r="E123" i="9"/>
  <c r="F123" i="9" s="1"/>
  <c r="D125" i="9" l="1"/>
  <c r="E124" i="9"/>
  <c r="F124" i="9" s="1"/>
  <c r="D126" i="9" l="1"/>
  <c r="E125" i="9"/>
  <c r="F125" i="9" s="1"/>
  <c r="D127" i="9" l="1"/>
  <c r="E126" i="9" s="1"/>
  <c r="F126" i="9" s="1"/>
  <c r="D128" i="9" l="1"/>
  <c r="E127" i="9"/>
  <c r="F127" i="9" s="1"/>
  <c r="E128" i="9" l="1"/>
  <c r="F128" i="9" s="1"/>
  <c r="D129" i="9"/>
  <c r="D130" i="9" l="1"/>
  <c r="E129" i="9"/>
  <c r="F129" i="9" s="1"/>
  <c r="E130" i="9" l="1"/>
  <c r="F130" i="9" s="1"/>
  <c r="D131" i="9"/>
  <c r="D132" i="9" l="1"/>
  <c r="E131" i="9"/>
  <c r="F131" i="9" s="1"/>
  <c r="E132" i="9" l="1"/>
  <c r="F132" i="9" s="1"/>
  <c r="D133" i="9"/>
  <c r="D134" i="9" l="1"/>
  <c r="E133" i="9"/>
  <c r="F133" i="9" s="1"/>
  <c r="D135" i="9" l="1"/>
  <c r="E134" i="9"/>
  <c r="F134" i="9" s="1"/>
  <c r="D136" i="9" l="1"/>
  <c r="E135" i="9"/>
  <c r="F135" i="9" s="1"/>
  <c r="E136" i="9" l="1"/>
  <c r="F136" i="9" s="1"/>
  <c r="D137" i="9"/>
  <c r="D138" i="9" l="1"/>
  <c r="E137" i="9"/>
  <c r="F137" i="9" s="1"/>
  <c r="D139" i="9" l="1"/>
  <c r="E139" i="9"/>
  <c r="F139" i="9" s="1"/>
  <c r="E138" i="9" l="1"/>
  <c r="F138" i="9" s="1"/>
  <c r="D140" i="9"/>
  <c r="D141" i="9" l="1"/>
  <c r="E140" i="9"/>
  <c r="F140" i="9" s="1"/>
  <c r="E141" i="9" l="1"/>
  <c r="F141" i="9" s="1"/>
  <c r="D142" i="9"/>
  <c r="D143" i="9" l="1"/>
  <c r="E142" i="9"/>
  <c r="F142" i="9" s="1"/>
  <c r="D144" i="9" l="1"/>
  <c r="D145" i="9" s="1"/>
  <c r="E143" i="9"/>
  <c r="F143" i="9" s="1"/>
  <c r="E144" i="9"/>
  <c r="F144" i="9" s="1"/>
  <c r="D146" i="9" l="1"/>
  <c r="E145" i="9"/>
  <c r="F145" i="9" s="1"/>
  <c r="D147" i="9" l="1"/>
  <c r="E146" i="9"/>
  <c r="F146" i="9" s="1"/>
  <c r="D148" i="9" l="1"/>
  <c r="E147" i="9"/>
  <c r="F147" i="9" s="1"/>
  <c r="D149" i="9" l="1"/>
  <c r="E148" i="9"/>
  <c r="F148" i="9" s="1"/>
  <c r="D150" i="9" l="1"/>
  <c r="E149" i="9"/>
  <c r="F149" i="9" s="1"/>
  <c r="D151" i="9" l="1"/>
  <c r="E150" i="9" s="1"/>
  <c r="F150" i="9" s="1"/>
  <c r="D152" i="9" l="1"/>
  <c r="E151" i="9"/>
  <c r="F151" i="9" s="1"/>
  <c r="E152" i="9" l="1"/>
  <c r="F152" i="9" s="1"/>
  <c r="D153" i="9"/>
  <c r="D154" i="9" l="1"/>
  <c r="E153" i="9"/>
  <c r="F153" i="9" s="1"/>
  <c r="D155" i="9" l="1"/>
  <c r="E154" i="9"/>
  <c r="F154" i="9" s="1"/>
  <c r="E155" i="9" l="1"/>
  <c r="F155" i="9" s="1"/>
  <c r="D156" i="9"/>
  <c r="D157" i="9" l="1"/>
  <c r="D158" i="9" s="1"/>
  <c r="E156" i="9"/>
  <c r="F156" i="9" s="1"/>
  <c r="E157" i="9"/>
  <c r="F157" i="9" s="1"/>
  <c r="D159" i="9" l="1"/>
  <c r="D160" i="9" s="1"/>
  <c r="E159" i="9"/>
  <c r="F159" i="9" s="1"/>
  <c r="E158" i="9"/>
  <c r="F158" i="9" s="1"/>
  <c r="E160" i="9" l="1"/>
  <c r="F160" i="9" s="1"/>
  <c r="D161" i="9"/>
  <c r="D162" i="9" l="1"/>
  <c r="E161" i="9"/>
  <c r="F161" i="9" s="1"/>
  <c r="D163" i="9" l="1"/>
  <c r="E162" i="9"/>
  <c r="F162" i="9" s="1"/>
  <c r="D164" i="9" l="1"/>
  <c r="E163" i="9"/>
  <c r="F163" i="9" s="1"/>
  <c r="E164" i="9" l="1"/>
  <c r="F164" i="9" s="1"/>
  <c r="D165" i="9"/>
  <c r="D166" i="9" l="1"/>
  <c r="E165" i="9"/>
  <c r="F165" i="9" s="1"/>
  <c r="E166" i="9" l="1"/>
  <c r="F166" i="9" s="1"/>
  <c r="D167" i="9"/>
  <c r="D168" i="9" l="1"/>
  <c r="E167" i="9"/>
  <c r="F167" i="9" s="1"/>
  <c r="D169" i="9" l="1"/>
  <c r="D170" i="9" s="1"/>
  <c r="E169" i="9"/>
  <c r="F169" i="9" s="1"/>
  <c r="E168" i="9"/>
  <c r="F168" i="9" s="1"/>
  <c r="D171" i="9" l="1"/>
  <c r="D172" i="9" s="1"/>
  <c r="E171" i="9"/>
  <c r="F171" i="9" s="1"/>
  <c r="E170" i="9"/>
  <c r="F170" i="9" s="1"/>
  <c r="D173" i="9" l="1"/>
  <c r="D174" i="9" s="1"/>
  <c r="E173" i="9"/>
  <c r="F173" i="9" s="1"/>
  <c r="E172" i="9"/>
  <c r="F172" i="9" s="1"/>
  <c r="D175" i="9" l="1"/>
  <c r="D176" i="9" s="1"/>
  <c r="E175" i="9"/>
  <c r="F175" i="9" s="1"/>
  <c r="E174" i="9"/>
  <c r="F174" i="9" s="1"/>
  <c r="D177" i="9" l="1"/>
  <c r="D178" i="9" s="1"/>
  <c r="E177" i="9"/>
  <c r="F177" i="9" s="1"/>
  <c r="E176" i="9"/>
  <c r="F176" i="9" s="1"/>
  <c r="D179" i="9" l="1"/>
  <c r="D180" i="9" s="1"/>
  <c r="E179" i="9"/>
  <c r="F179" i="9" s="1"/>
  <c r="E178" i="9"/>
  <c r="F178" i="9" s="1"/>
  <c r="D181" i="9" l="1"/>
  <c r="E180" i="9"/>
  <c r="F180" i="9" s="1"/>
  <c r="D182" i="9" l="1"/>
  <c r="E181" i="9"/>
  <c r="F181" i="9" s="1"/>
  <c r="E182" i="9" l="1"/>
  <c r="F182" i="9" s="1"/>
  <c r="D183" i="9"/>
  <c r="D184" i="9" l="1"/>
  <c r="E183" i="9"/>
  <c r="F183" i="9" s="1"/>
  <c r="D185" i="9" l="1"/>
  <c r="E184" i="9"/>
  <c r="F184" i="9" s="1"/>
  <c r="D186" i="9" l="1"/>
  <c r="E185" i="9"/>
  <c r="F185" i="9" s="1"/>
  <c r="D187" i="9" l="1"/>
  <c r="D188" i="9" s="1"/>
  <c r="E186" i="9"/>
  <c r="F186" i="9" s="1"/>
  <c r="E187" i="9" l="1"/>
  <c r="F187" i="9" s="1"/>
  <c r="D189" i="9"/>
  <c r="D190" i="9" s="1"/>
  <c r="E188" i="9"/>
  <c r="F188" i="9" s="1"/>
  <c r="E189" i="9"/>
  <c r="F189" i="9" s="1"/>
  <c r="D191" i="9" l="1"/>
  <c r="E190" i="9"/>
  <c r="F190" i="9" s="1"/>
  <c r="D192" i="9" l="1"/>
  <c r="D193" i="9" s="1"/>
  <c r="E192" i="9"/>
  <c r="F192" i="9" s="1"/>
  <c r="E191" i="9"/>
  <c r="F191" i="9" s="1"/>
  <c r="E193" i="9" l="1"/>
  <c r="F193" i="9" s="1"/>
  <c r="D194" i="9"/>
  <c r="D195" i="9" l="1"/>
  <c r="E194" i="9"/>
  <c r="F194" i="9" s="1"/>
  <c r="D196" i="9" l="1"/>
  <c r="E195" i="9" s="1"/>
  <c r="F195" i="9" s="1"/>
  <c r="D197" i="9" l="1"/>
  <c r="E196" i="9"/>
  <c r="F196" i="9" s="1"/>
  <c r="D198" i="9" l="1"/>
  <c r="E197" i="9"/>
  <c r="F197" i="9" s="1"/>
  <c r="D199" i="9" l="1"/>
  <c r="E199" i="9" s="1"/>
  <c r="F199" i="9" s="1"/>
  <c r="E198" i="9" l="1"/>
  <c r="F198" i="9" s="1"/>
  <c r="D200" i="9"/>
  <c r="D201" i="9" l="1"/>
  <c r="D202" i="9" s="1"/>
  <c r="E200" i="9"/>
  <c r="F200" i="9" s="1"/>
  <c r="E201" i="9"/>
  <c r="F201" i="9" s="1"/>
  <c r="D203" i="9" l="1"/>
  <c r="E202" i="9" l="1"/>
  <c r="F202" i="9" s="1"/>
  <c r="D204" i="9"/>
  <c r="E203" i="9" s="1"/>
  <c r="F203" i="9" s="1"/>
  <c r="D205" i="9" l="1"/>
  <c r="D206" i="9" s="1"/>
  <c r="E205" i="9"/>
  <c r="F205" i="9" s="1"/>
  <c r="E204" i="9"/>
  <c r="F204" i="9" s="1"/>
  <c r="E206" i="9" l="1"/>
  <c r="F206" i="9" s="1"/>
  <c r="D207" i="9"/>
  <c r="D208" i="9" l="1"/>
  <c r="E207" i="9"/>
  <c r="F207" i="9" s="1"/>
  <c r="D209" i="9" l="1"/>
  <c r="E208" i="9"/>
  <c r="F208" i="9" s="1"/>
  <c r="D210" i="9" l="1"/>
  <c r="D211" i="9" s="1"/>
  <c r="E209" i="9"/>
  <c r="F209" i="9" s="1"/>
  <c r="E210" i="9"/>
  <c r="F210" i="9" s="1"/>
  <c r="D212" i="9" l="1"/>
  <c r="E211" i="9"/>
  <c r="F211" i="9" s="1"/>
  <c r="D213" i="9" l="1"/>
  <c r="E212" i="9"/>
  <c r="F212" i="9" s="1"/>
  <c r="D214" i="9" l="1"/>
  <c r="E213" i="9" s="1"/>
  <c r="F213" i="9" s="1"/>
  <c r="E214" i="9" l="1"/>
  <c r="F214" i="9" s="1"/>
  <c r="D215" i="9"/>
  <c r="D216" i="9" l="1"/>
  <c r="E215" i="9"/>
  <c r="F215" i="9" s="1"/>
  <c r="D217" i="9" l="1"/>
  <c r="E216" i="9"/>
  <c r="F216" i="9" s="1"/>
  <c r="E217" i="9" l="1"/>
  <c r="F217" i="9" s="1"/>
  <c r="D218" i="9"/>
  <c r="E218" i="9" l="1"/>
  <c r="F218" i="9" s="1"/>
  <c r="D219" i="9"/>
  <c r="D220" i="9" l="1"/>
  <c r="E219" i="9"/>
  <c r="F219" i="9" s="1"/>
  <c r="D221" i="9" l="1"/>
  <c r="E220" i="9"/>
  <c r="F220" i="9" s="1"/>
  <c r="D222" i="9" l="1"/>
  <c r="E221" i="9"/>
  <c r="F221" i="9" s="1"/>
  <c r="E222" i="9" l="1"/>
  <c r="F222" i="9" s="1"/>
  <c r="D223" i="9"/>
  <c r="D224" i="9" l="1"/>
  <c r="E223" i="9"/>
  <c r="F223" i="9" s="1"/>
  <c r="D225" i="9" l="1"/>
  <c r="D226" i="9" s="1"/>
  <c r="E224" i="9"/>
  <c r="F224" i="9" s="1"/>
  <c r="E225" i="9"/>
  <c r="F225" i="9" s="1"/>
  <c r="D227" i="9" l="1"/>
  <c r="D228" i="9" s="1"/>
  <c r="E227" i="9"/>
  <c r="F227" i="9" s="1"/>
  <c r="E226" i="9"/>
  <c r="F226" i="9" s="1"/>
  <c r="D229" i="9" l="1"/>
  <c r="E228" i="9"/>
  <c r="F228" i="9" s="1"/>
  <c r="D230" i="9" l="1"/>
  <c r="D231" i="9" l="1"/>
  <c r="E229" i="9" s="1"/>
  <c r="F229" i="9" s="1"/>
  <c r="E230" i="9"/>
  <c r="F230" i="9" s="1"/>
  <c r="E231" i="9" l="1"/>
  <c r="F231" i="9" s="1"/>
  <c r="D232" i="9"/>
  <c r="D233" i="9" l="1"/>
  <c r="D234" i="9" l="1"/>
  <c r="E233" i="9"/>
  <c r="F233" i="9" s="1"/>
  <c r="D235" i="9" l="1"/>
  <c r="E232" i="9"/>
  <c r="F232" i="9" s="1"/>
  <c r="E234" i="9"/>
  <c r="F234" i="9" s="1"/>
  <c r="D236" i="9"/>
  <c r="D237" i="9" s="1"/>
  <c r="E235" i="9"/>
  <c r="F235" i="9" s="1"/>
  <c r="E236" i="9" l="1"/>
  <c r="F236" i="9" s="1"/>
  <c r="D238" i="9"/>
  <c r="E238" i="9"/>
  <c r="F238" i="9" s="1"/>
  <c r="E237" i="9" l="1"/>
  <c r="F237" i="9" s="1"/>
  <c r="D239" i="9"/>
  <c r="D240" i="9" l="1"/>
  <c r="E239" i="9"/>
  <c r="F239" i="9" s="1"/>
  <c r="E240" i="9" l="1"/>
  <c r="F240" i="9" s="1"/>
  <c r="D241" i="9"/>
  <c r="D242" i="9" l="1"/>
  <c r="E241" i="9"/>
  <c r="F241" i="9" s="1"/>
  <c r="E242" i="9" l="1"/>
  <c r="F242" i="9" s="1"/>
  <c r="D243" i="9"/>
  <c r="E243" i="9" l="1"/>
  <c r="F243" i="9" s="1"/>
  <c r="D244" i="9"/>
  <c r="D245" i="9" l="1"/>
  <c r="E244" i="9"/>
  <c r="F244" i="9" s="1"/>
  <c r="D246" i="9" l="1"/>
  <c r="E245" i="9"/>
  <c r="F245" i="9" s="1"/>
  <c r="E246" i="9" l="1"/>
  <c r="F246" i="9" s="1"/>
  <c r="D247" i="9"/>
  <c r="E247" i="9" l="1"/>
  <c r="F247" i="9" s="1"/>
  <c r="D248" i="9"/>
  <c r="D249" i="9" l="1"/>
  <c r="D250" i="9" l="1"/>
  <c r="E248" i="9" s="1"/>
  <c r="F248" i="9" s="1"/>
  <c r="E249" i="9"/>
  <c r="F249" i="9" s="1"/>
  <c r="D251" i="9" l="1"/>
  <c r="E250" i="9"/>
  <c r="F250" i="9" s="1"/>
  <c r="D252" i="9" l="1"/>
  <c r="E252" i="9" l="1"/>
  <c r="F252" i="9" s="1"/>
  <c r="D253" i="9"/>
  <c r="E251" i="9" s="1"/>
  <c r="F251" i="9" s="1"/>
  <c r="D254" i="9" l="1"/>
  <c r="E253" i="9"/>
  <c r="F253" i="9" s="1"/>
  <c r="E254" i="9" l="1"/>
  <c r="F254" i="9" s="1"/>
  <c r="D255" i="9"/>
  <c r="E255" i="9" l="1"/>
  <c r="F255" i="9" s="1"/>
  <c r="D256" i="9"/>
  <c r="D257" i="9" l="1"/>
  <c r="E256" i="9"/>
  <c r="F256" i="9" s="1"/>
  <c r="D258" i="9" l="1"/>
  <c r="E257" i="9"/>
  <c r="F257" i="9" s="1"/>
  <c r="E258" i="9" l="1"/>
  <c r="F258" i="9" s="1"/>
  <c r="D259" i="9"/>
  <c r="E259" i="9" l="1"/>
  <c r="F259" i="9" s="1"/>
  <c r="D260" i="9"/>
  <c r="D261" i="9" l="1"/>
  <c r="E260" i="9"/>
  <c r="F260" i="9" s="1"/>
  <c r="D262" i="9" l="1"/>
  <c r="E261" i="9"/>
  <c r="F261" i="9" s="1"/>
  <c r="E262" i="9" l="1"/>
  <c r="F262" i="9" s="1"/>
  <c r="D263" i="9"/>
  <c r="E263" i="9" l="1"/>
  <c r="F263" i="9" s="1"/>
  <c r="D264" i="9"/>
  <c r="D265" i="9" l="1"/>
  <c r="E264" i="9"/>
  <c r="F264" i="9" s="1"/>
  <c r="E265" i="9" l="1"/>
  <c r="F265" i="9" s="1"/>
</calcChain>
</file>

<file path=xl/sharedStrings.xml><?xml version="1.0" encoding="utf-8"?>
<sst xmlns="http://schemas.openxmlformats.org/spreadsheetml/2006/main" count="19234" uniqueCount="1541">
  <si>
    <t>CHR</t>
  </si>
  <si>
    <t>BP</t>
  </si>
  <si>
    <t>A2</t>
  </si>
  <si>
    <t>MAF</t>
  </si>
  <si>
    <t>Z</t>
  </si>
  <si>
    <t>Z_EmpDist</t>
  </si>
  <si>
    <t>Zroe</t>
  </si>
  <si>
    <t>Zroe_EmpDist</t>
  </si>
  <si>
    <t>Zb</t>
  </si>
  <si>
    <t>Zb_EmpDist</t>
  </si>
  <si>
    <t>G</t>
  </si>
  <si>
    <t>C</t>
  </si>
  <si>
    <t>A</t>
  </si>
  <si>
    <t>T</t>
  </si>
  <si>
    <t>Study</t>
  </si>
  <si>
    <t>Chr</t>
  </si>
  <si>
    <t>Region</t>
  </si>
  <si>
    <t>Build</t>
  </si>
  <si>
    <t>Axelsson</t>
  </si>
  <si>
    <t>CanFam2</t>
  </si>
  <si>
    <t>vonHoldt</t>
  </si>
  <si>
    <t>Boyko</t>
  </si>
  <si>
    <t>Wang</t>
  </si>
  <si>
    <t>Vaysse</t>
  </si>
  <si>
    <t>Akey</t>
  </si>
  <si>
    <t>Freedman</t>
  </si>
  <si>
    <t>CanFam3.1</t>
  </si>
  <si>
    <t>Cagan</t>
  </si>
  <si>
    <t>to</t>
  </si>
  <si>
    <t>Location</t>
  </si>
  <si>
    <t>Canfam2.0</t>
  </si>
  <si>
    <t>chr2:64756277-64756277</t>
  </si>
  <si>
    <t>chr2:64760335-64760335</t>
  </si>
  <si>
    <t>chr2:64777558-64777558</t>
  </si>
  <si>
    <t>chr2:64781481-64781481</t>
  </si>
  <si>
    <t>chr3:20375206-20375206</t>
  </si>
  <si>
    <t>chr3:20385990-20385990</t>
  </si>
  <si>
    <t>chr3:20400908-20400908</t>
  </si>
  <si>
    <t>chr3:75534860-75534860</t>
  </si>
  <si>
    <t>chr4:20723487-20723487</t>
  </si>
  <si>
    <t>chr4:60548742-60548742</t>
  </si>
  <si>
    <t>chr4:60569724-60569724</t>
  </si>
  <si>
    <t>chr5:7067664-7067664</t>
  </si>
  <si>
    <t>chr5:9840309-9840309</t>
  </si>
  <si>
    <t>chr5:9846907-9846907</t>
  </si>
  <si>
    <t>chr5:9861068-9861068</t>
  </si>
  <si>
    <t>chr5:43202747-43202747</t>
  </si>
  <si>
    <t>chr6:36551133-36551133</t>
  </si>
  <si>
    <t>chr7:27620854-27620854</t>
  </si>
  <si>
    <t>chr7:27632471-27632471</t>
  </si>
  <si>
    <t>chr8:10740785-10740785</t>
  </si>
  <si>
    <t>chr10:47512353-47512353</t>
  </si>
  <si>
    <t>chr11:57353092-57353092</t>
  </si>
  <si>
    <t>chr11:57376306-57376306</t>
  </si>
  <si>
    <t>chr11:57397026-57397026</t>
  </si>
  <si>
    <t>chr11:57419846-57419846</t>
  </si>
  <si>
    <t>chr12:29285828-29285828</t>
  </si>
  <si>
    <t>chr12:34692388-34692388</t>
  </si>
  <si>
    <t>chr12:34745330-34745330</t>
  </si>
  <si>
    <t>chr12:34835744-34835744</t>
  </si>
  <si>
    <t>chr14:11075085-11075085</t>
  </si>
  <si>
    <t>chr15:23325194-23325194</t>
  </si>
  <si>
    <t>chr16:10427407-10427407</t>
  </si>
  <si>
    <t>chr17:6727634-6727634</t>
  </si>
  <si>
    <t>chr18:32615344-32615344</t>
  </si>
  <si>
    <t>chr19:7815771-7815771</t>
  </si>
  <si>
    <t>chr19:9179776-9179776</t>
  </si>
  <si>
    <t>chr19:9554836-9554836</t>
  </si>
  <si>
    <t>chr19:9561592-9561592</t>
  </si>
  <si>
    <t>chr19:9592075-9592075</t>
  </si>
  <si>
    <t>chr19:10095345-10095345</t>
  </si>
  <si>
    <t>chr19:10097481-10097481</t>
  </si>
  <si>
    <t>chr19:10117914-10117914</t>
  </si>
  <si>
    <t>chr19:10122581-10122581</t>
  </si>
  <si>
    <t>chr20:16388870-16388870</t>
  </si>
  <si>
    <t>chr22:14985619-14985619</t>
  </si>
  <si>
    <t>chr22:21720930-21720930</t>
  </si>
  <si>
    <t>chr22:21906659-21906659</t>
  </si>
  <si>
    <t>chr22:21908105-21908105</t>
  </si>
  <si>
    <t>chr22:22816237-22816237</t>
  </si>
  <si>
    <t>chr22:22870823-22870823</t>
  </si>
  <si>
    <t>chr22:34140349-34140349</t>
  </si>
  <si>
    <t>chr22:34280556-34280556</t>
  </si>
  <si>
    <t>chr22:34293335-34293335</t>
  </si>
  <si>
    <t>chr27:47361404-47361404</t>
  </si>
  <si>
    <t>chr30:4547247-4547247</t>
  </si>
  <si>
    <t>chr30:4721645-4721645</t>
  </si>
  <si>
    <t>chr30:7811279-7811279</t>
  </si>
  <si>
    <t>chr32:27580224-27580224</t>
  </si>
  <si>
    <t>https://genome.ucsc.edu/cgi-bin/hgLiftOver</t>
  </si>
  <si>
    <t>chr1:46046622-46046622</t>
  </si>
  <si>
    <t>chr1:99184587-99184587</t>
  </si>
  <si>
    <t>chr2:74325097-74325097</t>
  </si>
  <si>
    <t>chr5:7097117-7097117</t>
  </si>
  <si>
    <t>chr9:33075236-33075236</t>
  </si>
  <si>
    <t>chr10:47495987-47495987</t>
  </si>
  <si>
    <t>chr10:49180284-49180284</t>
  </si>
  <si>
    <t>chr22:14019919-14019919</t>
  </si>
  <si>
    <t>chr22:14973791-14973791</t>
  </si>
  <si>
    <t>chr26:25181308-25181308</t>
  </si>
  <si>
    <t>chr26:25186582-25186582</t>
  </si>
  <si>
    <t>chr32:27993303-27993303</t>
  </si>
  <si>
    <t>Canfam2</t>
  </si>
  <si>
    <t>Method</t>
  </si>
  <si>
    <t>Sig?</t>
  </si>
  <si>
    <t>Functional pathway enrichment</t>
  </si>
  <si>
    <t>Supplementary Table 6</t>
  </si>
  <si>
    <t>Fst with wolves and Hp (single pop)</t>
  </si>
  <si>
    <t>Z-transform, then 5SD from mean</t>
  </si>
  <si>
    <t>Gostat</t>
  </si>
  <si>
    <t>XP-EHH and Fst, both with wolves</t>
  </si>
  <si>
    <t>normalised, then top 5% and 1%</t>
  </si>
  <si>
    <t>None?</t>
  </si>
  <si>
    <t>Supplementary Table 1</t>
  </si>
  <si>
    <t>Fst to compare breeds to eachother</t>
  </si>
  <si>
    <t>Empirical dist, top 99%</t>
  </si>
  <si>
    <t>Ensembl Biomart</t>
  </si>
  <si>
    <t>Supplementary Table 4</t>
  </si>
  <si>
    <t>Si, di (derived from Fst) and XP-EHH comparing breeds to other breeds</t>
  </si>
  <si>
    <t>top 1%</t>
  </si>
  <si>
    <t>Table 1</t>
  </si>
  <si>
    <t>Fst between dogs, wolves, coyotes and jackals</t>
  </si>
  <si>
    <t>Top 22?</t>
  </si>
  <si>
    <t>Fst between dogs and woves</t>
  </si>
  <si>
    <t>DAVID</t>
  </si>
  <si>
    <t>Supplementary Table 8</t>
  </si>
  <si>
    <t>Fst, deltapi and deltaTajima's D between dogs and wolves</t>
  </si>
  <si>
    <t>compared to null simulated model</t>
  </si>
  <si>
    <t>Fst between dogs and wolves</t>
  </si>
  <si>
    <t>PANTHER</t>
  </si>
  <si>
    <t>Akey, Freedman</t>
  </si>
  <si>
    <t>Overlap</t>
  </si>
  <si>
    <t>seqnames</t>
  </si>
  <si>
    <t>start</t>
  </si>
  <si>
    <t>end</t>
  </si>
  <si>
    <t>width</t>
  </si>
  <si>
    <t>strand</t>
  </si>
  <si>
    <t>peak</t>
  </si>
  <si>
    <t>feature</t>
  </si>
  <si>
    <t>start_position</t>
  </si>
  <si>
    <t>end_position</t>
  </si>
  <si>
    <t>feature_strand</t>
  </si>
  <si>
    <t>insideFeature</t>
  </si>
  <si>
    <t>distancetoFeature</t>
  </si>
  <si>
    <t>shortestDistance</t>
  </si>
  <si>
    <t>fromOverlappingOrNearest</t>
  </si>
  <si>
    <t>external_gene_name</t>
  </si>
  <si>
    <t>go_id</t>
  </si>
  <si>
    <t>name_1006</t>
  </si>
  <si>
    <t>namespace_1003</t>
  </si>
  <si>
    <t>chr1</t>
  </si>
  <si>
    <t>*</t>
  </si>
  <si>
    <t>-</t>
  </si>
  <si>
    <t>inside</t>
  </si>
  <si>
    <t>NearestLocation</t>
  </si>
  <si>
    <t>cellular_component;molecular_function;biological_process</t>
  </si>
  <si>
    <t>upstream</t>
  </si>
  <si>
    <t>Overlapping</t>
  </si>
  <si>
    <t>DNA binding;regulation of transcription</t>
  </si>
  <si>
    <t>molecular_function;biological_process;cellular_component</t>
  </si>
  <si>
    <t>downstream</t>
  </si>
  <si>
    <t>+</t>
  </si>
  <si>
    <t>molecular_function</t>
  </si>
  <si>
    <t>biological_process;molecular_function</t>
  </si>
  <si>
    <t>molecular_function;cellular_component;biological_process</t>
  </si>
  <si>
    <t>ENSCAFG00000000540</t>
  </si>
  <si>
    <t>GO:0055114;GO:0004146;GO:0046654</t>
  </si>
  <si>
    <t>oxidation-reduction process;dihydrofolate reductase activity;tetrahydrofolate biosynthetic process</t>
  </si>
  <si>
    <t>ENSCAFG00000000769</t>
  </si>
  <si>
    <t>PRKN</t>
  </si>
  <si>
    <t>;GO:0005515;GO:0004842;GO:0016567;GO:0005739;GO:0005829</t>
  </si>
  <si>
    <t>;protein binding;ubiquitin-protein transferase activity;protein ubiquitination;mitochondrion;cytosol</t>
  </si>
  <si>
    <t>;molecular_function;biological_process;cellular_component</t>
  </si>
  <si>
    <t>ENSCAFG00000047498</t>
  </si>
  <si>
    <t>U4</t>
  </si>
  <si>
    <t>ENSCAFG00000047511</t>
  </si>
  <si>
    <t>chr2</t>
  </si>
  <si>
    <t>ENSCAFG00000009463</t>
  </si>
  <si>
    <t>FTO</t>
  </si>
  <si>
    <t>GO:0006307;GO:0035552;GO:0035515;GO:0035516;GO:0035553;GO:0040014;GO:0042245</t>
  </si>
  <si>
    <t>DNA dealkylation involved in DNA repair;oxidative single-stranded DNA demethylation;oxidative RNA demethylase activity;oxidative DNA demethylase activity;oxidative single-stranded RNA demethylation;regulation of multicellular organism growth;RNA repair</t>
  </si>
  <si>
    <t>ENSCAFG00000011669</t>
  </si>
  <si>
    <t>SRSF4</t>
  </si>
  <si>
    <t>GO:0003676;GO:0048025;GO:0016607</t>
  </si>
  <si>
    <t>nucleic acid binding;negative regulation of mRNA splicing</t>
  </si>
  <si>
    <t xml:space="preserve"> via spliceosome;nuclear speck</t>
  </si>
  <si>
    <t>chr3</t>
  </si>
  <si>
    <t>U6</t>
  </si>
  <si>
    <t>ENSCAFG00000044202</t>
  </si>
  <si>
    <t>ENSCAFG00000015961</t>
  </si>
  <si>
    <t>UBE2K</t>
  </si>
  <si>
    <t>GO:0005515;GO:0004842;GO:0031625;GO:0034450;GO:0010800;GO:0010994;GO:0032434;GO:0035458;GO:0060340;GO:0070936;GO:0005634;GO:0005737;GO:0032433</t>
  </si>
  <si>
    <t>protein binding;ubiquitin-protein transferase activity;ubiquitin protein ligase binding;ubiquitin-ubiquitin ligase activity;positive regulation of peptidyl-threonine phosphorylation;free ubiquitin chain polymerization;regulation of proteasomal ubiquitin-dependent protein catabolic process;cellular response to interferon-beta;positive regulation of type I interferon-mediated signaling pathway;protein K48-linked ubiquitination;nucleus;cytoplasm;filopodium tip</t>
  </si>
  <si>
    <t>chr4</t>
  </si>
  <si>
    <t>biological_process;cellular_component</t>
  </si>
  <si>
    <t>ENSCAFG00000045900</t>
  </si>
  <si>
    <t>GO:0005515;GO:0003697</t>
  </si>
  <si>
    <t>protein binding;single-stranded DNA binding</t>
  </si>
  <si>
    <t>ENSCAFG00000013221</t>
  </si>
  <si>
    <t>CTNNA3</t>
  </si>
  <si>
    <t>GO:0007155;GO:0051015;GO:0045296;GO:0005912;GO:0008013;GO:0086073;GO:0086091;GO:0098609;GO:0098911;GO:0005916;GO:0030027</t>
  </si>
  <si>
    <t>cell adhesion;actin filament binding;cadherin binding;adherens junction;beta-catenin binding;bundle of His cell-Purkinje myocyte adhesion involved in cell communication;regulation of heart rate by cardiac conduction;cell-cell adhesion;regulation of ventricular cardiac muscle cell action potential;fascia adherens;lamellipodium</t>
  </si>
  <si>
    <t>biological_process;molecular_function;cellular_component</t>
  </si>
  <si>
    <t>ENSCAFG00000017827</t>
  </si>
  <si>
    <t>GLRA1</t>
  </si>
  <si>
    <t>GO:0016021;GO:0005887;GO:0005216;GO:0006811;GO:0034220;GO:0006821;GO:0005230;GO:0004888;GO:0045211;GO:0016594;GO:0022824;GO:0016934;GO:0008270;GO:0030977;GO:1904315;GO:0001508;GO:0001964;GO:0002087;GO:0006936;GO:0007218;GO:0007268;GO:0007340;GO:0007601;GO:0007628;GO:0042391;GO:0043576;GO:0050884;GO:0050905;GO:0051970;GO:0060012;GO:0060013;GO:0060080;GO:0071230;GO:0071294;GO:0071361;GO:0097305;GO:1902476;GO:2000344;GO:0009897;GO:0016020;GO:0043005;GO:0043025;GO:0043231;GO:0045202;GO:0060077;GO:0098690</t>
  </si>
  <si>
    <t>integral component of membrane;integral component of plasma membrane;ion channel activity;ion transport;ion transmembrane transport;chloride transport;extracellular ligand-gated ion channel activity;transmembrane signaling receptor activity;postsynaptic membrane;glycine binding;transmitter-gated ion channel activity;extracellularly glycine-gated chloride channel activity;zinc ion binding;taurine binding;transmitter-gated ion channel activity involved in regulation of postsynaptic membrane potential;action potential;startle response;regulation of respiratory gaseous exchange by nervous system process;muscle contraction;neuropeptide signaling pathway;chemical synaptic transmission;acrosome reaction;visual perception;adult walking behavior;regulation of membrane potential;regulation of respiratory gaseous exchange;neuromuscular process controlling posture;neuromuscular process;negative regulation of transmission of nerve impulse;synaptic transmission</t>
  </si>
  <si>
    <t xml:space="preserve"> glycinergic;righting reflex;inhibitory postsynaptic potential;cellular response to amino acid stimulus;cellular response to zinc ion;cellular response to ethanol;response to alcohol;chloride transmembrane transport;positive regulation of acrosome reaction;external side of plasma membrane;membrane;neuron projection;neuronal cell body;intracellular membrane-bounded organelle;synapse;inhibitory synapse;glycinergic synapse</t>
  </si>
  <si>
    <t>chr5</t>
  </si>
  <si>
    <t>ENSCAFG00000009907</t>
  </si>
  <si>
    <t>NTM</t>
  </si>
  <si>
    <t>ENSCAFG00000009955</t>
  </si>
  <si>
    <t>SNX19</t>
  </si>
  <si>
    <t>GO:0035091;GO:0032266;GO:0002062;GO:0030073;GO:1990502;GO:0005737;GO:0031901</t>
  </si>
  <si>
    <t>phosphatidylinositol binding;phosphatidylinositol-3-phosphate binding;chondrocyte differentiation;insulin secretion;dense core granule maturation;cytoplasm;early endosome membrane</t>
  </si>
  <si>
    <t>ENSCAFG00000044958</t>
  </si>
  <si>
    <t>ENSCAFG00000045669</t>
  </si>
  <si>
    <t>ENSCAFG00000018087</t>
  </si>
  <si>
    <t>AKAP10</t>
  </si>
  <si>
    <t>GO:0051018;GO:0008104;GO:0005739;GO:0005829;GO:0005886;GO:0032991</t>
  </si>
  <si>
    <t>protein kinase A binding;protein localization;mitochondrion;cytosol;plasma membrane;protein-containing complex</t>
  </si>
  <si>
    <t>chr6</t>
  </si>
  <si>
    <t>ENSCAFG00000019042</t>
  </si>
  <si>
    <t>METTL22</t>
  </si>
  <si>
    <t>GO:0006479;GO:0008276;GO:0031072;GO:0005634;GO:0005654;GO:0005730;GO:0032991</t>
  </si>
  <si>
    <t>protein methylation;protein methyltransferase activity;heat shock protein binding;nucleus;nucleoplasm;nucleolus;protein-containing complex</t>
  </si>
  <si>
    <t>chr7</t>
  </si>
  <si>
    <t>ENSCAFG00000014399</t>
  </si>
  <si>
    <t>RABGAP1L</t>
  </si>
  <si>
    <t>GO:0005515;GO:0005096;GO:0090630;GO:0017137;GO:0032880;GO:0005634;GO:0005769;GO:0005794;GO:0005929</t>
  </si>
  <si>
    <t>protein binding;GTPase activator activity;activation of GTPase activity;Rab GTPase binding;regulation of protein localization;nucleus;early endosome;Golgi apparatus;cilium</t>
  </si>
  <si>
    <t>ENSCAFG00000047576</t>
  </si>
  <si>
    <t>chr8</t>
  </si>
  <si>
    <t>ENSCAFG00000010941</t>
  </si>
  <si>
    <t>SLC24A4</t>
  </si>
  <si>
    <t>GO:0016021;GO:0055085;GO:0005887;GO:0006811;GO:0008273;GO:0006874;GO:0035725;GO:0070588;GO:0071805;GO:0005886</t>
  </si>
  <si>
    <t>integral component of membrane;transmembrane transport;integral component of plasma membrane;ion transport;calcium</t>
  </si>
  <si>
    <t xml:space="preserve"> potassium:sodium antiporter activity;cellular calcium ion homeostasis;sodium ion transmembrane transport;calcium ion transmembrane transport;potassium ion transmembrane transport;plasma membrane</t>
  </si>
  <si>
    <t>cellular_component;biological_process;molecular_function</t>
  </si>
  <si>
    <t>ENSCAFG00000010958</t>
  </si>
  <si>
    <t>RIN3</t>
  </si>
  <si>
    <t>;GO:0017112;GO:0017137;GO:0005769;GO:0031410</t>
  </si>
  <si>
    <t>;Rab guanyl-nucleotide exchange factor activity;Rab GTPase binding;early endosome;cytoplasmic vesicle</t>
  </si>
  <si>
    <t>;molecular_function;cellular_component</t>
  </si>
  <si>
    <t>ENSCAFG00000046540</t>
  </si>
  <si>
    <t>ENSCAFG00000026201</t>
  </si>
  <si>
    <t>chr9</t>
  </si>
  <si>
    <t>ENSCAFG00000049515</t>
  </si>
  <si>
    <t>chr10</t>
  </si>
  <si>
    <t>ENSCAFG00000048451</t>
  </si>
  <si>
    <t>CNGA3</t>
  </si>
  <si>
    <t>GO:0055085;GO:0016020;GO:0005216;GO:0006811</t>
  </si>
  <si>
    <t>transmembrane transport;membrane;ion channel activity;ion transport</t>
  </si>
  <si>
    <t>biological_process;cellular_component;molecular_function</t>
  </si>
  <si>
    <t>ENSCAFG00000002358</t>
  </si>
  <si>
    <t>VWA3B</t>
  </si>
  <si>
    <t>GO:0005654;GO:0005829</t>
  </si>
  <si>
    <t>nucleoplasm;cytosol</t>
  </si>
  <si>
    <t>cellular_component</t>
  </si>
  <si>
    <t>ENSCAFG00000002463</t>
  </si>
  <si>
    <t>THADA</t>
  </si>
  <si>
    <t>ENSCAFG00000047957</t>
  </si>
  <si>
    <t>chr11</t>
  </si>
  <si>
    <t>molecular_function;biological_process</t>
  </si>
  <si>
    <t>ENSCAFG00000002397</t>
  </si>
  <si>
    <t>SHB</t>
  </si>
  <si>
    <t>GO:0007165;GO:0005070;GO:0001568;GO:0006469;GO:0030097;GO:0042100;GO:0045624;GO:0045931;GO:0048514;GO:0050852;GO:0071425;GO:1900194</t>
  </si>
  <si>
    <t>signal transduction;SH3/SH2 adaptor activity;blood vessel development;negative regulation of protein kinase activity;hemopoiesis;B cell proliferation;positive regulation of T-helper cell differentiation;positive regulation of mitotic cell cycle;blood vessel morphogenesis;T cell receptor signaling pathway;hematopoietic stem cell proliferation;negative regulation of oocyte maturation</t>
  </si>
  <si>
    <t>ENSCAFG00000043130</t>
  </si>
  <si>
    <t>chr12</t>
  </si>
  <si>
    <t>ENSCAFG00000002473</t>
  </si>
  <si>
    <t>GO:0003735;GO:0006412;GO:0005840</t>
  </si>
  <si>
    <t>structural constituent of ribosome;translation;ribosome</t>
  </si>
  <si>
    <t>ENSCAFG00000023431</t>
  </si>
  <si>
    <t>ADGRB3</t>
  </si>
  <si>
    <t>GO:0004930;GO:0007186;GO:0016021;GO:0016020;GO:0016525;GO:0004888;GO:0007166;GO:0005096;GO:0007520;GO:0016322;GO:0048814;GO:0051965;GO:0061743;GO:0099558;GO:0005886;GO:0043083;GO:0098794</t>
  </si>
  <si>
    <t>G protein-coupled receptor activity;G protein-coupled receptor signaling pathway;integral component of membrane;membrane;negative regulation of angiogenesis;transmembrane signaling receptor activity;cell surface receptor signaling pathway;GTPase activator activity;myoblast fusion;neuron remodeling;regulation of dendrite morphogenesis;positive regulation of synapse assembly;motor learning;maintenance of synapse structure;plasma membrane;synaptic cleft;postsynapse</t>
  </si>
  <si>
    <t>ENSCAFG00000026030</t>
  </si>
  <si>
    <t>cellular_component;biological_process</t>
  </si>
  <si>
    <t>chr13</t>
  </si>
  <si>
    <t>GO:0003676</t>
  </si>
  <si>
    <t>nucleic acid binding</t>
  </si>
  <si>
    <t>chr14</t>
  </si>
  <si>
    <t>ENSCAFG00000001672</t>
  </si>
  <si>
    <t>LEP</t>
  </si>
  <si>
    <t>GO:0005179;GO:0005576;GO:0007165</t>
  </si>
  <si>
    <t>hormone activity;extracellular region;signal transduction</t>
  </si>
  <si>
    <t>chr15</t>
  </si>
  <si>
    <t>ENSCAFG00000005722</t>
  </si>
  <si>
    <t>GO:0005515</t>
  </si>
  <si>
    <t>protein binding</t>
  </si>
  <si>
    <t>chr16</t>
  </si>
  <si>
    <t>ENSCAFG00000003885</t>
  </si>
  <si>
    <t>SSBP1</t>
  </si>
  <si>
    <t>GO:0003697;GO:0006260</t>
  </si>
  <si>
    <t>single-stranded DNA binding;DNA replication</t>
  </si>
  <si>
    <t>ENSCAFG00000003889</t>
  </si>
  <si>
    <t>WEE2</t>
  </si>
  <si>
    <t>GO:0005524;GO:0005634;GO:0004672;GO:0006468;GO:0000287;GO:0004715;GO:0000278;GO:0007143;GO:0035038;GO:0042327;GO:0045736;GO:0060631;GO:0080154;GO:1900194;GO:0005654;GO:0005737</t>
  </si>
  <si>
    <t>ATP binding;nucleus;protein kinase activity;protein phosphorylation;magnesium ion binding;non-membrane spanning protein tyrosine kinase activity;mitotic cell cycle;female meiotic nuclear division;female pronucleus assembly;positive regulation of phosphorylation;negative regulation of cyclin-dependent protein serine/threonine kinase activity;regulation of meiosis I;regulation of fertilization;negative regulation of oocyte maturation;nucleoplasm;cytoplasm</t>
  </si>
  <si>
    <t>chr17</t>
  </si>
  <si>
    <t>ENSCAFG00000041862</t>
  </si>
  <si>
    <t>chr18</t>
  </si>
  <si>
    <t>ENSCAFG00000046942</t>
  </si>
  <si>
    <t>GO:0003779;GO:0030036</t>
  </si>
  <si>
    <t>actin binding;actin cytoskeleton organization</t>
  </si>
  <si>
    <t>chr19</t>
  </si>
  <si>
    <t>cellular_component;molecular_function</t>
  </si>
  <si>
    <t>ENSCAFG00000003755</t>
  </si>
  <si>
    <t>GO:0000062</t>
  </si>
  <si>
    <t>fatty-acyl-CoA binding</t>
  </si>
  <si>
    <t>ENSCAFG00000038491</t>
  </si>
  <si>
    <t>ENSCAFG00000041840</t>
  </si>
  <si>
    <t>chr20</t>
  </si>
  <si>
    <t>biological_process</t>
  </si>
  <si>
    <t>ENSCAFG00000005959</t>
  </si>
  <si>
    <t>GO:0000398;GO:0005681</t>
  </si>
  <si>
    <t>mRNA splicing</t>
  </si>
  <si>
    <t xml:space="preserve"> via spliceosome;spliceosomal complex</t>
  </si>
  <si>
    <t>chr21</t>
  </si>
  <si>
    <t>chr22</t>
  </si>
  <si>
    <t>ENSCAFG00000045070</t>
  </si>
  <si>
    <t>ENSCAFG00000042444</t>
  </si>
  <si>
    <t>ENSCAFG00000028729</t>
  </si>
  <si>
    <t>GO:0015078;GO:0015986;GO:0000276</t>
  </si>
  <si>
    <t>proton transmembrane transporter activity;ATP synthesis coupled proton transport;mitochondrial proton-transporting ATP synthase complex</t>
  </si>
  <si>
    <t xml:space="preserve"> coupling factor F(o)</t>
  </si>
  <si>
    <t>ENSCAFG00000047507</t>
  </si>
  <si>
    <t>ENSCAFG00000049065</t>
  </si>
  <si>
    <t>ENSCAFG00000027188</t>
  </si>
  <si>
    <t>ENSCAFG00000046482</t>
  </si>
  <si>
    <t>ENSCAFG00000005183</t>
  </si>
  <si>
    <t>SLAIN1</t>
  </si>
  <si>
    <t>ENSCAFG00000005187</t>
  </si>
  <si>
    <t>EDNRB</t>
  </si>
  <si>
    <t>GO:0004930;GO:0007186;GO:0016021;GO:0042310;GO:0008217;GO:0004962;GO:0048484;GO:0017046;GO:0000122;GO:0001755;GO:0006885;GO:0007422;GO:0007497;GO:0014043;GO:0014826;GO:0019722;GO:0030318;GO:0032269;GO:0035645;GO:0043473;GO:0048066;GO:0048246;GO:0086100;GO:0005886</t>
  </si>
  <si>
    <t>G protein-coupled receptor activity;G protein-coupled receptor signaling pathway;integral component of membrane;vasoconstriction;regulation of blood pressure;endothelin receptor activity;enteric nervous system development;peptide hormone binding;negative regulation of transcription by RNA polymerase II;neural crest cell migration;regulation of pH;peripheral nervous system development;posterior midgut development;negative regulation of neuron maturation;vein smooth muscle contraction;calcium-mediated signaling;melanocyte differentiation;negative regulation of cellular protein metabolic process;enteric smooth muscle cell differentiation;pigmentation;developmental pigmentation;macrophage chemotaxis;endothelin receptor signaling pathway;plasma membrane</t>
  </si>
  <si>
    <t>ENSCAFG00000005311</t>
  </si>
  <si>
    <t>GPC5</t>
  </si>
  <si>
    <t>GO:0062023;GO:0009966;GO:0046658</t>
  </si>
  <si>
    <t>collagen-containing extracellular matrix;regulation of signal transduction;anchored component of plasma membrane</t>
  </si>
  <si>
    <t>ENSCAFG00000046871</t>
  </si>
  <si>
    <t>chr24</t>
  </si>
  <si>
    <t>chr25</t>
  </si>
  <si>
    <t>chr26</t>
  </si>
  <si>
    <t>ENSCAFG00000011849</t>
  </si>
  <si>
    <t>TTC28</t>
  </si>
  <si>
    <t>GO:0005515;GO:0005524;GO:0004672;GO:0006468;GO:0019900;GO:0007346;GO:0030496</t>
  </si>
  <si>
    <t>protein binding;ATP binding;protein kinase activity;protein phosphorylation;kinase binding;regulation of mitotic cell cycle;midbody</t>
  </si>
  <si>
    <t>ENSCAFG00000032399</t>
  </si>
  <si>
    <t>CCDC117</t>
  </si>
  <si>
    <t>ENSCAFG00000021054</t>
  </si>
  <si>
    <t>chr27</t>
  </si>
  <si>
    <t>ENSCAFG00000016051</t>
  </si>
  <si>
    <t>CACNA1C</t>
  </si>
  <si>
    <t>GO:0055085;GO:0016020;GO:0005216;GO:0006811;GO:0005245;GO:0070588;GO:0005891;GO:0005516;GO:0008331;GO:0051393;GO:0086007;GO:0086056;GO:0002520;GO:0007204;GO:0007507;GO:0035115;GO:0043010;GO:0061337;GO:0061577;GO:0086002;GO:0086012;GO:0086045;GO:0086091;GO:0098911;GO:0098912;GO:0005737;GO:0005886;GO:0014069;GO:0016021;GO:1990454</t>
  </si>
  <si>
    <t>transmembrane transport;membrane;ion channel activity;ion transport;voltage-gated calcium channel activity;calcium ion transmembrane transport;voltage-gated calcium channel complex;calmodulin binding;high voltage-gated calcium channel activity;alpha-actinin binding;voltage-gated calcium channel activity involved in cardiac muscle cell action potential;voltage-gated calcium channel activity involved in AV node cell action potential;immune system development;positive regulation of cytosolic calcium ion concentration;heart development;embryonic forelimb morphogenesis;camera-type eye development;cardiac conduction;calcium ion transmembrane transport via high voltage-gated calcium channel;cardiac muscle cell action potential involved in contraction;membrane depolarization during cardiac muscle cell action potential;membrane depolarization during AV node cell action potential;regulation of heart rate by cardiac conduction;regulation of ventricular cardiac muscle cell action potential;membrane depolarization during atrial cardiac muscle cell action potential;cytoplasm;plasma membrane;postsynaptic density;integral component of membrane;L-type voltage-gated calcium channel complex</t>
  </si>
  <si>
    <t>ENSCAFG00000016073</t>
  </si>
  <si>
    <t>chr30</t>
  </si>
  <si>
    <t>ENSCAFG00000008056</t>
  </si>
  <si>
    <t>RYR3</t>
  </si>
  <si>
    <t>GO:0016021;GO:0005515;GO:0055085;GO:0016020;GO:0005509;GO:0005216;GO:0006811;GO:0070588;GO:0005262;GO:0005219;GO:0006874;GO:0006816;GO:0015278</t>
  </si>
  <si>
    <t>integral component of membrane;protein binding;transmembrane transport;membrane;calcium ion binding;ion channel activity;ion transport;calcium ion transmembrane transport;calcium channel activity;ryanodine-sensitive calcium-release channel activity;cellular calcium ion homeostasis;calcium ion transport;calcium-release channel activity</t>
  </si>
  <si>
    <t>ENSCAFG00000008172</t>
  </si>
  <si>
    <t>ENSCAFG00000000808</t>
  </si>
  <si>
    <t>chr31</t>
  </si>
  <si>
    <t>chr32</t>
  </si>
  <si>
    <t>ENSCAFG00000045443</t>
  </si>
  <si>
    <t>ENSCAFG00000010861</t>
  </si>
  <si>
    <t>GO:0005525</t>
  </si>
  <si>
    <t>GTP binding</t>
  </si>
  <si>
    <t>chr33</t>
  </si>
  <si>
    <t>GENENAME</t>
  </si>
  <si>
    <t>COUNT</t>
  </si>
  <si>
    <t>max</t>
  </si>
  <si>
    <t>filter</t>
  </si>
  <si>
    <t>genes</t>
  </si>
  <si>
    <t>PRKN,ENSCAFG00000047498</t>
  </si>
  <si>
    <t>ENSCAFG00000045900,CTNNA3</t>
  </si>
  <si>
    <t>RABGAP1L,ENSCAFG00000047576</t>
  </si>
  <si>
    <t>SLC24A4,RIN3</t>
  </si>
  <si>
    <t>CNGA3,VWA3B</t>
  </si>
  <si>
    <t>THADA,ENSCAFG00000047957</t>
  </si>
  <si>
    <t>ADGRB3,U6</t>
  </si>
  <si>
    <t>ENSCAFG00000042444,U6</t>
  </si>
  <si>
    <t>ENSCAFG00000047507,ENSCAFG00000049065</t>
  </si>
  <si>
    <t>GPC5,U4</t>
  </si>
  <si>
    <t>TTC28,CCDC117,U6</t>
  </si>
  <si>
    <t>CACNA1C,ENSCAFG00000016073</t>
  </si>
  <si>
    <t>ChIP Genes</t>
  </si>
  <si>
    <t>A1</t>
  </si>
  <si>
    <t>#Uploaded_variation</t>
  </si>
  <si>
    <t>Allele</t>
  </si>
  <si>
    <t>Consequence</t>
  </si>
  <si>
    <t>IMPACT</t>
  </si>
  <si>
    <t>SYMBOL</t>
  </si>
  <si>
    <t>Gene</t>
  </si>
  <si>
    <t>Feature_type</t>
  </si>
  <si>
    <t>Feature</t>
  </si>
  <si>
    <t>BIOTYPE</t>
  </si>
  <si>
    <t>EXON</t>
  </si>
  <si>
    <t>INTRON</t>
  </si>
  <si>
    <t>HGVSc</t>
  </si>
  <si>
    <t>HGVSp</t>
  </si>
  <si>
    <t>cDNA_position</t>
  </si>
  <si>
    <t>CDS_position</t>
  </si>
  <si>
    <t>Protein_position</t>
  </si>
  <si>
    <t>Amino_acids</t>
  </si>
  <si>
    <t>Codons</t>
  </si>
  <si>
    <t>Existing_variation</t>
  </si>
  <si>
    <t>DISTANCE</t>
  </si>
  <si>
    <t>STRAND</t>
  </si>
  <si>
    <t>FLAGS</t>
  </si>
  <si>
    <t>SYMBOL_SOURCE</t>
  </si>
  <si>
    <t>HGNC_ID</t>
  </si>
  <si>
    <t>MANE</t>
  </si>
  <si>
    <t>TSL</t>
  </si>
  <si>
    <t>APPRIS</t>
  </si>
  <si>
    <t>SIFT</t>
  </si>
  <si>
    <t>CLIN_SIG</t>
  </si>
  <si>
    <t>SOMATIC</t>
  </si>
  <si>
    <t>PHENO</t>
  </si>
  <si>
    <t>downstream_gene_variant</t>
  </si>
  <si>
    <t>MODIFIER</t>
  </si>
  <si>
    <t>Transcript</t>
  </si>
  <si>
    <t>lncRNA</t>
  </si>
  <si>
    <t>intron_variant,non_coding_transcript_variant</t>
  </si>
  <si>
    <t>intron_variant</t>
  </si>
  <si>
    <t>protein_coding</t>
  </si>
  <si>
    <t>VGNC</t>
  </si>
  <si>
    <t>intergenic_variant</t>
  </si>
  <si>
    <t>1_43001368_C/A</t>
  </si>
  <si>
    <t>1:43001368-43001368</t>
  </si>
  <si>
    <t>1_96115461_T/A</t>
  </si>
  <si>
    <t>1:96115461-96115461</t>
  </si>
  <si>
    <t>rs21957977</t>
  </si>
  <si>
    <t>10_44372549_G/A</t>
  </si>
  <si>
    <t>10:44372549-44372549</t>
  </si>
  <si>
    <t>ENSCAFT00000043749.3</t>
  </si>
  <si>
    <t>16/28</t>
  </si>
  <si>
    <t>10_44388924_G/A</t>
  </si>
  <si>
    <t>10:44388924-44388924</t>
  </si>
  <si>
    <t>15/28</t>
  </si>
  <si>
    <t>rs8593674</t>
  </si>
  <si>
    <t>10_46053118_C/A</t>
  </si>
  <si>
    <t>10:46053118-46053118</t>
  </si>
  <si>
    <t>missense_variant</t>
  </si>
  <si>
    <t>MODERATE</t>
  </si>
  <si>
    <t>ENSCAFT00000003884.4</t>
  </si>
  <si>
    <t>14/36</t>
  </si>
  <si>
    <t>R/M</t>
  </si>
  <si>
    <t>aGg/aTg</t>
  </si>
  <si>
    <t>rs851260781</t>
  </si>
  <si>
    <t>deleterious(0.02)</t>
  </si>
  <si>
    <t>ENSCAFT00000077079.1</t>
  </si>
  <si>
    <t>ENSCAFT00000083885.1</t>
  </si>
  <si>
    <t>13/36</t>
  </si>
  <si>
    <t>ENSCAFT00000088920.1</t>
  </si>
  <si>
    <t>14/35</t>
  </si>
  <si>
    <t>ENSCAFT00000092951.1</t>
  </si>
  <si>
    <t>11_54324689_G/A</t>
  </si>
  <si>
    <t>11:54324689-54324689</t>
  </si>
  <si>
    <t>ENSCAFT00000046406.3</t>
  </si>
  <si>
    <t>rs22119895</t>
  </si>
  <si>
    <t>upstream_gene_variant</t>
  </si>
  <si>
    <t>ENSCAFT00000092923.1</t>
  </si>
  <si>
    <t>11_54347903_G/A</t>
  </si>
  <si>
    <t>11:54347903-54347903</t>
  </si>
  <si>
    <t>ENSCAFT00000059879.1</t>
  </si>
  <si>
    <t>rs22164292</t>
  </si>
  <si>
    <t>ENSCAFT00000064665.1</t>
  </si>
  <si>
    <t>ENSCAFT00000067981.1</t>
  </si>
  <si>
    <t>11_54368623_A/G</t>
  </si>
  <si>
    <t>11:54368623-54368623</t>
  </si>
  <si>
    <t>11_54391443_A/G</t>
  </si>
  <si>
    <t>11:54391443-54391443</t>
  </si>
  <si>
    <t>12_26284264_G/A</t>
  </si>
  <si>
    <t>12:26284264-26284264</t>
  </si>
  <si>
    <t>12_31691990_G/A</t>
  </si>
  <si>
    <t>12:31691990-31691990</t>
  </si>
  <si>
    <t>ENSCAFT00000004008.5</t>
  </si>
  <si>
    <t>12_31745290_G/A</t>
  </si>
  <si>
    <t>12:31745290-31745290</t>
  </si>
  <si>
    <t>13/29</t>
  </si>
  <si>
    <t>15/29</t>
  </si>
  <si>
    <t>12_31835704_A/C</t>
  </si>
  <si>
    <t>12:31835704-31835704</t>
  </si>
  <si>
    <t>ENSCAFT00000040313.1</t>
  </si>
  <si>
    <t>snRNA</t>
  </si>
  <si>
    <t>RFAM</t>
  </si>
  <si>
    <t>14_8117811_G/A</t>
  </si>
  <si>
    <t>14:8117811-8117811</t>
  </si>
  <si>
    <t>3_prime_UTR_variant</t>
  </si>
  <si>
    <t>ENSCAFT00000002619.4</t>
  </si>
  <si>
    <t>ENSCAFT00000074794.1</t>
  </si>
  <si>
    <t>15_20317533_C/A</t>
  </si>
  <si>
    <t>15:20317533-20317533</t>
  </si>
  <si>
    <t>16_7462818_G/A</t>
  </si>
  <si>
    <t>16:7462818-7462818</t>
  </si>
  <si>
    <t>ENSCAFT00000006249.4</t>
  </si>
  <si>
    <t>ENSCAFT00000006250.4</t>
  </si>
  <si>
    <t>17_3753156_C/A</t>
  </si>
  <si>
    <t>17:3753156-3753156</t>
  </si>
  <si>
    <t>18_29595073_G/A</t>
  </si>
  <si>
    <t>18:29595073-29595073</t>
  </si>
  <si>
    <t>ENSCAFT00000074603.1</t>
  </si>
  <si>
    <t>tolerated(0.08)</t>
  </si>
  <si>
    <t>19_4813917_G/A</t>
  </si>
  <si>
    <t>19:4813917-4813917</t>
  </si>
  <si>
    <t>19_6178251_A/G</t>
  </si>
  <si>
    <t>19:6178251-6178251</t>
  </si>
  <si>
    <t>19_6553427_A/G</t>
  </si>
  <si>
    <t>19:6553427-6553427</t>
  </si>
  <si>
    <t>19_6560183_G/A</t>
  </si>
  <si>
    <t>19:6560183-6560183</t>
  </si>
  <si>
    <t>19_6590666_T/A</t>
  </si>
  <si>
    <t>19:6590666-6590666</t>
  </si>
  <si>
    <t>rs22746258</t>
  </si>
  <si>
    <t>19_7095253_A/C</t>
  </si>
  <si>
    <t>19:7095253-7095253</t>
  </si>
  <si>
    <t>19_7097389_A/C</t>
  </si>
  <si>
    <t>19:7097389-7097389</t>
  </si>
  <si>
    <t>19_7117822_A/G</t>
  </si>
  <si>
    <t>19:7117822-7117822</t>
  </si>
  <si>
    <t>19_7122489_G/A</t>
  </si>
  <si>
    <t>19:7122489-7122489</t>
  </si>
  <si>
    <t>2_61876498_A/C</t>
  </si>
  <si>
    <t>2:61876498-61876498</t>
  </si>
  <si>
    <t>ENSCAFT00000015044.4</t>
  </si>
  <si>
    <t>rs22804132</t>
  </si>
  <si>
    <t>ENSCAFT00000060891.1</t>
  </si>
  <si>
    <t>ENSCAFT00000064719.1</t>
  </si>
  <si>
    <t>ENSCAFT00000068848.1</t>
  </si>
  <si>
    <t>ENSCAFT00000071742.1</t>
  </si>
  <si>
    <t>ENSCAFT00000079168.1</t>
  </si>
  <si>
    <t>ENSCAFT00000079518.1</t>
  </si>
  <si>
    <t>ENSCAFT00000087069.1</t>
  </si>
  <si>
    <t>ENSCAFT00000092378.1</t>
  </si>
  <si>
    <t>ENSCAFT00000092436.1</t>
  </si>
  <si>
    <t>2_61880556_G/A</t>
  </si>
  <si>
    <t>2:61880556-61880556</t>
  </si>
  <si>
    <t>2_61897779_A/G</t>
  </si>
  <si>
    <t>2:61897779-61897779</t>
  </si>
  <si>
    <t>rs22781474</t>
  </si>
  <si>
    <t>2_61901702_A/G</t>
  </si>
  <si>
    <t>2:61901702-61901702</t>
  </si>
  <si>
    <t>2_71434345_G/A</t>
  </si>
  <si>
    <t>2:71434345-71434345</t>
  </si>
  <si>
    <t>ENSCAFT00000018513.4</t>
  </si>
  <si>
    <t>ENSCAFT00000018515.5</t>
  </si>
  <si>
    <t>15/19</t>
  </si>
  <si>
    <t>14/17</t>
  </si>
  <si>
    <t>14/19</t>
  </si>
  <si>
    <t>15/20</t>
  </si>
  <si>
    <t>20_13387022_G/A</t>
  </si>
  <si>
    <t>20:13387022-13387022</t>
  </si>
  <si>
    <t>rs9205496</t>
  </si>
  <si>
    <t>22_11073667_A/G</t>
  </si>
  <si>
    <t>22:11073667-11073667</t>
  </si>
  <si>
    <t>rs23029309</t>
  </si>
  <si>
    <t>22_12027888_G/A</t>
  </si>
  <si>
    <t>22:12027888-12027888</t>
  </si>
  <si>
    <t>ENSCAFT00000063547.1</t>
  </si>
  <si>
    <t>ENSCAFT00000071181.1</t>
  </si>
  <si>
    <t>22_12039716_A/C</t>
  </si>
  <si>
    <t>22:12039716-12039716</t>
  </si>
  <si>
    <t>rs23054025</t>
  </si>
  <si>
    <t>synonymous_variant</t>
  </si>
  <si>
    <t>LOW</t>
  </si>
  <si>
    <t>22_18774821_A/G</t>
  </si>
  <si>
    <t>22:18774821-18774821</t>
  </si>
  <si>
    <t>ENSCAFT00000072908.1</t>
  </si>
  <si>
    <t>ENSCAFT00000073856.1</t>
  </si>
  <si>
    <t>22_18960901_G/A</t>
  </si>
  <si>
    <t>22:18960901-18960901</t>
  </si>
  <si>
    <t>22_18962347_G/A</t>
  </si>
  <si>
    <t>22:18962347-18962347</t>
  </si>
  <si>
    <t>22_19870809_A/G</t>
  </si>
  <si>
    <t>22:19870809-19870809</t>
  </si>
  <si>
    <t>22_19925395_A/G</t>
  </si>
  <si>
    <t>22:19925395-19925395</t>
  </si>
  <si>
    <t>rs23032114</t>
  </si>
  <si>
    <t>22_31194138_C/G</t>
  </si>
  <si>
    <t>22:31194138-31194138</t>
  </si>
  <si>
    <t>22_31334345_C/A</t>
  </si>
  <si>
    <t>22:31334345-31334345</t>
  </si>
  <si>
    <t>rs23090571</t>
  </si>
  <si>
    <t>22_31347124_A/G</t>
  </si>
  <si>
    <t>22:31347124-31347124</t>
  </si>
  <si>
    <t>rs22996048</t>
  </si>
  <si>
    <t>ENSCAFT00000008556.5</t>
  </si>
  <si>
    <t>HGNC</t>
  </si>
  <si>
    <t>26_22151015_G/A</t>
  </si>
  <si>
    <t>26:22151015-22151015</t>
  </si>
  <si>
    <t>ENSCAFT00000033161.1</t>
  </si>
  <si>
    <t>rs23285188</t>
  </si>
  <si>
    <t>ENSCAFT00000049737.2</t>
  </si>
  <si>
    <t>ENSCAFT00000065731.1</t>
  </si>
  <si>
    <t>ENSCAFT00000068567.1</t>
  </si>
  <si>
    <t>ENSCAFT00000079239.1</t>
  </si>
  <si>
    <t>ENSCAFT00000089290.1</t>
  </si>
  <si>
    <t>26_22156289_A/T</t>
  </si>
  <si>
    <t>26:22156289-22156289</t>
  </si>
  <si>
    <t>rs23302730</t>
  </si>
  <si>
    <t>27_44328723_G/A</t>
  </si>
  <si>
    <t>27:44328723-44328723</t>
  </si>
  <si>
    <t>ENSCAFT00000017437.5</t>
  </si>
  <si>
    <t>rs8719053</t>
  </si>
  <si>
    <t>ENSCAFT00000025499.4</t>
  </si>
  <si>
    <t>ENSCAFT00000078949.1</t>
  </si>
  <si>
    <t>ENSCAFT00000082130.1</t>
  </si>
  <si>
    <t>ENSCAFT00000085312.1</t>
  </si>
  <si>
    <t>ENSCAFT00000086154.1</t>
  </si>
  <si>
    <t>ENSCAFT00000088218.1</t>
  </si>
  <si>
    <t>ENSCAFT00000092450.1</t>
  </si>
  <si>
    <t>3_17490492_A/G</t>
  </si>
  <si>
    <t>3:17490492-17490492</t>
  </si>
  <si>
    <t>3_17501276_A/C</t>
  </si>
  <si>
    <t>3:17501276-17501276</t>
  </si>
  <si>
    <t>ENSCAFT00000093499.1</t>
  </si>
  <si>
    <t>3_17516194_G/A</t>
  </si>
  <si>
    <t>3:17516194-17516194</t>
  </si>
  <si>
    <t>3_72708942_C/A</t>
  </si>
  <si>
    <t>3:72708942-72708942</t>
  </si>
  <si>
    <t>30_1558195_G/A</t>
  </si>
  <si>
    <t>30:1558195-1558195</t>
  </si>
  <si>
    <t>30_1732646_A/T</t>
  </si>
  <si>
    <t>30:1732646-1732646</t>
  </si>
  <si>
    <t>30_4822803_A/G</t>
  </si>
  <si>
    <t>30:4822803-4822803</t>
  </si>
  <si>
    <t>32:24657487-24657487</t>
  </si>
  <si>
    <t>32:25070561-25070561</t>
  </si>
  <si>
    <t>ENSCAFT00000017269.2</t>
  </si>
  <si>
    <t>4_17518453_G/A</t>
  </si>
  <si>
    <t>4:17518453-17518453</t>
  </si>
  <si>
    <t>ENSCAFT00000021033.4</t>
  </si>
  <si>
    <t>4_57345395_C/A</t>
  </si>
  <si>
    <t>4:57345395-57345395</t>
  </si>
  <si>
    <t>rs24105190</t>
  </si>
  <si>
    <t>4_57366377_G/A</t>
  </si>
  <si>
    <t>4:57366377-57366377</t>
  </si>
  <si>
    <t>ENSCAFT00000085277.1</t>
  </si>
  <si>
    <t>5_4064061_G/A</t>
  </si>
  <si>
    <t>5:4064061-4064061</t>
  </si>
  <si>
    <t>ENSCAFT00000015844.4</t>
  </si>
  <si>
    <t>5_4093514_A/G</t>
  </si>
  <si>
    <t>5:4093514-4093514</t>
  </si>
  <si>
    <t>ENSCAFT00000072037.1</t>
  </si>
  <si>
    <t>rs24197548</t>
  </si>
  <si>
    <t>ENSCAFT00000089225.1</t>
  </si>
  <si>
    <t>5_6838932_G/A</t>
  </si>
  <si>
    <t>5:6838932-6838932</t>
  </si>
  <si>
    <t>5_6845530_A/G</t>
  </si>
  <si>
    <t>5:6845530-6845530</t>
  </si>
  <si>
    <t>5_6859691_A/G</t>
  </si>
  <si>
    <t>5:6859691-6859691</t>
  </si>
  <si>
    <t>5_40202215_G/A</t>
  </si>
  <si>
    <t>5:40202215-40202215</t>
  </si>
  <si>
    <t>rs24269169</t>
  </si>
  <si>
    <t>6:33510473-33510473</t>
  </si>
  <si>
    <t>ENSCAFT00000030243.4</t>
  </si>
  <si>
    <t>7_24652821_A/G</t>
  </si>
  <si>
    <t>7:24652821-24652821</t>
  </si>
  <si>
    <t>ENSCAFT00000022901.4</t>
  </si>
  <si>
    <t>16/19</t>
  </si>
  <si>
    <t>ENSCAFT00000032248.4</t>
  </si>
  <si>
    <t>ENSCAFT00000090576.1</t>
  </si>
  <si>
    <t>7_24664438_G/A</t>
  </si>
  <si>
    <t>7:24664438-24664438</t>
  </si>
  <si>
    <t>8_7735497_G/A</t>
  </si>
  <si>
    <t>8:7735497-7735497</t>
  </si>
  <si>
    <t>9_29752455_A/G</t>
  </si>
  <si>
    <t>9:29752455-29752455</t>
  </si>
  <si>
    <t>rs24546576</t>
  </si>
  <si>
    <t>ENSCAFT00000090834.1</t>
  </si>
  <si>
    <t>ENSCAFG00000043130,SHB</t>
  </si>
  <si>
    <t>SSBP1,WEE2</t>
  </si>
  <si>
    <t>CCDC117,TTC28,U6</t>
  </si>
  <si>
    <t>CCDC117,TTC28</t>
  </si>
  <si>
    <t>VEP Genes</t>
  </si>
  <si>
    <t>VEP consequences</t>
  </si>
  <si>
    <t>downstream_gene_variant,intron_variant</t>
  </si>
  <si>
    <t>intron_variant,upstream_gene_variant</t>
  </si>
  <si>
    <t>downstream_gene_variant,upstream_gene_variant</t>
  </si>
  <si>
    <t>3_prime_UTR_variant,intron_variant</t>
  </si>
  <si>
    <t>Instructions:</t>
  </si>
  <si>
    <t>sort by chr, bp then gene</t>
  </si>
  <si>
    <t>use "remove duplicate" tool</t>
  </si>
  <si>
    <t>copy in other column formulas</t>
  </si>
  <si>
    <t>filter by filter = 1</t>
  </si>
  <si>
    <t>chr1:8161644-8161644</t>
  </si>
  <si>
    <t>chr1:8311242-8311242</t>
  </si>
  <si>
    <t>chr1:8875786-8875786</t>
  </si>
  <si>
    <t>chr1:9055335-9055335</t>
  </si>
  <si>
    <t>chr1:46198900-46198900</t>
  </si>
  <si>
    <t>chr1:46211545-46211545</t>
  </si>
  <si>
    <t>chr1:53845762-53845762</t>
  </si>
  <si>
    <t>chr2:20930258-20930258</t>
  </si>
  <si>
    <t>chr2:22291237-22291237</t>
  </si>
  <si>
    <t>chr2:22323552-22323552</t>
  </si>
  <si>
    <t>chr2:22447578-22447578</t>
  </si>
  <si>
    <t>chr3:43128915-43128915</t>
  </si>
  <si>
    <t>chr3:43142694-43142694</t>
  </si>
  <si>
    <t>chr3:43145699-43145699</t>
  </si>
  <si>
    <t>chr3:43159521-43159521</t>
  </si>
  <si>
    <t>chr3:43286886-43286886</t>
  </si>
  <si>
    <t>chr3:43340039-43340039</t>
  </si>
  <si>
    <t>chr3:53358362-53358362</t>
  </si>
  <si>
    <t>chr3:53378603-53378603</t>
  </si>
  <si>
    <t>chr4:6047081-6047081</t>
  </si>
  <si>
    <t>chr4:6070131-6070131</t>
  </si>
  <si>
    <t>chr4:6081315-6081315</t>
  </si>
  <si>
    <t>chr4:6124778-6124778</t>
  </si>
  <si>
    <t>chr4:6145116-6145116</t>
  </si>
  <si>
    <t>chr4:17641393-17641393</t>
  </si>
  <si>
    <t>chr4:17783503-17783503</t>
  </si>
  <si>
    <t>chr4:60544178-60544178</t>
  </si>
  <si>
    <t>chr4:60580474-60580474</t>
  </si>
  <si>
    <t>chr4:83101804-83101804</t>
  </si>
  <si>
    <t>chr4:83124002-83124002</t>
  </si>
  <si>
    <t>chr4:83135440-83135440</t>
  </si>
  <si>
    <t>chr4:83583014-83583014</t>
  </si>
  <si>
    <t>chr4:83596372-83596372</t>
  </si>
  <si>
    <t>chr5:6666105-6666105</t>
  </si>
  <si>
    <t>chr5:6672170-6672170</t>
  </si>
  <si>
    <t>chr5:6811163-6811163</t>
  </si>
  <si>
    <t>chr5:37055529-37055529</t>
  </si>
  <si>
    <t>chr5:45007528-45007528</t>
  </si>
  <si>
    <t>chr5:45039575-45039575</t>
  </si>
  <si>
    <t>chr5:45068348-45068348</t>
  </si>
  <si>
    <t>chr5:45069181-45069181</t>
  </si>
  <si>
    <t>chr6:36517359-36517359</t>
  </si>
  <si>
    <t>chr6:36527961-36527961</t>
  </si>
  <si>
    <t>chr6:36555768-36555768</t>
  </si>
  <si>
    <t>chr6:36577634-36577634</t>
  </si>
  <si>
    <t>chr6:36590724-36590724</t>
  </si>
  <si>
    <t>chr6:36598530-36598530</t>
  </si>
  <si>
    <t>chr6:36605166-36605166</t>
  </si>
  <si>
    <t>chr6:36618296-36618296</t>
  </si>
  <si>
    <t>chr6:36628645-36628645</t>
  </si>
  <si>
    <t>chr6:36648557-36648557</t>
  </si>
  <si>
    <t>chr6:36653210-36653210</t>
  </si>
  <si>
    <t>chr6:36763836-36763836</t>
  </si>
  <si>
    <t>chr6:36780134-36780134</t>
  </si>
  <si>
    <t>chr6:50398634-50398634</t>
  </si>
  <si>
    <t>chr6:50434290-50434290</t>
  </si>
  <si>
    <t>chr7:46679357-46679357</t>
  </si>
  <si>
    <t>chr7:46696633-46696633</t>
  </si>
  <si>
    <t>chr7:46801973-46801973</t>
  </si>
  <si>
    <t>chr7:46816909-46816909</t>
  </si>
  <si>
    <t>chr7:48738965-48738965</t>
  </si>
  <si>
    <t>chr7:48823665-48823665</t>
  </si>
  <si>
    <t>chr7:48839472-48839472</t>
  </si>
  <si>
    <t>chr7:48846650-48846650</t>
  </si>
  <si>
    <t>chr7:48865462-48865462</t>
  </si>
  <si>
    <t>chr7:48885877-48885877</t>
  </si>
  <si>
    <t>chr7:48919908-48919908</t>
  </si>
  <si>
    <t>chr7:51960102-51960102</t>
  </si>
  <si>
    <t>chr7:57338574-57338574</t>
  </si>
  <si>
    <t>chr7:57348595-57348595</t>
  </si>
  <si>
    <t>chr7:57492091-57492091</t>
  </si>
  <si>
    <t>chr7:57510726-57510726</t>
  </si>
  <si>
    <t>chr7:59080572-59080572</t>
  </si>
  <si>
    <t>chr8:4587821-4587821</t>
  </si>
  <si>
    <t>chr8:4618608-4618608</t>
  </si>
  <si>
    <t>chr8:4637426-4637426</t>
  </si>
  <si>
    <t>chr8:4667162-4667162</t>
  </si>
  <si>
    <t>chr8:4673900-4673900</t>
  </si>
  <si>
    <t>chr8:10606480-10606480</t>
  </si>
  <si>
    <t>chr8:24203358-24203358</t>
  </si>
  <si>
    <t>chr8:49646228-49646228</t>
  </si>
  <si>
    <t>chr9:33154676-33154676</t>
  </si>
  <si>
    <t>chr9:47501319-47501319</t>
  </si>
  <si>
    <t>chr10:7399630-7399630</t>
  </si>
  <si>
    <t>chr10:11056641-11056641</t>
  </si>
  <si>
    <t>chr11:40431947-40431947</t>
  </si>
  <si>
    <t>chr12:28499534-28499534</t>
  </si>
  <si>
    <t>chr12:30248596-30248596</t>
  </si>
  <si>
    <t>chr12:34671489-34671489</t>
  </si>
  <si>
    <t>chr13:7199010-7199010</t>
  </si>
  <si>
    <t>chr13:7218790-7218790</t>
  </si>
  <si>
    <t>chr13:7233003-7233003</t>
  </si>
  <si>
    <t>chr13:7242494-7242494</t>
  </si>
  <si>
    <t>chr13:39069439-39069439</t>
  </si>
  <si>
    <t>chr13:39091923-39091923</t>
  </si>
  <si>
    <t>chr13:39101344-39101344</t>
  </si>
  <si>
    <t>chr13:39117573-39117573</t>
  </si>
  <si>
    <t>chr13:39124299-39124299</t>
  </si>
  <si>
    <t>chr13:39134590-39134590</t>
  </si>
  <si>
    <t>chr13:39146080-39146080</t>
  </si>
  <si>
    <t>chr15:23289080-23289080</t>
  </si>
  <si>
    <t>chr15:23308093-23308093</t>
  </si>
  <si>
    <t>chr16:10399878-10399878</t>
  </si>
  <si>
    <t>chr16:10461957-10461957</t>
  </si>
  <si>
    <t>chr16:10476037-10476037</t>
  </si>
  <si>
    <t>chr16:10478555-10478555</t>
  </si>
  <si>
    <t>chr18:8169351-8169351</t>
  </si>
  <si>
    <t>chr18:45959923-45959923</t>
  </si>
  <si>
    <t>chr19:10134699-10134699</t>
  </si>
  <si>
    <t>chr21:8160908-8160908</t>
  </si>
  <si>
    <t>chr21:8163414-8163414</t>
  </si>
  <si>
    <t>chr22:21871521-21871521</t>
  </si>
  <si>
    <t>chr22:22841846-22841846</t>
  </si>
  <si>
    <t>chr22:22855355-22855355</t>
  </si>
  <si>
    <t>chr22:22913338-22913338</t>
  </si>
  <si>
    <t>chr22:34118412-34118412</t>
  </si>
  <si>
    <t>chr22:34147263-34147263</t>
  </si>
  <si>
    <t>chr22:34168476-34168476</t>
  </si>
  <si>
    <t>chr22:34276098-34276098</t>
  </si>
  <si>
    <t>chr22:34313787-34313787</t>
  </si>
  <si>
    <t>chr22:34337372-34337372</t>
  </si>
  <si>
    <t>chr22:45683850-45683850</t>
  </si>
  <si>
    <t>chr22:45697403-45697403</t>
  </si>
  <si>
    <t>chr22:45701120-45701120</t>
  </si>
  <si>
    <t>chr22:45731377-45731377</t>
  </si>
  <si>
    <t>chr23:36769290-36769290</t>
  </si>
  <si>
    <t>chr23:36782069-36782069</t>
  </si>
  <si>
    <t>chr23:36799256-36799256</t>
  </si>
  <si>
    <t>chr23:36801184-36801184</t>
  </si>
  <si>
    <t>chr24:5013457-5013457</t>
  </si>
  <si>
    <t>chr24:5030223-5030223</t>
  </si>
  <si>
    <t>chr25:29970703-29970703</t>
  </si>
  <si>
    <t>chr27:16057694-16057694</t>
  </si>
  <si>
    <t>chr27:16217140-16217140</t>
  </si>
  <si>
    <t>chr27:16222686-16222686</t>
  </si>
  <si>
    <t>chr27:47346837-47346837</t>
  </si>
  <si>
    <t>chr29:19999220-19999220</t>
  </si>
  <si>
    <t>chr30:4750342-4750342</t>
  </si>
  <si>
    <t>chr30:4763782-4763782</t>
  </si>
  <si>
    <t>chr30:4773035-4773035</t>
  </si>
  <si>
    <t>chr30:22242525-22242525</t>
  </si>
  <si>
    <t>chr30:24266126-24266126</t>
  </si>
  <si>
    <t>chr31:28652899-28652899</t>
  </si>
  <si>
    <t>chr31:31583118-31583118</t>
  </si>
  <si>
    <t>chr31:31753804-31753804</t>
  </si>
  <si>
    <t>chr32:27544849-27544849</t>
  </si>
  <si>
    <t>chr32:27565210-27565210</t>
  </si>
  <si>
    <t>chr33:6447432-6447432</t>
  </si>
  <si>
    <t>chr36:3824013-3824013</t>
  </si>
  <si>
    <t>chr36:3838861-3838861</t>
  </si>
  <si>
    <t>chr36:3854728-3854728</t>
  </si>
  <si>
    <t>chr36:10154956-10154956</t>
  </si>
  <si>
    <t>Axelsson, Cagan, Wang</t>
  </si>
  <si>
    <t>Axelsson, Cagan</t>
  </si>
  <si>
    <t>ENSCAFG00000000027</t>
  </si>
  <si>
    <t>ENSCAFG00000000030</t>
  </si>
  <si>
    <t>GO:0005515;GO:0008017;GO:0005815;GO:0031110;GO:0051010</t>
  </si>
  <si>
    <t>protein binding;microtubule binding;microtubule organizing center;regulation of microtubule polymerization or depolymerization;microtubule plus-end binding</t>
  </si>
  <si>
    <t>ENSCAFG00000047479</t>
  </si>
  <si>
    <t>ENSCAFG00000000031</t>
  </si>
  <si>
    <t>NETO1</t>
  </si>
  <si>
    <t>GO:0048168;GO:0005515;GO:0035255;GO:0007613;GO:0008542;GO:0048169;GO:0097120;GO:2000312;GO:2000463;GO:0014069;GO:0045202;GO:0060076;GO:0098839;GO:0098978;GO:0099061</t>
  </si>
  <si>
    <t>regulation of neuronal synaptic plasticity;protein binding;ionotropic glutamate receptor binding;memory;visual learning;regulation of long-term neuronal synaptic plasticity;receptor localization to synapse;regulation of kainate selective glutamate receptor activity;positive regulation of excitatory postsynaptic potential;postsynaptic density;synapse;excitatory synapse;postsynaptic density membrane;glutamatergic synapse;integral component of postsynaptic density membrane</t>
  </si>
  <si>
    <t>ENSCAFG00000000547</t>
  </si>
  <si>
    <t>FBXO5</t>
  </si>
  <si>
    <t>GO:0005515;GO:0010997;GO:0019901;GO:1990948;GO:0001556;GO:0006275;GO:0007057;GO:0007346;GO:0008284;GO:0010971;GO:0016050;GO:0032876;GO:0040020;GO:0045669;GO:0045835;GO:0045841;GO:0046785;GO:0051225;GO:0051444;GO:0070169;GO:1904667;GO:1905322;GO:2000773;GO:2001021;GO:0005634;GO:0005654;GO:0005737;GO:0005819;GO:0072687</t>
  </si>
  <si>
    <t>protein binding;anaphase-promoting complex binding;protein kinase binding;ubiquitin ligase inhibitor activity;oocyte maturation;regulation of DNA replication;spindle assembly involved in female meiosis I;regulation of mitotic cell cycle;positive regulation of cell population proliferation;positive regulation of G2/M transition of mitotic cell cycle;vesicle organization;negative regulation of DNA endoreduplication;regulation of meiotic nuclear division;positive regulation of osteoblast differentiation;negative regulation of meiotic nuclear division;negative regulation of mitotic metaphase/anaphase transition;microtubule polymerization;spindle assembly;negative regulation of ubiquitin-protein transferase activity;positive regulation of biomineral tissue development;negative regulation of ubiquitin protein ligase activity;positive regulation of mesenchymal stem cell migration;negative regulation of cellular senescence;negative regulation of response to DNA damage stimulus;nucleus;nucleoplasm;cytoplasm;spindle;meiotic spindle</t>
  </si>
  <si>
    <t>ENSCAFG00000000549</t>
  </si>
  <si>
    <t>MTRF1L</t>
  </si>
  <si>
    <t>GO:0003747;GO:0006415;GO:0005739</t>
  </si>
  <si>
    <t>translation release factor activity;translational termination;mitochondrion</t>
  </si>
  <si>
    <t>ENSCAFG00000003894</t>
  </si>
  <si>
    <t>MPP7</t>
  </si>
  <si>
    <t>ENSCAFG00000043024</t>
  </si>
  <si>
    <t>ENSCAFG00000047625</t>
  </si>
  <si>
    <t>ENSCAFG00000032700</t>
  </si>
  <si>
    <t>ST8SIA6</t>
  </si>
  <si>
    <t>GO:0008373;GO:0006486</t>
  </si>
  <si>
    <t>sialyltransferase activity;protein glycosylation</t>
  </si>
  <si>
    <t>ENSCAFG00000004545</t>
  </si>
  <si>
    <t>TRDMT1</t>
  </si>
  <si>
    <t>;GO:0008168;GO:0008175;GO:0016428;GO:0030488;GO:0036416;GO:0005737</t>
  </si>
  <si>
    <t>;methyltransferase activity;tRNA methyltransferase activity;tRNA (cytosine-5-)-methyltransferase activity;tRNA methylation;tRNA stabilization;cytoplasm</t>
  </si>
  <si>
    <t>ENSCAFG00000048313</t>
  </si>
  <si>
    <t>ENSCAFG00000010684</t>
  </si>
  <si>
    <t>LINS1</t>
  </si>
  <si>
    <t>ENSCAFG00000010691</t>
  </si>
  <si>
    <t>CERS3</t>
  </si>
  <si>
    <t>GO:0016021;GO:0003677</t>
  </si>
  <si>
    <t>integral component of membrane;DNA binding</t>
  </si>
  <si>
    <t>ENSCAFG00000032799</t>
  </si>
  <si>
    <t>ENSCAFG00000036046</t>
  </si>
  <si>
    <t>ENSCAFG00000025810</t>
  </si>
  <si>
    <t>ENSCAFG00000027180</t>
  </si>
  <si>
    <t>ENSCAFG00000043308</t>
  </si>
  <si>
    <t>ENSCAFG00000049110</t>
  </si>
  <si>
    <t>ENSCAFG00000034025</t>
  </si>
  <si>
    <t>ENSCAFG00000046445</t>
  </si>
  <si>
    <t>ENSCAFG00000017413</t>
  </si>
  <si>
    <t>STX8</t>
  </si>
  <si>
    <t>;GO:0019869;GO:0019905;GO:0031625;GO:0045022;GO:0071346;GO:1903076;GO:0005768;GO:0005769;GO:0005770;GO:0005802;GO:0031982;GO:0045335;GO:0048471;GO:0055037</t>
  </si>
  <si>
    <t>;chloride channel inhibitor activity;syntaxin binding;ubiquitin protein ligase binding;early endosome to late endosome transport;cellular response to interferon-gamma;regulation of protein localization to plasma membrane;endosome;early endosome;late endosome;trans-Golgi network;vesicle;phagocytic vesicle;perinuclear region of cytoplasm;recycling endosome</t>
  </si>
  <si>
    <t>ENSCAFG00000018452</t>
  </si>
  <si>
    <t>MED9</t>
  </si>
  <si>
    <t>GO:0006357;GO:0016592;GO:0003712</t>
  </si>
  <si>
    <t>regulation of transcription by RNA polymerase II;mediator complex;transcription coregulator activity</t>
  </si>
  <si>
    <t>ENSCAFG00000018457</t>
  </si>
  <si>
    <t>NT5M</t>
  </si>
  <si>
    <t>GO:0008253;GO:0009264;GO:0046079</t>
  </si>
  <si>
    <t>5'-nucleotidase activity;deoxyribonucleotide catabolic process;dUMP catabolic process</t>
  </si>
  <si>
    <t>ENSCAFG00000019030</t>
  </si>
  <si>
    <t>ABAT</t>
  </si>
  <si>
    <t>GO:0003824;GO:0030170;GO:0008483;GO:0003867;GO:0009448</t>
  </si>
  <si>
    <t>catalytic activity;pyridoxal phosphate binding;transaminase activity;4-aminobutyrate transaminase activity;gamma-aminobutyric acid metabolic process</t>
  </si>
  <si>
    <t>ENSCAFG00000019985</t>
  </si>
  <si>
    <t>COL11A1</t>
  </si>
  <si>
    <t>GO:0005201</t>
  </si>
  <si>
    <t>extracellular matrix structural constituent</t>
  </si>
  <si>
    <t>ENSCAFG00000017567</t>
  </si>
  <si>
    <t>SMAD2</t>
  </si>
  <si>
    <t>GO:0005515;GO:0006355;GO:0007179;GO:0003700;GO:0005667</t>
  </si>
  <si>
    <t>protein binding;regulation of transcription</t>
  </si>
  <si>
    <t xml:space="preserve"> DNA-templated;transforming growth factor beta receptor signaling pathway;DNA-binding transcription factor activity;transcription factor complex</t>
  </si>
  <si>
    <t>ENSCAFG00000041558</t>
  </si>
  <si>
    <t>ENSCAFG00000041034</t>
  </si>
  <si>
    <t>ENSCAFG00000046283</t>
  </si>
  <si>
    <t>ENSCAFG00000036735</t>
  </si>
  <si>
    <t>ENSCAFG00000020621</t>
  </si>
  <si>
    <t>cfa-mir-187</t>
  </si>
  <si>
    <t>ENSCAFG00000017879</t>
  </si>
  <si>
    <t>GALNT1</t>
  </si>
  <si>
    <t>GO:0004653;GO:0030145;GO:0006493;GO:0018242;GO:0018243;GO:0005794;GO:0048471</t>
  </si>
  <si>
    <t>polypeptide N-acetylgalactosaminyltransferase activity;manganese ion binding;protein O-linked glycosylation;protein O-linked glycosylation via serine;protein O-linked glycosylation via threonine;Golgi apparatus;perinuclear region of cytoplasm</t>
  </si>
  <si>
    <t>ENSCAFG00000039269</t>
  </si>
  <si>
    <t>ENSCAFG00000017980</t>
  </si>
  <si>
    <t>ASXL3</t>
  </si>
  <si>
    <t>GO:0003677;GO:0006355;GO:0006351;GO:0051055</t>
  </si>
  <si>
    <t xml:space="preserve"> DNA-templated;transcription</t>
  </si>
  <si>
    <t xml:space="preserve"> DNA-templated;negative regulation of lipid biosynthetic process</t>
  </si>
  <si>
    <t>ENSCAFG00000016823</t>
  </si>
  <si>
    <t>PAPLN</t>
  </si>
  <si>
    <t>GO:0004867;GO:0008233</t>
  </si>
  <si>
    <t>serine-type endopeptidase inhibitor activity;peptidase activity</t>
  </si>
  <si>
    <t>ENSCAFG00000016834</t>
  </si>
  <si>
    <t>NUMB</t>
  </si>
  <si>
    <t>GO:0005515;GO:0008013;GO:0045294;GO:0045296;GO:0007399;GO:0007405;GO:0007409;GO:0021670;GO:0021849;GO:0030335;GO:0030900;GO:0034332;GO:0050769;GO:0099149;GO:1903077;GO:0005634;GO:0005737;GO:0005769;GO:0005905;GO:0016323;GO:0019897;GO:0030136;GO:0031410;GO:0045177;GO:0098978</t>
  </si>
  <si>
    <t>protein binding;beta-catenin binding;alpha-catenin binding;cadherin binding;nervous system development;neuroblast proliferation;axonogenesis;lateral ventricle development;neuroblast division in subventricular zone;positive regulation of cell migration;forebrain development;adherens junction organization;positive regulation of neurogenesis;regulation of postsynaptic neurotransmitter receptor internalization;negative regulation of protein localization to plasma membrane;nucleus;cytoplasm;early endosome;clathrin-coated pit;basolateral plasma membrane;extrinsic component of plasma membrane;clathrin-coated vesicle;cytoplasmic vesicle;apical part of cell;glutamatergic synapse</t>
  </si>
  <si>
    <t>ENSCAFG00000045446</t>
  </si>
  <si>
    <t>ENSCAFG00000018976</t>
  </si>
  <si>
    <t>NSRP1</t>
  </si>
  <si>
    <t>ENSCAFG00000020534</t>
  </si>
  <si>
    <t>ENSCAFG00000048044</t>
  </si>
  <si>
    <t>ENSCAFG00000047717</t>
  </si>
  <si>
    <t>ENSCAFG00000001566</t>
  </si>
  <si>
    <t>CNTLN</t>
  </si>
  <si>
    <t>GO:0019901;GO:0019904;GO:0030674;GO:0010457;GO:0033365;GO:0005654;GO:0005737;GO:0005813;GO:0005814;GO:0005829</t>
  </si>
  <si>
    <t>protein kinase binding;protein domain specific binding;protein binding</t>
  </si>
  <si>
    <t xml:space="preserve"> bridging;centriole-centriole cohesion;protein localization to organelle;nucleoplasm;cytoplasm;centrosome;centriole;cytosol</t>
  </si>
  <si>
    <t>ENSCAFG00000001567</t>
  </si>
  <si>
    <t>SH3GL2</t>
  </si>
  <si>
    <t>GO:0005515;GO:0005737;GO:0042802;GO:0001933;GO:0002090;GO:0010629;GO:0016191;GO:0031175;GO:0048488;GO:0097484;GO:1905604;GO:1990416;GO:0005769;GO:0048471;GO:0098684;GO:0099523</t>
  </si>
  <si>
    <t>protein binding;cytoplasm;identical protein binding;negative regulation of protein phosphorylation;regulation of receptor internalization;negative regulation of gene expression;synaptic vesicle uncoating;neuron projection development;synaptic vesicle endocytosis;dendrite extension;negative regulation of maintenance of permeability of blood-brain barrier;cellular response to brain-derived neurotrophic factor stimulus;early endosome;perinuclear region of cytoplasm;photoreceptor ribbon synapse;presynaptic cytosol</t>
  </si>
  <si>
    <t>ENSCAFG00000048288</t>
  </si>
  <si>
    <t>ENSCAFG00000043976</t>
  </si>
  <si>
    <t>ENSCAFG00000002493</t>
  </si>
  <si>
    <t>PHF3</t>
  </si>
  <si>
    <t>GO:0006351</t>
  </si>
  <si>
    <t>transcription</t>
  </si>
  <si>
    <t xml:space="preserve"> DNA-templated</t>
  </si>
  <si>
    <t>ENSCAFG00000002495</t>
  </si>
  <si>
    <t>GO:0005509</t>
  </si>
  <si>
    <t>calcium ion binding</t>
  </si>
  <si>
    <t>ENSCAFG00000030644</t>
  </si>
  <si>
    <t>ODF1</t>
  </si>
  <si>
    <t>GO:0001520</t>
  </si>
  <si>
    <t>outer dense fiber</t>
  </si>
  <si>
    <t>ENSCAFG00000000638</t>
  </si>
  <si>
    <t>KLF10</t>
  </si>
  <si>
    <t>GO:0003676;GO:0000978;GO:0001046;GO:0001228;GO:0006355;GO:0007623;GO:0009267;GO:0030282;GO:0035019;GO:0045672;GO:0045892;GO:0045944;GO:0005634</t>
  </si>
  <si>
    <t>nucleic acid binding;RNA polymerase II cis-regulatory region sequence-specific DNA binding;core promoter sequence-specific DNA binding;DNA-binding transcription activator activity</t>
  </si>
  <si>
    <t xml:space="preserve"> RNA polymerase II-specific;regulation of transcription</t>
  </si>
  <si>
    <t xml:space="preserve"> DNA-templated;circadian rhythm;cellular response to starvation;bone mineralization;somatic stem cell population maintenance;positive regulation of osteoclast differentiation;negative regulation of transcription</t>
  </si>
  <si>
    <t xml:space="preserve"> DNA-templated;positive regulation of transcription by RNA polymerase II;nucleus</t>
  </si>
  <si>
    <t>ENSCAFG00000047969</t>
  </si>
  <si>
    <t>ENSCAFG00000046237</t>
  </si>
  <si>
    <t>ENSCAFG00000043840</t>
  </si>
  <si>
    <t>ENSCAFG00000024740</t>
  </si>
  <si>
    <t>TAS2R3</t>
  </si>
  <si>
    <t>GO:0004930;GO:0007186;GO:0016021;GO:0050909</t>
  </si>
  <si>
    <t>G protein-coupled receptor activity;G protein-coupled receptor signaling pathway;integral component of membrane;sensory perception of taste</t>
  </si>
  <si>
    <t>ENSCAFG00000030995</t>
  </si>
  <si>
    <t>ENSCAFG00000009193</t>
  </si>
  <si>
    <t>AMBRA1</t>
  </si>
  <si>
    <t>ENSCAFG00000004087</t>
  </si>
  <si>
    <t>MAML2</t>
  </si>
  <si>
    <t>GO:0003713;GO:0007219;GO:0045944;GO:0016607;GO:0005634</t>
  </si>
  <si>
    <t>transcription coactivator activity;Notch signaling pathway;positive regulation of transcription by RNA polymerase II;nuclear speck;nucleus</t>
  </si>
  <si>
    <t>ENSCAFG00000026616</t>
  </si>
  <si>
    <t>chr23</t>
  </si>
  <si>
    <t>ENSCAFG00000040986</t>
  </si>
  <si>
    <t>ENSCAFG00000031316</t>
  </si>
  <si>
    <t>NKX2-4</t>
  </si>
  <si>
    <t>GO:0003677;GO:0006355;GO:0043565</t>
  </si>
  <si>
    <t xml:space="preserve"> DNA-templated;sequence-specific DNA binding</t>
  </si>
  <si>
    <t>ENSCAFG00000008087</t>
  </si>
  <si>
    <t>PINX1</t>
  </si>
  <si>
    <t>ENSCAFG00000022080</t>
  </si>
  <si>
    <t>U3</t>
  </si>
  <si>
    <t>ENSCAFG00000048091</t>
  </si>
  <si>
    <t>ENSCAFG00000009900</t>
  </si>
  <si>
    <t>chr29</t>
  </si>
  <si>
    <t>ENSCAFG00000007516</t>
  </si>
  <si>
    <t>ARFGEF1</t>
  </si>
  <si>
    <t>GO:0005086;GO:0032012</t>
  </si>
  <si>
    <t>ARF guanyl-nucleotide exchange factor activity;regulation of ARF protein signal transduction</t>
  </si>
  <si>
    <t>ENSCAFG00000007568</t>
  </si>
  <si>
    <t>CPA6</t>
  </si>
  <si>
    <t>GO:0008270;GO:0006508;GO:0004181;GO:0004180</t>
  </si>
  <si>
    <t>zinc ion binding;proteolysis;metallocarboxypeptidase activity;carboxypeptidase activity</t>
  </si>
  <si>
    <t>ENSCAFG00000046658</t>
  </si>
  <si>
    <t>ENSCAFG00000015875</t>
  </si>
  <si>
    <t>WDR72</t>
  </si>
  <si>
    <t>GO:0005515;GO:0022617;GO:0070166;GO:0072659;GO:0005737;GO:0005768</t>
  </si>
  <si>
    <t>protein binding;extracellular matrix disassembly;enamel mineralization;protein localization to plasma membrane;cytoplasm;endosome</t>
  </si>
  <si>
    <t>ENSCAFG00000015977</t>
  </si>
  <si>
    <t>NEDD4</t>
  </si>
  <si>
    <t>GO:0005515;GO:0004842;GO:0019871;GO:0019899;GO:0019904;GO:0031698;GO:0043130;GO:0061630;GO:0070063;GO:0070064;GO:0006511;GO:0006622;GO:0007041;GO:0010766;GO:0010768;GO:0014068;GO:0016567;GO:0031175;GO:0031623;GO:0032801;GO:0034644;GO:0034765;GO:0042391;GO:0042921;GO:0043162;GO:0044111;GO:0045732;GO:0046755;GO:0046824;GO:0050847;GO:1901016;GO:2000650;GO:0000785;GO:0005737;GO:0005794;GO:0005886;GO:0005938;GO:0048471</t>
  </si>
  <si>
    <t>protein binding;ubiquitin-protein transferase activity;sodium channel inhibitor activity;enzyme binding;protein domain specific binding;beta-2 adrenergic receptor binding;ubiquitin binding;ubiquitin protein ligase activity;RNA polymerase binding;proline-rich region binding;ubiquitin-dependent protein catabolic process;protein targeting to lysosome;lysosomal transport;negative regulation of sodium ion transport;negative regulation of transcription from RNA polymerase II promoter in response to UV-induced DNA damage;positive regulation of phosphatidylinositol 3-kinase signaling;protein ubiquitination;neuron projection development;receptor internalization;receptor catabolic process;cellular response to UV;regulation of ion transmembrane transport;regulation of membrane potential;glucocorticoid receptor signaling pathway;ubiquitin-dependent protein catabolic process via the multivesicular body sorting pathway;development involved in symbiotic interaction;positive regulation of protein catabolic process;viral budding;positive regulation of nucleocytoplasmic transport;progesterone receptor signaling pathway;regulation of potassium ion transmembrane transporter activity;negative regulation of sodium ion transmembrane transporter activity;chromatin;cytoplasm;Golgi apparatus;plasma membrane;cell cortex;perinuclear region of cytoplasm</t>
  </si>
  <si>
    <t>ENSCAFG00000042928</t>
  </si>
  <si>
    <t>ENSCAFG00000028779</t>
  </si>
  <si>
    <t>MRPS6</t>
  </si>
  <si>
    <t>GO:0003735;GO:0006412;GO:0005840;GO:0019843</t>
  </si>
  <si>
    <t>structural constituent of ribosome;translation;ribosome;rRNA binding</t>
  </si>
  <si>
    <t>ENSCAFG00000045409</t>
  </si>
  <si>
    <t>GO:0055085;GO:0016020;GO:0022857;GO:0005412;GO:0015798</t>
  </si>
  <si>
    <t>transmembrane transport;membrane;transmembrane transporter activity;glucose:sodium symporter activity;myo-inositol transport</t>
  </si>
  <si>
    <t>ENSCAFG00000009549</t>
  </si>
  <si>
    <t>KCNE2</t>
  </si>
  <si>
    <t>GO:0016020;GO:0006811;GO:0005249;GO:0006813;GO:0005242;GO:0005251;GO:0015459;GO:0044325;GO:1902282;GO:0035690;GO:0060306;GO:0060307;GO:0071805;GO:0086002;GO:0086005;GO:0086009;GO:0086011;GO:0086091;GO:0097623;GO:0098915;GO:1901379;GO:1901800;GO:1901979;GO:1902259;GO:1902260;GO:1990573;GO:0005886;GO:0008076;GO:0009986</t>
  </si>
  <si>
    <t>membrane;ion transport;voltage-gated potassium channel activity;potassium ion transport;inward rectifier potassium channel activity;delayed rectifier potassium channel activity;potassium channel regulator activity;ion channel binding;voltage-gated potassium channel activity involved in ventricular cardiac muscle cell action potential repolarization;cellular response to drug;regulation of membrane repolarization;regulation of ventricular cardiac muscle cell membrane repolarization;potassium ion transmembrane transport;cardiac muscle cell action potential involved in contraction;ventricular cardiac muscle cell action potential;membrane repolarization;membrane repolarization during action potential;regulation of heart rate by cardiac conduction;potassium ion export across plasma membrane;membrane repolarization during ventricular cardiac muscle cell action potential;regulation of potassium ion transmembrane transport;positive regulation of proteasomal protein catabolic process;regulation of inward rectifier potassium channel activity;regulation of delayed rectifier potassium channel activity;negative regulation of delayed rectifier potassium channel activity;potassium ion import across plasma membrane;plasma membrane;voltage-gated potassium channel complex;cell surface</t>
  </si>
  <si>
    <t>ENSCAFG00000020791</t>
  </si>
  <si>
    <t>chr36</t>
  </si>
  <si>
    <t>ENSCAFG00000009140</t>
  </si>
  <si>
    <t>GALNT13</t>
  </si>
  <si>
    <t>;GO:0004653;GO:0006493;GO:0018242;GO:0018243</t>
  </si>
  <si>
    <t>;polypeptide N-acetylgalactosaminyltransferase activity;protein O-linked glycosylation;protein O-linked glycosylation via serine;protein O-linked glycosylation via threonine</t>
  </si>
  <si>
    <t>;molecular_function;biological_process</t>
  </si>
  <si>
    <t>ENSCAFG00000010242</t>
  </si>
  <si>
    <t>SLC4A10</t>
  </si>
  <si>
    <t>GO:0016021;GO:0016020;GO:0006820;GO:0008509;GO:0005452</t>
  </si>
  <si>
    <t>integral component of membrane;membrane;anion transport;anion transmembrane transporter activity;inorganic anion exchanger activity</t>
  </si>
  <si>
    <t>MPP7,ENSCAFG00000043024</t>
  </si>
  <si>
    <t>ST8SIA6,TRDMT1</t>
  </si>
  <si>
    <t>ENSCAFG00000032799,ENSCAFG00000036046</t>
  </si>
  <si>
    <t>PAPLN,NUMB</t>
  </si>
  <si>
    <t>ENSCAFG00000049515,ENSCAFG00000045446</t>
  </si>
  <si>
    <t>NSRP1,ENSCAFG00000020534</t>
  </si>
  <si>
    <t>CNTLN,SH3GL2</t>
  </si>
  <si>
    <t>ENSCAFG00000048288,ENSCAFG00000043976</t>
  </si>
  <si>
    <t>PHF3,ENSCAFG00000002495</t>
  </si>
  <si>
    <t>ENSCAFG00000046237,ENSCAFG00000047969</t>
  </si>
  <si>
    <t>MAML2,ENSCAFG00000026616</t>
  </si>
  <si>
    <t>ENSCAFG00000048091,ENSCAFG00000009900</t>
  </si>
  <si>
    <t>ARFGEF1,CPA6</t>
  </si>
  <si>
    <t>MRPS6,ENSCAFG00000045409</t>
  </si>
  <si>
    <t>1_5159885_G/A</t>
  </si>
  <si>
    <t>1:5159885-5159885</t>
  </si>
  <si>
    <t>ENSCAFT00000000045.4</t>
  </si>
  <si>
    <t>1_5310127_G/A</t>
  </si>
  <si>
    <t>1:5310127-5310127</t>
  </si>
  <si>
    <t>1_5872563_A/G</t>
  </si>
  <si>
    <t>1:5872563-5872563</t>
  </si>
  <si>
    <t>rs21904040</t>
  </si>
  <si>
    <t>1_6052112_G/A</t>
  </si>
  <si>
    <t>1:6052112-6052112</t>
  </si>
  <si>
    <t>1_43153646_A/G</t>
  </si>
  <si>
    <t>1:43153646-43153646</t>
  </si>
  <si>
    <t>ENSCAFT00000000840.3</t>
  </si>
  <si>
    <t>ENSCAFT00000000841.4</t>
  </si>
  <si>
    <t>ENSCAFT00000042996.3</t>
  </si>
  <si>
    <t>ENSCAFT00000082060.1</t>
  </si>
  <si>
    <t>1_43166291_A/C</t>
  </si>
  <si>
    <t>1:43166291-43166291</t>
  </si>
  <si>
    <t>1_50801975_A/G</t>
  </si>
  <si>
    <t>1:50801975-50801975</t>
  </si>
  <si>
    <t>ENSCAFT00000001196.4</t>
  </si>
  <si>
    <t>ENSCAFT00000047997.2</t>
  </si>
  <si>
    <t>ENSCAFT00000062377.1</t>
  </si>
  <si>
    <t>ENSCAFT00000069293.1</t>
  </si>
  <si>
    <t>ENSCAFT00000084755.1</t>
  </si>
  <si>
    <t>ENSCAFT00000087129.1</t>
  </si>
  <si>
    <t>ENSCAFT00000089557.1</t>
  </si>
  <si>
    <t>ENSCAFT00000091486.1</t>
  </si>
  <si>
    <t>ENSCAFT00000093532.1</t>
  </si>
  <si>
    <t>10_4413901_G/A</t>
  </si>
  <si>
    <t>10:4413901-4413901</t>
  </si>
  <si>
    <t>10_8070103_G/A</t>
  </si>
  <si>
    <t>10:8070103-8070103</t>
  </si>
  <si>
    <t>11_37403166_A/C</t>
  </si>
  <si>
    <t>11:37403166-37403166</t>
  </si>
  <si>
    <t>ENSCAFT00000002453.4</t>
  </si>
  <si>
    <t>15/26</t>
  </si>
  <si>
    <t>rs22127283</t>
  </si>
  <si>
    <t>ENSCAFT00000039737.4</t>
  </si>
  <si>
    <t>15/25</t>
  </si>
  <si>
    <t>ENSCAFT00000087320.1</t>
  </si>
  <si>
    <t>12_25497970_G/A</t>
  </si>
  <si>
    <t>12:25497970-25497970</t>
  </si>
  <si>
    <t>ENSCAFT00000067922.1</t>
  </si>
  <si>
    <t>rs24757679</t>
  </si>
  <si>
    <t>ENSCAFT00000068572.1</t>
  </si>
  <si>
    <t>12_27248464_A/G</t>
  </si>
  <si>
    <t>12:27248464-27248464</t>
  </si>
  <si>
    <t>ENSCAFT00000003932.3</t>
  </si>
  <si>
    <t>27/32</t>
  </si>
  <si>
    <t>rs22226413</t>
  </si>
  <si>
    <t>12_31671091_A/G</t>
  </si>
  <si>
    <t>12:31671091-31671091</t>
  </si>
  <si>
    <t>13_4180065_A/G</t>
  </si>
  <si>
    <t>13:4180065-4180065</t>
  </si>
  <si>
    <t>rs24769561</t>
  </si>
  <si>
    <t>13_4199845_A/G</t>
  </si>
  <si>
    <t>13:4199845-4199845</t>
  </si>
  <si>
    <t>rs9023301</t>
  </si>
  <si>
    <t>13_4214058_C/A</t>
  </si>
  <si>
    <t>13:4214058-4214058</t>
  </si>
  <si>
    <t>ENSCAFT00000000985.4</t>
  </si>
  <si>
    <t>13_4223549_T/A</t>
  </si>
  <si>
    <t>13:4223549-4223549</t>
  </si>
  <si>
    <t>H/L</t>
  </si>
  <si>
    <t>cAc/cTc</t>
  </si>
  <si>
    <t>13_36023754_G/A</t>
  </si>
  <si>
    <t>13:36023754-36023754</t>
  </si>
  <si>
    <t>ENSCAFT00000070995.1</t>
  </si>
  <si>
    <t>ENSCAFT00000089526.1</t>
  </si>
  <si>
    <t>13_36046439_G/A</t>
  </si>
  <si>
    <t>13:36046439-36046439</t>
  </si>
  <si>
    <t>ENSCAFT00000069081.1</t>
  </si>
  <si>
    <t>13_36055860_C/G</t>
  </si>
  <si>
    <t>13:36055860-36055860</t>
  </si>
  <si>
    <t>non_coding_transcript_exon_variant</t>
  </si>
  <si>
    <t>rs24764635</t>
  </si>
  <si>
    <t>13_36072166_G/A</t>
  </si>
  <si>
    <t>13:36072166-36072166</t>
  </si>
  <si>
    <t>13_36078894_A/G</t>
  </si>
  <si>
    <t>13:36078894-36078894</t>
  </si>
  <si>
    <t>13_36089188_G/A</t>
  </si>
  <si>
    <t>13:36089188-36089188</t>
  </si>
  <si>
    <t>ENSCAFT00000091611.1</t>
  </si>
  <si>
    <t>13_36100682_G/A</t>
  </si>
  <si>
    <t>13:36100682-36100682</t>
  </si>
  <si>
    <t>15_20281419_G/A</t>
  </si>
  <si>
    <t>15:20281419-20281419</t>
  </si>
  <si>
    <t>15_20300432_G/A</t>
  </si>
  <si>
    <t>15:20300432-20300432</t>
  </si>
  <si>
    <t>16_7435289_A/T</t>
  </si>
  <si>
    <t>16:7435289-7435289</t>
  </si>
  <si>
    <t>ENSCAFT00000006245.4</t>
  </si>
  <si>
    <t>rs853071346</t>
  </si>
  <si>
    <t>16_7497368_A/T</t>
  </si>
  <si>
    <t>16:7497368-7497368</t>
  </si>
  <si>
    <t>16_7511448_A/G</t>
  </si>
  <si>
    <t>16:7511448-7511448</t>
  </si>
  <si>
    <t>16_7513966_G/A</t>
  </si>
  <si>
    <t>16:7513966-7513966</t>
  </si>
  <si>
    <t>18_5182868_G/A</t>
  </si>
  <si>
    <t>18:5182868-5182868</t>
  </si>
  <si>
    <t>18_42926246_C/A</t>
  </si>
  <si>
    <t>18:42926246-42926246</t>
  </si>
  <si>
    <t>19_7134607_C/A</t>
  </si>
  <si>
    <t>19:7134607-7134607</t>
  </si>
  <si>
    <t>2_18035654_A/C</t>
  </si>
  <si>
    <t>2:18035654-18035654</t>
  </si>
  <si>
    <t>ENSCAFT00000006289.4</t>
  </si>
  <si>
    <t>ENSCAFT00000063262.1</t>
  </si>
  <si>
    <t>ENSCAFT00000072820.1</t>
  </si>
  <si>
    <t>ENSCAFT00000083145.1</t>
  </si>
  <si>
    <t>ENSCAFT00000087212.1</t>
  </si>
  <si>
    <t>2_19458355_A/G</t>
  </si>
  <si>
    <t>2:19458355-19458355</t>
  </si>
  <si>
    <t>2_19490670_G/A</t>
  </si>
  <si>
    <t>2:19490670-19490670</t>
  </si>
  <si>
    <t>ENSCAFT00000043272.2</t>
  </si>
  <si>
    <t>ENSCAFT00000082560.1</t>
  </si>
  <si>
    <t>2_19612695_C/A</t>
  </si>
  <si>
    <t>2:19612695-19612695</t>
  </si>
  <si>
    <t>21_5161435_G/A</t>
  </si>
  <si>
    <t>21:5161435-5161435</t>
  </si>
  <si>
    <t>ENSCAFT00000006542.5</t>
  </si>
  <si>
    <t>21_5163941_G/A</t>
  </si>
  <si>
    <t>21:5163941-5163941</t>
  </si>
  <si>
    <t>22_18925763_G/A</t>
  </si>
  <si>
    <t>22:18925763-18925763</t>
  </si>
  <si>
    <t>22_19896418_A/G</t>
  </si>
  <si>
    <t>22:19896418-19896418</t>
  </si>
  <si>
    <t>22_19909927_A/G</t>
  </si>
  <si>
    <t>22:19909927-19909927</t>
  </si>
  <si>
    <t>rs23032080</t>
  </si>
  <si>
    <t>22_19967910_G/A</t>
  </si>
  <si>
    <t>22:19967910-19967910</t>
  </si>
  <si>
    <t>rs23065074</t>
  </si>
  <si>
    <t>22_31172201_G/A</t>
  </si>
  <si>
    <t>22:31172201-31172201</t>
  </si>
  <si>
    <t>SCEL</t>
  </si>
  <si>
    <t>ENSCAFG00000005175</t>
  </si>
  <si>
    <t>ENSCAFT00000008343.4</t>
  </si>
  <si>
    <t>ENSCAFT00000049415.3</t>
  </si>
  <si>
    <t>ENSCAFT00000063111.1</t>
  </si>
  <si>
    <t>ENSCAFT00000089057.1</t>
  </si>
  <si>
    <t>ENSCAFT00000091066.1</t>
  </si>
  <si>
    <t>ENSCAFT00000093302.1</t>
  </si>
  <si>
    <t>ENSCAFT00000093825.1</t>
  </si>
  <si>
    <t>22_31201052_A/G</t>
  </si>
  <si>
    <t>22:31201052-31201052</t>
  </si>
  <si>
    <t>ENSCAFT00000008351.5</t>
  </si>
  <si>
    <t>rs23013243</t>
  </si>
  <si>
    <t>ENSCAFT00000089414.1</t>
  </si>
  <si>
    <t>22_31222265_G/A</t>
  </si>
  <si>
    <t>22:31222265-31222265</t>
  </si>
  <si>
    <t>rs23004567</t>
  </si>
  <si>
    <t>22_31329887_A/G</t>
  </si>
  <si>
    <t>22:31329887-31329887</t>
  </si>
  <si>
    <t>rs23037831</t>
  </si>
  <si>
    <t>22_31367576_A/G</t>
  </si>
  <si>
    <t>22:31367576-31367576</t>
  </si>
  <si>
    <t>22_31391161_A/G</t>
  </si>
  <si>
    <t>22:31391161-31391161</t>
  </si>
  <si>
    <t>rs23028907</t>
  </si>
  <si>
    <t>22_42735494_C/A</t>
  </si>
  <si>
    <t>22:42735494-42735494</t>
  </si>
  <si>
    <t>22_42749047_A/G</t>
  </si>
  <si>
    <t>22:42749047-42749047</t>
  </si>
  <si>
    <t>22_42752764_A/G</t>
  </si>
  <si>
    <t>22:42752764-42752764</t>
  </si>
  <si>
    <t>22_42783021_C/G</t>
  </si>
  <si>
    <t>22:42783021-42783021</t>
  </si>
  <si>
    <t>rs23040393</t>
  </si>
  <si>
    <t>23_33715960_A/G</t>
  </si>
  <si>
    <t>23:33715960-33715960</t>
  </si>
  <si>
    <t>23_33728739_A/G</t>
  </si>
  <si>
    <t>23:33728739-33728739</t>
  </si>
  <si>
    <t>rs23087719</t>
  </si>
  <si>
    <t>23_33745926_G/A</t>
  </si>
  <si>
    <t>23:33745926-33745926</t>
  </si>
  <si>
    <t>23_33747854_G/A</t>
  </si>
  <si>
    <t>23:33747854-33747854</t>
  </si>
  <si>
    <t>24_2013708_A/G</t>
  </si>
  <si>
    <t>24:2013708-2013708</t>
  </si>
  <si>
    <t>24_2030474_G/A</t>
  </si>
  <si>
    <t>24:2030474-2030474</t>
  </si>
  <si>
    <t>rs8645203</t>
  </si>
  <si>
    <t>25_26985671_A/C</t>
  </si>
  <si>
    <t>25:26985671-26985671</t>
  </si>
  <si>
    <t>27_13044462_A/G</t>
  </si>
  <si>
    <t>27:13044462-13044462</t>
  </si>
  <si>
    <t>rs23386136</t>
  </si>
  <si>
    <t>27_13200708_C/A</t>
  </si>
  <si>
    <t>27:13200708-13200708</t>
  </si>
  <si>
    <t>ENSCAFT00000015747.4</t>
  </si>
  <si>
    <t>rs23409918</t>
  </si>
  <si>
    <t>27_13206254_A/C</t>
  </si>
  <si>
    <t>27:13206254-13206254</t>
  </si>
  <si>
    <t>stop_lost</t>
  </si>
  <si>
    <t>HIGH</t>
  </si>
  <si>
    <t>25/27</t>
  </si>
  <si>
    <t>*/E</t>
  </si>
  <si>
    <t>Taa/Gaa</t>
  </si>
  <si>
    <t>27_44314156_A/G</t>
  </si>
  <si>
    <t>27:44314156-44314156</t>
  </si>
  <si>
    <t>rs23339244</t>
  </si>
  <si>
    <t>29_16997277_C/A</t>
  </si>
  <si>
    <t>29:16997277-16997277</t>
  </si>
  <si>
    <t>ENSCAFT00000012117.4</t>
  </si>
  <si>
    <t>3_40271682_A/G</t>
  </si>
  <si>
    <t>3:40271682-40271682</t>
  </si>
  <si>
    <t>3_40285461_A/G</t>
  </si>
  <si>
    <t>3:40285461-40285461</t>
  </si>
  <si>
    <t>3_40288466_G/A</t>
  </si>
  <si>
    <t>3:40288466-40288466</t>
  </si>
  <si>
    <t>3_40302288_G/A</t>
  </si>
  <si>
    <t>3:40302288-40302288</t>
  </si>
  <si>
    <t>3_40429653_C/A</t>
  </si>
  <si>
    <t>3:40429653-40429653</t>
  </si>
  <si>
    <t>ENSCAFT00000016987.4</t>
  </si>
  <si>
    <t>S/Y</t>
  </si>
  <si>
    <t>tCc/tAc</t>
  </si>
  <si>
    <t>tolerated(1)</t>
  </si>
  <si>
    <t>ENSCAFT00000073171.1</t>
  </si>
  <si>
    <t>3_40482806_G/A</t>
  </si>
  <si>
    <t>3:40482806-40482806</t>
  </si>
  <si>
    <t>ENSCAFT00000017007.4</t>
  </si>
  <si>
    <t>ENSCAFT00000071465.1</t>
  </si>
  <si>
    <t>ENSCAFT00000075727.1</t>
  </si>
  <si>
    <t>ENSCAFT00000083876.1</t>
  </si>
  <si>
    <t>3_50496977_G/A</t>
  </si>
  <si>
    <t>3:50496977-50496977</t>
  </si>
  <si>
    <t>ENSCAFT00000058719.2</t>
  </si>
  <si>
    <t>rs8941449</t>
  </si>
  <si>
    <t>ENSCAFT00000074343.1</t>
  </si>
  <si>
    <t>3_50517218_A/G</t>
  </si>
  <si>
    <t>3:50517218-50517218</t>
  </si>
  <si>
    <t>ENSCAFT00000052127.2</t>
  </si>
  <si>
    <t>30_1761343_A/G</t>
  </si>
  <si>
    <t>30:1761343-1761343</t>
  </si>
  <si>
    <t>rs23650786</t>
  </si>
  <si>
    <t>30_1774783_A/G</t>
  </si>
  <si>
    <t>30:1774783-1774783</t>
  </si>
  <si>
    <t>30_1784036_A/C</t>
  </si>
  <si>
    <t>30:1784036-1784036</t>
  </si>
  <si>
    <t>ENSCAFT00000071518.1</t>
  </si>
  <si>
    <t>30_19252233_G/A</t>
  </si>
  <si>
    <t>30:19252233-19252233</t>
  </si>
  <si>
    <t>ENSCAFT00000025156.4</t>
  </si>
  <si>
    <t>14/18</t>
  </si>
  <si>
    <t>ENSCAFT00000045029.3</t>
  </si>
  <si>
    <t>ENSCAFT00000070809.1</t>
  </si>
  <si>
    <t>ENSCAFT00000077249.1</t>
  </si>
  <si>
    <t>ENSCAFT00000083982.1</t>
  </si>
  <si>
    <t>30_21276347_A/G</t>
  </si>
  <si>
    <t>30:21276347-21276347</t>
  </si>
  <si>
    <t>31_25635600_A/G</t>
  </si>
  <si>
    <t>31:25635600-25635600</t>
  </si>
  <si>
    <t>rs8706423</t>
  </si>
  <si>
    <t>31_29464575_A/C</t>
  </si>
  <si>
    <t>31:29464575-29464575</t>
  </si>
  <si>
    <t>ENSCAFT00000045546.2</t>
  </si>
  <si>
    <t>31_29635261_G/A</t>
  </si>
  <si>
    <t>31:29635261-29635261</t>
  </si>
  <si>
    <t>ENSCAFT00000015161.4</t>
  </si>
  <si>
    <t>rs23675355</t>
  </si>
  <si>
    <t>32_24622112_C/A</t>
  </si>
  <si>
    <t>32:24622112-24622112</t>
  </si>
  <si>
    <t>rs9008796</t>
  </si>
  <si>
    <t>32_24642473_A/G</t>
  </si>
  <si>
    <t>32:24642473-24642473</t>
  </si>
  <si>
    <t>32_24657487_A/C</t>
  </si>
  <si>
    <t>32_25070561_A/G</t>
  </si>
  <si>
    <t>33_3477504_G/A</t>
  </si>
  <si>
    <t>33:3477504-3477504</t>
  </si>
  <si>
    <t>36_823663_A/G</t>
  </si>
  <si>
    <t>36:823663-823663</t>
  </si>
  <si>
    <t>ENSCAFT00000014579.4</t>
  </si>
  <si>
    <t>rs23989764</t>
  </si>
  <si>
    <t>ENSCAFT00000045004.3</t>
  </si>
  <si>
    <t>ENSCAFT00000081815.1</t>
  </si>
  <si>
    <t>ENSCAFT00000091497.1</t>
  </si>
  <si>
    <t>36_838511_G/A</t>
  </si>
  <si>
    <t>36:838511-838511</t>
  </si>
  <si>
    <t>36_854378_G/A</t>
  </si>
  <si>
    <t>36:854378-854378</t>
  </si>
  <si>
    <t>rs23953053</t>
  </si>
  <si>
    <t>36_7146325_G/A</t>
  </si>
  <si>
    <t>36:7146325-7146325</t>
  </si>
  <si>
    <t>ENSCAFT00000016408.4</t>
  </si>
  <si>
    <t>ENSCAFT00000062661.1</t>
  </si>
  <si>
    <t>ENSCAFT00000079574.1</t>
  </si>
  <si>
    <t>ENSCAFT00000083313.1</t>
  </si>
  <si>
    <t>ENSCAFT00000093460.1</t>
  </si>
  <si>
    <t>4_3048691_G/A</t>
  </si>
  <si>
    <t>4:3048691-3048691</t>
  </si>
  <si>
    <t>4_3071741_A/G</t>
  </si>
  <si>
    <t>4:3071741-3071741</t>
  </si>
  <si>
    <t>rs24087756</t>
  </si>
  <si>
    <t>4_3082925_A/G</t>
  </si>
  <si>
    <t>4:3082925-3082925</t>
  </si>
  <si>
    <t>4_3126439_G/A</t>
  </si>
  <si>
    <t>4:3126439-3126439</t>
  </si>
  <si>
    <t>4_3146777_A/G</t>
  </si>
  <si>
    <t>4:3146777-3146777</t>
  </si>
  <si>
    <t>4_14435498_A/G</t>
  </si>
  <si>
    <t>4:14435498-14435498</t>
  </si>
  <si>
    <t>4_14577608_A/G</t>
  </si>
  <si>
    <t>4:14577608-14577608</t>
  </si>
  <si>
    <t>ENSCAFT00000087524.1</t>
  </si>
  <si>
    <t>4_57340831_C/A</t>
  </si>
  <si>
    <t>4:57340831-57340831</t>
  </si>
  <si>
    <t>rs24146063</t>
  </si>
  <si>
    <t>4_57377127_A/C</t>
  </si>
  <si>
    <t>4:57377127-57377127</t>
  </si>
  <si>
    <t>4_79892825_A/G</t>
  </si>
  <si>
    <t>4:79892825-79892825</t>
  </si>
  <si>
    <t>4_79915023_G/A</t>
  </si>
  <si>
    <t>4:79915023-79915023</t>
  </si>
  <si>
    <t>4_79926461_G/A</t>
  </si>
  <si>
    <t>4:79926461-79926461</t>
  </si>
  <si>
    <t>4_80374988_G/A</t>
  </si>
  <si>
    <t>4:80374988-80374988</t>
  </si>
  <si>
    <t>4_80388346_A/G</t>
  </si>
  <si>
    <t>4:80388346-80388346</t>
  </si>
  <si>
    <t>5_3662272_A/G</t>
  </si>
  <si>
    <t>5:3662272-3662272</t>
  </si>
  <si>
    <t>5_3668337_C/A</t>
  </si>
  <si>
    <t>5:3668337-3668337</t>
  </si>
  <si>
    <t>5_3807420_G/A</t>
  </si>
  <si>
    <t>5:3807420-3807420</t>
  </si>
  <si>
    <t>5_34062036_G/A</t>
  </si>
  <si>
    <t>5:34062036-34062036</t>
  </si>
  <si>
    <t>ENSCAFT00000027596.5</t>
  </si>
  <si>
    <t>rs24195026</t>
  </si>
  <si>
    <t>ENSCAFT00000047175.2</t>
  </si>
  <si>
    <t>5_42006811_G/A</t>
  </si>
  <si>
    <t>5:42006811-42006811</t>
  </si>
  <si>
    <t>rs24257348</t>
  </si>
  <si>
    <t>5_42038858_A/G</t>
  </si>
  <si>
    <t>5:42038858-42038858</t>
  </si>
  <si>
    <t>5_42067631_A/G</t>
  </si>
  <si>
    <t>5:42067631-42067631</t>
  </si>
  <si>
    <t>5_42068464_G/C</t>
  </si>
  <si>
    <t>5:42068464-42068464</t>
  </si>
  <si>
    <t>rs24266094</t>
  </si>
  <si>
    <t>6_33476699_A/G</t>
  </si>
  <si>
    <t>6:33476699-33476699</t>
  </si>
  <si>
    <t>rs24306694</t>
  </si>
  <si>
    <t>6_33487301_A/G</t>
  </si>
  <si>
    <t>6:33487301-33487301</t>
  </si>
  <si>
    <t>rs8510967</t>
  </si>
  <si>
    <t>6_33510473_G/C</t>
  </si>
  <si>
    <t>rs850901112</t>
  </si>
  <si>
    <t>6_33515108_A/G</t>
  </si>
  <si>
    <t>6:33515108-33515108</t>
  </si>
  <si>
    <t>rs9000889</t>
  </si>
  <si>
    <t>6_33536974_A/G</t>
  </si>
  <si>
    <t>6:33536974-33536974</t>
  </si>
  <si>
    <t>rs8755452</t>
  </si>
  <si>
    <t>6_33550064_G/C</t>
  </si>
  <si>
    <t>6:33550064-33550064</t>
  </si>
  <si>
    <t>6_33557870_C/A</t>
  </si>
  <si>
    <t>6:33557870-33557870</t>
  </si>
  <si>
    <t>6_33564506_G/A</t>
  </si>
  <si>
    <t>6:33564506-33564506</t>
  </si>
  <si>
    <t>rs8500515</t>
  </si>
  <si>
    <t>6_33577636_A/G</t>
  </si>
  <si>
    <t>6:33577636-33577636</t>
  </si>
  <si>
    <t>6_33587985_A/C</t>
  </si>
  <si>
    <t>6:33587985-33587985</t>
  </si>
  <si>
    <t>6_33607897_G/A</t>
  </si>
  <si>
    <t>6:33607897-33607897</t>
  </si>
  <si>
    <t>rs24291360</t>
  </si>
  <si>
    <t>6_33612550_G/A</t>
  </si>
  <si>
    <t>6:33612550-33612550</t>
  </si>
  <si>
    <t>6_33723176_A/G</t>
  </si>
  <si>
    <t>6:33723176-33723176</t>
  </si>
  <si>
    <t>rs24334026</t>
  </si>
  <si>
    <t>6_33739474_G/A</t>
  </si>
  <si>
    <t>6:33739474-33739474</t>
  </si>
  <si>
    <t>6_47344887_A/G</t>
  </si>
  <si>
    <t>6:47344887-47344887</t>
  </si>
  <si>
    <t>6_47380543_A/G</t>
  </si>
  <si>
    <t>6:47380543-47380543</t>
  </si>
  <si>
    <t>7_43702273_A/G</t>
  </si>
  <si>
    <t>7:43702273-43702273</t>
  </si>
  <si>
    <t>ENSCAFT00000080572.1</t>
  </si>
  <si>
    <t>7_43719549_G/A</t>
  </si>
  <si>
    <t>7:43719549-43719549</t>
  </si>
  <si>
    <t>ENSCAFT00000027850.4</t>
  </si>
  <si>
    <t>ENSCAFT00000087304.1</t>
  </si>
  <si>
    <t>ENSCAFT00000089051.1</t>
  </si>
  <si>
    <t>7_43824889_A/G</t>
  </si>
  <si>
    <t>7:43824889-43824889</t>
  </si>
  <si>
    <t>7_43839825_C/A</t>
  </si>
  <si>
    <t>7:43839825-43839825</t>
  </si>
  <si>
    <t>7_45762366_A/G</t>
  </si>
  <si>
    <t>7:45762366-45762366</t>
  </si>
  <si>
    <t>7_45847066_A/G</t>
  </si>
  <si>
    <t>7:45847066-45847066</t>
  </si>
  <si>
    <t>7_45862873_G/A</t>
  </si>
  <si>
    <t>7:45862873-45862873</t>
  </si>
  <si>
    <t>rs8810337</t>
  </si>
  <si>
    <t>7_45870051_G/A</t>
  </si>
  <si>
    <t>7:45870051-45870051</t>
  </si>
  <si>
    <t>rs24446990</t>
  </si>
  <si>
    <t>7_45888863_A/G</t>
  </si>
  <si>
    <t>7:45888863-45888863</t>
  </si>
  <si>
    <t>7_45909278_G/A</t>
  </si>
  <si>
    <t>7:45909278-45909278</t>
  </si>
  <si>
    <t>ENSCAFT00000086855.1</t>
  </si>
  <si>
    <t>rs9048327</t>
  </si>
  <si>
    <t>7_45943309_G/A</t>
  </si>
  <si>
    <t>7:45943309-45943309</t>
  </si>
  <si>
    <t>rs24401722</t>
  </si>
  <si>
    <t>7_48982155_G/A</t>
  </si>
  <si>
    <t>7:48982155-48982155</t>
  </si>
  <si>
    <t>ENSCAFT00000052309.2</t>
  </si>
  <si>
    <t>7_54357413_C/A</t>
  </si>
  <si>
    <t>7:54357413-54357413</t>
  </si>
  <si>
    <t>7_54367434_G/A</t>
  </si>
  <si>
    <t>7:54367434-54367434</t>
  </si>
  <si>
    <t>7_54510930_A/G</t>
  </si>
  <si>
    <t>7:54510930-54510930</t>
  </si>
  <si>
    <t>7_54529565_G/A</t>
  </si>
  <si>
    <t>7:54529565-54529565</t>
  </si>
  <si>
    <t>7_56099877_G/A</t>
  </si>
  <si>
    <t>7:56099877-56099877</t>
  </si>
  <si>
    <t>ENSCAFT00000028551.4</t>
  </si>
  <si>
    <t>L</t>
  </si>
  <si>
    <t>Ctg/Ttg</t>
  </si>
  <si>
    <t>ENSCAFT00000028557.5</t>
  </si>
  <si>
    <t>8_1589632_A/G</t>
  </si>
  <si>
    <t>8:1589632-1589632</t>
  </si>
  <si>
    <t>ENSCAFT00000017418.4</t>
  </si>
  <si>
    <t>8_1620419_G/C</t>
  </si>
  <si>
    <t>8:1620419-1620419</t>
  </si>
  <si>
    <t>8_1639245_A/G</t>
  </si>
  <si>
    <t>8:1639245-1639245</t>
  </si>
  <si>
    <t>8_1668981_A/G</t>
  </si>
  <si>
    <t>8:1668981-1668981</t>
  </si>
  <si>
    <t>8_1675719_A/G</t>
  </si>
  <si>
    <t>8:1675719-1675719</t>
  </si>
  <si>
    <t>14/16</t>
  </si>
  <si>
    <t>8_7601169_A/G</t>
  </si>
  <si>
    <t>8:7601169-7601169</t>
  </si>
  <si>
    <t>rs8775518</t>
  </si>
  <si>
    <t>8_21196557_C/A</t>
  </si>
  <si>
    <t>8:21196557-21196557</t>
  </si>
  <si>
    <t>8_46608702_G/A</t>
  </si>
  <si>
    <t>8:46608702-46608702</t>
  </si>
  <si>
    <t>ENSCAFT00000026636.5</t>
  </si>
  <si>
    <t>S/N</t>
  </si>
  <si>
    <t>aGc/aAc</t>
  </si>
  <si>
    <t>rs851246128</t>
  </si>
  <si>
    <t>ENSCAFT00000049143.2</t>
  </si>
  <si>
    <t>tolerated(0.11)</t>
  </si>
  <si>
    <t>ENSCAFT00000062048.1</t>
  </si>
  <si>
    <t>S</t>
  </si>
  <si>
    <t>agC/agT</t>
  </si>
  <si>
    <t>ENSCAFT00000072468.1</t>
  </si>
  <si>
    <t>tolerated(0.07)</t>
  </si>
  <si>
    <t>ENSCAFT00000088141.1</t>
  </si>
  <si>
    <t>tolerated(0.15)</t>
  </si>
  <si>
    <t>ENSCAFT00000089008.1</t>
  </si>
  <si>
    <t>ENSCAFT00000089742.1</t>
  </si>
  <si>
    <t>tolerated(0.12)</t>
  </si>
  <si>
    <t>ENSCAFT00000090244.1</t>
  </si>
  <si>
    <t>9_29831895_G/A</t>
  </si>
  <si>
    <t>9:29831895-29831895</t>
  </si>
  <si>
    <t>9_44176284_A/G</t>
  </si>
  <si>
    <t>9:44176284-44176284</t>
  </si>
  <si>
    <t>ENSCAFT00000030135.5</t>
  </si>
  <si>
    <t>ENSCAFT00000083244.1</t>
  </si>
  <si>
    <t>Copy in chr, bp and gene columns to E:G as text</t>
  </si>
  <si>
    <t>FBXO5,MTRF1L</t>
  </si>
  <si>
    <t>NUMB,PAPLN</t>
  </si>
  <si>
    <t>intron_variant,non_coding_transcript_variant,upstream_gene_variant</t>
  </si>
  <si>
    <t>missense_variant,synonymous_variant</t>
  </si>
  <si>
    <t>ChIP col H&amp;P:</t>
  </si>
  <si>
    <t>VEP col F&amp;G</t>
  </si>
  <si>
    <t>Put in one list and</t>
  </si>
  <si>
    <t>Code</t>
  </si>
  <si>
    <t>Symbol</t>
  </si>
  <si>
    <t>remove duplicates</t>
  </si>
  <si>
    <t>Akey, Boyko, Vaysse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</si>
</sst>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3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1"/>
    <xf numFmtId="0" fontId="0" fillId="2" borderId="0" xfId="0" applyFill="1"/>
    <xf numFmtId="0" fontId="0" fillId="3" borderId="0" xfId="0" applyFill="1"/>
    <xf numFmtId="0" fontId="0" fillId="0" borderId="0" xfId="0" applyFill="1"/>
    <xf numFmtId="16" fontId="0" fillId="0" borderId="0" xfId="0" applyNumberFormat="1"/>
    <xf numFmtId="17" fontId="0" fillId="0" borderId="0" xfId="0" applyNumberFormat="1"/>
    <xf numFmtId="0" fontId="0" fillId="0" borderId="0" xfId="0" applyNumberFormat="1"/>
    <xf numFmtId="0" fontId="4" fillId="0" borderId="0" xfId="0" applyFont="1"/>
    <xf numFmtId="0" fontId="4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genome.ucsc.edu/cgi-bin/hgLiftO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23"/>
  <sheetViews>
    <sheetView tabSelected="1" workbookViewId="0"/>
  </sheetViews>
  <sheetFormatPr defaultRowHeight="14.5" x14ac:dyDescent="0.35"/>
  <cols>
    <col min="7" max="7" width="11.81640625" bestFit="1" customWidth="1"/>
    <col min="9" max="9" width="12.453125" bestFit="1" customWidth="1"/>
    <col min="11" max="11" width="11.81640625" bestFit="1" customWidth="1"/>
    <col min="12" max="12" width="16.1796875" style="11" bestFit="1" customWidth="1"/>
    <col min="13" max="13" width="21.453125" style="11" customWidth="1"/>
    <col min="14" max="14" width="39.1796875" style="11" bestFit="1" customWidth="1"/>
    <col min="15" max="15" width="9.26953125" bestFit="1" customWidth="1"/>
    <col min="16" max="16" width="11.81640625" bestFit="1" customWidth="1"/>
    <col min="18" max="19" width="11.81640625" bestFit="1" customWidth="1"/>
  </cols>
  <sheetData>
    <row r="1" spans="1:15" x14ac:dyDescent="0.3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390</v>
      </c>
      <c r="J1" t="s">
        <v>2</v>
      </c>
      <c r="K1" t="s">
        <v>3</v>
      </c>
      <c r="L1" s="11" t="s">
        <v>680</v>
      </c>
      <c r="M1" s="11" t="s">
        <v>679</v>
      </c>
      <c r="N1" s="11" t="s">
        <v>389</v>
      </c>
      <c r="O1" s="12" t="s">
        <v>131</v>
      </c>
    </row>
    <row r="2" spans="1:15" x14ac:dyDescent="0.35">
      <c r="A2">
        <v>1</v>
      </c>
      <c r="B2">
        <v>5159885</v>
      </c>
      <c r="C2">
        <v>0.318853654476913</v>
      </c>
      <c r="D2">
        <v>0.98508869219784101</v>
      </c>
      <c r="E2">
        <v>2.9578622876314302</v>
      </c>
      <c r="F2">
        <v>0.99931849488871205</v>
      </c>
      <c r="G2">
        <v>0.64557444123691399</v>
      </c>
      <c r="H2">
        <v>0.96901326759950701</v>
      </c>
      <c r="I2" t="s">
        <v>12</v>
      </c>
      <c r="J2" t="s">
        <v>10</v>
      </c>
      <c r="K2">
        <v>0.13600000000000001</v>
      </c>
      <c r="L2" s="11" t="str">
        <f>'VEP conseq'!S2</f>
        <v>downstream_gene_variant</v>
      </c>
      <c r="M2" s="11" t="str">
        <f>'VEP genes'!S2</f>
        <v>ENSCAFG00000000027</v>
      </c>
      <c r="N2" s="11" t="str">
        <f>'ChIP genes'!P2</f>
        <v>ENSCAFG00000000027</v>
      </c>
    </row>
    <row r="3" spans="1:15" x14ac:dyDescent="0.35">
      <c r="A3">
        <v>1</v>
      </c>
      <c r="B3">
        <v>5310127</v>
      </c>
      <c r="C3">
        <v>0.32398425186788898</v>
      </c>
      <c r="D3">
        <v>0.98611080906711901</v>
      </c>
      <c r="E3">
        <v>3.1558727007702498</v>
      </c>
      <c r="F3">
        <v>0.99957224679185097</v>
      </c>
      <c r="G3">
        <v>0.79482770130181502</v>
      </c>
      <c r="H3">
        <v>0.99848473863553999</v>
      </c>
      <c r="I3" t="s">
        <v>12</v>
      </c>
      <c r="J3" t="s">
        <v>10</v>
      </c>
      <c r="K3">
        <v>9.4799999999999995E-2</v>
      </c>
      <c r="L3" s="11" t="str">
        <f>'VEP conseq'!S3</f>
        <v>intergenic_variant</v>
      </c>
      <c r="M3" s="11" t="str">
        <f>'VEP genes'!S3</f>
        <v>-</v>
      </c>
      <c r="N3" s="11" t="str">
        <f>'ChIP genes'!P3</f>
        <v>ENSCAFG00000000030</v>
      </c>
    </row>
    <row r="4" spans="1:15" x14ac:dyDescent="0.35">
      <c r="A4">
        <v>1</v>
      </c>
      <c r="B4">
        <v>5872563</v>
      </c>
      <c r="C4">
        <v>0.51750495593150503</v>
      </c>
      <c r="D4">
        <v>0.99920260386084703</v>
      </c>
      <c r="E4">
        <v>3.4688211862350302</v>
      </c>
      <c r="F4">
        <v>0.99981149858623897</v>
      </c>
      <c r="G4">
        <v>0.78673518143580101</v>
      </c>
      <c r="H4">
        <v>0.998114985862394</v>
      </c>
      <c r="I4" t="s">
        <v>10</v>
      </c>
      <c r="J4" t="s">
        <v>12</v>
      </c>
      <c r="K4">
        <v>6.3369999999999996E-2</v>
      </c>
      <c r="L4" s="11" t="str">
        <f>'VEP conseq'!S4</f>
        <v>intergenic_variant</v>
      </c>
      <c r="M4" s="11" t="str">
        <f>'VEP genes'!S4</f>
        <v>-</v>
      </c>
      <c r="N4" s="11" t="str">
        <f>'ChIP genes'!P4</f>
        <v>ENSCAFG00000047479</v>
      </c>
    </row>
    <row r="5" spans="1:15" x14ac:dyDescent="0.35">
      <c r="A5">
        <v>1</v>
      </c>
      <c r="B5">
        <v>6052112</v>
      </c>
      <c r="C5">
        <v>0.43141935927324099</v>
      </c>
      <c r="D5">
        <v>0.99673067582947295</v>
      </c>
      <c r="E5">
        <v>3.01631992165481</v>
      </c>
      <c r="F5">
        <v>0.99939099543246601</v>
      </c>
      <c r="G5">
        <v>0.82042593062716695</v>
      </c>
      <c r="H5">
        <v>0.99913724352932598</v>
      </c>
      <c r="I5" t="s">
        <v>12</v>
      </c>
      <c r="J5" t="s">
        <v>10</v>
      </c>
      <c r="K5">
        <v>0.4909</v>
      </c>
      <c r="L5" s="11" t="str">
        <f>'VEP conseq'!S5</f>
        <v>intergenic_variant</v>
      </c>
      <c r="M5" s="11" t="str">
        <f>'VEP genes'!S5</f>
        <v>-</v>
      </c>
      <c r="N5" s="11" t="str">
        <f>'ChIP genes'!P5</f>
        <v>NETO1</v>
      </c>
    </row>
    <row r="6" spans="1:15" x14ac:dyDescent="0.35">
      <c r="A6">
        <v>1</v>
      </c>
      <c r="B6">
        <v>43001368</v>
      </c>
      <c r="C6">
        <v>0.39302403156430499</v>
      </c>
      <c r="D6">
        <v>0.994360234579446</v>
      </c>
      <c r="E6">
        <v>2.9601311555986798</v>
      </c>
      <c r="F6">
        <v>0.99932574494308701</v>
      </c>
      <c r="G6">
        <v>0.78610723844032204</v>
      </c>
      <c r="H6">
        <v>0.998071485536142</v>
      </c>
      <c r="I6" t="s">
        <v>12</v>
      </c>
      <c r="J6" t="s">
        <v>11</v>
      </c>
      <c r="K6">
        <v>0.14419999999999999</v>
      </c>
      <c r="L6" s="11" t="str">
        <f>'VEP conseq'!S6</f>
        <v>intergenic_variant</v>
      </c>
      <c r="M6" s="11" t="str">
        <f>'VEP genes'!S6</f>
        <v>-</v>
      </c>
      <c r="N6" s="11" t="str">
        <f>'ChIP genes'!P6</f>
        <v>ENSCAFG00000000540</v>
      </c>
    </row>
    <row r="7" spans="1:15" x14ac:dyDescent="0.35">
      <c r="A7">
        <v>1</v>
      </c>
      <c r="B7">
        <v>43153646</v>
      </c>
      <c r="C7">
        <v>0.351345964187608</v>
      </c>
      <c r="D7">
        <v>0.99048923877664896</v>
      </c>
      <c r="E7">
        <v>2.9671106748526199</v>
      </c>
      <c r="F7">
        <v>0.99934024505183805</v>
      </c>
      <c r="G7">
        <v>0.85794934375564103</v>
      </c>
      <c r="H7">
        <v>0.99967374755310701</v>
      </c>
      <c r="I7" t="s">
        <v>10</v>
      </c>
      <c r="J7" t="s">
        <v>12</v>
      </c>
      <c r="K7">
        <v>0.42059999999999997</v>
      </c>
      <c r="L7" s="11" t="str">
        <f>'VEP conseq'!S7</f>
        <v>downstream_gene_variant,upstream_gene_variant</v>
      </c>
      <c r="M7" s="11" t="str">
        <f>'VEP genes'!S7</f>
        <v>FBXO5,MTRF1L</v>
      </c>
      <c r="N7" s="11" t="str">
        <f>'ChIP genes'!P7</f>
        <v>FBXO5</v>
      </c>
    </row>
    <row r="8" spans="1:15" x14ac:dyDescent="0.35">
      <c r="A8">
        <v>1</v>
      </c>
      <c r="B8">
        <v>43166291</v>
      </c>
      <c r="C8">
        <v>0.317664646101048</v>
      </c>
      <c r="D8">
        <v>0.98478423185380104</v>
      </c>
      <c r="E8">
        <v>2.6087005771285998</v>
      </c>
      <c r="F8">
        <v>0.998006235046763</v>
      </c>
      <c r="G8">
        <v>0.83355461387335394</v>
      </c>
      <c r="H8">
        <v>0.99936924526934001</v>
      </c>
      <c r="I8" t="s">
        <v>11</v>
      </c>
      <c r="J8" t="s">
        <v>12</v>
      </c>
      <c r="K8">
        <v>0.36349999999999999</v>
      </c>
      <c r="L8" s="11" t="str">
        <f>'VEP conseq'!S8</f>
        <v>intron_variant</v>
      </c>
      <c r="M8" s="11" t="str">
        <f>'VEP genes'!S8</f>
        <v>MTRF1L</v>
      </c>
      <c r="N8" s="11" t="str">
        <f>'ChIP genes'!P8</f>
        <v>MTRF1L</v>
      </c>
    </row>
    <row r="9" spans="1:15" x14ac:dyDescent="0.35">
      <c r="A9">
        <v>1</v>
      </c>
      <c r="B9">
        <v>50801975</v>
      </c>
      <c r="C9">
        <v>0.489242592750396</v>
      </c>
      <c r="D9">
        <v>0.998731415233166</v>
      </c>
      <c r="E9">
        <v>2.87546547915202</v>
      </c>
      <c r="F9">
        <v>0.99912999347495102</v>
      </c>
      <c r="G9">
        <v>0.78940228291509495</v>
      </c>
      <c r="H9">
        <v>0.99825273689552696</v>
      </c>
      <c r="I9" t="s">
        <v>10</v>
      </c>
      <c r="J9" t="s">
        <v>12</v>
      </c>
      <c r="K9">
        <v>0.14019999999999999</v>
      </c>
      <c r="L9" s="11" t="str">
        <f>'VEP conseq'!S9</f>
        <v>intron_variant</v>
      </c>
      <c r="M9" s="11" t="str">
        <f>'VEP genes'!S9</f>
        <v>PRKN</v>
      </c>
      <c r="N9" s="11" t="str">
        <f>'ChIP genes'!P9</f>
        <v>PRKN,ENSCAFG00000047498</v>
      </c>
      <c r="O9" t="s">
        <v>25</v>
      </c>
    </row>
    <row r="10" spans="1:15" x14ac:dyDescent="0.35">
      <c r="A10">
        <v>1</v>
      </c>
      <c r="B10">
        <v>96115461</v>
      </c>
      <c r="C10">
        <v>0.39778025180952198</v>
      </c>
      <c r="D10">
        <v>0.994729936425781</v>
      </c>
      <c r="E10">
        <v>2.9226897817923199</v>
      </c>
      <c r="F10">
        <v>0.99926774450808398</v>
      </c>
      <c r="G10">
        <v>0.86163984329000698</v>
      </c>
      <c r="H10">
        <v>0.999760748205612</v>
      </c>
      <c r="I10" t="s">
        <v>12</v>
      </c>
      <c r="J10" t="s">
        <v>13</v>
      </c>
      <c r="K10">
        <v>5.16E-2</v>
      </c>
      <c r="L10" s="11" t="str">
        <f>'VEP conseq'!S10</f>
        <v>intergenic_variant</v>
      </c>
      <c r="M10" s="11" t="str">
        <f>'VEP genes'!S10</f>
        <v>-</v>
      </c>
      <c r="N10" s="11" t="str">
        <f>'ChIP genes'!P10</f>
        <v>ENSCAFG00000047511</v>
      </c>
    </row>
    <row r="11" spans="1:15" x14ac:dyDescent="0.35">
      <c r="A11">
        <v>2</v>
      </c>
      <c r="B11">
        <v>18035654</v>
      </c>
      <c r="C11">
        <v>0.44580304089831801</v>
      </c>
      <c r="D11">
        <v>0.99741208707565798</v>
      </c>
      <c r="E11">
        <v>3.1726449010427</v>
      </c>
      <c r="F11">
        <v>0.99960849706372801</v>
      </c>
      <c r="G11">
        <v>0.882204372402284</v>
      </c>
      <c r="H11">
        <v>0.99990574929312004</v>
      </c>
      <c r="I11" t="s">
        <v>11</v>
      </c>
      <c r="J11" t="s">
        <v>12</v>
      </c>
      <c r="K11">
        <v>0.29570000000000002</v>
      </c>
      <c r="L11" s="11" t="str">
        <f>'VEP conseq'!S11</f>
        <v>intron_variant</v>
      </c>
      <c r="M11" s="11" t="str">
        <f>'VEP genes'!S11</f>
        <v>MPP7</v>
      </c>
      <c r="N11" s="11" t="str">
        <f>'ChIP genes'!P11</f>
        <v>MPP7,ENSCAFG00000043024</v>
      </c>
    </row>
    <row r="12" spans="1:15" x14ac:dyDescent="0.35">
      <c r="A12">
        <v>2</v>
      </c>
      <c r="B12">
        <v>19458355</v>
      </c>
      <c r="C12">
        <v>0.234026623517777</v>
      </c>
      <c r="D12">
        <v>0.94821274528992605</v>
      </c>
      <c r="E12">
        <v>3.5230434113104399</v>
      </c>
      <c r="F12">
        <v>0.99982599869499</v>
      </c>
      <c r="G12">
        <v>0.73276288948836399</v>
      </c>
      <c r="H12">
        <v>0.99402595519466397</v>
      </c>
      <c r="I12" t="s">
        <v>10</v>
      </c>
      <c r="J12" t="s">
        <v>12</v>
      </c>
      <c r="K12">
        <v>0.47010000000000002</v>
      </c>
      <c r="L12" s="11" t="str">
        <f>'VEP conseq'!S12</f>
        <v>intergenic_variant</v>
      </c>
      <c r="M12" s="11" t="str">
        <f>'VEP genes'!S12</f>
        <v>-</v>
      </c>
      <c r="N12" s="11" t="str">
        <f>'ChIP genes'!P12</f>
        <v>ENSCAFG00000047625</v>
      </c>
    </row>
    <row r="13" spans="1:15" x14ac:dyDescent="0.35">
      <c r="A13">
        <v>2</v>
      </c>
      <c r="B13">
        <v>19490670</v>
      </c>
      <c r="C13">
        <v>0.19913149267989</v>
      </c>
      <c r="D13">
        <v>0.91216319074440599</v>
      </c>
      <c r="E13">
        <v>2.99361629574907</v>
      </c>
      <c r="F13">
        <v>0.99936924526934001</v>
      </c>
      <c r="G13">
        <v>0.57443184569018901</v>
      </c>
      <c r="H13">
        <v>0.88027260204451496</v>
      </c>
      <c r="I13" t="s">
        <v>12</v>
      </c>
      <c r="J13" t="s">
        <v>10</v>
      </c>
      <c r="K13">
        <v>0.25559999999999999</v>
      </c>
      <c r="L13" s="11" t="str">
        <f>'VEP conseq'!S13</f>
        <v>intron_variant</v>
      </c>
      <c r="M13" s="11" t="str">
        <f>'VEP genes'!S13</f>
        <v>ST8SIA6</v>
      </c>
      <c r="N13" s="11" t="str">
        <f>'ChIP genes'!P13</f>
        <v>ST8SIA6</v>
      </c>
    </row>
    <row r="14" spans="1:15" x14ac:dyDescent="0.35">
      <c r="A14">
        <v>2</v>
      </c>
      <c r="B14">
        <v>19612695</v>
      </c>
      <c r="C14">
        <v>0.20608895147588399</v>
      </c>
      <c r="D14">
        <v>0.92142023501438897</v>
      </c>
      <c r="E14">
        <v>3.1999895882332501</v>
      </c>
      <c r="F14">
        <v>0.99965199738998001</v>
      </c>
      <c r="G14">
        <v>0.64177447357521999</v>
      </c>
      <c r="H14">
        <v>0.96673675052562902</v>
      </c>
      <c r="I14" t="s">
        <v>12</v>
      </c>
      <c r="J14" t="s">
        <v>11</v>
      </c>
      <c r="K14">
        <v>0.26240000000000002</v>
      </c>
      <c r="L14" s="11" t="str">
        <f>'VEP conseq'!S14</f>
        <v>intron_variant</v>
      </c>
      <c r="M14" s="11" t="str">
        <f>'VEP genes'!S14</f>
        <v>ST8SIA6</v>
      </c>
      <c r="N14" s="11" t="str">
        <f>'ChIP genes'!P14</f>
        <v>ST8SIA6,TRDMT1</v>
      </c>
    </row>
    <row r="15" spans="1:15" x14ac:dyDescent="0.35">
      <c r="A15">
        <v>2</v>
      </c>
      <c r="B15">
        <v>61876498</v>
      </c>
      <c r="C15">
        <v>0.50937884529752198</v>
      </c>
      <c r="D15">
        <v>0.99907936991206903</v>
      </c>
      <c r="E15">
        <v>2.8869377432938701</v>
      </c>
      <c r="F15">
        <v>0.99916624374682805</v>
      </c>
      <c r="G15">
        <v>0.84879776008210095</v>
      </c>
      <c r="H15">
        <v>0.99958674690060201</v>
      </c>
      <c r="I15" t="s">
        <v>11</v>
      </c>
      <c r="J15" t="s">
        <v>12</v>
      </c>
      <c r="K15">
        <v>0.43180000000000002</v>
      </c>
      <c r="L15" s="11" t="str">
        <f>'VEP conseq'!S15</f>
        <v>intron_variant</v>
      </c>
      <c r="M15" s="11" t="str">
        <f>'VEP genes'!S15</f>
        <v>FTO</v>
      </c>
      <c r="N15" s="11" t="str">
        <f>'ChIP genes'!P15</f>
        <v>FTO</v>
      </c>
      <c r="O15" t="s">
        <v>24</v>
      </c>
    </row>
    <row r="16" spans="1:15" x14ac:dyDescent="0.35">
      <c r="A16">
        <v>2</v>
      </c>
      <c r="B16">
        <v>61880556</v>
      </c>
      <c r="C16">
        <v>0.54282029913677698</v>
      </c>
      <c r="D16">
        <v>0.99960855098623402</v>
      </c>
      <c r="E16">
        <v>2.8741678356968601</v>
      </c>
      <c r="F16">
        <v>0.99912274342057605</v>
      </c>
      <c r="G16">
        <v>0.85952329846007602</v>
      </c>
      <c r="H16">
        <v>0.99970999782498404</v>
      </c>
      <c r="I16" t="s">
        <v>12</v>
      </c>
      <c r="J16" t="s">
        <v>10</v>
      </c>
      <c r="K16">
        <v>0.38929999999999998</v>
      </c>
      <c r="L16" s="11" t="str">
        <f>'VEP conseq'!S16</f>
        <v>intron_variant</v>
      </c>
      <c r="M16" s="11" t="str">
        <f>'VEP genes'!S16</f>
        <v>FTO</v>
      </c>
      <c r="N16" s="11" t="str">
        <f>'ChIP genes'!P16</f>
        <v>FTO</v>
      </c>
      <c r="O16" t="s">
        <v>24</v>
      </c>
    </row>
    <row r="17" spans="1:15" x14ac:dyDescent="0.35">
      <c r="A17">
        <v>2</v>
      </c>
      <c r="B17">
        <v>61897779</v>
      </c>
      <c r="C17">
        <v>0.48169904470608998</v>
      </c>
      <c r="D17">
        <v>0.998608181284388</v>
      </c>
      <c r="E17">
        <v>2.65492757590573</v>
      </c>
      <c r="F17">
        <v>0.99827448705865296</v>
      </c>
      <c r="G17">
        <v>0.84460507159627496</v>
      </c>
      <c r="H17">
        <v>0.99952874646559897</v>
      </c>
      <c r="I17" t="s">
        <v>10</v>
      </c>
      <c r="J17" t="s">
        <v>12</v>
      </c>
      <c r="K17">
        <v>0.38650000000000001</v>
      </c>
      <c r="L17" s="11" t="str">
        <f>'VEP conseq'!S17</f>
        <v>intron_variant</v>
      </c>
      <c r="M17" s="11" t="str">
        <f>'VEP genes'!S17</f>
        <v>FTO</v>
      </c>
      <c r="N17" s="11" t="str">
        <f>'ChIP genes'!P17</f>
        <v>FTO</v>
      </c>
      <c r="O17" t="s">
        <v>24</v>
      </c>
    </row>
    <row r="18" spans="1:15" x14ac:dyDescent="0.35">
      <c r="A18">
        <v>2</v>
      </c>
      <c r="B18">
        <v>61901702</v>
      </c>
      <c r="C18">
        <v>0.49353784354751901</v>
      </c>
      <c r="D18">
        <v>0.99882565295870196</v>
      </c>
      <c r="E18">
        <v>2.6756977100122601</v>
      </c>
      <c r="F18">
        <v>0.99841948814616099</v>
      </c>
      <c r="G18">
        <v>0.851838202002699</v>
      </c>
      <c r="H18">
        <v>0.99959399695497697</v>
      </c>
      <c r="I18" t="s">
        <v>10</v>
      </c>
      <c r="J18" t="s">
        <v>12</v>
      </c>
      <c r="K18">
        <v>0.37330000000000002</v>
      </c>
      <c r="L18" s="11" t="str">
        <f>'VEP conseq'!S18</f>
        <v>intron_variant</v>
      </c>
      <c r="M18" s="11" t="str">
        <f>'VEP genes'!S18</f>
        <v>FTO</v>
      </c>
      <c r="N18" s="11" t="str">
        <f>'ChIP genes'!P18</f>
        <v>FTO</v>
      </c>
      <c r="O18" t="s">
        <v>24</v>
      </c>
    </row>
    <row r="19" spans="1:15" x14ac:dyDescent="0.35">
      <c r="A19">
        <v>2</v>
      </c>
      <c r="B19">
        <v>71434345</v>
      </c>
      <c r="C19">
        <v>0.29994385230363702</v>
      </c>
      <c r="D19">
        <v>0.980420300255892</v>
      </c>
      <c r="E19">
        <v>2.7331178173449202</v>
      </c>
      <c r="F19">
        <v>0.99869499021242703</v>
      </c>
      <c r="G19">
        <v>0.83626443210033297</v>
      </c>
      <c r="H19">
        <v>0.99942724570434305</v>
      </c>
      <c r="I19" t="s">
        <v>12</v>
      </c>
      <c r="J19" t="s">
        <v>10</v>
      </c>
      <c r="K19">
        <v>0.24890000000000001</v>
      </c>
      <c r="L19" s="11" t="str">
        <f>'VEP conseq'!S19</f>
        <v>downstream_gene_variant,intron_variant</v>
      </c>
      <c r="M19" s="11" t="str">
        <f>'VEP genes'!S19</f>
        <v>SRSF4</v>
      </c>
      <c r="N19" s="11" t="str">
        <f>'ChIP genes'!P19</f>
        <v>SRSF4</v>
      </c>
    </row>
    <row r="20" spans="1:15" x14ac:dyDescent="0.35">
      <c r="A20">
        <v>3</v>
      </c>
      <c r="B20">
        <v>17490492</v>
      </c>
      <c r="C20">
        <v>0.65083684934456298</v>
      </c>
      <c r="D20">
        <v>0.99993475849770597</v>
      </c>
      <c r="E20">
        <v>2.6576188964085201</v>
      </c>
      <c r="F20">
        <v>0.99831798738490496</v>
      </c>
      <c r="G20">
        <v>0.86362287853599495</v>
      </c>
      <c r="H20">
        <v>0.99976799825998697</v>
      </c>
      <c r="I20" t="s">
        <v>10</v>
      </c>
      <c r="J20" t="s">
        <v>12</v>
      </c>
      <c r="K20">
        <v>0.2389</v>
      </c>
      <c r="L20" s="11" t="str">
        <f>'VEP conseq'!S20</f>
        <v>intergenic_variant</v>
      </c>
      <c r="M20" s="11" t="str">
        <f>'VEP genes'!S20</f>
        <v>-</v>
      </c>
      <c r="N20" s="11" t="str">
        <f>'ChIP genes'!P20</f>
        <v>ENSCAFG00000044202</v>
      </c>
    </row>
    <row r="21" spans="1:15" x14ac:dyDescent="0.35">
      <c r="A21">
        <v>3</v>
      </c>
      <c r="B21">
        <v>17501276</v>
      </c>
      <c r="C21">
        <v>0.66297968114124695</v>
      </c>
      <c r="D21">
        <v>0.99994200755351603</v>
      </c>
      <c r="E21">
        <v>2.7324983977163302</v>
      </c>
      <c r="F21">
        <v>0.99868049010367599</v>
      </c>
      <c r="G21">
        <v>0.87134263143260704</v>
      </c>
      <c r="H21">
        <v>0.99983324874936597</v>
      </c>
      <c r="I21" t="s">
        <v>11</v>
      </c>
      <c r="J21" t="s">
        <v>12</v>
      </c>
      <c r="K21">
        <v>0.25240000000000001</v>
      </c>
      <c r="L21" s="11" t="str">
        <f>'VEP conseq'!S21</f>
        <v>downstream_gene_variant</v>
      </c>
      <c r="M21" s="11" t="str">
        <f>'VEP genes'!S21</f>
        <v>ENSCAFG00000044202</v>
      </c>
      <c r="N21" s="11" t="str">
        <f>'ChIP genes'!P21</f>
        <v>ENSCAFG00000044202</v>
      </c>
    </row>
    <row r="22" spans="1:15" x14ac:dyDescent="0.35">
      <c r="A22">
        <v>3</v>
      </c>
      <c r="B22">
        <v>17516194</v>
      </c>
      <c r="C22">
        <v>0.714773533438405</v>
      </c>
      <c r="D22">
        <v>1</v>
      </c>
      <c r="E22">
        <v>2.89142944207472</v>
      </c>
      <c r="F22">
        <v>0.99917349380120302</v>
      </c>
      <c r="G22">
        <v>0.88729229152121702</v>
      </c>
      <c r="H22">
        <v>0.99992749945624604</v>
      </c>
      <c r="I22" t="s">
        <v>12</v>
      </c>
      <c r="J22" t="s">
        <v>10</v>
      </c>
      <c r="K22">
        <v>0.1741</v>
      </c>
      <c r="L22" s="11" t="str">
        <f>'VEP conseq'!S22</f>
        <v>intergenic_variant</v>
      </c>
      <c r="M22" s="11" t="str">
        <f>'VEP genes'!S22</f>
        <v>-</v>
      </c>
      <c r="N22" s="11" t="str">
        <f>'ChIP genes'!P22</f>
        <v>ENSCAFG00000044202</v>
      </c>
    </row>
    <row r="23" spans="1:15" x14ac:dyDescent="0.35">
      <c r="A23">
        <v>3</v>
      </c>
      <c r="B23">
        <v>40271682</v>
      </c>
      <c r="C23">
        <v>0.24625839108993999</v>
      </c>
      <c r="D23">
        <v>0.95701309904385001</v>
      </c>
      <c r="E23">
        <v>3.3390695695664698</v>
      </c>
      <c r="F23">
        <v>0.99974624809686097</v>
      </c>
      <c r="G23">
        <v>0.67339988992816602</v>
      </c>
      <c r="H23">
        <v>0.98162111215834102</v>
      </c>
      <c r="I23" t="s">
        <v>10</v>
      </c>
      <c r="J23" t="s">
        <v>12</v>
      </c>
      <c r="K23">
        <v>6.4070000000000002E-2</v>
      </c>
      <c r="L23" s="11" t="str">
        <f>'VEP conseq'!S23</f>
        <v>intergenic_variant</v>
      </c>
      <c r="M23" s="11" t="str">
        <f>'VEP genes'!S23</f>
        <v>-</v>
      </c>
      <c r="N23" s="11" t="str">
        <f>'ChIP genes'!P23</f>
        <v>ENSCAFG00000048313</v>
      </c>
    </row>
    <row r="24" spans="1:15" x14ac:dyDescent="0.35">
      <c r="A24">
        <v>3</v>
      </c>
      <c r="B24">
        <v>40285461</v>
      </c>
      <c r="C24">
        <v>0.22453245115025799</v>
      </c>
      <c r="D24">
        <v>0.94063748196797403</v>
      </c>
      <c r="E24">
        <v>3.17378936586555</v>
      </c>
      <c r="F24">
        <v>0.99961574711810297</v>
      </c>
      <c r="G24">
        <v>0.588868126741104</v>
      </c>
      <c r="H24">
        <v>0.90856956427173197</v>
      </c>
      <c r="I24" t="s">
        <v>10</v>
      </c>
      <c r="J24" t="s">
        <v>12</v>
      </c>
      <c r="K24">
        <v>0.15740000000000001</v>
      </c>
      <c r="L24" s="11" t="str">
        <f>'VEP conseq'!S24</f>
        <v>intergenic_variant</v>
      </c>
      <c r="M24" s="11" t="str">
        <f>'VEP genes'!S24</f>
        <v>-</v>
      </c>
      <c r="N24" s="11" t="str">
        <f>'ChIP genes'!P24</f>
        <v>ENSCAFG00000048313</v>
      </c>
    </row>
    <row r="25" spans="1:15" x14ac:dyDescent="0.35">
      <c r="A25">
        <v>3</v>
      </c>
      <c r="B25">
        <v>40288466</v>
      </c>
      <c r="C25">
        <v>0.24781568390564901</v>
      </c>
      <c r="D25">
        <v>0.95810045741542205</v>
      </c>
      <c r="E25">
        <v>3.5278091020767501</v>
      </c>
      <c r="F25">
        <v>0.99984049880374104</v>
      </c>
      <c r="G25">
        <v>0.57772528621777797</v>
      </c>
      <c r="H25">
        <v>0.88762415718117904</v>
      </c>
      <c r="I25" t="s">
        <v>12</v>
      </c>
      <c r="J25" t="s">
        <v>10</v>
      </c>
      <c r="K25">
        <v>0.24579999999999999</v>
      </c>
      <c r="L25" s="11" t="str">
        <f>'VEP conseq'!S25</f>
        <v>intergenic_variant</v>
      </c>
      <c r="M25" s="11" t="str">
        <f>'VEP genes'!S25</f>
        <v>-</v>
      </c>
      <c r="N25" s="11" t="str">
        <f>'ChIP genes'!P25</f>
        <v>ENSCAFG00000048313</v>
      </c>
    </row>
    <row r="26" spans="1:15" x14ac:dyDescent="0.35">
      <c r="A26">
        <v>3</v>
      </c>
      <c r="B26">
        <v>40302288</v>
      </c>
      <c r="C26">
        <v>0.30442774941677703</v>
      </c>
      <c r="D26">
        <v>0.98160189635299999</v>
      </c>
      <c r="E26">
        <v>4.0158134785406201</v>
      </c>
      <c r="F26">
        <v>0.999934749510621</v>
      </c>
      <c r="G26">
        <v>0.60010959641016404</v>
      </c>
      <c r="H26">
        <v>0.92608569564271703</v>
      </c>
      <c r="I26" t="s">
        <v>12</v>
      </c>
      <c r="J26" t="s">
        <v>10</v>
      </c>
      <c r="K26">
        <v>0.15110000000000001</v>
      </c>
      <c r="L26" s="11" t="str">
        <f>'VEP conseq'!S26</f>
        <v>intergenic_variant</v>
      </c>
      <c r="M26" s="11" t="str">
        <f>'VEP genes'!S26</f>
        <v>-</v>
      </c>
      <c r="N26" s="11" t="str">
        <f>'ChIP genes'!P26</f>
        <v>ENSCAFG00000048313</v>
      </c>
    </row>
    <row r="27" spans="1:15" x14ac:dyDescent="0.35">
      <c r="A27">
        <v>3</v>
      </c>
      <c r="B27">
        <v>40429653</v>
      </c>
      <c r="C27">
        <v>0.30045427727706397</v>
      </c>
      <c r="D27">
        <v>0.98062327381858505</v>
      </c>
      <c r="E27">
        <v>3.43907327496802</v>
      </c>
      <c r="F27">
        <v>0.99978974842311297</v>
      </c>
      <c r="G27">
        <v>0.71434275650602197</v>
      </c>
      <c r="H27">
        <v>0.99127093453200898</v>
      </c>
      <c r="I27" t="s">
        <v>12</v>
      </c>
      <c r="J27" t="s">
        <v>11</v>
      </c>
      <c r="K27">
        <v>0.1978</v>
      </c>
      <c r="L27" s="11" t="str">
        <f>'VEP conseq'!S27</f>
        <v>missense_variant</v>
      </c>
      <c r="M27" s="11" t="str">
        <f>'VEP genes'!S27</f>
        <v>LINS1</v>
      </c>
      <c r="N27" s="11" t="str">
        <f>'ChIP genes'!P27</f>
        <v>LINS1</v>
      </c>
    </row>
    <row r="28" spans="1:15" x14ac:dyDescent="0.35">
      <c r="A28">
        <v>3</v>
      </c>
      <c r="B28">
        <v>40482806</v>
      </c>
      <c r="C28">
        <v>0.29142602916414301</v>
      </c>
      <c r="D28">
        <v>0.97781788921992896</v>
      </c>
      <c r="E28">
        <v>3.4451523170866598</v>
      </c>
      <c r="F28">
        <v>0.99979699847748904</v>
      </c>
      <c r="G28">
        <v>0.47678287731241398</v>
      </c>
      <c r="H28">
        <v>0.42978322337417502</v>
      </c>
      <c r="I28" t="s">
        <v>12</v>
      </c>
      <c r="J28" t="s">
        <v>10</v>
      </c>
      <c r="K28">
        <v>0.2006</v>
      </c>
      <c r="L28" s="11" t="str">
        <f>'VEP conseq'!S28</f>
        <v>intron_variant</v>
      </c>
      <c r="M28" s="11" t="str">
        <f>'VEP genes'!S28</f>
        <v>CERS3</v>
      </c>
      <c r="N28" s="11" t="str">
        <f>'ChIP genes'!P28</f>
        <v>CERS3</v>
      </c>
    </row>
    <row r="29" spans="1:15" x14ac:dyDescent="0.35">
      <c r="A29">
        <v>3</v>
      </c>
      <c r="B29">
        <v>50496977</v>
      </c>
      <c r="C29">
        <v>0.31179745779949303</v>
      </c>
      <c r="D29">
        <v>0.98341416030562001</v>
      </c>
      <c r="E29">
        <v>2.9386442686674199</v>
      </c>
      <c r="F29">
        <v>0.99928949467120998</v>
      </c>
      <c r="G29">
        <v>0.85992097683376201</v>
      </c>
      <c r="H29">
        <v>0.99972449793373497</v>
      </c>
      <c r="I29" t="s">
        <v>12</v>
      </c>
      <c r="J29" t="s">
        <v>10</v>
      </c>
      <c r="K29">
        <v>7.6980000000000007E-2</v>
      </c>
      <c r="L29" s="11" t="str">
        <f>'VEP conseq'!S29</f>
        <v>intron_variant,non_coding_transcript_variant</v>
      </c>
      <c r="M29" s="11" t="str">
        <f>'VEP genes'!S29</f>
        <v>ENSCAFG00000032799</v>
      </c>
      <c r="N29" s="11" t="str">
        <f>'ChIP genes'!P29</f>
        <v>ENSCAFG00000032799</v>
      </c>
    </row>
    <row r="30" spans="1:15" x14ac:dyDescent="0.35">
      <c r="A30">
        <v>3</v>
      </c>
      <c r="B30">
        <v>50517218</v>
      </c>
      <c r="C30">
        <v>0.38359493100248798</v>
      </c>
      <c r="D30">
        <v>0.99373681577974504</v>
      </c>
      <c r="E30">
        <v>3.4585932395589301</v>
      </c>
      <c r="F30">
        <v>0.999804248531864</v>
      </c>
      <c r="G30">
        <v>0.902238903435438</v>
      </c>
      <c r="H30">
        <v>0.99999274994562504</v>
      </c>
      <c r="I30" t="s">
        <v>10</v>
      </c>
      <c r="J30" t="s">
        <v>12</v>
      </c>
      <c r="K30">
        <v>0.14549999999999999</v>
      </c>
      <c r="L30" s="11" t="str">
        <f>'VEP conseq'!S30</f>
        <v>intron_variant,non_coding_transcript_variant,upstream_gene_variant</v>
      </c>
      <c r="M30" s="11" t="str">
        <f>'VEP genes'!S30</f>
        <v>ENSCAFG00000032799,ENSCAFG00000036046</v>
      </c>
      <c r="N30" s="11" t="str">
        <f>'ChIP genes'!P30</f>
        <v>ENSCAFG00000032799,ENSCAFG00000036046</v>
      </c>
    </row>
    <row r="31" spans="1:15" x14ac:dyDescent="0.35">
      <c r="A31">
        <v>3</v>
      </c>
      <c r="B31">
        <v>72708942</v>
      </c>
      <c r="C31">
        <v>0.52895940367973604</v>
      </c>
      <c r="D31">
        <v>0.99943457364678201</v>
      </c>
      <c r="E31">
        <v>3.14720181132726</v>
      </c>
      <c r="F31">
        <v>0.99955774668310005</v>
      </c>
      <c r="G31">
        <v>0.84085650308623705</v>
      </c>
      <c r="H31">
        <v>0.99950699630247197</v>
      </c>
      <c r="I31" t="s">
        <v>12</v>
      </c>
      <c r="J31" t="s">
        <v>11</v>
      </c>
      <c r="K31">
        <v>0.41089999999999999</v>
      </c>
      <c r="L31" s="11" t="str">
        <f>'VEP conseq'!S31</f>
        <v>intergenic_variant</v>
      </c>
      <c r="M31" s="11" t="str">
        <f>'VEP genes'!S31</f>
        <v>-</v>
      </c>
      <c r="N31" s="11" t="str">
        <f>'ChIP genes'!P31</f>
        <v>UBE2K</v>
      </c>
    </row>
    <row r="32" spans="1:15" x14ac:dyDescent="0.35">
      <c r="A32">
        <v>4</v>
      </c>
      <c r="B32">
        <v>3048691</v>
      </c>
      <c r="C32">
        <v>0.45848221699761299</v>
      </c>
      <c r="D32">
        <v>0.99793401909401303</v>
      </c>
      <c r="E32">
        <v>2.5003288850961698</v>
      </c>
      <c r="F32">
        <v>0.99713622852171402</v>
      </c>
      <c r="G32">
        <v>0.828486570500783</v>
      </c>
      <c r="H32">
        <v>0.99931124483433598</v>
      </c>
      <c r="I32" t="s">
        <v>12</v>
      </c>
      <c r="J32" t="s">
        <v>10</v>
      </c>
      <c r="K32">
        <v>0.12429999999999999</v>
      </c>
      <c r="L32" s="11" t="str">
        <f>'VEP conseq'!S32</f>
        <v>intergenic_variant</v>
      </c>
      <c r="M32" s="11" t="str">
        <f>'VEP genes'!S32</f>
        <v>-</v>
      </c>
      <c r="N32" s="11" t="str">
        <f>'ChIP genes'!P32</f>
        <v>ENSCAFG00000025810</v>
      </c>
    </row>
    <row r="33" spans="1:15" x14ac:dyDescent="0.35">
      <c r="A33">
        <v>4</v>
      </c>
      <c r="B33">
        <v>3071741</v>
      </c>
      <c r="C33">
        <v>0.46116910756361001</v>
      </c>
      <c r="D33">
        <v>0.99800650965211801</v>
      </c>
      <c r="E33">
        <v>2.6219806998602402</v>
      </c>
      <c r="F33">
        <v>0.998093235699268</v>
      </c>
      <c r="G33">
        <v>0.83360517736284501</v>
      </c>
      <c r="H33">
        <v>0.99937649532371498</v>
      </c>
      <c r="I33" t="s">
        <v>10</v>
      </c>
      <c r="J33" t="s">
        <v>12</v>
      </c>
      <c r="K33">
        <v>0.26779999999999998</v>
      </c>
      <c r="L33" s="11" t="str">
        <f>'VEP conseq'!S33</f>
        <v>intergenic_variant</v>
      </c>
      <c r="M33" s="11" t="str">
        <f>'VEP genes'!S33</f>
        <v>-</v>
      </c>
      <c r="N33" s="11" t="str">
        <f>'ChIP genes'!P33</f>
        <v>ENSCAFG00000025810</v>
      </c>
    </row>
    <row r="34" spans="1:15" x14ac:dyDescent="0.35">
      <c r="A34">
        <v>4</v>
      </c>
      <c r="B34">
        <v>3082925</v>
      </c>
      <c r="C34">
        <v>0.48262695964471097</v>
      </c>
      <c r="D34">
        <v>0.99862992845181897</v>
      </c>
      <c r="E34">
        <v>2.8140564653470999</v>
      </c>
      <c r="F34">
        <v>0.99894149206118998</v>
      </c>
      <c r="G34">
        <v>0.85229541508839002</v>
      </c>
      <c r="H34">
        <v>0.99960124700935304</v>
      </c>
      <c r="I34" t="s">
        <v>10</v>
      </c>
      <c r="J34" t="s">
        <v>12</v>
      </c>
      <c r="K34">
        <v>0.13439999999999999</v>
      </c>
      <c r="L34" s="11" t="str">
        <f>'VEP conseq'!S34</f>
        <v>intergenic_variant</v>
      </c>
      <c r="M34" s="11" t="str">
        <f>'VEP genes'!S34</f>
        <v>-</v>
      </c>
      <c r="N34" s="11" t="str">
        <f>'ChIP genes'!P34</f>
        <v>ENSCAFG00000025810</v>
      </c>
    </row>
    <row r="35" spans="1:15" x14ac:dyDescent="0.35">
      <c r="A35">
        <v>4</v>
      </c>
      <c r="B35">
        <v>3126439</v>
      </c>
      <c r="C35">
        <v>0.41868114033453502</v>
      </c>
      <c r="D35">
        <v>0.99604926458328802</v>
      </c>
      <c r="E35">
        <v>3.3711822335616102</v>
      </c>
      <c r="F35">
        <v>0.999760748205612</v>
      </c>
      <c r="G35">
        <v>0.80952486201807194</v>
      </c>
      <c r="H35">
        <v>0.99891249184368902</v>
      </c>
      <c r="I35" t="s">
        <v>12</v>
      </c>
      <c r="J35" t="s">
        <v>10</v>
      </c>
      <c r="K35">
        <v>0.29459999999999997</v>
      </c>
      <c r="L35" s="11" t="str">
        <f>'VEP conseq'!S35</f>
        <v>intergenic_variant</v>
      </c>
      <c r="M35" s="11" t="str">
        <f>'VEP genes'!S35</f>
        <v>-</v>
      </c>
      <c r="N35" s="11" t="str">
        <f>'ChIP genes'!P35</f>
        <v>U6</v>
      </c>
    </row>
    <row r="36" spans="1:15" x14ac:dyDescent="0.35">
      <c r="A36">
        <v>4</v>
      </c>
      <c r="B36">
        <v>3146777</v>
      </c>
      <c r="C36">
        <v>0.36249355323867199</v>
      </c>
      <c r="D36">
        <v>0.99183031410158795</v>
      </c>
      <c r="E36">
        <v>2.8578216869438302</v>
      </c>
      <c r="F36">
        <v>0.99907924309432306</v>
      </c>
      <c r="G36">
        <v>0.76973578398381504</v>
      </c>
      <c r="H36">
        <v>0.99725947944609605</v>
      </c>
      <c r="I36" t="s">
        <v>10</v>
      </c>
      <c r="J36" t="s">
        <v>12</v>
      </c>
      <c r="K36">
        <v>0.40810000000000002</v>
      </c>
      <c r="L36" s="11" t="str">
        <f>'VEP conseq'!S36</f>
        <v>intergenic_variant</v>
      </c>
      <c r="M36" s="11" t="str">
        <f>'VEP genes'!S36</f>
        <v>-</v>
      </c>
      <c r="N36" s="11" t="str">
        <f>'ChIP genes'!P36</f>
        <v>U6</v>
      </c>
    </row>
    <row r="37" spans="1:15" x14ac:dyDescent="0.35">
      <c r="A37">
        <v>4</v>
      </c>
      <c r="B37">
        <v>14435498</v>
      </c>
      <c r="C37">
        <v>0.25156235379944503</v>
      </c>
      <c r="D37">
        <v>0.96024617793532396</v>
      </c>
      <c r="E37">
        <v>2.8336680369201899</v>
      </c>
      <c r="F37">
        <v>0.99901399260494494</v>
      </c>
      <c r="G37">
        <v>0.69818394488330204</v>
      </c>
      <c r="H37">
        <v>0.98839266294497197</v>
      </c>
      <c r="I37" t="s">
        <v>10</v>
      </c>
      <c r="J37" t="s">
        <v>12</v>
      </c>
      <c r="K37">
        <v>0.2472</v>
      </c>
      <c r="L37" s="11" t="str">
        <f>'VEP conseq'!S37</f>
        <v>intergenic_variant</v>
      </c>
      <c r="M37" s="11" t="str">
        <f>'VEP genes'!S37</f>
        <v>-</v>
      </c>
      <c r="N37" s="11" t="str">
        <f>'ChIP genes'!P37</f>
        <v>ENSCAFG00000043308</v>
      </c>
    </row>
    <row r="38" spans="1:15" x14ac:dyDescent="0.35">
      <c r="A38">
        <v>4</v>
      </c>
      <c r="B38">
        <v>14577608</v>
      </c>
      <c r="C38">
        <v>0.30375206033722302</v>
      </c>
      <c r="D38">
        <v>0.98143516806935904</v>
      </c>
      <c r="E38">
        <v>3.13090841917511</v>
      </c>
      <c r="F38">
        <v>0.99954324657434901</v>
      </c>
      <c r="G38">
        <v>0.75336622878846005</v>
      </c>
      <c r="H38">
        <v>0.99601972014790097</v>
      </c>
      <c r="I38" t="s">
        <v>10</v>
      </c>
      <c r="J38" t="s">
        <v>12</v>
      </c>
      <c r="K38">
        <v>0.19409999999999999</v>
      </c>
      <c r="L38" s="11" t="str">
        <f>'VEP conseq'!S38</f>
        <v>intron_variant,non_coding_transcript_variant</v>
      </c>
      <c r="M38" s="11" t="str">
        <f>'VEP genes'!S38</f>
        <v>ENSCAFG00000043308</v>
      </c>
      <c r="N38" s="11" t="str">
        <f>'ChIP genes'!P38</f>
        <v>ENSCAFG00000043308</v>
      </c>
      <c r="O38" t="s">
        <v>18</v>
      </c>
    </row>
    <row r="39" spans="1:15" x14ac:dyDescent="0.35">
      <c r="A39">
        <v>4</v>
      </c>
      <c r="B39">
        <v>17518453</v>
      </c>
      <c r="C39">
        <v>0.40977590727053498</v>
      </c>
      <c r="D39">
        <v>0.99549108728588098</v>
      </c>
      <c r="E39">
        <v>2.59381933964529</v>
      </c>
      <c r="F39">
        <v>0.99790473428550697</v>
      </c>
      <c r="G39">
        <v>0.85262086593504904</v>
      </c>
      <c r="H39">
        <v>0.99960849706372801</v>
      </c>
      <c r="I39" t="s">
        <v>12</v>
      </c>
      <c r="J39" t="s">
        <v>10</v>
      </c>
      <c r="K39">
        <v>7.2419999999999998E-2</v>
      </c>
      <c r="L39" s="11" t="str">
        <f>'VEP conseq'!S39</f>
        <v>intron_variant</v>
      </c>
      <c r="M39" s="11" t="str">
        <f>'VEP genes'!S39</f>
        <v>CTNNA3</v>
      </c>
      <c r="N39" s="11" t="str">
        <f>'ChIP genes'!P39</f>
        <v>ENSCAFG00000045900,CTNNA3</v>
      </c>
    </row>
    <row r="40" spans="1:15" x14ac:dyDescent="0.35">
      <c r="A40">
        <v>4</v>
      </c>
      <c r="B40">
        <v>57340831</v>
      </c>
      <c r="C40">
        <v>0.30922310201748199</v>
      </c>
      <c r="D40">
        <v>0.98280523961753996</v>
      </c>
      <c r="E40">
        <v>2.8859385109997402</v>
      </c>
      <c r="F40">
        <v>0.99915899369245298</v>
      </c>
      <c r="G40">
        <v>0.81153047269455603</v>
      </c>
      <c r="H40">
        <v>0.99894149206118998</v>
      </c>
      <c r="I40" t="s">
        <v>12</v>
      </c>
      <c r="J40" t="s">
        <v>11</v>
      </c>
      <c r="K40">
        <v>0.2006</v>
      </c>
      <c r="L40" s="11" t="str">
        <f>'VEP conseq'!S40</f>
        <v>intergenic_variant</v>
      </c>
      <c r="M40" s="11" t="str">
        <f>'VEP genes'!S40</f>
        <v>-</v>
      </c>
      <c r="N40" s="11" t="str">
        <f>'ChIP genes'!P40</f>
        <v>GLRA1</v>
      </c>
    </row>
    <row r="41" spans="1:15" x14ac:dyDescent="0.35">
      <c r="A41">
        <v>4</v>
      </c>
      <c r="B41">
        <v>57345395</v>
      </c>
      <c r="C41">
        <v>0.34056026061324401</v>
      </c>
      <c r="D41">
        <v>0.98895243894482698</v>
      </c>
      <c r="E41">
        <v>3.2290598951732101</v>
      </c>
      <c r="F41">
        <v>0.99965924744435597</v>
      </c>
      <c r="G41">
        <v>0.85823643348382195</v>
      </c>
      <c r="H41">
        <v>0.99969549771623301</v>
      </c>
      <c r="I41" t="s">
        <v>12</v>
      </c>
      <c r="J41" t="s">
        <v>11</v>
      </c>
      <c r="K41">
        <v>0.20710000000000001</v>
      </c>
      <c r="L41" s="11" t="str">
        <f>'VEP conseq'!S41</f>
        <v>intergenic_variant</v>
      </c>
      <c r="M41" s="11" t="str">
        <f>'VEP genes'!S41</f>
        <v>-</v>
      </c>
      <c r="N41" s="11" t="str">
        <f>'ChIP genes'!P41</f>
        <v>GLRA1</v>
      </c>
    </row>
    <row r="42" spans="1:15" x14ac:dyDescent="0.35">
      <c r="A42">
        <v>4</v>
      </c>
      <c r="B42">
        <v>57366377</v>
      </c>
      <c r="C42">
        <v>0.36408348792391798</v>
      </c>
      <c r="D42">
        <v>0.99206228388752404</v>
      </c>
      <c r="E42">
        <v>3.5196591499408001</v>
      </c>
      <c r="F42">
        <v>0.99981874864061504</v>
      </c>
      <c r="G42">
        <v>0.89707804138314795</v>
      </c>
      <c r="H42">
        <v>0.99997099978249804</v>
      </c>
      <c r="I42" t="s">
        <v>12</v>
      </c>
      <c r="J42" t="s">
        <v>10</v>
      </c>
      <c r="K42">
        <v>0.11559999999999999</v>
      </c>
      <c r="L42" s="11" t="str">
        <f>'VEP conseq'!S42</f>
        <v>intergenic_variant</v>
      </c>
      <c r="M42" s="11" t="str">
        <f>'VEP genes'!S42</f>
        <v>-</v>
      </c>
      <c r="N42" s="11" t="str">
        <f>'ChIP genes'!P42</f>
        <v>GLRA1</v>
      </c>
      <c r="O42" t="s">
        <v>25</v>
      </c>
    </row>
    <row r="43" spans="1:15" x14ac:dyDescent="0.35">
      <c r="A43">
        <v>4</v>
      </c>
      <c r="B43">
        <v>57377127</v>
      </c>
      <c r="C43">
        <v>0.37613155599221199</v>
      </c>
      <c r="D43">
        <v>0.99320763470558004</v>
      </c>
      <c r="E43">
        <v>3.8243524111153802</v>
      </c>
      <c r="F43">
        <v>0.99989849923874397</v>
      </c>
      <c r="G43">
        <v>0.88620110056124601</v>
      </c>
      <c r="H43">
        <v>0.99992024940187096</v>
      </c>
      <c r="I43" t="s">
        <v>11</v>
      </c>
      <c r="J43" t="s">
        <v>12</v>
      </c>
      <c r="K43">
        <v>6.8940000000000001E-2</v>
      </c>
      <c r="L43" s="11" t="str">
        <f>'VEP conseq'!S43</f>
        <v>intergenic_variant</v>
      </c>
      <c r="M43" s="11" t="str">
        <f>'VEP genes'!S43</f>
        <v>-</v>
      </c>
      <c r="N43" s="11" t="str">
        <f>'ChIP genes'!P43</f>
        <v>GLRA1</v>
      </c>
      <c r="O43" t="s">
        <v>25</v>
      </c>
    </row>
    <row r="44" spans="1:15" x14ac:dyDescent="0.35">
      <c r="A44">
        <v>4</v>
      </c>
      <c r="B44">
        <v>79892825</v>
      </c>
      <c r="C44">
        <v>0.43374099472842098</v>
      </c>
      <c r="D44">
        <v>0.99687565694568303</v>
      </c>
      <c r="E44">
        <v>3.0003127759509698</v>
      </c>
      <c r="F44">
        <v>0.99938374537809005</v>
      </c>
      <c r="G44">
        <v>0.77000654689285697</v>
      </c>
      <c r="H44">
        <v>0.99726672950047102</v>
      </c>
      <c r="I44" t="s">
        <v>10</v>
      </c>
      <c r="J44" t="s">
        <v>12</v>
      </c>
      <c r="K44">
        <v>0.15459999999999999</v>
      </c>
      <c r="L44" s="11" t="str">
        <f>'VEP conseq'!S44</f>
        <v>intergenic_variant</v>
      </c>
      <c r="M44" s="11" t="str">
        <f>'VEP genes'!S44</f>
        <v>-</v>
      </c>
      <c r="N44" s="11" t="str">
        <f>'ChIP genes'!P44</f>
        <v>ENSCAFG00000049110</v>
      </c>
      <c r="O44" t="s">
        <v>24</v>
      </c>
    </row>
    <row r="45" spans="1:15" x14ac:dyDescent="0.35">
      <c r="A45">
        <v>4</v>
      </c>
      <c r="B45">
        <v>79915023</v>
      </c>
      <c r="C45">
        <v>0.37721315632510999</v>
      </c>
      <c r="D45">
        <v>0.99328012526368403</v>
      </c>
      <c r="E45">
        <v>2.9648081080987398</v>
      </c>
      <c r="F45">
        <v>0.99933299499746298</v>
      </c>
      <c r="G45">
        <v>0.77805906204391495</v>
      </c>
      <c r="H45">
        <v>0.99769448270862005</v>
      </c>
      <c r="I45" t="s">
        <v>12</v>
      </c>
      <c r="J45" t="s">
        <v>10</v>
      </c>
      <c r="K45">
        <v>0.11070000000000001</v>
      </c>
      <c r="L45" s="11" t="str">
        <f>'VEP conseq'!S45</f>
        <v>intergenic_variant</v>
      </c>
      <c r="M45" s="11" t="str">
        <f>'VEP genes'!S45</f>
        <v>-</v>
      </c>
      <c r="N45" s="11" t="str">
        <f>'ChIP genes'!P45</f>
        <v>ENSCAFG00000049110</v>
      </c>
    </row>
    <row r="46" spans="1:15" x14ac:dyDescent="0.35">
      <c r="A46">
        <v>4</v>
      </c>
      <c r="B46">
        <v>79926461</v>
      </c>
      <c r="C46">
        <v>0.34369654233444602</v>
      </c>
      <c r="D46">
        <v>0.98944537473993999</v>
      </c>
      <c r="E46">
        <v>3.0453745415110198</v>
      </c>
      <c r="F46">
        <v>0.99942724570434305</v>
      </c>
      <c r="G46">
        <v>0.77856794905038196</v>
      </c>
      <c r="H46">
        <v>0.99773073298049697</v>
      </c>
      <c r="I46" t="s">
        <v>12</v>
      </c>
      <c r="J46" t="s">
        <v>10</v>
      </c>
      <c r="K46">
        <v>0.32379999999999998</v>
      </c>
      <c r="L46" s="11" t="str">
        <f>'VEP conseq'!S46</f>
        <v>intergenic_variant</v>
      </c>
      <c r="M46" s="11" t="str">
        <f>'VEP genes'!S46</f>
        <v>-</v>
      </c>
      <c r="N46" s="11" t="str">
        <f>'ChIP genes'!P46</f>
        <v>ENSCAFG00000049110</v>
      </c>
    </row>
    <row r="47" spans="1:15" x14ac:dyDescent="0.35">
      <c r="A47">
        <v>4</v>
      </c>
      <c r="B47">
        <v>80374988</v>
      </c>
      <c r="C47">
        <v>0.34256991853108298</v>
      </c>
      <c r="D47">
        <v>0.98930039362373001</v>
      </c>
      <c r="E47">
        <v>2.9456715596412799</v>
      </c>
      <c r="F47">
        <v>0.99930399477996101</v>
      </c>
      <c r="G47">
        <v>0.83410055788614601</v>
      </c>
      <c r="H47">
        <v>0.99939824548684097</v>
      </c>
      <c r="I47" t="s">
        <v>12</v>
      </c>
      <c r="J47" t="s">
        <v>10</v>
      </c>
      <c r="K47">
        <v>0.41570000000000001</v>
      </c>
      <c r="L47" s="11" t="str">
        <f>'VEP conseq'!S47</f>
        <v>intergenic_variant</v>
      </c>
      <c r="M47" s="11" t="str">
        <f>'VEP genes'!S47</f>
        <v>-</v>
      </c>
      <c r="N47" s="11" t="str">
        <f>'ChIP genes'!P47</f>
        <v>ENSCAFG00000034025</v>
      </c>
    </row>
    <row r="48" spans="1:15" x14ac:dyDescent="0.35">
      <c r="A48">
        <v>4</v>
      </c>
      <c r="B48">
        <v>80388346</v>
      </c>
      <c r="C48">
        <v>0.32824274717096702</v>
      </c>
      <c r="D48">
        <v>0.98693720142951402</v>
      </c>
      <c r="E48">
        <v>2.8364271615408199</v>
      </c>
      <c r="F48">
        <v>0.99904299282244602</v>
      </c>
      <c r="G48">
        <v>0.82223549311547806</v>
      </c>
      <c r="H48">
        <v>0.99918799390995405</v>
      </c>
      <c r="I48" t="s">
        <v>10</v>
      </c>
      <c r="J48" t="s">
        <v>12</v>
      </c>
      <c r="K48">
        <v>0.3196</v>
      </c>
      <c r="L48" s="11" t="str">
        <f>'VEP conseq'!S48</f>
        <v>intergenic_variant</v>
      </c>
      <c r="M48" s="11" t="str">
        <f>'VEP genes'!S48</f>
        <v>-</v>
      </c>
      <c r="N48" s="11" t="str">
        <f>'ChIP genes'!P48</f>
        <v>ENSCAFG00000034025</v>
      </c>
    </row>
    <row r="49" spans="1:15" x14ac:dyDescent="0.35">
      <c r="A49">
        <v>5</v>
      </c>
      <c r="B49">
        <v>3662272</v>
      </c>
      <c r="C49">
        <v>0.48154827317332299</v>
      </c>
      <c r="D49">
        <v>0.99859368317276698</v>
      </c>
      <c r="E49">
        <v>2.4622385589671998</v>
      </c>
      <c r="F49">
        <v>0.99690422678170099</v>
      </c>
      <c r="G49">
        <v>0.82098275678801702</v>
      </c>
      <c r="H49">
        <v>0.99916624374682805</v>
      </c>
      <c r="I49" t="s">
        <v>10</v>
      </c>
      <c r="J49" t="s">
        <v>12</v>
      </c>
      <c r="K49">
        <v>0.30990000000000001</v>
      </c>
      <c r="L49" s="11" t="str">
        <f>'VEP conseq'!S49</f>
        <v>upstream_gene_variant</v>
      </c>
      <c r="M49" s="11" t="str">
        <f>'VEP genes'!S49</f>
        <v>NTM</v>
      </c>
      <c r="N49" s="11" t="str">
        <f>'ChIP genes'!P49</f>
        <v>NTM</v>
      </c>
    </row>
    <row r="50" spans="1:15" x14ac:dyDescent="0.35">
      <c r="A50">
        <v>5</v>
      </c>
      <c r="B50">
        <v>3668337</v>
      </c>
      <c r="C50">
        <v>0.478386206523296</v>
      </c>
      <c r="D50">
        <v>0.99852844167047194</v>
      </c>
      <c r="E50">
        <v>2.4584472890683502</v>
      </c>
      <c r="F50">
        <v>0.99685347640107302</v>
      </c>
      <c r="G50">
        <v>0.82479134121653996</v>
      </c>
      <c r="H50">
        <v>0.99924599434495798</v>
      </c>
      <c r="I50" t="s">
        <v>12</v>
      </c>
      <c r="J50" t="s">
        <v>11</v>
      </c>
      <c r="K50">
        <v>0.28199999999999997</v>
      </c>
      <c r="L50" s="11" t="str">
        <f>'VEP conseq'!S50</f>
        <v>intergenic_variant</v>
      </c>
      <c r="M50" s="11" t="str">
        <f>'VEP genes'!S50</f>
        <v>-</v>
      </c>
      <c r="N50" s="11" t="str">
        <f>'ChIP genes'!P50</f>
        <v>NTM</v>
      </c>
    </row>
    <row r="51" spans="1:15" x14ac:dyDescent="0.35">
      <c r="A51">
        <v>5</v>
      </c>
      <c r="B51">
        <v>3807420</v>
      </c>
      <c r="C51">
        <v>0.42805047422633502</v>
      </c>
      <c r="D51">
        <v>0.99657119660164295</v>
      </c>
      <c r="E51">
        <v>2.9006168656717799</v>
      </c>
      <c r="F51">
        <v>0.99919524396433002</v>
      </c>
      <c r="G51">
        <v>0.74935888466225697</v>
      </c>
      <c r="H51">
        <v>0.99567171753788197</v>
      </c>
      <c r="I51" t="s">
        <v>12</v>
      </c>
      <c r="J51" t="s">
        <v>10</v>
      </c>
      <c r="K51">
        <v>0.31130000000000002</v>
      </c>
      <c r="L51" s="11" t="str">
        <f>'VEP conseq'!S51</f>
        <v>intergenic_variant</v>
      </c>
      <c r="M51" s="11" t="str">
        <f>'VEP genes'!S51</f>
        <v>-</v>
      </c>
      <c r="N51" s="11" t="str">
        <f>'ChIP genes'!P51</f>
        <v>ENSCAFG00000046445</v>
      </c>
    </row>
    <row r="52" spans="1:15" x14ac:dyDescent="0.35">
      <c r="A52">
        <v>5</v>
      </c>
      <c r="B52">
        <v>4064061</v>
      </c>
      <c r="C52">
        <v>0.69309302060578704</v>
      </c>
      <c r="D52">
        <v>0.99998550188837898</v>
      </c>
      <c r="E52">
        <v>4.0328851838431401</v>
      </c>
      <c r="F52">
        <v>0.99994199956499696</v>
      </c>
      <c r="G52">
        <v>0.94740552666258904</v>
      </c>
      <c r="H52">
        <v>1</v>
      </c>
      <c r="I52" t="s">
        <v>12</v>
      </c>
      <c r="J52" t="s">
        <v>10</v>
      </c>
      <c r="K52">
        <v>0.28410000000000002</v>
      </c>
      <c r="L52" s="11" t="str">
        <f>'VEP conseq'!S52</f>
        <v>intron_variant</v>
      </c>
      <c r="M52" s="11" t="str">
        <f>'VEP genes'!S52</f>
        <v>SNX19</v>
      </c>
      <c r="N52" s="11" t="str">
        <f>'ChIP genes'!P52</f>
        <v>SNX19</v>
      </c>
      <c r="O52" t="s">
        <v>22</v>
      </c>
    </row>
    <row r="53" spans="1:15" x14ac:dyDescent="0.35">
      <c r="A53">
        <v>5</v>
      </c>
      <c r="B53">
        <v>4093514</v>
      </c>
      <c r="C53">
        <v>0.45917417392545101</v>
      </c>
      <c r="D53">
        <v>0.99794851720563404</v>
      </c>
      <c r="E53">
        <v>2.91029981564576</v>
      </c>
      <c r="F53">
        <v>0.99923874429058201</v>
      </c>
      <c r="G53">
        <v>0.73853441866137703</v>
      </c>
      <c r="H53">
        <v>0.99458420938156999</v>
      </c>
      <c r="I53" t="s">
        <v>10</v>
      </c>
      <c r="J53" t="s">
        <v>12</v>
      </c>
      <c r="K53">
        <v>0.15110000000000001</v>
      </c>
      <c r="L53" s="11" t="str">
        <f>'VEP conseq'!S53</f>
        <v>upstream_gene_variant</v>
      </c>
      <c r="M53" s="11" t="str">
        <f>'VEP genes'!S53</f>
        <v>ENSCAFG00000044958</v>
      </c>
      <c r="N53" s="11" t="str">
        <f>'ChIP genes'!P53</f>
        <v>ENSCAFG00000044958</v>
      </c>
      <c r="O53" t="s">
        <v>22</v>
      </c>
    </row>
    <row r="54" spans="1:15" x14ac:dyDescent="0.35">
      <c r="A54">
        <v>5</v>
      </c>
      <c r="B54">
        <v>6838932</v>
      </c>
      <c r="C54">
        <v>0.46930299648108198</v>
      </c>
      <c r="D54">
        <v>0.99828197377291605</v>
      </c>
      <c r="E54">
        <v>2.3695245156323299</v>
      </c>
      <c r="F54">
        <v>0.99583846878851601</v>
      </c>
      <c r="G54">
        <v>0.82554801254184995</v>
      </c>
      <c r="H54">
        <v>0.99927499456245905</v>
      </c>
      <c r="I54" t="s">
        <v>12</v>
      </c>
      <c r="J54" t="s">
        <v>10</v>
      </c>
      <c r="K54">
        <v>0.17760000000000001</v>
      </c>
      <c r="L54" s="11" t="str">
        <f>'VEP conseq'!S54</f>
        <v>intron_variant,non_coding_transcript_variant</v>
      </c>
      <c r="M54" s="11" t="str">
        <f>'VEP genes'!S54</f>
        <v>ENSCAFG00000045669</v>
      </c>
      <c r="N54" s="11" t="str">
        <f>'ChIP genes'!P54</f>
        <v>ENSCAFG00000045669</v>
      </c>
    </row>
    <row r="55" spans="1:15" x14ac:dyDescent="0.35">
      <c r="A55">
        <v>5</v>
      </c>
      <c r="B55">
        <v>6845530</v>
      </c>
      <c r="C55">
        <v>0.45556472634786499</v>
      </c>
      <c r="D55">
        <v>0.997832532312666</v>
      </c>
      <c r="E55">
        <v>2.32958336089151</v>
      </c>
      <c r="F55">
        <v>0.99531646487348702</v>
      </c>
      <c r="G55">
        <v>0.82369879909108301</v>
      </c>
      <c r="H55">
        <v>0.99923149423620705</v>
      </c>
      <c r="I55" t="s">
        <v>10</v>
      </c>
      <c r="J55" t="s">
        <v>12</v>
      </c>
      <c r="K55">
        <v>0.27579999999999999</v>
      </c>
      <c r="L55" s="11" t="str">
        <f>'VEP conseq'!S55</f>
        <v>intron_variant,non_coding_transcript_variant</v>
      </c>
      <c r="M55" s="11" t="str">
        <f>'VEP genes'!S55</f>
        <v>ENSCAFG00000045669</v>
      </c>
      <c r="N55" s="11" t="str">
        <f>'ChIP genes'!P55</f>
        <v>ENSCAFG00000045669</v>
      </c>
    </row>
    <row r="56" spans="1:15" x14ac:dyDescent="0.35">
      <c r="A56">
        <v>5</v>
      </c>
      <c r="B56">
        <v>6859691</v>
      </c>
      <c r="C56">
        <v>0.45387804536424198</v>
      </c>
      <c r="D56">
        <v>0.99776729081037197</v>
      </c>
      <c r="E56">
        <v>2.3054690537156399</v>
      </c>
      <c r="F56">
        <v>0.99488871166533799</v>
      </c>
      <c r="G56">
        <v>0.82087230572610903</v>
      </c>
      <c r="H56">
        <v>0.99915174363807702</v>
      </c>
      <c r="I56" t="s">
        <v>10</v>
      </c>
      <c r="J56" t="s">
        <v>12</v>
      </c>
      <c r="K56">
        <v>8.5650000000000004E-2</v>
      </c>
      <c r="L56" s="11" t="str">
        <f>'VEP conseq'!S56</f>
        <v>intergenic_variant</v>
      </c>
      <c r="M56" s="11" t="str">
        <f>'VEP genes'!S56</f>
        <v>-</v>
      </c>
      <c r="N56" s="11" t="str">
        <f>'ChIP genes'!P56</f>
        <v>ENSCAFG00000045669</v>
      </c>
    </row>
    <row r="57" spans="1:15" x14ac:dyDescent="0.35">
      <c r="A57">
        <v>5</v>
      </c>
      <c r="B57">
        <v>34062036</v>
      </c>
      <c r="C57">
        <v>0.35011510393038597</v>
      </c>
      <c r="D57">
        <v>0.99035150671625005</v>
      </c>
      <c r="E57">
        <v>3.2847569017443301</v>
      </c>
      <c r="F57">
        <v>0.99971724787935901</v>
      </c>
      <c r="G57">
        <v>0.69587483266400196</v>
      </c>
      <c r="H57">
        <v>0.98787065902994298</v>
      </c>
      <c r="I57" t="s">
        <v>12</v>
      </c>
      <c r="J57" t="s">
        <v>10</v>
      </c>
      <c r="K57">
        <v>7.9390000000000002E-2</v>
      </c>
      <c r="L57" s="11" t="str">
        <f>'VEP conseq'!S57</f>
        <v>intron_variant</v>
      </c>
      <c r="M57" s="11" t="str">
        <f>'VEP genes'!S57</f>
        <v>STX8</v>
      </c>
      <c r="N57" s="11" t="str">
        <f>'ChIP genes'!P57</f>
        <v>STX8</v>
      </c>
    </row>
    <row r="58" spans="1:15" x14ac:dyDescent="0.35">
      <c r="A58">
        <v>5</v>
      </c>
      <c r="B58">
        <v>40202215</v>
      </c>
      <c r="C58">
        <v>0.56458718562447396</v>
      </c>
      <c r="D58">
        <v>0.999717286823391</v>
      </c>
      <c r="E58">
        <v>3.0331169970441998</v>
      </c>
      <c r="F58">
        <v>0.99941999564996697</v>
      </c>
      <c r="G58">
        <v>0.85486975867526305</v>
      </c>
      <c r="H58">
        <v>0.99963749728122997</v>
      </c>
      <c r="I58" t="s">
        <v>12</v>
      </c>
      <c r="J58" t="s">
        <v>10</v>
      </c>
      <c r="K58">
        <v>0.39069999999999999</v>
      </c>
      <c r="L58" s="11" t="str">
        <f>'VEP conseq'!S58</f>
        <v>intergenic_variant</v>
      </c>
      <c r="M58" s="11" t="str">
        <f>'VEP genes'!S58</f>
        <v>-</v>
      </c>
      <c r="N58" s="11" t="str">
        <f>'ChIP genes'!P58</f>
        <v>AKAP10</v>
      </c>
    </row>
    <row r="59" spans="1:15" x14ac:dyDescent="0.35">
      <c r="A59">
        <v>5</v>
      </c>
      <c r="B59">
        <v>42006811</v>
      </c>
      <c r="C59">
        <v>0.41951603552801903</v>
      </c>
      <c r="D59">
        <v>0.99607826080652995</v>
      </c>
      <c r="E59">
        <v>2.62082942267795</v>
      </c>
      <c r="F59">
        <v>0.998071485536142</v>
      </c>
      <c r="G59">
        <v>0.81818594711680603</v>
      </c>
      <c r="H59">
        <v>0.99905749293119706</v>
      </c>
      <c r="I59" t="s">
        <v>12</v>
      </c>
      <c r="J59" t="s">
        <v>10</v>
      </c>
      <c r="K59">
        <v>0.11509999999999999</v>
      </c>
      <c r="L59" s="11" t="str">
        <f>'VEP conseq'!S59</f>
        <v>intergenic_variant</v>
      </c>
      <c r="M59" s="11" t="str">
        <f>'VEP genes'!S59</f>
        <v>-</v>
      </c>
      <c r="N59" s="11" t="str">
        <f>'ChIP genes'!P59</f>
        <v>MED9</v>
      </c>
      <c r="O59" t="s">
        <v>24</v>
      </c>
    </row>
    <row r="60" spans="1:15" x14ac:dyDescent="0.35">
      <c r="A60">
        <v>5</v>
      </c>
      <c r="B60">
        <v>42038858</v>
      </c>
      <c r="C60">
        <v>0.37594021302675401</v>
      </c>
      <c r="D60">
        <v>0.99317138942652705</v>
      </c>
      <c r="E60">
        <v>2.6024675594021001</v>
      </c>
      <c r="F60">
        <v>0.99794823461175997</v>
      </c>
      <c r="G60">
        <v>0.81581180007250798</v>
      </c>
      <c r="H60">
        <v>0.99901399260494494</v>
      </c>
      <c r="I60" t="s">
        <v>10</v>
      </c>
      <c r="J60" t="s">
        <v>12</v>
      </c>
      <c r="K60">
        <v>0.19009999999999999</v>
      </c>
      <c r="L60" s="11" t="str">
        <f>'VEP conseq'!S60</f>
        <v>intergenic_variant</v>
      </c>
      <c r="M60" s="11" t="str">
        <f>'VEP genes'!S60</f>
        <v>-</v>
      </c>
      <c r="N60" s="11" t="str">
        <f>'ChIP genes'!P60</f>
        <v>MED9</v>
      </c>
      <c r="O60" t="s">
        <v>24</v>
      </c>
    </row>
    <row r="61" spans="1:15" x14ac:dyDescent="0.35">
      <c r="A61">
        <v>5</v>
      </c>
      <c r="B61">
        <v>42067631</v>
      </c>
      <c r="C61">
        <v>0.37992601424681399</v>
      </c>
      <c r="D61">
        <v>0.99347584977056702</v>
      </c>
      <c r="E61">
        <v>2.6564194782455499</v>
      </c>
      <c r="F61">
        <v>0.998288987167404</v>
      </c>
      <c r="G61">
        <v>0.819000220720008</v>
      </c>
      <c r="H61">
        <v>0.99910824331182502</v>
      </c>
      <c r="I61" t="s">
        <v>10</v>
      </c>
      <c r="J61" t="s">
        <v>12</v>
      </c>
      <c r="K61">
        <v>0.2772</v>
      </c>
      <c r="L61" s="11" t="str">
        <f>'VEP conseq'!S61</f>
        <v>intergenic_variant</v>
      </c>
      <c r="M61" s="11" t="str">
        <f>'VEP genes'!S61</f>
        <v>-</v>
      </c>
      <c r="N61" s="11" t="str">
        <f>'ChIP genes'!P61</f>
        <v>NT5M</v>
      </c>
      <c r="O61" t="s">
        <v>24</v>
      </c>
    </row>
    <row r="62" spans="1:15" x14ac:dyDescent="0.35">
      <c r="A62">
        <v>5</v>
      </c>
      <c r="B62">
        <v>42068464</v>
      </c>
      <c r="C62">
        <v>0.407007414051406</v>
      </c>
      <c r="D62">
        <v>0.99530261183480895</v>
      </c>
      <c r="E62">
        <v>2.69803159262998</v>
      </c>
      <c r="F62">
        <v>0.99852098890741703</v>
      </c>
      <c r="G62">
        <v>0.82215327335386001</v>
      </c>
      <c r="H62">
        <v>0.99918074385557898</v>
      </c>
      <c r="I62" t="s">
        <v>11</v>
      </c>
      <c r="J62" t="s">
        <v>10</v>
      </c>
      <c r="K62">
        <v>0.2301</v>
      </c>
      <c r="L62" s="11" t="str">
        <f>'VEP conseq'!S62</f>
        <v>intergenic_variant</v>
      </c>
      <c r="M62" s="11" t="str">
        <f>'VEP genes'!S62</f>
        <v>-</v>
      </c>
      <c r="N62" s="11" t="str">
        <f>'ChIP genes'!P62</f>
        <v>NT5M</v>
      </c>
      <c r="O62" t="s">
        <v>24</v>
      </c>
    </row>
    <row r="63" spans="1:15" x14ac:dyDescent="0.35">
      <c r="A63">
        <v>6</v>
      </c>
      <c r="B63">
        <v>33476699</v>
      </c>
      <c r="C63">
        <v>0.352583826178205</v>
      </c>
      <c r="D63">
        <v>0.99063421989285905</v>
      </c>
      <c r="E63">
        <v>3.0269071565094001</v>
      </c>
      <c r="F63">
        <v>0.99940549554121705</v>
      </c>
      <c r="G63">
        <v>0.76032735382793204</v>
      </c>
      <c r="H63">
        <v>0.99663597476981103</v>
      </c>
      <c r="I63" t="s">
        <v>10</v>
      </c>
      <c r="J63" t="s">
        <v>12</v>
      </c>
      <c r="K63">
        <v>0.25</v>
      </c>
      <c r="L63" s="11" t="str">
        <f>'VEP conseq'!S63</f>
        <v>intergenic_variant</v>
      </c>
      <c r="M63" s="11" t="str">
        <f>'VEP genes'!S63</f>
        <v>-</v>
      </c>
      <c r="N63" s="11" t="str">
        <f>'ChIP genes'!P63</f>
        <v>ABAT</v>
      </c>
      <c r="O63" t="s">
        <v>130</v>
      </c>
    </row>
    <row r="64" spans="1:15" x14ac:dyDescent="0.35">
      <c r="A64">
        <v>6</v>
      </c>
      <c r="B64">
        <v>33487301</v>
      </c>
      <c r="C64">
        <v>0.36154413237094801</v>
      </c>
      <c r="D64">
        <v>0.99172157826443097</v>
      </c>
      <c r="E64">
        <v>3.2618874026287199</v>
      </c>
      <c r="F64">
        <v>0.99968824766185704</v>
      </c>
      <c r="G64">
        <v>0.77543230583949396</v>
      </c>
      <c r="H64">
        <v>0.99755673167548797</v>
      </c>
      <c r="I64" t="s">
        <v>10</v>
      </c>
      <c r="J64" t="s">
        <v>12</v>
      </c>
      <c r="K64">
        <v>0.17480000000000001</v>
      </c>
      <c r="L64" s="11" t="str">
        <f>'VEP conseq'!S64</f>
        <v>downstream_gene_variant</v>
      </c>
      <c r="M64" s="11" t="str">
        <f>'VEP genes'!S64</f>
        <v>METTL22</v>
      </c>
      <c r="N64" s="11" t="str">
        <f>'ChIP genes'!P64</f>
        <v>ABAT</v>
      </c>
      <c r="O64" t="s">
        <v>130</v>
      </c>
    </row>
    <row r="65" spans="1:15" x14ac:dyDescent="0.35">
      <c r="A65">
        <v>6</v>
      </c>
      <c r="B65">
        <v>33510473</v>
      </c>
      <c r="C65">
        <v>0.47547071173708899</v>
      </c>
      <c r="D65">
        <v>0.99841970583331496</v>
      </c>
      <c r="E65">
        <v>3.8561935093566002</v>
      </c>
      <c r="F65">
        <v>0.99990574929312004</v>
      </c>
      <c r="G65">
        <v>0.898761803584184</v>
      </c>
      <c r="H65">
        <v>0.999978249836874</v>
      </c>
      <c r="I65" t="s">
        <v>11</v>
      </c>
      <c r="J65" t="s">
        <v>10</v>
      </c>
      <c r="K65">
        <v>0.45750000000000002</v>
      </c>
      <c r="L65" s="11" t="str">
        <f>'VEP conseq'!S65</f>
        <v>intron_variant</v>
      </c>
      <c r="M65" s="11" t="str">
        <f>'VEP genes'!S65</f>
        <v>METTL22</v>
      </c>
      <c r="N65" s="11" t="str">
        <f>'ChIP genes'!P65</f>
        <v>METTL22</v>
      </c>
      <c r="O65" t="s">
        <v>130</v>
      </c>
    </row>
    <row r="66" spans="1:15" x14ac:dyDescent="0.35">
      <c r="A66">
        <v>6</v>
      </c>
      <c r="B66">
        <v>33515108</v>
      </c>
      <c r="C66">
        <v>0.41266874876701598</v>
      </c>
      <c r="D66">
        <v>0.99572305707181596</v>
      </c>
      <c r="E66">
        <v>3.3416810687737399</v>
      </c>
      <c r="F66">
        <v>0.99975349815123604</v>
      </c>
      <c r="G66">
        <v>0.86504273280355004</v>
      </c>
      <c r="H66">
        <v>0.99977524831436204</v>
      </c>
      <c r="I66" t="s">
        <v>10</v>
      </c>
      <c r="J66" t="s">
        <v>12</v>
      </c>
      <c r="K66">
        <v>0.1915</v>
      </c>
      <c r="L66" s="11" t="str">
        <f>'VEP conseq'!S66</f>
        <v>upstream_gene_variant</v>
      </c>
      <c r="M66" s="11" t="str">
        <f>'VEP genes'!S66</f>
        <v>METTL22</v>
      </c>
      <c r="N66" s="11" t="str">
        <f>'ChIP genes'!P66</f>
        <v>METTL22</v>
      </c>
      <c r="O66" t="s">
        <v>130</v>
      </c>
    </row>
    <row r="67" spans="1:15" x14ac:dyDescent="0.35">
      <c r="A67">
        <v>6</v>
      </c>
      <c r="B67">
        <v>33536974</v>
      </c>
      <c r="C67">
        <v>0.45403241589140497</v>
      </c>
      <c r="D67">
        <v>0.99778178892199298</v>
      </c>
      <c r="E67">
        <v>3.5272753345983001</v>
      </c>
      <c r="F67">
        <v>0.99983324874936597</v>
      </c>
      <c r="G67">
        <v>0.87658747426751304</v>
      </c>
      <c r="H67">
        <v>0.999869499021243</v>
      </c>
      <c r="I67" t="s">
        <v>10</v>
      </c>
      <c r="J67" t="s">
        <v>12</v>
      </c>
      <c r="K67">
        <v>0.42749999999999999</v>
      </c>
      <c r="L67" s="11" t="str">
        <f>'VEP conseq'!S67</f>
        <v>intergenic_variant</v>
      </c>
      <c r="M67" s="11" t="str">
        <f>'VEP genes'!S67</f>
        <v>-</v>
      </c>
      <c r="N67" s="11" t="str">
        <f>'ChIP genes'!P67</f>
        <v>METTL22</v>
      </c>
      <c r="O67" t="s">
        <v>130</v>
      </c>
    </row>
    <row r="68" spans="1:15" x14ac:dyDescent="0.35">
      <c r="A68">
        <v>6</v>
      </c>
      <c r="B68">
        <v>33550064</v>
      </c>
      <c r="C68">
        <v>0.42802117646703502</v>
      </c>
      <c r="D68">
        <v>0.996563947545832</v>
      </c>
      <c r="E68">
        <v>3.57980303424553</v>
      </c>
      <c r="F68">
        <v>0.99985499891249197</v>
      </c>
      <c r="G68">
        <v>0.87246728467433499</v>
      </c>
      <c r="H68">
        <v>0.99984049880374104</v>
      </c>
      <c r="I68" t="s">
        <v>11</v>
      </c>
      <c r="J68" t="s">
        <v>10</v>
      </c>
      <c r="K68">
        <v>0.2702</v>
      </c>
      <c r="L68" s="11" t="str">
        <f>'VEP conseq'!S68</f>
        <v>intergenic_variant</v>
      </c>
      <c r="M68" s="11" t="str">
        <f>'VEP genes'!S68</f>
        <v>-</v>
      </c>
      <c r="N68" s="11" t="str">
        <f>'ChIP genes'!P68</f>
        <v>METTL22</v>
      </c>
      <c r="O68" t="s">
        <v>130</v>
      </c>
    </row>
    <row r="69" spans="1:15" x14ac:dyDescent="0.35">
      <c r="A69">
        <v>6</v>
      </c>
      <c r="B69">
        <v>33557870</v>
      </c>
      <c r="C69">
        <v>0.41650937945741201</v>
      </c>
      <c r="D69">
        <v>0.99594052874613104</v>
      </c>
      <c r="E69">
        <v>3.6902714402254202</v>
      </c>
      <c r="F69">
        <v>0.99987674907561797</v>
      </c>
      <c r="G69">
        <v>0.87852461726108899</v>
      </c>
      <c r="H69">
        <v>0.99987674907561797</v>
      </c>
      <c r="I69" t="s">
        <v>12</v>
      </c>
      <c r="J69" t="s">
        <v>11</v>
      </c>
      <c r="K69">
        <v>0.20130000000000001</v>
      </c>
      <c r="L69" s="11" t="str">
        <f>'VEP conseq'!S69</f>
        <v>intergenic_variant</v>
      </c>
      <c r="M69" s="11" t="str">
        <f>'VEP genes'!S69</f>
        <v>-</v>
      </c>
      <c r="N69" s="11" t="str">
        <f>'ChIP genes'!P69</f>
        <v>METTL22</v>
      </c>
      <c r="O69" t="s">
        <v>130</v>
      </c>
    </row>
    <row r="70" spans="1:15" x14ac:dyDescent="0.35">
      <c r="A70">
        <v>6</v>
      </c>
      <c r="B70">
        <v>33564506</v>
      </c>
      <c r="C70">
        <v>0.424385797311016</v>
      </c>
      <c r="D70">
        <v>0.99636097398313905</v>
      </c>
      <c r="E70">
        <v>3.9679157167797801</v>
      </c>
      <c r="F70">
        <v>0.99992024940187096</v>
      </c>
      <c r="G70">
        <v>0.88883465013225005</v>
      </c>
      <c r="H70">
        <v>0.99994924961937204</v>
      </c>
      <c r="I70" t="s">
        <v>12</v>
      </c>
      <c r="J70" t="s">
        <v>10</v>
      </c>
      <c r="K70">
        <v>0.28899999999999998</v>
      </c>
      <c r="L70" s="11" t="str">
        <f>'VEP conseq'!S70</f>
        <v>intergenic_variant</v>
      </c>
      <c r="M70" s="11" t="str">
        <f>'VEP genes'!S70</f>
        <v>-</v>
      </c>
      <c r="N70" s="11" t="str">
        <f>'ChIP genes'!P70</f>
        <v>METTL22</v>
      </c>
      <c r="O70" t="s">
        <v>24</v>
      </c>
    </row>
    <row r="71" spans="1:15" x14ac:dyDescent="0.35">
      <c r="A71">
        <v>6</v>
      </c>
      <c r="B71">
        <v>33577636</v>
      </c>
      <c r="C71">
        <v>0.39137984048136998</v>
      </c>
      <c r="D71">
        <v>0.99422250251904698</v>
      </c>
      <c r="E71">
        <v>3.7065755358271302</v>
      </c>
      <c r="F71">
        <v>0.99988399912999304</v>
      </c>
      <c r="G71">
        <v>0.86120379570023597</v>
      </c>
      <c r="H71">
        <v>0.99975349815123604</v>
      </c>
      <c r="I71" t="s">
        <v>10</v>
      </c>
      <c r="J71" t="s">
        <v>12</v>
      </c>
      <c r="K71">
        <v>0.2263</v>
      </c>
      <c r="L71" s="11" t="str">
        <f>'VEP conseq'!S71</f>
        <v>intergenic_variant</v>
      </c>
      <c r="M71" s="11" t="str">
        <f>'VEP genes'!S71</f>
        <v>-</v>
      </c>
      <c r="N71" s="11" t="str">
        <f>'ChIP genes'!P71</f>
        <v>METTL22</v>
      </c>
      <c r="O71" t="s">
        <v>24</v>
      </c>
    </row>
    <row r="72" spans="1:15" x14ac:dyDescent="0.35">
      <c r="A72">
        <v>6</v>
      </c>
      <c r="B72">
        <v>33587985</v>
      </c>
      <c r="C72">
        <v>0.38273342687180201</v>
      </c>
      <c r="D72">
        <v>0.99365707616582899</v>
      </c>
      <c r="E72">
        <v>3.6173380224077998</v>
      </c>
      <c r="F72">
        <v>0.99986224896686704</v>
      </c>
      <c r="G72">
        <v>0.85804048009939105</v>
      </c>
      <c r="H72">
        <v>0.99968099760748197</v>
      </c>
      <c r="I72" t="s">
        <v>11</v>
      </c>
      <c r="J72" t="s">
        <v>12</v>
      </c>
      <c r="K72">
        <v>0.1678</v>
      </c>
      <c r="L72" s="11" t="str">
        <f>'VEP conseq'!S72</f>
        <v>intergenic_variant</v>
      </c>
      <c r="M72" s="11" t="str">
        <f>'VEP genes'!S72</f>
        <v>-</v>
      </c>
      <c r="N72" s="11" t="str">
        <f>'ChIP genes'!P72</f>
        <v>METTL22</v>
      </c>
      <c r="O72" t="s">
        <v>24</v>
      </c>
    </row>
    <row r="73" spans="1:15" x14ac:dyDescent="0.35">
      <c r="A73">
        <v>6</v>
      </c>
      <c r="B73">
        <v>33607897</v>
      </c>
      <c r="C73">
        <v>0.32603711213987202</v>
      </c>
      <c r="D73">
        <v>0.98643701657859095</v>
      </c>
      <c r="E73">
        <v>2.9806781212841802</v>
      </c>
      <c r="F73">
        <v>0.99934749510621301</v>
      </c>
      <c r="G73">
        <v>0.737852274417648</v>
      </c>
      <c r="H73">
        <v>0.994518958892192</v>
      </c>
      <c r="I73" t="s">
        <v>12</v>
      </c>
      <c r="J73" t="s">
        <v>10</v>
      </c>
      <c r="K73">
        <v>0.13089999999999999</v>
      </c>
      <c r="L73" s="11" t="str">
        <f>'VEP conseq'!S73</f>
        <v>intergenic_variant</v>
      </c>
      <c r="M73" s="11" t="str">
        <f>'VEP genes'!S73</f>
        <v>-</v>
      </c>
      <c r="N73" s="11" t="str">
        <f>'ChIP genes'!P73</f>
        <v>METTL22</v>
      </c>
      <c r="O73" t="s">
        <v>24</v>
      </c>
    </row>
    <row r="74" spans="1:15" x14ac:dyDescent="0.35">
      <c r="A74">
        <v>6</v>
      </c>
      <c r="B74">
        <v>33612550</v>
      </c>
      <c r="C74">
        <v>0.29815242223038002</v>
      </c>
      <c r="D74">
        <v>0.97997810785145201</v>
      </c>
      <c r="E74">
        <v>2.8692245092344</v>
      </c>
      <c r="F74">
        <v>0.99910824331182502</v>
      </c>
      <c r="G74">
        <v>0.73477666214831105</v>
      </c>
      <c r="H74">
        <v>0.99422170666279996</v>
      </c>
      <c r="I74" t="s">
        <v>12</v>
      </c>
      <c r="J74" t="s">
        <v>10</v>
      </c>
      <c r="K74">
        <v>0.10100000000000001</v>
      </c>
      <c r="L74" s="11" t="str">
        <f>'VEP conseq'!S74</f>
        <v>intergenic_variant</v>
      </c>
      <c r="M74" s="11" t="str">
        <f>'VEP genes'!S74</f>
        <v>-</v>
      </c>
      <c r="N74" s="11" t="str">
        <f>'ChIP genes'!P74</f>
        <v>METTL22</v>
      </c>
      <c r="O74" t="s">
        <v>24</v>
      </c>
    </row>
    <row r="75" spans="1:15" x14ac:dyDescent="0.35">
      <c r="A75">
        <v>6</v>
      </c>
      <c r="B75">
        <v>33723176</v>
      </c>
      <c r="C75">
        <v>0.29401107459881598</v>
      </c>
      <c r="D75">
        <v>0.97868777591718703</v>
      </c>
      <c r="E75">
        <v>3.17670004250845</v>
      </c>
      <c r="F75">
        <v>0.99963024722685401</v>
      </c>
      <c r="G75">
        <v>0.76360404650840696</v>
      </c>
      <c r="H75">
        <v>0.99689697672732502</v>
      </c>
      <c r="I75" t="s">
        <v>10</v>
      </c>
      <c r="J75" t="s">
        <v>12</v>
      </c>
      <c r="K75">
        <v>0.45190000000000002</v>
      </c>
      <c r="L75" s="11" t="str">
        <f>'VEP conseq'!S75</f>
        <v>intergenic_variant</v>
      </c>
      <c r="M75" s="11" t="str">
        <f>'VEP genes'!S75</f>
        <v>-</v>
      </c>
      <c r="N75" s="11" t="str">
        <f>'ChIP genes'!P75</f>
        <v>METTL22</v>
      </c>
      <c r="O75" t="s">
        <v>24</v>
      </c>
    </row>
    <row r="76" spans="1:15" x14ac:dyDescent="0.35">
      <c r="A76">
        <v>6</v>
      </c>
      <c r="B76">
        <v>33739474</v>
      </c>
      <c r="C76">
        <v>0.28929647353698901</v>
      </c>
      <c r="D76">
        <v>0.97720171947603796</v>
      </c>
      <c r="E76">
        <v>2.8313041557473002</v>
      </c>
      <c r="F76">
        <v>0.99900674255056898</v>
      </c>
      <c r="G76">
        <v>0.72523068355477205</v>
      </c>
      <c r="H76">
        <v>0.99291669687522699</v>
      </c>
      <c r="I76" t="s">
        <v>12</v>
      </c>
      <c r="J76" t="s">
        <v>10</v>
      </c>
      <c r="K76">
        <v>0.49030000000000001</v>
      </c>
      <c r="L76" s="11" t="str">
        <f>'VEP conseq'!S76</f>
        <v>intergenic_variant</v>
      </c>
      <c r="M76" s="11" t="str">
        <f>'VEP genes'!S76</f>
        <v>-</v>
      </c>
      <c r="N76" s="11" t="str">
        <f>'ChIP genes'!P76</f>
        <v>METTL22</v>
      </c>
      <c r="O76" t="s">
        <v>24</v>
      </c>
    </row>
    <row r="77" spans="1:15" x14ac:dyDescent="0.35">
      <c r="A77">
        <v>6</v>
      </c>
      <c r="B77">
        <v>47344887</v>
      </c>
      <c r="C77">
        <v>0.35596456628022199</v>
      </c>
      <c r="D77">
        <v>0.99102566890662502</v>
      </c>
      <c r="E77">
        <v>3.2935641335098498</v>
      </c>
      <c r="F77">
        <v>0.99972449793373497</v>
      </c>
      <c r="G77">
        <v>0.79092624182343096</v>
      </c>
      <c r="H77">
        <v>0.998332487493656</v>
      </c>
      <c r="I77" t="s">
        <v>10</v>
      </c>
      <c r="J77" t="s">
        <v>12</v>
      </c>
      <c r="K77">
        <v>0.15229999999999999</v>
      </c>
      <c r="L77" s="11" t="str">
        <f>'VEP conseq'!S77</f>
        <v>intergenic_variant</v>
      </c>
      <c r="M77" s="11" t="str">
        <f>'VEP genes'!S77</f>
        <v>-</v>
      </c>
      <c r="N77" s="11" t="str">
        <f>'ChIP genes'!P77</f>
        <v>COL11A1</v>
      </c>
      <c r="O77" t="s">
        <v>842</v>
      </c>
    </row>
    <row r="78" spans="1:15" x14ac:dyDescent="0.35">
      <c r="A78">
        <v>6</v>
      </c>
      <c r="B78">
        <v>47380543</v>
      </c>
      <c r="C78">
        <v>0.33777018862276198</v>
      </c>
      <c r="D78">
        <v>0.98853199370781997</v>
      </c>
      <c r="E78">
        <v>3.1478160632250298</v>
      </c>
      <c r="F78">
        <v>0.99956499673747601</v>
      </c>
      <c r="G78">
        <v>0.78547484805435397</v>
      </c>
      <c r="H78">
        <v>0.99805698542739096</v>
      </c>
      <c r="I78" t="s">
        <v>10</v>
      </c>
      <c r="J78" t="s">
        <v>12</v>
      </c>
      <c r="K78">
        <v>0.1943</v>
      </c>
      <c r="L78" s="11" t="str">
        <f>'VEP conseq'!S78</f>
        <v>intergenic_variant</v>
      </c>
      <c r="M78" s="11" t="str">
        <f>'VEP genes'!S78</f>
        <v>-</v>
      </c>
      <c r="N78" s="11" t="str">
        <f>'ChIP genes'!P78</f>
        <v>COL11A1</v>
      </c>
      <c r="O78" t="s">
        <v>843</v>
      </c>
    </row>
    <row r="79" spans="1:15" x14ac:dyDescent="0.35">
      <c r="A79">
        <v>7</v>
      </c>
      <c r="B79">
        <v>24652821</v>
      </c>
      <c r="C79">
        <v>0.54007692508886596</v>
      </c>
      <c r="D79">
        <v>0.99957955476299198</v>
      </c>
      <c r="E79">
        <v>2.9879516644285098</v>
      </c>
      <c r="F79">
        <v>0.99936199521496405</v>
      </c>
      <c r="G79">
        <v>0.81576348387572695</v>
      </c>
      <c r="H79">
        <v>0.99900674255056898</v>
      </c>
      <c r="I79" t="s">
        <v>10</v>
      </c>
      <c r="J79" t="s">
        <v>12</v>
      </c>
      <c r="K79">
        <v>5.5010000000000003E-2</v>
      </c>
      <c r="L79" s="11" t="str">
        <f>'VEP conseq'!S79</f>
        <v>intron_variant</v>
      </c>
      <c r="M79" s="11" t="str">
        <f>'VEP genes'!S79</f>
        <v>RABGAP1L</v>
      </c>
      <c r="N79" s="11" t="str">
        <f>'ChIP genes'!P79</f>
        <v>RABGAP1L,ENSCAFG00000047576</v>
      </c>
      <c r="O79" t="s">
        <v>18</v>
      </c>
    </row>
    <row r="80" spans="1:15" x14ac:dyDescent="0.35">
      <c r="A80">
        <v>7</v>
      </c>
      <c r="B80">
        <v>24664438</v>
      </c>
      <c r="C80">
        <v>0.53910369791283197</v>
      </c>
      <c r="D80">
        <v>0.99956505665137096</v>
      </c>
      <c r="E80">
        <v>2.8613283522806299</v>
      </c>
      <c r="F80">
        <v>0.99909374320307398</v>
      </c>
      <c r="G80">
        <v>0.76673559285200399</v>
      </c>
      <c r="H80">
        <v>0.99707822808671098</v>
      </c>
      <c r="I80" t="s">
        <v>12</v>
      </c>
      <c r="J80" t="s">
        <v>10</v>
      </c>
      <c r="K80">
        <v>7.8100000000000003E-2</v>
      </c>
      <c r="L80" s="11" t="str">
        <f>'VEP conseq'!S80</f>
        <v>intron_variant,upstream_gene_variant</v>
      </c>
      <c r="M80" s="11" t="str">
        <f>'VEP genes'!S80</f>
        <v>RABGAP1L</v>
      </c>
      <c r="N80" s="11" t="str">
        <f>'ChIP genes'!P80</f>
        <v>RABGAP1L,ENSCAFG00000047576</v>
      </c>
      <c r="O80" t="s">
        <v>18</v>
      </c>
    </row>
    <row r="81" spans="1:15" x14ac:dyDescent="0.35">
      <c r="A81">
        <v>7</v>
      </c>
      <c r="B81">
        <v>43702273</v>
      </c>
      <c r="C81">
        <v>0.42678413391289</v>
      </c>
      <c r="D81">
        <v>0.99649870604353796</v>
      </c>
      <c r="E81">
        <v>2.6284675714739798</v>
      </c>
      <c r="F81">
        <v>0.99810773580801904</v>
      </c>
      <c r="G81">
        <v>0.83602310845394001</v>
      </c>
      <c r="H81">
        <v>0.99941999564996697</v>
      </c>
      <c r="I81" t="s">
        <v>10</v>
      </c>
      <c r="J81" t="s">
        <v>12</v>
      </c>
      <c r="K81">
        <v>0.19009999999999999</v>
      </c>
      <c r="L81" s="11" t="str">
        <f>'VEP conseq'!S81</f>
        <v>intron_variant</v>
      </c>
      <c r="M81" s="11" t="str">
        <f>'VEP genes'!S81</f>
        <v>SMAD2</v>
      </c>
      <c r="N81" s="11" t="str">
        <f>'ChIP genes'!P81</f>
        <v>SMAD2</v>
      </c>
    </row>
    <row r="82" spans="1:15" x14ac:dyDescent="0.35">
      <c r="A82">
        <v>7</v>
      </c>
      <c r="B82">
        <v>43719549</v>
      </c>
      <c r="C82">
        <v>0.37320539059352398</v>
      </c>
      <c r="D82">
        <v>0.99292492152897105</v>
      </c>
      <c r="E82">
        <v>2.4618950972498101</v>
      </c>
      <c r="F82">
        <v>0.99689697672732502</v>
      </c>
      <c r="G82">
        <v>0.81863453691621701</v>
      </c>
      <c r="H82">
        <v>0.99907924309432306</v>
      </c>
      <c r="I82" t="s">
        <v>12</v>
      </c>
      <c r="J82" t="s">
        <v>10</v>
      </c>
      <c r="K82">
        <v>0.19989999999999999</v>
      </c>
      <c r="L82" s="11" t="str">
        <f>'VEP conseq'!S82</f>
        <v>intron_variant,upstream_gene_variant</v>
      </c>
      <c r="M82" s="11" t="str">
        <f>'VEP genes'!S82</f>
        <v>SMAD2</v>
      </c>
      <c r="N82" s="11" t="str">
        <f>'ChIP genes'!P82</f>
        <v>SMAD2</v>
      </c>
    </row>
    <row r="83" spans="1:15" x14ac:dyDescent="0.35">
      <c r="A83">
        <v>7</v>
      </c>
      <c r="B83">
        <v>43824889</v>
      </c>
      <c r="C83">
        <v>0.47557719880444499</v>
      </c>
      <c r="D83">
        <v>0.99842695488912603</v>
      </c>
      <c r="E83">
        <v>2.8958563897785701</v>
      </c>
      <c r="F83">
        <v>0.99918074385557898</v>
      </c>
      <c r="G83">
        <v>0.77298143228481997</v>
      </c>
      <c r="H83">
        <v>0.99747698107735805</v>
      </c>
      <c r="I83" t="s">
        <v>10</v>
      </c>
      <c r="J83" t="s">
        <v>12</v>
      </c>
      <c r="K83">
        <v>0.19739999999999999</v>
      </c>
      <c r="L83" s="11" t="str">
        <f>'VEP conseq'!S83</f>
        <v>intergenic_variant</v>
      </c>
      <c r="M83" s="11" t="str">
        <f>'VEP genes'!S83</f>
        <v>-</v>
      </c>
      <c r="N83" s="11" t="str">
        <f>'ChIP genes'!P83</f>
        <v>ENSCAFG00000041558</v>
      </c>
    </row>
    <row r="84" spans="1:15" x14ac:dyDescent="0.35">
      <c r="A84">
        <v>7</v>
      </c>
      <c r="B84">
        <v>43839825</v>
      </c>
      <c r="C84">
        <v>0.48030694946329699</v>
      </c>
      <c r="D84">
        <v>0.998571936005335</v>
      </c>
      <c r="E84">
        <v>2.83487903514101</v>
      </c>
      <c r="F84">
        <v>0.99902849271369498</v>
      </c>
      <c r="G84">
        <v>0.741986882353043</v>
      </c>
      <c r="H84">
        <v>0.99496121220909195</v>
      </c>
      <c r="I84" t="s">
        <v>12</v>
      </c>
      <c r="J84" t="s">
        <v>11</v>
      </c>
      <c r="K84">
        <v>0.1643</v>
      </c>
      <c r="L84" s="11" t="str">
        <f>'VEP conseq'!S84</f>
        <v>intergenic_variant</v>
      </c>
      <c r="M84" s="11" t="str">
        <f>'VEP genes'!S84</f>
        <v>-</v>
      </c>
      <c r="N84" s="11" t="str">
        <f>'ChIP genes'!P84</f>
        <v>ENSCAFG00000041558</v>
      </c>
    </row>
    <row r="85" spans="1:15" x14ac:dyDescent="0.35">
      <c r="A85">
        <v>7</v>
      </c>
      <c r="B85">
        <v>45762366</v>
      </c>
      <c r="C85">
        <v>0.32856095021537202</v>
      </c>
      <c r="D85">
        <v>0.98700969198761901</v>
      </c>
      <c r="E85">
        <v>3.1230181984305401</v>
      </c>
      <c r="F85">
        <v>0.99953599651997405</v>
      </c>
      <c r="G85">
        <v>0.679777773123592</v>
      </c>
      <c r="H85">
        <v>0.98357862683970099</v>
      </c>
      <c r="I85" t="s">
        <v>10</v>
      </c>
      <c r="J85" t="s">
        <v>12</v>
      </c>
      <c r="K85">
        <v>0.1038</v>
      </c>
      <c r="L85" s="11" t="str">
        <f>'VEP conseq'!S85</f>
        <v>intergenic_variant</v>
      </c>
      <c r="M85" s="11" t="str">
        <f>'VEP genes'!S85</f>
        <v>-</v>
      </c>
      <c r="N85" s="11" t="str">
        <f>'ChIP genes'!P85</f>
        <v>ENSCAFG00000041034</v>
      </c>
    </row>
    <row r="86" spans="1:15" x14ac:dyDescent="0.35">
      <c r="A86">
        <v>7</v>
      </c>
      <c r="B86">
        <v>45847066</v>
      </c>
      <c r="C86">
        <v>0.38237040412315099</v>
      </c>
      <c r="D86">
        <v>0.99364257805420797</v>
      </c>
      <c r="E86">
        <v>2.72033470262528</v>
      </c>
      <c r="F86">
        <v>0.99862248966867295</v>
      </c>
      <c r="G86">
        <v>0.85647156381241196</v>
      </c>
      <c r="H86">
        <v>0.99965924744435597</v>
      </c>
      <c r="I86" t="s">
        <v>10</v>
      </c>
      <c r="J86" t="s">
        <v>12</v>
      </c>
      <c r="K86">
        <v>0.2054</v>
      </c>
      <c r="L86" s="11" t="str">
        <f>'VEP conseq'!S86</f>
        <v>intergenic_variant</v>
      </c>
      <c r="M86" s="11" t="str">
        <f>'VEP genes'!S86</f>
        <v>-</v>
      </c>
      <c r="N86" s="11" t="str">
        <f>'ChIP genes'!P86</f>
        <v>ENSCAFG00000041034</v>
      </c>
    </row>
    <row r="87" spans="1:15" x14ac:dyDescent="0.35">
      <c r="A87">
        <v>7</v>
      </c>
      <c r="B87">
        <v>45862873</v>
      </c>
      <c r="C87">
        <v>0.33259843709262199</v>
      </c>
      <c r="D87">
        <v>0.98767660512218303</v>
      </c>
      <c r="E87">
        <v>2.6538699113915798</v>
      </c>
      <c r="F87">
        <v>0.99825998694990203</v>
      </c>
      <c r="G87">
        <v>0.85281669492066903</v>
      </c>
      <c r="H87">
        <v>0.99961574711810297</v>
      </c>
      <c r="I87" t="s">
        <v>12</v>
      </c>
      <c r="J87" t="s">
        <v>10</v>
      </c>
      <c r="K87">
        <v>0.18110000000000001</v>
      </c>
      <c r="L87" s="11" t="str">
        <f>'VEP conseq'!S87</f>
        <v>intergenic_variant</v>
      </c>
      <c r="M87" s="11" t="str">
        <f>'VEP genes'!S87</f>
        <v>-</v>
      </c>
      <c r="N87" s="11" t="str">
        <f>'ChIP genes'!P87</f>
        <v>ENSCAFG00000041034</v>
      </c>
    </row>
    <row r="88" spans="1:15" x14ac:dyDescent="0.35">
      <c r="A88">
        <v>7</v>
      </c>
      <c r="B88">
        <v>45870051</v>
      </c>
      <c r="C88">
        <v>0.30671721520506501</v>
      </c>
      <c r="D88">
        <v>0.982181820817838</v>
      </c>
      <c r="E88">
        <v>2.6543437565969601</v>
      </c>
      <c r="F88">
        <v>0.998267237004278</v>
      </c>
      <c r="G88">
        <v>0.854386154947957</v>
      </c>
      <c r="H88">
        <v>0.99962299717247904</v>
      </c>
      <c r="I88" t="s">
        <v>12</v>
      </c>
      <c r="J88" t="s">
        <v>10</v>
      </c>
      <c r="K88">
        <v>0.15459999999999999</v>
      </c>
      <c r="L88" s="11" t="str">
        <f>'VEP conseq'!S88</f>
        <v>intergenic_variant</v>
      </c>
      <c r="M88" s="11" t="str">
        <f>'VEP genes'!S88</f>
        <v>-</v>
      </c>
      <c r="N88" s="11" t="str">
        <f>'ChIP genes'!P88</f>
        <v>ENSCAFG00000041034</v>
      </c>
    </row>
    <row r="89" spans="1:15" x14ac:dyDescent="0.35">
      <c r="A89">
        <v>7</v>
      </c>
      <c r="B89">
        <v>45888863</v>
      </c>
      <c r="C89">
        <v>0.333813378147443</v>
      </c>
      <c r="D89">
        <v>0.98785058246163404</v>
      </c>
      <c r="E89">
        <v>3.1755813236672701</v>
      </c>
      <c r="F89">
        <v>0.99962299717247904</v>
      </c>
      <c r="G89">
        <v>0.80805626207469305</v>
      </c>
      <c r="H89">
        <v>0.99885449140868598</v>
      </c>
      <c r="I89" t="s">
        <v>10</v>
      </c>
      <c r="J89" t="s">
        <v>12</v>
      </c>
      <c r="K89">
        <v>0.188</v>
      </c>
      <c r="L89" s="11" t="str">
        <f>'VEP conseq'!S89</f>
        <v>intergenic_variant</v>
      </c>
      <c r="M89" s="11" t="str">
        <f>'VEP genes'!S89</f>
        <v>-</v>
      </c>
      <c r="N89" s="11" t="str">
        <f>'ChIP genes'!P89</f>
        <v>ENSCAFG00000041034</v>
      </c>
    </row>
    <row r="90" spans="1:15" x14ac:dyDescent="0.35">
      <c r="A90">
        <v>7</v>
      </c>
      <c r="B90">
        <v>45909278</v>
      </c>
      <c r="C90">
        <v>0.33981554069573</v>
      </c>
      <c r="D90">
        <v>0.98884370310767</v>
      </c>
      <c r="E90">
        <v>3.2767387836201398</v>
      </c>
      <c r="F90">
        <v>0.99970999782498404</v>
      </c>
      <c r="G90">
        <v>0.80438444233793205</v>
      </c>
      <c r="H90">
        <v>0.99876749075618099</v>
      </c>
      <c r="I90" t="s">
        <v>12</v>
      </c>
      <c r="J90" t="s">
        <v>10</v>
      </c>
      <c r="K90">
        <v>9.7489999999999993E-2</v>
      </c>
      <c r="L90" s="11" t="str">
        <f>'VEP conseq'!S90</f>
        <v>intron_variant,non_coding_transcript_variant</v>
      </c>
      <c r="M90" s="11" t="str">
        <f>'VEP genes'!S90</f>
        <v>ENSCAFG00000041034</v>
      </c>
      <c r="N90" s="11" t="str">
        <f>'ChIP genes'!P90</f>
        <v>ENSCAFG00000041034</v>
      </c>
    </row>
    <row r="91" spans="1:15" x14ac:dyDescent="0.35">
      <c r="A91">
        <v>7</v>
      </c>
      <c r="B91">
        <v>45943309</v>
      </c>
      <c r="C91">
        <v>0.32077292885212699</v>
      </c>
      <c r="D91">
        <v>0.985530884602281</v>
      </c>
      <c r="E91">
        <v>2.8962111740376502</v>
      </c>
      <c r="F91">
        <v>0.99918799390995405</v>
      </c>
      <c r="G91">
        <v>0.76669240638538605</v>
      </c>
      <c r="H91">
        <v>0.99707097803233502</v>
      </c>
      <c r="I91" t="s">
        <v>12</v>
      </c>
      <c r="J91" t="s">
        <v>10</v>
      </c>
      <c r="K91">
        <v>0.1079</v>
      </c>
      <c r="L91" s="11" t="str">
        <f>'VEP conseq'!S91</f>
        <v>intergenic_variant</v>
      </c>
      <c r="M91" s="11" t="str">
        <f>'VEP genes'!S91</f>
        <v>-</v>
      </c>
      <c r="N91" s="11" t="str">
        <f>'ChIP genes'!P91</f>
        <v>ENSCAFG00000046283</v>
      </c>
    </row>
    <row r="92" spans="1:15" x14ac:dyDescent="0.35">
      <c r="A92">
        <v>7</v>
      </c>
      <c r="B92">
        <v>48982155</v>
      </c>
      <c r="C92">
        <v>0.33043590284514401</v>
      </c>
      <c r="D92">
        <v>0.98738664288976397</v>
      </c>
      <c r="E92">
        <v>2.3679357345067</v>
      </c>
      <c r="F92">
        <v>0.99580946857101404</v>
      </c>
      <c r="G92">
        <v>0.84097337460194899</v>
      </c>
      <c r="H92">
        <v>0.99951424635684805</v>
      </c>
      <c r="I92" t="s">
        <v>12</v>
      </c>
      <c r="J92" t="s">
        <v>10</v>
      </c>
      <c r="K92">
        <v>0.1191</v>
      </c>
      <c r="L92" s="11" t="str">
        <f>'VEP conseq'!S92</f>
        <v>intron_variant,non_coding_transcript_variant</v>
      </c>
      <c r="M92" s="11" t="str">
        <f>'VEP genes'!S92</f>
        <v>ENSCAFG00000036735</v>
      </c>
      <c r="N92" s="11" t="str">
        <f>'ChIP genes'!P92</f>
        <v>ENSCAFG00000036735</v>
      </c>
      <c r="O92" t="s">
        <v>24</v>
      </c>
    </row>
    <row r="93" spans="1:15" x14ac:dyDescent="0.35">
      <c r="A93">
        <v>7</v>
      </c>
      <c r="B93">
        <v>54357413</v>
      </c>
      <c r="C93">
        <v>0.22034400329325701</v>
      </c>
      <c r="D93">
        <v>0.93662875410477797</v>
      </c>
      <c r="E93">
        <v>3.1649079699099301</v>
      </c>
      <c r="F93">
        <v>0.99959399695497697</v>
      </c>
      <c r="G93">
        <v>0.66618124767938802</v>
      </c>
      <c r="H93">
        <v>0.97882259116943404</v>
      </c>
      <c r="I93" t="s">
        <v>12</v>
      </c>
      <c r="J93" t="s">
        <v>11</v>
      </c>
      <c r="K93">
        <v>0.18310000000000001</v>
      </c>
      <c r="L93" s="11" t="str">
        <f>'VEP conseq'!S93</f>
        <v>intergenic_variant</v>
      </c>
      <c r="M93" s="11" t="str">
        <f>'VEP genes'!S93</f>
        <v>-</v>
      </c>
      <c r="N93" s="11" t="str">
        <f>'ChIP genes'!P93</f>
        <v>cfa-mir-187</v>
      </c>
    </row>
    <row r="94" spans="1:15" x14ac:dyDescent="0.35">
      <c r="A94">
        <v>7</v>
      </c>
      <c r="B94">
        <v>54367434</v>
      </c>
      <c r="C94">
        <v>0.202631804389548</v>
      </c>
      <c r="D94">
        <v>0.91712879397458502</v>
      </c>
      <c r="E94">
        <v>2.9017936661047998</v>
      </c>
      <c r="F94">
        <v>0.99920974407308005</v>
      </c>
      <c r="G94">
        <v>0.62835140206219098</v>
      </c>
      <c r="H94">
        <v>0.95692742695570199</v>
      </c>
      <c r="I94" t="s">
        <v>12</v>
      </c>
      <c r="J94" t="s">
        <v>10</v>
      </c>
      <c r="K94">
        <v>0.2026</v>
      </c>
      <c r="L94" s="11" t="str">
        <f>'VEP conseq'!S94</f>
        <v>intergenic_variant</v>
      </c>
      <c r="M94" s="11" t="str">
        <f>'VEP genes'!S94</f>
        <v>-</v>
      </c>
      <c r="N94" s="11" t="str">
        <f>'ChIP genes'!P94</f>
        <v>GALNT1</v>
      </c>
    </row>
    <row r="95" spans="1:15" x14ac:dyDescent="0.35">
      <c r="A95">
        <v>7</v>
      </c>
      <c r="B95">
        <v>54510930</v>
      </c>
      <c r="C95">
        <v>0.23935177580589201</v>
      </c>
      <c r="D95">
        <v>0.95223597126474302</v>
      </c>
      <c r="E95">
        <v>3.24179733254448</v>
      </c>
      <c r="F95">
        <v>0.99968099760748197</v>
      </c>
      <c r="G95">
        <v>0.66726156392180602</v>
      </c>
      <c r="H95">
        <v>0.979264844486334</v>
      </c>
      <c r="I95" t="s">
        <v>10</v>
      </c>
      <c r="J95" t="s">
        <v>12</v>
      </c>
      <c r="K95">
        <v>5.9889999999999999E-2</v>
      </c>
      <c r="L95" s="11" t="str">
        <f>'VEP conseq'!S95</f>
        <v>intergenic_variant</v>
      </c>
      <c r="M95" s="11" t="str">
        <f>'VEP genes'!S95</f>
        <v>-</v>
      </c>
      <c r="N95" s="11" t="str">
        <f>'ChIP genes'!P95</f>
        <v>ENSCAFG00000039269</v>
      </c>
    </row>
    <row r="96" spans="1:15" x14ac:dyDescent="0.35">
      <c r="A96">
        <v>7</v>
      </c>
      <c r="B96">
        <v>54529565</v>
      </c>
      <c r="C96">
        <v>0.21402836143099499</v>
      </c>
      <c r="D96">
        <v>0.930684528340184</v>
      </c>
      <c r="E96">
        <v>2.9090281175222898</v>
      </c>
      <c r="F96">
        <v>0.99921699412745602</v>
      </c>
      <c r="G96">
        <v>0.60900235254490198</v>
      </c>
      <c r="H96">
        <v>0.93809903574276798</v>
      </c>
      <c r="I96" t="s">
        <v>12</v>
      </c>
      <c r="J96" t="s">
        <v>10</v>
      </c>
      <c r="K96">
        <v>0.25419999999999998</v>
      </c>
      <c r="L96" s="11" t="str">
        <f>'VEP conseq'!S96</f>
        <v>intergenic_variant</v>
      </c>
      <c r="M96" s="11" t="str">
        <f>'VEP genes'!S96</f>
        <v>-</v>
      </c>
      <c r="N96" s="11" t="str">
        <f>'ChIP genes'!P96</f>
        <v>ENSCAFG00000039269</v>
      </c>
    </row>
    <row r="97" spans="1:15" x14ac:dyDescent="0.35">
      <c r="A97">
        <v>7</v>
      </c>
      <c r="B97">
        <v>56099877</v>
      </c>
      <c r="C97">
        <v>0.242363041271968</v>
      </c>
      <c r="D97">
        <v>0.95446868045437105</v>
      </c>
      <c r="E97">
        <v>2.9408114432952801</v>
      </c>
      <c r="F97">
        <v>0.99929674472558505</v>
      </c>
      <c r="G97">
        <v>0.61910488038052303</v>
      </c>
      <c r="H97">
        <v>0.948887116653375</v>
      </c>
      <c r="I97" t="s">
        <v>12</v>
      </c>
      <c r="J97" t="s">
        <v>10</v>
      </c>
      <c r="K97">
        <v>0.2361</v>
      </c>
      <c r="L97" s="11" t="str">
        <f>'VEP conseq'!S97</f>
        <v>synonymous_variant</v>
      </c>
      <c r="M97" s="11" t="str">
        <f>'VEP genes'!S97</f>
        <v>ASXL3</v>
      </c>
      <c r="N97" s="11" t="str">
        <f>'ChIP genes'!P97</f>
        <v>ASXL3</v>
      </c>
    </row>
    <row r="98" spans="1:15" x14ac:dyDescent="0.35">
      <c r="A98">
        <v>8</v>
      </c>
      <c r="B98">
        <v>1589632</v>
      </c>
      <c r="C98">
        <v>0.61412816081364296</v>
      </c>
      <c r="D98">
        <v>0.999876766051222</v>
      </c>
      <c r="E98">
        <v>2.52113198778251</v>
      </c>
      <c r="F98">
        <v>0.99733923004422498</v>
      </c>
      <c r="G98">
        <v>0.84516530962193503</v>
      </c>
      <c r="H98">
        <v>0.99954324657434901</v>
      </c>
      <c r="I98" t="s">
        <v>10</v>
      </c>
      <c r="J98" t="s">
        <v>12</v>
      </c>
      <c r="K98">
        <v>0.19919999999999999</v>
      </c>
      <c r="L98" s="11" t="str">
        <f>'VEP conseq'!S98</f>
        <v>intron_variant</v>
      </c>
      <c r="M98" s="11" t="str">
        <f>'VEP genes'!S98</f>
        <v>SLC24A4</v>
      </c>
      <c r="N98" s="11" t="str">
        <f>'ChIP genes'!P98</f>
        <v>SLC24A4</v>
      </c>
    </row>
    <row r="99" spans="1:15" x14ac:dyDescent="0.35">
      <c r="A99">
        <v>8</v>
      </c>
      <c r="B99">
        <v>1620419</v>
      </c>
      <c r="C99">
        <v>0.69438147715717302</v>
      </c>
      <c r="D99">
        <v>0.99999275094418905</v>
      </c>
      <c r="E99">
        <v>2.8377527487556602</v>
      </c>
      <c r="F99">
        <v>0.99905749293119706</v>
      </c>
      <c r="G99">
        <v>0.88280215194926603</v>
      </c>
      <c r="H99">
        <v>0.999912999347495</v>
      </c>
      <c r="I99" t="s">
        <v>11</v>
      </c>
      <c r="J99" t="s">
        <v>10</v>
      </c>
      <c r="K99">
        <v>0.1595</v>
      </c>
      <c r="L99" s="11" t="str">
        <f>'VEP conseq'!S99</f>
        <v>intron_variant</v>
      </c>
      <c r="M99" s="11" t="str">
        <f>'VEP genes'!S99</f>
        <v>SLC24A4</v>
      </c>
      <c r="N99" s="11" t="str">
        <f>'ChIP genes'!P99</f>
        <v>SLC24A4,RIN3</v>
      </c>
    </row>
    <row r="100" spans="1:15" x14ac:dyDescent="0.35">
      <c r="A100">
        <v>8</v>
      </c>
      <c r="B100">
        <v>1639245</v>
      </c>
      <c r="C100">
        <v>0.68713088018963897</v>
      </c>
      <c r="D100">
        <v>0.99997825283256903</v>
      </c>
      <c r="E100">
        <v>2.80047990140929</v>
      </c>
      <c r="F100">
        <v>0.99887624157181198</v>
      </c>
      <c r="G100">
        <v>0.87968186500776202</v>
      </c>
      <c r="H100">
        <v>0.999891249184369</v>
      </c>
      <c r="I100" t="s">
        <v>10</v>
      </c>
      <c r="J100" t="s">
        <v>12</v>
      </c>
      <c r="K100">
        <v>0.23050000000000001</v>
      </c>
      <c r="L100" s="11" t="str">
        <f>'VEP conseq'!S100</f>
        <v>intron_variant</v>
      </c>
      <c r="M100" s="11" t="str">
        <f>'VEP genes'!S100</f>
        <v>SLC24A4</v>
      </c>
      <c r="N100" s="11" t="str">
        <f>'ChIP genes'!P100</f>
        <v>SLC24A4,RIN3</v>
      </c>
    </row>
    <row r="101" spans="1:15" x14ac:dyDescent="0.35">
      <c r="A101">
        <v>8</v>
      </c>
      <c r="B101">
        <v>1668981</v>
      </c>
      <c r="C101">
        <v>0.63204468416875403</v>
      </c>
      <c r="D101">
        <v>0.99991301133027399</v>
      </c>
      <c r="E101">
        <v>2.71209888532296</v>
      </c>
      <c r="F101">
        <v>0.99859348945117099</v>
      </c>
      <c r="G101">
        <v>0.86983216988197398</v>
      </c>
      <c r="H101">
        <v>0.99981149858623897</v>
      </c>
      <c r="I101" t="s">
        <v>10</v>
      </c>
      <c r="J101" t="s">
        <v>12</v>
      </c>
      <c r="K101">
        <v>0.20960000000000001</v>
      </c>
      <c r="L101" s="11" t="str">
        <f>'VEP conseq'!S101</f>
        <v>intron_variant</v>
      </c>
      <c r="M101" s="11" t="str">
        <f>'VEP genes'!S101</f>
        <v>SLC24A4</v>
      </c>
      <c r="N101" s="11" t="str">
        <f>'ChIP genes'!P101</f>
        <v>SLC24A4,RIN3</v>
      </c>
    </row>
    <row r="102" spans="1:15" x14ac:dyDescent="0.35">
      <c r="A102">
        <v>8</v>
      </c>
      <c r="B102">
        <v>1675719</v>
      </c>
      <c r="C102">
        <v>0.61688099568477195</v>
      </c>
      <c r="D102">
        <v>0.99988401510703195</v>
      </c>
      <c r="E102">
        <v>2.6458375197092399</v>
      </c>
      <c r="F102">
        <v>0.99819473646052304</v>
      </c>
      <c r="G102">
        <v>0.86008115325541701</v>
      </c>
      <c r="H102">
        <v>0.99973174798811004</v>
      </c>
      <c r="I102" t="s">
        <v>10</v>
      </c>
      <c r="J102" t="s">
        <v>12</v>
      </c>
      <c r="K102">
        <v>0.2437</v>
      </c>
      <c r="L102" s="11" t="str">
        <f>'VEP conseq'!S102</f>
        <v>intron_variant</v>
      </c>
      <c r="M102" s="11" t="str">
        <f>'VEP genes'!S102</f>
        <v>SLC24A4</v>
      </c>
      <c r="N102" s="11" t="str">
        <f>'ChIP genes'!P102</f>
        <v>SLC24A4,RIN3</v>
      </c>
    </row>
    <row r="103" spans="1:15" x14ac:dyDescent="0.35">
      <c r="A103">
        <v>8</v>
      </c>
      <c r="B103">
        <v>7601169</v>
      </c>
      <c r="C103">
        <v>0.41243969823166199</v>
      </c>
      <c r="D103">
        <v>0.99570855896019494</v>
      </c>
      <c r="E103">
        <v>2.2435932612918998</v>
      </c>
      <c r="F103">
        <v>0.99377220329152505</v>
      </c>
      <c r="G103">
        <v>0.81821127436378804</v>
      </c>
      <c r="H103">
        <v>0.99906474298557202</v>
      </c>
      <c r="I103" t="s">
        <v>10</v>
      </c>
      <c r="J103" t="s">
        <v>12</v>
      </c>
      <c r="K103">
        <v>0.4415</v>
      </c>
      <c r="L103" s="11" t="str">
        <f>'VEP conseq'!S103</f>
        <v>intergenic_variant</v>
      </c>
      <c r="M103" s="11" t="str">
        <f>'VEP genes'!S103</f>
        <v>-</v>
      </c>
      <c r="N103" s="11" t="str">
        <f>'ChIP genes'!P103</f>
        <v>ENSCAFG00000046540</v>
      </c>
    </row>
    <row r="104" spans="1:15" x14ac:dyDescent="0.35">
      <c r="A104">
        <v>8</v>
      </c>
      <c r="B104">
        <v>7735497</v>
      </c>
      <c r="C104">
        <v>0.40148173829914902</v>
      </c>
      <c r="D104">
        <v>0.99491841187685304</v>
      </c>
      <c r="E104">
        <v>2.38683279025713</v>
      </c>
      <c r="F104">
        <v>0.99610672080040596</v>
      </c>
      <c r="G104">
        <v>0.82781615970406197</v>
      </c>
      <c r="H104">
        <v>0.99928949467120998</v>
      </c>
      <c r="I104" t="s">
        <v>12</v>
      </c>
      <c r="J104" t="s">
        <v>10</v>
      </c>
      <c r="K104">
        <v>0.4889</v>
      </c>
      <c r="L104" s="11" t="str">
        <f>'VEP conseq'!S104</f>
        <v>intergenic_variant</v>
      </c>
      <c r="M104" s="11" t="str">
        <f>'VEP genes'!S104</f>
        <v>-</v>
      </c>
      <c r="N104" s="11" t="str">
        <f>'ChIP genes'!P104</f>
        <v>ENSCAFG00000046540</v>
      </c>
    </row>
    <row r="105" spans="1:15" x14ac:dyDescent="0.35">
      <c r="A105">
        <v>8</v>
      </c>
      <c r="B105">
        <v>21196557</v>
      </c>
      <c r="C105">
        <v>0.29296313961225201</v>
      </c>
      <c r="D105">
        <v>0.97832532312666298</v>
      </c>
      <c r="E105">
        <v>3.1678681194479199</v>
      </c>
      <c r="F105">
        <v>0.99960124700935304</v>
      </c>
      <c r="G105">
        <v>0.74961661267529001</v>
      </c>
      <c r="H105">
        <v>0.99570796780975901</v>
      </c>
      <c r="I105" t="s">
        <v>12</v>
      </c>
      <c r="J105" t="s">
        <v>11</v>
      </c>
      <c r="K105">
        <v>0.39069999999999999</v>
      </c>
      <c r="L105" s="11" t="str">
        <f>'VEP conseq'!S105</f>
        <v>intergenic_variant</v>
      </c>
      <c r="M105" s="11" t="str">
        <f>'VEP genes'!S105</f>
        <v>-</v>
      </c>
      <c r="N105" s="11" t="str">
        <f>'ChIP genes'!P105</f>
        <v>U6</v>
      </c>
    </row>
    <row r="106" spans="1:15" x14ac:dyDescent="0.35">
      <c r="A106">
        <v>8</v>
      </c>
      <c r="B106">
        <v>46608702</v>
      </c>
      <c r="C106">
        <v>0.37611583842648699</v>
      </c>
      <c r="D106">
        <v>0.99320038564976898</v>
      </c>
      <c r="E106">
        <v>2.8363535756349401</v>
      </c>
      <c r="F106">
        <v>0.99903574276807094</v>
      </c>
      <c r="G106">
        <v>0.70655113115176704</v>
      </c>
      <c r="H106">
        <v>0.99000217501631305</v>
      </c>
      <c r="I106" t="s">
        <v>12</v>
      </c>
      <c r="J106" t="s">
        <v>10</v>
      </c>
      <c r="K106">
        <v>5.5320000000000001E-2</v>
      </c>
      <c r="L106" s="11" t="str">
        <f>'VEP conseq'!S106</f>
        <v>missense_variant,synonymous_variant</v>
      </c>
      <c r="M106" s="11" t="str">
        <f>'VEP genes'!S106</f>
        <v>NUMB,PAPLN</v>
      </c>
      <c r="N106" s="11" t="str">
        <f>'ChIP genes'!P106</f>
        <v>PAPLN,NUMB</v>
      </c>
    </row>
    <row r="107" spans="1:15" x14ac:dyDescent="0.35">
      <c r="A107">
        <v>9</v>
      </c>
      <c r="B107">
        <v>29752455</v>
      </c>
      <c r="C107">
        <v>0.32151741782936899</v>
      </c>
      <c r="D107">
        <v>0.98566136760686895</v>
      </c>
      <c r="E107">
        <v>2.91052543698502</v>
      </c>
      <c r="F107">
        <v>0.99924599434495798</v>
      </c>
      <c r="G107">
        <v>0.77102333179726901</v>
      </c>
      <c r="H107">
        <v>0.99735373015297601</v>
      </c>
      <c r="I107" t="s">
        <v>10</v>
      </c>
      <c r="J107" t="s">
        <v>12</v>
      </c>
      <c r="K107">
        <v>0.29320000000000002</v>
      </c>
      <c r="L107" s="11" t="str">
        <f>'VEP conseq'!S107</f>
        <v>intergenic_variant</v>
      </c>
      <c r="M107" s="11" t="str">
        <f>'VEP genes'!S107</f>
        <v>-</v>
      </c>
      <c r="N107" s="11" t="str">
        <f>'ChIP genes'!P107</f>
        <v>ENSCAFG00000049515</v>
      </c>
    </row>
    <row r="108" spans="1:15" x14ac:dyDescent="0.35">
      <c r="A108">
        <v>9</v>
      </c>
      <c r="B108">
        <v>29831895</v>
      </c>
      <c r="C108">
        <v>0.352724164833017</v>
      </c>
      <c r="D108">
        <v>0.99065596706029002</v>
      </c>
      <c r="E108">
        <v>3.06018296043414</v>
      </c>
      <c r="F108">
        <v>0.99944174581309397</v>
      </c>
      <c r="G108">
        <v>0.86613808981481999</v>
      </c>
      <c r="H108">
        <v>0.99978974842311297</v>
      </c>
      <c r="I108" t="s">
        <v>12</v>
      </c>
      <c r="J108" t="s">
        <v>10</v>
      </c>
      <c r="K108">
        <v>0.1163</v>
      </c>
      <c r="L108" s="11" t="str">
        <f>'VEP conseq'!S108</f>
        <v>intron_variant,non_coding_transcript_variant</v>
      </c>
      <c r="M108" s="11" t="str">
        <f>'VEP genes'!S108</f>
        <v>ENSCAFG00000049515</v>
      </c>
      <c r="N108" s="11" t="str">
        <f>'ChIP genes'!P108</f>
        <v>ENSCAFG00000049515,ENSCAFG00000045446</v>
      </c>
    </row>
    <row r="109" spans="1:15" x14ac:dyDescent="0.35">
      <c r="A109">
        <v>9</v>
      </c>
      <c r="B109">
        <v>44176284</v>
      </c>
      <c r="C109">
        <v>0.44651063466295099</v>
      </c>
      <c r="D109">
        <v>0.99745558141052104</v>
      </c>
      <c r="E109">
        <v>2.5705774641897299</v>
      </c>
      <c r="F109">
        <v>0.99768723265424497</v>
      </c>
      <c r="G109">
        <v>0.83716112084721195</v>
      </c>
      <c r="H109">
        <v>0.99944899586746905</v>
      </c>
      <c r="I109" t="s">
        <v>10</v>
      </c>
      <c r="J109" t="s">
        <v>12</v>
      </c>
      <c r="K109">
        <v>8.2170000000000007E-2</v>
      </c>
      <c r="L109" s="11" t="str">
        <f>'VEP conseq'!S109</f>
        <v>intron_variant</v>
      </c>
      <c r="M109" s="11" t="str">
        <f>'VEP genes'!S109</f>
        <v>NSRP1</v>
      </c>
      <c r="N109" s="11" t="str">
        <f>'ChIP genes'!P109</f>
        <v>NSRP1,ENSCAFG00000020534</v>
      </c>
      <c r="O109" t="s">
        <v>22</v>
      </c>
    </row>
    <row r="110" spans="1:15" x14ac:dyDescent="0.35">
      <c r="A110">
        <v>10</v>
      </c>
      <c r="B110">
        <v>4413901</v>
      </c>
      <c r="C110">
        <v>0.504664621112064</v>
      </c>
      <c r="D110">
        <v>0.99897063407491205</v>
      </c>
      <c r="E110">
        <v>2.3967268168856002</v>
      </c>
      <c r="F110">
        <v>0.996229971724788</v>
      </c>
      <c r="G110">
        <v>0.83697953469562203</v>
      </c>
      <c r="H110">
        <v>0.99943449575871801</v>
      </c>
      <c r="I110" t="s">
        <v>12</v>
      </c>
      <c r="J110" t="s">
        <v>10</v>
      </c>
      <c r="K110">
        <v>0.13650000000000001</v>
      </c>
      <c r="L110" s="11" t="str">
        <f>'VEP conseq'!S110</f>
        <v>intergenic_variant</v>
      </c>
      <c r="M110" s="11" t="str">
        <f>'VEP genes'!S110</f>
        <v>-</v>
      </c>
      <c r="N110" s="11" t="str">
        <f>'ChIP genes'!P110</f>
        <v>ENSCAFG00000048044</v>
      </c>
    </row>
    <row r="111" spans="1:15" x14ac:dyDescent="0.35">
      <c r="A111">
        <v>10</v>
      </c>
      <c r="B111">
        <v>8070103</v>
      </c>
      <c r="C111">
        <v>0.53700946117488202</v>
      </c>
      <c r="D111">
        <v>0.99952156231650802</v>
      </c>
      <c r="E111">
        <v>2.2845209508650899</v>
      </c>
      <c r="F111">
        <v>0.99454795910969296</v>
      </c>
      <c r="G111">
        <v>0.81897169263578695</v>
      </c>
      <c r="H111">
        <v>0.99910099325744905</v>
      </c>
      <c r="I111" t="s">
        <v>12</v>
      </c>
      <c r="J111" t="s">
        <v>10</v>
      </c>
      <c r="K111">
        <v>0.24859999999999999</v>
      </c>
      <c r="L111" s="11" t="str">
        <f>'VEP conseq'!S111</f>
        <v>intergenic_variant</v>
      </c>
      <c r="M111" s="11" t="str">
        <f>'VEP genes'!S111</f>
        <v>-</v>
      </c>
      <c r="N111" s="11" t="str">
        <f>'ChIP genes'!P111</f>
        <v>ENSCAFG00000047717</v>
      </c>
      <c r="O111" t="s">
        <v>1540</v>
      </c>
    </row>
    <row r="112" spans="1:15" x14ac:dyDescent="0.35">
      <c r="A112">
        <v>10</v>
      </c>
      <c r="B112">
        <v>44372549</v>
      </c>
      <c r="C112">
        <v>0.335442775664475</v>
      </c>
      <c r="D112">
        <v>0.98814054469405399</v>
      </c>
      <c r="E112">
        <v>2.9862034008437499</v>
      </c>
      <c r="F112">
        <v>0.99935474516058898</v>
      </c>
      <c r="G112">
        <v>0.79178728645961405</v>
      </c>
      <c r="H112">
        <v>0.99836873776553303</v>
      </c>
      <c r="I112" t="s">
        <v>12</v>
      </c>
      <c r="J112" t="s">
        <v>10</v>
      </c>
      <c r="K112">
        <v>0.30640000000000001</v>
      </c>
      <c r="L112" s="11" t="str">
        <f>'VEP conseq'!S112</f>
        <v>intron_variant</v>
      </c>
      <c r="M112" s="11" t="str">
        <f>'VEP genes'!S112</f>
        <v>VWA3B</v>
      </c>
      <c r="N112" s="11" t="str">
        <f>'ChIP genes'!P112</f>
        <v>CNGA3,VWA3B</v>
      </c>
      <c r="O112" t="s">
        <v>22</v>
      </c>
    </row>
    <row r="113" spans="1:15" x14ac:dyDescent="0.35">
      <c r="A113">
        <v>10</v>
      </c>
      <c r="B113">
        <v>44388924</v>
      </c>
      <c r="C113">
        <v>0.40856651812143502</v>
      </c>
      <c r="D113">
        <v>0.99544034389520797</v>
      </c>
      <c r="E113">
        <v>3.3366739438706898</v>
      </c>
      <c r="F113">
        <v>0.99973899804248501</v>
      </c>
      <c r="G113">
        <v>0.83389107978115695</v>
      </c>
      <c r="H113">
        <v>0.99938374537809005</v>
      </c>
      <c r="I113" t="s">
        <v>12</v>
      </c>
      <c r="J113" t="s">
        <v>10</v>
      </c>
      <c r="K113">
        <v>0.15010000000000001</v>
      </c>
      <c r="L113" s="11" t="str">
        <f>'VEP conseq'!S113</f>
        <v>intron_variant</v>
      </c>
      <c r="M113" s="11" t="str">
        <f>'VEP genes'!S113</f>
        <v>VWA3B</v>
      </c>
      <c r="N113" s="11" t="str">
        <f>'ChIP genes'!P113</f>
        <v>VWA3B</v>
      </c>
      <c r="O113" t="s">
        <v>22</v>
      </c>
    </row>
    <row r="114" spans="1:15" x14ac:dyDescent="0.35">
      <c r="A114">
        <v>10</v>
      </c>
      <c r="B114">
        <v>46053118</v>
      </c>
      <c r="C114">
        <v>0.48877516840257401</v>
      </c>
      <c r="D114">
        <v>0.99872416617735504</v>
      </c>
      <c r="E114">
        <v>2.8589584250637801</v>
      </c>
      <c r="F114">
        <v>0.99908649314869902</v>
      </c>
      <c r="G114">
        <v>0.85815214112075</v>
      </c>
      <c r="H114">
        <v>0.99968824766185704</v>
      </c>
      <c r="I114" t="s">
        <v>12</v>
      </c>
      <c r="J114" t="s">
        <v>11</v>
      </c>
      <c r="K114">
        <v>5.7099999999999998E-2</v>
      </c>
      <c r="L114" s="11" t="str">
        <f>'VEP conseq'!S114</f>
        <v>missense_variant</v>
      </c>
      <c r="M114" s="11" t="str">
        <f>'VEP genes'!S114</f>
        <v>THADA</v>
      </c>
      <c r="N114" s="11" t="str">
        <f>'ChIP genes'!P114</f>
        <v>THADA,ENSCAFG00000047957</v>
      </c>
    </row>
    <row r="115" spans="1:15" x14ac:dyDescent="0.35">
      <c r="A115">
        <v>11</v>
      </c>
      <c r="B115">
        <v>37403166</v>
      </c>
      <c r="C115">
        <v>0.42986570993871398</v>
      </c>
      <c r="D115">
        <v>0.99663643810393698</v>
      </c>
      <c r="E115">
        <v>3.0579750493951101</v>
      </c>
      <c r="F115">
        <v>0.99943449575871801</v>
      </c>
      <c r="G115">
        <v>0.77200419440562396</v>
      </c>
      <c r="H115">
        <v>0.99743348075110605</v>
      </c>
      <c r="I115" t="s">
        <v>11</v>
      </c>
      <c r="J115" t="s">
        <v>12</v>
      </c>
      <c r="K115">
        <v>0.17269999999999999</v>
      </c>
      <c r="L115" s="11" t="str">
        <f>'VEP conseq'!S115</f>
        <v>intron_variant</v>
      </c>
      <c r="M115" s="11" t="str">
        <f>'VEP genes'!S115</f>
        <v>CNTLN</v>
      </c>
      <c r="N115" s="11" t="str">
        <f>'ChIP genes'!P115</f>
        <v>CNTLN,SH3GL2</v>
      </c>
    </row>
    <row r="116" spans="1:15" x14ac:dyDescent="0.35">
      <c r="A116">
        <v>11</v>
      </c>
      <c r="B116">
        <v>54324689</v>
      </c>
      <c r="C116">
        <v>0.464723399491416</v>
      </c>
      <c r="D116">
        <v>0.99812249454508595</v>
      </c>
      <c r="E116">
        <v>3.2746584126185598</v>
      </c>
      <c r="F116">
        <v>0.99970274777060797</v>
      </c>
      <c r="G116">
        <v>0.80679339549625995</v>
      </c>
      <c r="H116">
        <v>0.99882549119118402</v>
      </c>
      <c r="I116" t="s">
        <v>12</v>
      </c>
      <c r="J116" t="s">
        <v>10</v>
      </c>
      <c r="K116">
        <v>5.432E-2</v>
      </c>
      <c r="L116" s="11" t="str">
        <f>'VEP conseq'!S116</f>
        <v>intron_variant,upstream_gene_variant</v>
      </c>
      <c r="M116" s="11" t="str">
        <f>'VEP genes'!S116</f>
        <v>ENSCAFG00000043130,SHB</v>
      </c>
      <c r="N116" s="11" t="str">
        <f>'ChIP genes'!P116</f>
        <v>SHB</v>
      </c>
      <c r="O116" t="s">
        <v>24</v>
      </c>
    </row>
    <row r="117" spans="1:15" x14ac:dyDescent="0.35">
      <c r="A117">
        <v>11</v>
      </c>
      <c r="B117">
        <v>54347903</v>
      </c>
      <c r="C117">
        <v>0.48558079191901499</v>
      </c>
      <c r="D117">
        <v>0.99868792089830305</v>
      </c>
      <c r="E117">
        <v>3.6622011731670598</v>
      </c>
      <c r="F117">
        <v>0.999869499021243</v>
      </c>
      <c r="G117">
        <v>0.86533634886609101</v>
      </c>
      <c r="H117">
        <v>0.999782498368738</v>
      </c>
      <c r="I117" t="s">
        <v>12</v>
      </c>
      <c r="J117" t="s">
        <v>10</v>
      </c>
      <c r="K117">
        <v>0.11020000000000001</v>
      </c>
      <c r="L117" s="11" t="str">
        <f>'VEP conseq'!S117</f>
        <v>intron_variant,non_coding_transcript_variant</v>
      </c>
      <c r="M117" s="11" t="str">
        <f>'VEP genes'!S117</f>
        <v>ENSCAFG00000043130</v>
      </c>
      <c r="N117" s="11" t="str">
        <f>'ChIP genes'!P117</f>
        <v>ENSCAFG00000043130</v>
      </c>
      <c r="O117" t="s">
        <v>24</v>
      </c>
    </row>
    <row r="118" spans="1:15" x14ac:dyDescent="0.35">
      <c r="A118">
        <v>11</v>
      </c>
      <c r="B118">
        <v>54368623</v>
      </c>
      <c r="C118">
        <v>0.44603093786354497</v>
      </c>
      <c r="D118">
        <v>0.997426585187279</v>
      </c>
      <c r="E118">
        <v>3.3945978718757299</v>
      </c>
      <c r="F118">
        <v>0.99977524831436204</v>
      </c>
      <c r="G118">
        <v>0.86647098656772503</v>
      </c>
      <c r="H118">
        <v>0.99979699847748904</v>
      </c>
      <c r="I118" t="s">
        <v>10</v>
      </c>
      <c r="J118" t="s">
        <v>12</v>
      </c>
      <c r="K118">
        <v>0.1525</v>
      </c>
      <c r="L118" s="11" t="str">
        <f>'VEP conseq'!S118</f>
        <v>intron_variant,non_coding_transcript_variant</v>
      </c>
      <c r="M118" s="11" t="str">
        <f>'VEP genes'!S118</f>
        <v>ENSCAFG00000043130</v>
      </c>
      <c r="N118" s="11" t="str">
        <f>'ChIP genes'!P118</f>
        <v>ENSCAFG00000043130</v>
      </c>
      <c r="O118" t="s">
        <v>24</v>
      </c>
    </row>
    <row r="119" spans="1:15" x14ac:dyDescent="0.35">
      <c r="A119">
        <v>11</v>
      </c>
      <c r="B119">
        <v>54391443</v>
      </c>
      <c r="C119">
        <v>0.40673315106492303</v>
      </c>
      <c r="D119">
        <v>0.995259117499946</v>
      </c>
      <c r="E119">
        <v>2.72648011255583</v>
      </c>
      <c r="F119">
        <v>0.99866598999492495</v>
      </c>
      <c r="G119">
        <v>0.84820604965709201</v>
      </c>
      <c r="H119">
        <v>0.99957224679185097</v>
      </c>
      <c r="I119" t="s">
        <v>10</v>
      </c>
      <c r="J119" t="s">
        <v>12</v>
      </c>
      <c r="K119">
        <v>8.6349999999999996E-2</v>
      </c>
      <c r="L119" s="11" t="str">
        <f>'VEP conseq'!S119</f>
        <v>intron_variant,non_coding_transcript_variant</v>
      </c>
      <c r="M119" s="11" t="str">
        <f>'VEP genes'!S119</f>
        <v>ENSCAFG00000043130</v>
      </c>
      <c r="N119" s="11" t="str">
        <f>'ChIP genes'!P119</f>
        <v>ENSCAFG00000043130</v>
      </c>
      <c r="O119" t="s">
        <v>24</v>
      </c>
    </row>
    <row r="120" spans="1:15" x14ac:dyDescent="0.35">
      <c r="A120">
        <v>12</v>
      </c>
      <c r="B120">
        <v>25497970</v>
      </c>
      <c r="C120">
        <v>0.27292057855652202</v>
      </c>
      <c r="D120">
        <v>0.97075005980470996</v>
      </c>
      <c r="E120">
        <v>2.9134338436090901</v>
      </c>
      <c r="F120">
        <v>0.99926049445370801</v>
      </c>
      <c r="G120">
        <v>0.75599850009889702</v>
      </c>
      <c r="H120">
        <v>0.99621547161603696</v>
      </c>
      <c r="I120" t="s">
        <v>12</v>
      </c>
      <c r="J120" t="s">
        <v>10</v>
      </c>
      <c r="K120">
        <v>0.4506</v>
      </c>
      <c r="L120" s="11" t="str">
        <f>'VEP conseq'!S120</f>
        <v>intron_variant,non_coding_transcript_variant</v>
      </c>
      <c r="M120" s="11" t="str">
        <f>'VEP genes'!S120</f>
        <v>ENSCAFG00000048288</v>
      </c>
      <c r="N120" s="11" t="str">
        <f>'ChIP genes'!P120</f>
        <v>ENSCAFG00000048288,ENSCAFG00000043976</v>
      </c>
    </row>
    <row r="121" spans="1:15" x14ac:dyDescent="0.35">
      <c r="A121">
        <v>12</v>
      </c>
      <c r="B121">
        <v>26284264</v>
      </c>
      <c r="C121">
        <v>0.31746705927115798</v>
      </c>
      <c r="D121">
        <v>0.98472623940731696</v>
      </c>
      <c r="E121">
        <v>2.6723399014576898</v>
      </c>
      <c r="F121">
        <v>0.99839048792865903</v>
      </c>
      <c r="G121">
        <v>0.83142949459350401</v>
      </c>
      <c r="H121">
        <v>0.99933299499746298</v>
      </c>
      <c r="I121" t="s">
        <v>12</v>
      </c>
      <c r="J121" t="s">
        <v>10</v>
      </c>
      <c r="K121">
        <v>0.13439999999999999</v>
      </c>
      <c r="L121" s="11" t="str">
        <f>'VEP conseq'!S121</f>
        <v>intergenic_variant</v>
      </c>
      <c r="M121" s="11" t="str">
        <f>'VEP genes'!S121</f>
        <v>-</v>
      </c>
      <c r="N121" s="11" t="str">
        <f>'ChIP genes'!P121</f>
        <v>ENSCAFG00000002473</v>
      </c>
    </row>
    <row r="122" spans="1:15" x14ac:dyDescent="0.35">
      <c r="A122">
        <v>12</v>
      </c>
      <c r="B122">
        <v>27248464</v>
      </c>
      <c r="C122">
        <v>0.30577452403466099</v>
      </c>
      <c r="D122">
        <v>0.98203683970162903</v>
      </c>
      <c r="E122">
        <v>3.0666051172855302</v>
      </c>
      <c r="F122">
        <v>0.99947074603059505</v>
      </c>
      <c r="G122">
        <v>0.60165134535230202</v>
      </c>
      <c r="H122">
        <v>0.92810121075908103</v>
      </c>
      <c r="I122" t="s">
        <v>10</v>
      </c>
      <c r="J122" t="s">
        <v>12</v>
      </c>
      <c r="K122">
        <v>7.6600000000000001E-2</v>
      </c>
      <c r="L122" s="11" t="str">
        <f>'VEP conseq'!S122</f>
        <v>intron_variant</v>
      </c>
      <c r="M122" s="11" t="str">
        <f>'VEP genes'!S122</f>
        <v>ENSCAFG00000002495</v>
      </c>
      <c r="N122" s="11" t="str">
        <f>'ChIP genes'!P122</f>
        <v>PHF3,ENSCAFG00000002495</v>
      </c>
    </row>
    <row r="123" spans="1:15" x14ac:dyDescent="0.35">
      <c r="A123">
        <v>12</v>
      </c>
      <c r="B123">
        <v>31671091</v>
      </c>
      <c r="C123">
        <v>0.465528440148129</v>
      </c>
      <c r="D123">
        <v>0.99814424171251703</v>
      </c>
      <c r="E123">
        <v>3.0271517294463899</v>
      </c>
      <c r="F123">
        <v>0.99941274559559201</v>
      </c>
      <c r="G123">
        <v>0.80838133297468395</v>
      </c>
      <c r="H123">
        <v>0.99886899151743602</v>
      </c>
      <c r="I123" t="s">
        <v>10</v>
      </c>
      <c r="J123" t="s">
        <v>12</v>
      </c>
      <c r="K123">
        <v>0.1003</v>
      </c>
      <c r="L123" s="11" t="str">
        <f>'VEP conseq'!S123</f>
        <v>intron_variant</v>
      </c>
      <c r="M123" s="11" t="str">
        <f>'VEP genes'!S123</f>
        <v>ADGRB3</v>
      </c>
      <c r="N123" s="11" t="str">
        <f>'ChIP genes'!P123</f>
        <v>ADGRB3,U6</v>
      </c>
    </row>
    <row r="124" spans="1:15" x14ac:dyDescent="0.35">
      <c r="A124">
        <v>12</v>
      </c>
      <c r="B124">
        <v>31691990</v>
      </c>
      <c r="C124">
        <v>0.51616753072049004</v>
      </c>
      <c r="D124">
        <v>0.99917360763760499</v>
      </c>
      <c r="E124">
        <v>3.1383240882883299</v>
      </c>
      <c r="F124">
        <v>0.99955049662872497</v>
      </c>
      <c r="G124">
        <v>0.83054414193838799</v>
      </c>
      <c r="H124">
        <v>0.99932574494308701</v>
      </c>
      <c r="I124" t="s">
        <v>12</v>
      </c>
      <c r="J124" t="s">
        <v>10</v>
      </c>
      <c r="K124">
        <v>5.3620000000000001E-2</v>
      </c>
      <c r="L124" s="11" t="str">
        <f>'VEP conseq'!S124</f>
        <v>intron_variant</v>
      </c>
      <c r="M124" s="11" t="str">
        <f>'VEP genes'!S124</f>
        <v>ADGRB3</v>
      </c>
      <c r="N124" s="11" t="str">
        <f>'ChIP genes'!P124</f>
        <v>ADGRB3,U6</v>
      </c>
    </row>
    <row r="125" spans="1:15" x14ac:dyDescent="0.35">
      <c r="A125">
        <v>12</v>
      </c>
      <c r="B125">
        <v>31745290</v>
      </c>
      <c r="C125">
        <v>0.53783673642316798</v>
      </c>
      <c r="D125">
        <v>0.99955055853974994</v>
      </c>
      <c r="E125">
        <v>3.1979793500743399</v>
      </c>
      <c r="F125">
        <v>0.99964474733560504</v>
      </c>
      <c r="G125">
        <v>0.88082857857946995</v>
      </c>
      <c r="H125">
        <v>0.99989849923874397</v>
      </c>
      <c r="I125" t="s">
        <v>12</v>
      </c>
      <c r="J125" t="s">
        <v>10</v>
      </c>
      <c r="K125">
        <v>0.10780000000000001</v>
      </c>
      <c r="L125" s="11" t="str">
        <f>'VEP conseq'!S125</f>
        <v>intron_variant</v>
      </c>
      <c r="M125" s="11" t="str">
        <f>'VEP genes'!S125</f>
        <v>ADGRB3</v>
      </c>
      <c r="N125" s="11" t="str">
        <f>'ChIP genes'!P125</f>
        <v>ADGRB3,U6</v>
      </c>
    </row>
    <row r="126" spans="1:15" x14ac:dyDescent="0.35">
      <c r="A126">
        <v>12</v>
      </c>
      <c r="B126">
        <v>31835704</v>
      </c>
      <c r="C126">
        <v>0.50824556925233</v>
      </c>
      <c r="D126">
        <v>0.99905037368882699</v>
      </c>
      <c r="E126">
        <v>3.1897766480302399</v>
      </c>
      <c r="F126">
        <v>0.99963749728122997</v>
      </c>
      <c r="G126">
        <v>0.816282404646271</v>
      </c>
      <c r="H126">
        <v>0.99902124265932002</v>
      </c>
      <c r="I126" t="s">
        <v>11</v>
      </c>
      <c r="J126" t="s">
        <v>12</v>
      </c>
      <c r="K126">
        <v>6.0670000000000002E-2</v>
      </c>
      <c r="L126" s="11" t="str">
        <f>'VEP conseq'!S126</f>
        <v>intron_variant,upstream_gene_variant</v>
      </c>
      <c r="M126" s="11" t="str">
        <f>'VEP genes'!S126</f>
        <v>ADGRB3,U6</v>
      </c>
      <c r="N126" s="11" t="str">
        <f>'ChIP genes'!P126</f>
        <v>ADGRB3,U6</v>
      </c>
    </row>
    <row r="127" spans="1:15" x14ac:dyDescent="0.35">
      <c r="A127">
        <v>13</v>
      </c>
      <c r="B127">
        <v>4180065</v>
      </c>
      <c r="C127">
        <v>0.61147850263783099</v>
      </c>
      <c r="D127">
        <v>0.99986951699541105</v>
      </c>
      <c r="E127">
        <v>3.7272399509382499</v>
      </c>
      <c r="F127">
        <v>0.999891249184369</v>
      </c>
      <c r="G127">
        <v>0.89006033619484504</v>
      </c>
      <c r="H127">
        <v>0.999956499673748</v>
      </c>
      <c r="I127" t="s">
        <v>10</v>
      </c>
      <c r="J127" t="s">
        <v>12</v>
      </c>
      <c r="K127">
        <v>0.34889999999999999</v>
      </c>
      <c r="L127" s="11" t="str">
        <f>'VEP conseq'!S127</f>
        <v>intergenic_variant</v>
      </c>
      <c r="M127" s="11" t="str">
        <f>'VEP genes'!S127</f>
        <v>-</v>
      </c>
      <c r="N127" s="11" t="str">
        <f>'ChIP genes'!P127</f>
        <v>ODF1</v>
      </c>
    </row>
    <row r="128" spans="1:15" x14ac:dyDescent="0.35">
      <c r="A128">
        <v>13</v>
      </c>
      <c r="B128">
        <v>4199845</v>
      </c>
      <c r="C128">
        <v>0.60263673151327501</v>
      </c>
      <c r="D128">
        <v>0.99983327171635905</v>
      </c>
      <c r="E128">
        <v>3.5319647975131399</v>
      </c>
      <c r="F128">
        <v>0.999847748858116</v>
      </c>
      <c r="G128">
        <v>0.88836635751690796</v>
      </c>
      <c r="H128">
        <v>0.99994199956499696</v>
      </c>
      <c r="I128" t="s">
        <v>10</v>
      </c>
      <c r="J128" t="s">
        <v>12</v>
      </c>
      <c r="K128">
        <v>0.2626</v>
      </c>
      <c r="L128" s="11" t="str">
        <f>'VEP conseq'!S128</f>
        <v>intergenic_variant</v>
      </c>
      <c r="M128" s="11" t="str">
        <f>'VEP genes'!S128</f>
        <v>-</v>
      </c>
      <c r="N128" s="11" t="str">
        <f>'ChIP genes'!P128</f>
        <v>KLF10</v>
      </c>
    </row>
    <row r="129" spans="1:15" x14ac:dyDescent="0.35">
      <c r="A129">
        <v>13</v>
      </c>
      <c r="B129">
        <v>4214058</v>
      </c>
      <c r="C129">
        <v>0.55227824829078898</v>
      </c>
      <c r="D129">
        <v>0.99965929437690704</v>
      </c>
      <c r="E129">
        <v>3.27049147809426</v>
      </c>
      <c r="F129">
        <v>0.99969549771623301</v>
      </c>
      <c r="G129">
        <v>0.85938620693766898</v>
      </c>
      <c r="H129">
        <v>0.99970274777060797</v>
      </c>
      <c r="I129" t="s">
        <v>12</v>
      </c>
      <c r="J129" t="s">
        <v>11</v>
      </c>
      <c r="K129">
        <v>0.31619999999999998</v>
      </c>
      <c r="L129" s="11" t="str">
        <f>'VEP conseq'!S129</f>
        <v>downstream_gene_variant</v>
      </c>
      <c r="M129" s="11" t="str">
        <f>'VEP genes'!S129</f>
        <v>KLF10</v>
      </c>
      <c r="N129" s="11" t="str">
        <f>'ChIP genes'!P129</f>
        <v>KLF10</v>
      </c>
    </row>
    <row r="130" spans="1:15" x14ac:dyDescent="0.35">
      <c r="A130">
        <v>13</v>
      </c>
      <c r="B130">
        <v>4223549</v>
      </c>
      <c r="C130">
        <v>0.59254738806054696</v>
      </c>
      <c r="D130">
        <v>0.99981152454892797</v>
      </c>
      <c r="E130">
        <v>3.1575431978743298</v>
      </c>
      <c r="F130">
        <v>0.99958674690060201</v>
      </c>
      <c r="G130">
        <v>0.873944371563802</v>
      </c>
      <c r="H130">
        <v>0.99985499891249197</v>
      </c>
      <c r="I130" t="s">
        <v>12</v>
      </c>
      <c r="J130" t="s">
        <v>13</v>
      </c>
      <c r="K130">
        <v>0.1895</v>
      </c>
      <c r="L130" s="11" t="str">
        <f>'VEP conseq'!S130</f>
        <v>missense_variant</v>
      </c>
      <c r="M130" s="11" t="str">
        <f>'VEP genes'!S130</f>
        <v>KLF10</v>
      </c>
      <c r="N130" s="11" t="str">
        <f>'ChIP genes'!P130</f>
        <v>KLF10</v>
      </c>
    </row>
    <row r="131" spans="1:15" x14ac:dyDescent="0.35">
      <c r="A131">
        <v>13</v>
      </c>
      <c r="B131">
        <v>36023754</v>
      </c>
      <c r="C131">
        <v>0.192009007953415</v>
      </c>
      <c r="D131">
        <v>0.90161581454015605</v>
      </c>
      <c r="E131">
        <v>2.91107110261557</v>
      </c>
      <c r="F131">
        <v>0.99925324439933305</v>
      </c>
      <c r="G131">
        <v>0.64912693929774001</v>
      </c>
      <c r="H131">
        <v>0.97103603277024597</v>
      </c>
      <c r="I131" t="s">
        <v>12</v>
      </c>
      <c r="J131" t="s">
        <v>10</v>
      </c>
      <c r="K131">
        <v>6.3030000000000003E-2</v>
      </c>
      <c r="L131" s="11" t="str">
        <f>'VEP conseq'!S131</f>
        <v>downstream_gene_variant,upstream_gene_variant</v>
      </c>
      <c r="M131" s="11" t="str">
        <f>'VEP genes'!S131</f>
        <v>ENSCAFG00000046237,ENSCAFG00000047969</v>
      </c>
      <c r="N131" s="11" t="str">
        <f>'ChIP genes'!P131</f>
        <v>ENSCAFG00000047969</v>
      </c>
    </row>
    <row r="132" spans="1:15" x14ac:dyDescent="0.35">
      <c r="A132">
        <v>13</v>
      </c>
      <c r="B132">
        <v>36046439</v>
      </c>
      <c r="C132">
        <v>0.22068744769580101</v>
      </c>
      <c r="D132">
        <v>0.93703470123016497</v>
      </c>
      <c r="E132">
        <v>3.4385775202314699</v>
      </c>
      <c r="F132">
        <v>0.999782498368738</v>
      </c>
      <c r="G132">
        <v>0.76057003294317804</v>
      </c>
      <c r="H132">
        <v>0.99665047487856195</v>
      </c>
      <c r="I132" t="s">
        <v>12</v>
      </c>
      <c r="J132" t="s">
        <v>10</v>
      </c>
      <c r="K132">
        <v>5.9889999999999999E-2</v>
      </c>
      <c r="L132" s="11" t="str">
        <f>'VEP conseq'!S132</f>
        <v>intron_variant,non_coding_transcript_variant</v>
      </c>
      <c r="M132" s="11" t="str">
        <f>'VEP genes'!S132</f>
        <v>ENSCAFG00000047969</v>
      </c>
      <c r="N132" s="11" t="str">
        <f>'ChIP genes'!P132</f>
        <v>ENSCAFG00000046237,ENSCAFG00000047969</v>
      </c>
    </row>
    <row r="133" spans="1:15" x14ac:dyDescent="0.35">
      <c r="A133">
        <v>13</v>
      </c>
      <c r="B133">
        <v>36055860</v>
      </c>
      <c r="C133">
        <v>0.20793253506147799</v>
      </c>
      <c r="D133">
        <v>0.92351521214361798</v>
      </c>
      <c r="E133">
        <v>3.3765007021684599</v>
      </c>
      <c r="F133">
        <v>0.99976799825998697</v>
      </c>
      <c r="G133">
        <v>0.77109431920065596</v>
      </c>
      <c r="H133">
        <v>0.99736823026172705</v>
      </c>
      <c r="I133" t="s">
        <v>10</v>
      </c>
      <c r="J133" t="s">
        <v>11</v>
      </c>
      <c r="K133">
        <v>6.198E-2</v>
      </c>
      <c r="L133" s="11" t="str">
        <f>'VEP conseq'!S133</f>
        <v>non_coding_transcript_exon_variant</v>
      </c>
      <c r="M133" s="11" t="str">
        <f>'VEP genes'!S133</f>
        <v>ENSCAFG00000047969</v>
      </c>
      <c r="N133" s="11" t="str">
        <f>'ChIP genes'!P133</f>
        <v>ENSCAFG00000046237,ENSCAFG00000047969</v>
      </c>
    </row>
    <row r="134" spans="1:15" x14ac:dyDescent="0.35">
      <c r="A134">
        <v>13</v>
      </c>
      <c r="B134">
        <v>36072166</v>
      </c>
      <c r="C134">
        <v>0.178772582589381</v>
      </c>
      <c r="D134">
        <v>0.87759969264003401</v>
      </c>
      <c r="E134">
        <v>3.1051864515885401</v>
      </c>
      <c r="F134">
        <v>0.99949974624809701</v>
      </c>
      <c r="G134">
        <v>0.71998499297869101</v>
      </c>
      <c r="H134">
        <v>0.992133691002683</v>
      </c>
      <c r="I134" t="s">
        <v>12</v>
      </c>
      <c r="J134" t="s">
        <v>10</v>
      </c>
      <c r="K134">
        <v>0.13439999999999999</v>
      </c>
      <c r="L134" s="11" t="str">
        <f>'VEP conseq'!S134</f>
        <v>intergenic_variant</v>
      </c>
      <c r="M134" s="11" t="str">
        <f>'VEP genes'!S134</f>
        <v>-</v>
      </c>
      <c r="N134" s="11" t="str">
        <f>'ChIP genes'!P134</f>
        <v>ENSCAFG00000043840</v>
      </c>
    </row>
    <row r="135" spans="1:15" x14ac:dyDescent="0.35">
      <c r="A135">
        <v>13</v>
      </c>
      <c r="B135">
        <v>36078894</v>
      </c>
      <c r="C135">
        <v>0.187372566409133</v>
      </c>
      <c r="D135">
        <v>0.89412029083211897</v>
      </c>
      <c r="E135">
        <v>3.24107333764062</v>
      </c>
      <c r="F135">
        <v>0.99967374755310701</v>
      </c>
      <c r="G135">
        <v>0.71569209296138603</v>
      </c>
      <c r="H135">
        <v>0.99148118610889602</v>
      </c>
      <c r="I135" t="s">
        <v>10</v>
      </c>
      <c r="J135" t="s">
        <v>12</v>
      </c>
      <c r="K135">
        <v>0.10929999999999999</v>
      </c>
      <c r="L135" s="11" t="str">
        <f>'VEP conseq'!S135</f>
        <v>intergenic_variant</v>
      </c>
      <c r="M135" s="11" t="str">
        <f>'VEP genes'!S135</f>
        <v>-</v>
      </c>
      <c r="N135" s="11" t="str">
        <f>'ChIP genes'!P135</f>
        <v>ENSCAFG00000043840</v>
      </c>
    </row>
    <row r="136" spans="1:15" x14ac:dyDescent="0.35">
      <c r="A136">
        <v>13</v>
      </c>
      <c r="B136">
        <v>36089188</v>
      </c>
      <c r="C136">
        <v>0.20203138581701499</v>
      </c>
      <c r="D136">
        <v>0.91638214122610495</v>
      </c>
      <c r="E136">
        <v>3.2977852076513399</v>
      </c>
      <c r="F136">
        <v>0.99973174798811004</v>
      </c>
      <c r="G136">
        <v>0.70640733663032496</v>
      </c>
      <c r="H136">
        <v>0.98995867469006005</v>
      </c>
      <c r="I136" t="s">
        <v>12</v>
      </c>
      <c r="J136" t="s">
        <v>10</v>
      </c>
      <c r="K136">
        <v>0.1163</v>
      </c>
      <c r="L136" s="11" t="str">
        <f>'VEP conseq'!S136</f>
        <v>downstream_gene_variant</v>
      </c>
      <c r="M136" s="11" t="str">
        <f>'VEP genes'!S136</f>
        <v>ENSCAFG00000043840</v>
      </c>
      <c r="N136" s="11" t="str">
        <f>'ChIP genes'!P136</f>
        <v>ENSCAFG00000043840</v>
      </c>
    </row>
    <row r="137" spans="1:15" x14ac:dyDescent="0.35">
      <c r="A137">
        <v>13</v>
      </c>
      <c r="B137">
        <v>36100682</v>
      </c>
      <c r="C137">
        <v>0.18919977376872399</v>
      </c>
      <c r="D137">
        <v>0.89704890937955295</v>
      </c>
      <c r="E137">
        <v>2.8756309054837299</v>
      </c>
      <c r="F137">
        <v>0.99913724352932598</v>
      </c>
      <c r="G137">
        <v>0.65985675997319204</v>
      </c>
      <c r="H137">
        <v>0.97630682230116705</v>
      </c>
      <c r="I137" t="s">
        <v>12</v>
      </c>
      <c r="J137" t="s">
        <v>10</v>
      </c>
      <c r="K137">
        <v>0.31380000000000002</v>
      </c>
      <c r="L137" s="11" t="str">
        <f>'VEP conseq'!S137</f>
        <v>intergenic_variant</v>
      </c>
      <c r="M137" s="11" t="str">
        <f>'VEP genes'!S137</f>
        <v>-</v>
      </c>
      <c r="N137" s="11" t="str">
        <f>'ChIP genes'!P137</f>
        <v>ENSCAFG00000043840</v>
      </c>
    </row>
    <row r="138" spans="1:15" x14ac:dyDescent="0.35">
      <c r="A138">
        <v>14</v>
      </c>
      <c r="B138">
        <v>8117811</v>
      </c>
      <c r="C138">
        <v>0.32683085056501299</v>
      </c>
      <c r="D138">
        <v>0.98660374486223201</v>
      </c>
      <c r="E138">
        <v>2.8120280150966899</v>
      </c>
      <c r="F138">
        <v>0.99893424200681502</v>
      </c>
      <c r="G138">
        <v>0.86062789740698098</v>
      </c>
      <c r="H138">
        <v>0.99973899804248501</v>
      </c>
      <c r="I138" t="s">
        <v>12</v>
      </c>
      <c r="J138" t="s">
        <v>10</v>
      </c>
      <c r="K138">
        <v>5.6410000000000002E-2</v>
      </c>
      <c r="L138" s="11" t="str">
        <f>'VEP conseq'!S138</f>
        <v>3_prime_UTR_variant</v>
      </c>
      <c r="M138" s="11" t="str">
        <f>'VEP genes'!S138</f>
        <v>LEP</v>
      </c>
      <c r="N138" s="11" t="str">
        <f>'ChIP genes'!P138</f>
        <v>LEP</v>
      </c>
    </row>
    <row r="139" spans="1:15" x14ac:dyDescent="0.35">
      <c r="A139">
        <v>15</v>
      </c>
      <c r="B139">
        <v>20281419</v>
      </c>
      <c r="C139">
        <v>0.53711786420207697</v>
      </c>
      <c r="D139">
        <v>0.99952881137231897</v>
      </c>
      <c r="E139">
        <v>2.3444684288484399</v>
      </c>
      <c r="F139">
        <v>0.99553396650474901</v>
      </c>
      <c r="G139">
        <v>0.82294945913168505</v>
      </c>
      <c r="H139">
        <v>0.99921699412745602</v>
      </c>
      <c r="I139" t="s">
        <v>12</v>
      </c>
      <c r="J139" t="s">
        <v>10</v>
      </c>
      <c r="K139">
        <v>0.28870000000000001</v>
      </c>
      <c r="L139" s="11" t="str">
        <f>'VEP conseq'!S139</f>
        <v>intergenic_variant</v>
      </c>
      <c r="M139" s="11" t="str">
        <f>'VEP genes'!S139</f>
        <v>-</v>
      </c>
      <c r="N139" s="11" t="str">
        <f>'ChIP genes'!P139</f>
        <v>ENSCAFG00000005722</v>
      </c>
      <c r="O139" t="s">
        <v>24</v>
      </c>
    </row>
    <row r="140" spans="1:15" x14ac:dyDescent="0.35">
      <c r="A140">
        <v>15</v>
      </c>
      <c r="B140">
        <v>20300432</v>
      </c>
      <c r="C140">
        <v>0.506676479506739</v>
      </c>
      <c r="D140">
        <v>0.99899238124234302</v>
      </c>
      <c r="E140">
        <v>2.36770417526431</v>
      </c>
      <c r="F140">
        <v>0.99580221851663897</v>
      </c>
      <c r="G140">
        <v>0.82832281058331703</v>
      </c>
      <c r="H140">
        <v>0.99930399477996101</v>
      </c>
      <c r="I140" t="s">
        <v>12</v>
      </c>
      <c r="J140" t="s">
        <v>10</v>
      </c>
      <c r="K140">
        <v>0.33329999999999999</v>
      </c>
      <c r="L140" s="11" t="str">
        <f>'VEP conseq'!S140</f>
        <v>intergenic_variant</v>
      </c>
      <c r="M140" s="11" t="str">
        <f>'VEP genes'!S140</f>
        <v>-</v>
      </c>
      <c r="N140" s="11" t="str">
        <f>'ChIP genes'!P140</f>
        <v>ENSCAFG00000005722</v>
      </c>
      <c r="O140" t="s">
        <v>24</v>
      </c>
    </row>
    <row r="141" spans="1:15" x14ac:dyDescent="0.35">
      <c r="A141">
        <v>15</v>
      </c>
      <c r="B141">
        <v>20317533</v>
      </c>
      <c r="C141">
        <v>0.60584635911899598</v>
      </c>
      <c r="D141">
        <v>0.99985501888379003</v>
      </c>
      <c r="E141">
        <v>2.67531944696491</v>
      </c>
      <c r="F141">
        <v>0.99841223809178603</v>
      </c>
      <c r="G141">
        <v>0.85480485807239204</v>
      </c>
      <c r="H141">
        <v>0.99963024722685401</v>
      </c>
      <c r="I141" t="s">
        <v>12</v>
      </c>
      <c r="J141" t="s">
        <v>11</v>
      </c>
      <c r="K141">
        <v>0.2455</v>
      </c>
      <c r="L141" s="11" t="str">
        <f>'VEP conseq'!S141</f>
        <v>intergenic_variant</v>
      </c>
      <c r="M141" s="11" t="str">
        <f>'VEP genes'!S141</f>
        <v>-</v>
      </c>
      <c r="N141" s="11" t="str">
        <f>'ChIP genes'!P141</f>
        <v>ENSCAFG00000005722</v>
      </c>
      <c r="O141" t="s">
        <v>24</v>
      </c>
    </row>
    <row r="142" spans="1:15" x14ac:dyDescent="0.35">
      <c r="A142">
        <v>16</v>
      </c>
      <c r="B142">
        <v>7435289</v>
      </c>
      <c r="C142">
        <v>0.665149919889228</v>
      </c>
      <c r="D142">
        <v>0.99995650566513705</v>
      </c>
      <c r="E142">
        <v>2.9999302772554</v>
      </c>
      <c r="F142">
        <v>0.99937649532371498</v>
      </c>
      <c r="G142">
        <v>0.87939667540215105</v>
      </c>
      <c r="H142">
        <v>0.99988399912999304</v>
      </c>
      <c r="I142" t="s">
        <v>13</v>
      </c>
      <c r="J142" t="s">
        <v>12</v>
      </c>
      <c r="K142">
        <v>0.1706</v>
      </c>
      <c r="L142" s="11" t="str">
        <f>'VEP conseq'!S142</f>
        <v>intron_variant</v>
      </c>
      <c r="M142" s="11" t="str">
        <f>'VEP genes'!S142</f>
        <v>TAS2R3</v>
      </c>
      <c r="N142" s="11" t="str">
        <f>'ChIP genes'!P142</f>
        <v>TAS2R3</v>
      </c>
      <c r="O142" t="s">
        <v>27</v>
      </c>
    </row>
    <row r="143" spans="1:15" x14ac:dyDescent="0.35">
      <c r="A143">
        <v>16</v>
      </c>
      <c r="B143">
        <v>7462818</v>
      </c>
      <c r="C143">
        <v>0.66403616517790898</v>
      </c>
      <c r="D143">
        <v>0.99994925660932699</v>
      </c>
      <c r="E143">
        <v>2.9102088603232601</v>
      </c>
      <c r="F143">
        <v>0.99923149423620705</v>
      </c>
      <c r="G143">
        <v>0.86886072959503102</v>
      </c>
      <c r="H143">
        <v>0.999804248531864</v>
      </c>
      <c r="I143" t="s">
        <v>12</v>
      </c>
      <c r="J143" t="s">
        <v>10</v>
      </c>
      <c r="K143">
        <v>0.3493</v>
      </c>
      <c r="L143" s="11" t="str">
        <f>'VEP conseq'!S143</f>
        <v>downstream_gene_variant,upstream_gene_variant</v>
      </c>
      <c r="M143" s="11" t="str">
        <f>'VEP genes'!S143</f>
        <v>SSBP1,WEE2</v>
      </c>
      <c r="N143" s="11" t="str">
        <f>'ChIP genes'!P143</f>
        <v>SSBP1</v>
      </c>
      <c r="O143" t="s">
        <v>27</v>
      </c>
    </row>
    <row r="144" spans="1:15" x14ac:dyDescent="0.35">
      <c r="A144">
        <v>16</v>
      </c>
      <c r="B144">
        <v>7497368</v>
      </c>
      <c r="C144">
        <v>0.55405134008520396</v>
      </c>
      <c r="D144">
        <v>0.99968829060014897</v>
      </c>
      <c r="E144">
        <v>2.5672201113547799</v>
      </c>
      <c r="F144">
        <v>0.99765823243674301</v>
      </c>
      <c r="G144">
        <v>0.83197968478780204</v>
      </c>
      <c r="H144">
        <v>0.99934749510621301</v>
      </c>
      <c r="I144" t="s">
        <v>13</v>
      </c>
      <c r="J144" t="s">
        <v>12</v>
      </c>
      <c r="K144">
        <v>0.38090000000000002</v>
      </c>
      <c r="L144" s="11" t="str">
        <f>'VEP conseq'!S144</f>
        <v>intron_variant</v>
      </c>
      <c r="M144" s="11" t="str">
        <f>'VEP genes'!S144</f>
        <v>WEE2</v>
      </c>
      <c r="N144" s="11" t="str">
        <f>'ChIP genes'!P144</f>
        <v>WEE2</v>
      </c>
      <c r="O144" t="s">
        <v>27</v>
      </c>
    </row>
    <row r="145" spans="1:15" x14ac:dyDescent="0.35">
      <c r="A145">
        <v>16</v>
      </c>
      <c r="B145">
        <v>7511448</v>
      </c>
      <c r="C145">
        <v>0.52028789088735805</v>
      </c>
      <c r="D145">
        <v>0.99923884913990002</v>
      </c>
      <c r="E145">
        <v>2.8037612539591898</v>
      </c>
      <c r="F145">
        <v>0.99889799173493798</v>
      </c>
      <c r="G145">
        <v>0.84002507814323002</v>
      </c>
      <c r="H145">
        <v>0.99948524613934597</v>
      </c>
      <c r="I145" t="s">
        <v>10</v>
      </c>
      <c r="J145" t="s">
        <v>12</v>
      </c>
      <c r="K145">
        <v>0.46960000000000002</v>
      </c>
      <c r="L145" s="11" t="str">
        <f>'VEP conseq'!S145</f>
        <v>intergenic_variant</v>
      </c>
      <c r="M145" s="11" t="str">
        <f>'VEP genes'!S145</f>
        <v>-</v>
      </c>
      <c r="N145" s="11" t="str">
        <f>'ChIP genes'!P145</f>
        <v>WEE2</v>
      </c>
    </row>
    <row r="146" spans="1:15" x14ac:dyDescent="0.35">
      <c r="A146">
        <v>16</v>
      </c>
      <c r="B146">
        <v>7513966</v>
      </c>
      <c r="C146">
        <v>0.49734765329154101</v>
      </c>
      <c r="D146">
        <v>0.99886914729356502</v>
      </c>
      <c r="E146">
        <v>2.8340134555854699</v>
      </c>
      <c r="F146">
        <v>0.99902124265932002</v>
      </c>
      <c r="G146">
        <v>0.83518330221209602</v>
      </c>
      <c r="H146">
        <v>0.99941274559559201</v>
      </c>
      <c r="I146" t="s">
        <v>12</v>
      </c>
      <c r="J146" t="s">
        <v>10</v>
      </c>
      <c r="K146">
        <v>0.49159999999999998</v>
      </c>
      <c r="L146" s="11" t="str">
        <f>'VEP conseq'!S146</f>
        <v>intergenic_variant</v>
      </c>
      <c r="M146" s="11" t="str">
        <f>'VEP genes'!S146</f>
        <v>-</v>
      </c>
      <c r="N146" s="11" t="str">
        <f>'ChIP genes'!P146</f>
        <v>WEE2</v>
      </c>
    </row>
    <row r="147" spans="1:15" x14ac:dyDescent="0.35">
      <c r="A147">
        <v>17</v>
      </c>
      <c r="B147">
        <v>3753156</v>
      </c>
      <c r="C147">
        <v>0.52475940538316301</v>
      </c>
      <c r="D147">
        <v>0.99931133969800401</v>
      </c>
      <c r="E147">
        <v>2.6325032702771001</v>
      </c>
      <c r="F147">
        <v>0.998114985862394</v>
      </c>
      <c r="G147">
        <v>0.84739128956260801</v>
      </c>
      <c r="H147">
        <v>0.99955774668310005</v>
      </c>
      <c r="I147" t="s">
        <v>12</v>
      </c>
      <c r="J147" t="s">
        <v>11</v>
      </c>
      <c r="K147">
        <v>0.16389999999999999</v>
      </c>
      <c r="L147" s="11" t="str">
        <f>'VEP conseq'!S147</f>
        <v>intergenic_variant</v>
      </c>
      <c r="M147" s="11" t="str">
        <f>'VEP genes'!S147</f>
        <v>-</v>
      </c>
      <c r="N147" s="11" t="str">
        <f>'ChIP genes'!P147</f>
        <v>ENSCAFG00000041862</v>
      </c>
    </row>
    <row r="148" spans="1:15" x14ac:dyDescent="0.35">
      <c r="A148">
        <v>18</v>
      </c>
      <c r="B148">
        <v>5182868</v>
      </c>
      <c r="C148">
        <v>0.51218737495348798</v>
      </c>
      <c r="D148">
        <v>0.99911561519112102</v>
      </c>
      <c r="E148">
        <v>2.6844498422308001</v>
      </c>
      <c r="F148">
        <v>0.99846298847241399</v>
      </c>
      <c r="G148">
        <v>0.82481584284385401</v>
      </c>
      <c r="H148">
        <v>0.99925324439933305</v>
      </c>
      <c r="I148" t="s">
        <v>12</v>
      </c>
      <c r="J148" t="s">
        <v>10</v>
      </c>
      <c r="K148">
        <v>0.2082</v>
      </c>
      <c r="L148" s="11" t="str">
        <f>'VEP conseq'!S148</f>
        <v>intergenic_variant</v>
      </c>
      <c r="M148" s="11" t="str">
        <f>'VEP genes'!S148</f>
        <v>-</v>
      </c>
      <c r="N148" s="11" t="str">
        <f>'ChIP genes'!P148</f>
        <v>U6</v>
      </c>
    </row>
    <row r="149" spans="1:15" x14ac:dyDescent="0.35">
      <c r="A149">
        <v>18</v>
      </c>
      <c r="B149">
        <v>29595073</v>
      </c>
      <c r="C149">
        <v>0.30397064726141798</v>
      </c>
      <c r="D149">
        <v>0.98151490768327398</v>
      </c>
      <c r="E149">
        <v>3.11270861574799</v>
      </c>
      <c r="F149">
        <v>0.99950699630247197</v>
      </c>
      <c r="G149">
        <v>0.81934209650645295</v>
      </c>
      <c r="H149">
        <v>0.99911549336619998</v>
      </c>
      <c r="I149" t="s">
        <v>12</v>
      </c>
      <c r="J149" t="s">
        <v>10</v>
      </c>
      <c r="K149">
        <v>0.2208</v>
      </c>
      <c r="L149" s="11" t="str">
        <f>'VEP conseq'!S149</f>
        <v>upstream_gene_variant</v>
      </c>
      <c r="M149" s="11" t="str">
        <f>'VEP genes'!S149</f>
        <v>ENSCAFG00000046942</v>
      </c>
      <c r="N149" s="11" t="str">
        <f>'ChIP genes'!P149</f>
        <v>ENSCAFG00000046942</v>
      </c>
    </row>
    <row r="150" spans="1:15" x14ac:dyDescent="0.35">
      <c r="A150">
        <v>18</v>
      </c>
      <c r="B150">
        <v>42926246</v>
      </c>
      <c r="C150">
        <v>0.255244705895317</v>
      </c>
      <c r="D150">
        <v>0.96253687957143597</v>
      </c>
      <c r="E150">
        <v>2.86847942294883</v>
      </c>
      <c r="F150">
        <v>0.99910099325744905</v>
      </c>
      <c r="G150">
        <v>0.598486590875977</v>
      </c>
      <c r="H150">
        <v>0.923816428623215</v>
      </c>
      <c r="I150" t="s">
        <v>12</v>
      </c>
      <c r="J150" t="s">
        <v>11</v>
      </c>
      <c r="K150">
        <v>9.0529999999999999E-2</v>
      </c>
      <c r="L150" s="11" t="str">
        <f>'VEP conseq'!S150</f>
        <v>intergenic_variant</v>
      </c>
      <c r="M150" s="11" t="str">
        <f>'VEP genes'!S150</f>
        <v>-</v>
      </c>
      <c r="N150" s="11" t="str">
        <f>'ChIP genes'!P150</f>
        <v>AMBRA1</v>
      </c>
    </row>
    <row r="151" spans="1:15" x14ac:dyDescent="0.35">
      <c r="A151">
        <v>19</v>
      </c>
      <c r="B151">
        <v>4813917</v>
      </c>
      <c r="C151">
        <v>0.52804813885309099</v>
      </c>
      <c r="D151">
        <v>0.99941282647935104</v>
      </c>
      <c r="E151">
        <v>2.3389996527867698</v>
      </c>
      <c r="F151">
        <v>0.99545421590661898</v>
      </c>
      <c r="G151">
        <v>0.81866214162242501</v>
      </c>
      <c r="H151">
        <v>0.99908649314869902</v>
      </c>
      <c r="I151" t="s">
        <v>12</v>
      </c>
      <c r="J151" t="s">
        <v>10</v>
      </c>
      <c r="K151">
        <v>0.16109999999999999</v>
      </c>
      <c r="L151" s="11" t="str">
        <f>'VEP conseq'!S151</f>
        <v>intergenic_variant</v>
      </c>
      <c r="M151" s="11" t="str">
        <f>'VEP genes'!S151</f>
        <v>-</v>
      </c>
      <c r="N151" s="11" t="str">
        <f>'ChIP genes'!P151</f>
        <v>ENSCAFG00000003755</v>
      </c>
      <c r="O151" t="s">
        <v>24</v>
      </c>
    </row>
    <row r="152" spans="1:15" x14ac:dyDescent="0.35">
      <c r="A152">
        <v>19</v>
      </c>
      <c r="B152">
        <v>6178251</v>
      </c>
      <c r="C152">
        <v>0.60047601503000503</v>
      </c>
      <c r="D152">
        <v>0.99982602266054799</v>
      </c>
      <c r="E152">
        <v>2.6850358585053198</v>
      </c>
      <c r="F152">
        <v>0.99847748858116403</v>
      </c>
      <c r="G152">
        <v>0.84491350047927605</v>
      </c>
      <c r="H152">
        <v>0.99953599651997405</v>
      </c>
      <c r="I152" t="s">
        <v>10</v>
      </c>
      <c r="J152" t="s">
        <v>12</v>
      </c>
      <c r="K152">
        <v>0.2235</v>
      </c>
      <c r="L152" s="11" t="str">
        <f>'VEP conseq'!S152</f>
        <v>intergenic_variant</v>
      </c>
      <c r="M152" s="11" t="str">
        <f>'VEP genes'!S152</f>
        <v>-</v>
      </c>
      <c r="N152" s="11" t="str">
        <f>'ChIP genes'!P152</f>
        <v>ENSCAFG00000038491</v>
      </c>
      <c r="O152" t="s">
        <v>24</v>
      </c>
    </row>
    <row r="153" spans="1:15" x14ac:dyDescent="0.35">
      <c r="A153">
        <v>19</v>
      </c>
      <c r="B153">
        <v>6553427</v>
      </c>
      <c r="C153">
        <v>0.62208157481288695</v>
      </c>
      <c r="D153">
        <v>0.99989851321865297</v>
      </c>
      <c r="E153">
        <v>2.82190713227584</v>
      </c>
      <c r="F153">
        <v>0.99896324222431698</v>
      </c>
      <c r="G153">
        <v>0.87273266655553405</v>
      </c>
      <c r="H153">
        <v>0.999847748858116</v>
      </c>
      <c r="I153" t="s">
        <v>10</v>
      </c>
      <c r="J153" t="s">
        <v>12</v>
      </c>
      <c r="K153">
        <v>0.42549999999999999</v>
      </c>
      <c r="L153" s="11" t="str">
        <f>'VEP conseq'!S153</f>
        <v>intergenic_variant</v>
      </c>
      <c r="M153" s="11" t="str">
        <f>'VEP genes'!S153</f>
        <v>-</v>
      </c>
      <c r="N153" s="11" t="str">
        <f>'ChIP genes'!P153</f>
        <v>ENSCAFG00000038491</v>
      </c>
      <c r="O153" t="s">
        <v>24</v>
      </c>
    </row>
    <row r="154" spans="1:15" x14ac:dyDescent="0.35">
      <c r="A154">
        <v>19</v>
      </c>
      <c r="B154">
        <v>6560183</v>
      </c>
      <c r="C154">
        <v>0.62966555126148804</v>
      </c>
      <c r="D154">
        <v>0.99990576227446404</v>
      </c>
      <c r="E154">
        <v>2.8385474550009802</v>
      </c>
      <c r="F154">
        <v>0.99906474298557202</v>
      </c>
      <c r="G154">
        <v>0.869901605225741</v>
      </c>
      <c r="H154">
        <v>0.99981874864061504</v>
      </c>
      <c r="I154" t="s">
        <v>12</v>
      </c>
      <c r="J154" t="s">
        <v>10</v>
      </c>
      <c r="K154">
        <v>0.33839999999999998</v>
      </c>
      <c r="L154" s="11" t="str">
        <f>'VEP conseq'!S154</f>
        <v>intergenic_variant</v>
      </c>
      <c r="M154" s="11" t="str">
        <f>'VEP genes'!S154</f>
        <v>-</v>
      </c>
      <c r="N154" s="11" t="str">
        <f>'ChIP genes'!P154</f>
        <v>ENSCAFG00000038491</v>
      </c>
      <c r="O154" t="s">
        <v>24</v>
      </c>
    </row>
    <row r="155" spans="1:15" x14ac:dyDescent="0.35">
      <c r="A155">
        <v>19</v>
      </c>
      <c r="B155">
        <v>6590666</v>
      </c>
      <c r="C155">
        <v>0.61769932742275702</v>
      </c>
      <c r="D155">
        <v>0.99989126416284302</v>
      </c>
      <c r="E155">
        <v>2.68524098229986</v>
      </c>
      <c r="F155">
        <v>0.99848473863553999</v>
      </c>
      <c r="G155">
        <v>0.85566566437483105</v>
      </c>
      <c r="H155">
        <v>0.99965199738998001</v>
      </c>
      <c r="I155" t="s">
        <v>12</v>
      </c>
      <c r="J155" t="s">
        <v>13</v>
      </c>
      <c r="K155">
        <v>0.1908</v>
      </c>
      <c r="L155" s="11" t="str">
        <f>'VEP conseq'!S155</f>
        <v>intergenic_variant</v>
      </c>
      <c r="M155" s="11" t="str">
        <f>'VEP genes'!S155</f>
        <v>-</v>
      </c>
      <c r="N155" s="11" t="str">
        <f>'ChIP genes'!P155</f>
        <v>ENSCAFG00000038491</v>
      </c>
      <c r="O155" t="s">
        <v>24</v>
      </c>
    </row>
    <row r="156" spans="1:15" x14ac:dyDescent="0.35">
      <c r="A156">
        <v>19</v>
      </c>
      <c r="B156">
        <v>7095253</v>
      </c>
      <c r="C156">
        <v>0.54996935126686197</v>
      </c>
      <c r="D156">
        <v>0.99965204532109697</v>
      </c>
      <c r="E156">
        <v>3.0266981842874299</v>
      </c>
      <c r="F156">
        <v>0.99939824548684097</v>
      </c>
      <c r="G156">
        <v>0.89085380605729902</v>
      </c>
      <c r="H156">
        <v>0.99996374972812296</v>
      </c>
      <c r="I156" t="s">
        <v>11</v>
      </c>
      <c r="J156" t="s">
        <v>12</v>
      </c>
      <c r="K156">
        <v>0.249</v>
      </c>
      <c r="L156" s="11" t="str">
        <f>'VEP conseq'!S156</f>
        <v>intergenic_variant</v>
      </c>
      <c r="M156" s="11" t="str">
        <f>'VEP genes'!S156</f>
        <v>-</v>
      </c>
      <c r="N156" s="11" t="str">
        <f>'ChIP genes'!P156</f>
        <v>ENSCAFG00000041840</v>
      </c>
    </row>
    <row r="157" spans="1:15" x14ac:dyDescent="0.35">
      <c r="A157">
        <v>19</v>
      </c>
      <c r="B157">
        <v>7097389</v>
      </c>
      <c r="C157">
        <v>0.572170699844333</v>
      </c>
      <c r="D157">
        <v>0.999753532102444</v>
      </c>
      <c r="E157">
        <v>3.1558796343066802</v>
      </c>
      <c r="F157">
        <v>0.99957949684622605</v>
      </c>
      <c r="G157">
        <v>0.89905604932775496</v>
      </c>
      <c r="H157">
        <v>0.99998549989124896</v>
      </c>
      <c r="I157" t="s">
        <v>11</v>
      </c>
      <c r="J157" t="s">
        <v>12</v>
      </c>
      <c r="K157">
        <v>0.25419999999999998</v>
      </c>
      <c r="L157" s="11" t="str">
        <f>'VEP conseq'!S157</f>
        <v>intergenic_variant</v>
      </c>
      <c r="M157" s="11" t="str">
        <f>'VEP genes'!S157</f>
        <v>-</v>
      </c>
      <c r="N157" s="11" t="str">
        <f>'ChIP genes'!P157</f>
        <v>ENSCAFG00000041840</v>
      </c>
    </row>
    <row r="158" spans="1:15" x14ac:dyDescent="0.35">
      <c r="A158">
        <v>19</v>
      </c>
      <c r="B158">
        <v>7117822</v>
      </c>
      <c r="C158">
        <v>0.60418596284510095</v>
      </c>
      <c r="D158">
        <v>0.99984052077216901</v>
      </c>
      <c r="E158">
        <v>3.1209601546041701</v>
      </c>
      <c r="F158">
        <v>0.99952874646559897</v>
      </c>
      <c r="G158">
        <v>0.87519504660315495</v>
      </c>
      <c r="H158">
        <v>0.99986224896686704</v>
      </c>
      <c r="I158" t="s">
        <v>10</v>
      </c>
      <c r="J158" t="s">
        <v>12</v>
      </c>
      <c r="K158">
        <v>0.30309999999999998</v>
      </c>
      <c r="L158" s="11" t="str">
        <f>'VEP conseq'!S158</f>
        <v>intergenic_variant</v>
      </c>
      <c r="M158" s="11" t="str">
        <f>'VEP genes'!S158</f>
        <v>-</v>
      </c>
      <c r="N158" s="11" t="str">
        <f>'ChIP genes'!P158</f>
        <v>ENSCAFG00000041840</v>
      </c>
    </row>
    <row r="159" spans="1:15" x14ac:dyDescent="0.35">
      <c r="A159">
        <v>19</v>
      </c>
      <c r="B159">
        <v>7122489</v>
      </c>
      <c r="C159">
        <v>0.58089324937182496</v>
      </c>
      <c r="D159">
        <v>0.99976803021406502</v>
      </c>
      <c r="E159">
        <v>2.8818088145390202</v>
      </c>
      <c r="F159">
        <v>0.99915174363807702</v>
      </c>
      <c r="G159">
        <v>0.85976297022785098</v>
      </c>
      <c r="H159">
        <v>0.99971724787935901</v>
      </c>
      <c r="I159" t="s">
        <v>12</v>
      </c>
      <c r="J159" t="s">
        <v>10</v>
      </c>
      <c r="K159">
        <v>0.46800000000000003</v>
      </c>
      <c r="L159" s="11" t="str">
        <f>'VEP conseq'!S159</f>
        <v>intergenic_variant</v>
      </c>
      <c r="M159" s="11" t="str">
        <f>'VEP genes'!S159</f>
        <v>-</v>
      </c>
      <c r="N159" s="11" t="str">
        <f>'ChIP genes'!P159</f>
        <v>ENSCAFG00000041840</v>
      </c>
    </row>
    <row r="160" spans="1:15" x14ac:dyDescent="0.35">
      <c r="A160">
        <v>19</v>
      </c>
      <c r="B160">
        <v>7134607</v>
      </c>
      <c r="C160">
        <v>0.51840241675050502</v>
      </c>
      <c r="D160">
        <v>0.99921710197246805</v>
      </c>
      <c r="E160">
        <v>2.7019311720888499</v>
      </c>
      <c r="F160">
        <v>0.99855723917929395</v>
      </c>
      <c r="G160">
        <v>0.84330691250151402</v>
      </c>
      <c r="H160">
        <v>0.99952149641122301</v>
      </c>
      <c r="I160" t="s">
        <v>12</v>
      </c>
      <c r="J160" t="s">
        <v>11</v>
      </c>
      <c r="K160">
        <v>0.47420000000000001</v>
      </c>
      <c r="L160" s="11" t="str">
        <f>'VEP conseq'!S160</f>
        <v>intergenic_variant</v>
      </c>
      <c r="M160" s="11" t="str">
        <f>'VEP genes'!S160</f>
        <v>-</v>
      </c>
      <c r="N160" s="11" t="str">
        <f>'ChIP genes'!P160</f>
        <v>ENSCAFG00000041840</v>
      </c>
    </row>
    <row r="161" spans="1:14" x14ac:dyDescent="0.35">
      <c r="A161">
        <v>20</v>
      </c>
      <c r="B161">
        <v>13387022</v>
      </c>
      <c r="C161">
        <v>0.43317934842953298</v>
      </c>
      <c r="D161">
        <v>0.99686840788987197</v>
      </c>
      <c r="E161">
        <v>2.8035287860410398</v>
      </c>
      <c r="F161">
        <v>0.99889074168056302</v>
      </c>
      <c r="G161">
        <v>0.83943362243941899</v>
      </c>
      <c r="H161">
        <v>0.99947799608497101</v>
      </c>
      <c r="I161" t="s">
        <v>12</v>
      </c>
      <c r="J161" t="s">
        <v>10</v>
      </c>
      <c r="K161">
        <v>0.15040000000000001</v>
      </c>
      <c r="L161" s="11" t="str">
        <f>'VEP conseq'!S161</f>
        <v>intergenic_variant</v>
      </c>
      <c r="M161" s="11" t="str">
        <f>'VEP genes'!S161</f>
        <v>-</v>
      </c>
      <c r="N161" s="11" t="str">
        <f>'ChIP genes'!P161</f>
        <v>ENSCAFG00000005959</v>
      </c>
    </row>
    <row r="162" spans="1:14" x14ac:dyDescent="0.35">
      <c r="A162">
        <v>21</v>
      </c>
      <c r="B162">
        <v>5161435</v>
      </c>
      <c r="C162">
        <v>0.527320057452349</v>
      </c>
      <c r="D162">
        <v>0.99939107931191995</v>
      </c>
      <c r="E162">
        <v>2.4389946518983798</v>
      </c>
      <c r="F162">
        <v>0.99669397520481395</v>
      </c>
      <c r="G162">
        <v>0.83834131819888702</v>
      </c>
      <c r="H162">
        <v>0.99946349597621997</v>
      </c>
      <c r="I162" t="s">
        <v>12</v>
      </c>
      <c r="J162" t="s">
        <v>10</v>
      </c>
      <c r="K162">
        <v>0.36170000000000002</v>
      </c>
      <c r="L162" s="11" t="str">
        <f>'VEP conseq'!S162</f>
        <v>intron_variant</v>
      </c>
      <c r="M162" s="11" t="str">
        <f>'VEP genes'!S162</f>
        <v>MAML2</v>
      </c>
      <c r="N162" s="11" t="str">
        <f>'ChIP genes'!P162</f>
        <v>MAML2,ENSCAFG00000026616</v>
      </c>
    </row>
    <row r="163" spans="1:14" x14ac:dyDescent="0.35">
      <c r="A163">
        <v>21</v>
      </c>
      <c r="B163">
        <v>5163941</v>
      </c>
      <c r="C163">
        <v>0.50071522064430496</v>
      </c>
      <c r="D163">
        <v>0.99891989068423803</v>
      </c>
      <c r="E163">
        <v>2.3615385559360198</v>
      </c>
      <c r="F163">
        <v>0.99574421808163605</v>
      </c>
      <c r="G163">
        <v>0.83253997488792897</v>
      </c>
      <c r="H163">
        <v>0.99935474516058898</v>
      </c>
      <c r="I163" t="s">
        <v>12</v>
      </c>
      <c r="J163" t="s">
        <v>10</v>
      </c>
      <c r="K163">
        <v>0.45469999999999999</v>
      </c>
      <c r="L163" s="11" t="str">
        <f>'VEP conseq'!S163</f>
        <v>downstream_gene_variant</v>
      </c>
      <c r="M163" s="11" t="str">
        <f>'VEP genes'!S163</f>
        <v>MAML2</v>
      </c>
      <c r="N163" s="11" t="str">
        <f>'ChIP genes'!P163</f>
        <v>ENSCAFG00000026616</v>
      </c>
    </row>
    <row r="164" spans="1:14" x14ac:dyDescent="0.35">
      <c r="A164">
        <v>22</v>
      </c>
      <c r="B164">
        <v>11073667</v>
      </c>
      <c r="C164">
        <v>0.30570950239165401</v>
      </c>
      <c r="D164">
        <v>0.98200784347838699</v>
      </c>
      <c r="E164">
        <v>3.1034068138994599</v>
      </c>
      <c r="F164">
        <v>0.99949249619372105</v>
      </c>
      <c r="G164">
        <v>0.848226453611717</v>
      </c>
      <c r="H164">
        <v>0.99957949684622605</v>
      </c>
      <c r="I164" t="s">
        <v>10</v>
      </c>
      <c r="J164" t="s">
        <v>12</v>
      </c>
      <c r="K164">
        <v>0.38090000000000002</v>
      </c>
      <c r="L164" s="11" t="str">
        <f>'VEP conseq'!S164</f>
        <v>intergenic_variant</v>
      </c>
      <c r="M164" s="11" t="str">
        <f>'VEP genes'!S164</f>
        <v>-</v>
      </c>
      <c r="N164" s="11" t="str">
        <f>'ChIP genes'!P164</f>
        <v>ENSCAFG00000045070</v>
      </c>
    </row>
    <row r="165" spans="1:14" x14ac:dyDescent="0.35">
      <c r="A165">
        <v>22</v>
      </c>
      <c r="B165">
        <v>12027888</v>
      </c>
      <c r="C165">
        <v>0.67585243608956602</v>
      </c>
      <c r="D165">
        <v>0.99997100377675796</v>
      </c>
      <c r="E165">
        <v>2.6811406724778002</v>
      </c>
      <c r="F165">
        <v>0.99844123830928699</v>
      </c>
      <c r="G165">
        <v>0.82297991917453195</v>
      </c>
      <c r="H165">
        <v>0.99922424418183098</v>
      </c>
      <c r="I165" t="s">
        <v>12</v>
      </c>
      <c r="J165" t="s">
        <v>10</v>
      </c>
      <c r="K165">
        <v>0.34100000000000003</v>
      </c>
      <c r="L165" s="11" t="str">
        <f>'VEP conseq'!S165</f>
        <v>intron_variant,non_coding_transcript_variant</v>
      </c>
      <c r="M165" s="11" t="str">
        <f>'VEP genes'!S165</f>
        <v>ENSCAFG00000042444</v>
      </c>
      <c r="N165" s="11" t="str">
        <f>'ChIP genes'!P165</f>
        <v>ENSCAFG00000042444,U6</v>
      </c>
    </row>
    <row r="166" spans="1:14" x14ac:dyDescent="0.35">
      <c r="A166">
        <v>22</v>
      </c>
      <c r="B166">
        <v>12039716</v>
      </c>
      <c r="C166">
        <v>0.67459554270028199</v>
      </c>
      <c r="D166">
        <v>0.99996375472094801</v>
      </c>
      <c r="E166">
        <v>2.8697664392179001</v>
      </c>
      <c r="F166">
        <v>0.99911549336619998</v>
      </c>
      <c r="G166">
        <v>0.81154483730622295</v>
      </c>
      <c r="H166">
        <v>0.99894874211556595</v>
      </c>
      <c r="I166" t="s">
        <v>11</v>
      </c>
      <c r="J166" t="s">
        <v>12</v>
      </c>
      <c r="K166">
        <v>0.35310000000000002</v>
      </c>
      <c r="L166" s="11" t="str">
        <f>'VEP conseq'!S166</f>
        <v>intron_variant,non_coding_transcript_variant</v>
      </c>
      <c r="M166" s="11" t="str">
        <f>'VEP genes'!S166</f>
        <v>ENSCAFG00000042444</v>
      </c>
      <c r="N166" s="11" t="str">
        <f>'ChIP genes'!P166</f>
        <v>ENSCAFG00000042444,U6</v>
      </c>
    </row>
    <row r="167" spans="1:14" x14ac:dyDescent="0.35">
      <c r="A167">
        <v>22</v>
      </c>
      <c r="B167">
        <v>18774821</v>
      </c>
      <c r="C167">
        <v>0.46464110878276399</v>
      </c>
      <c r="D167">
        <v>0.99810799643346504</v>
      </c>
      <c r="E167">
        <v>2.9095142086268</v>
      </c>
      <c r="F167">
        <v>0.99922424418183098</v>
      </c>
      <c r="G167">
        <v>0.87044349242359997</v>
      </c>
      <c r="H167">
        <v>0.99982599869499</v>
      </c>
      <c r="I167" t="s">
        <v>10</v>
      </c>
      <c r="J167" t="s">
        <v>12</v>
      </c>
      <c r="K167">
        <v>8.7739999999999999E-2</v>
      </c>
      <c r="L167" s="11" t="str">
        <f>'VEP conseq'!S167</f>
        <v>intron_variant,non_coding_transcript_variant</v>
      </c>
      <c r="M167" s="11" t="str">
        <f>'VEP genes'!S167</f>
        <v>ENSCAFG00000047507,ENSCAFG00000049065</v>
      </c>
      <c r="N167" s="11" t="str">
        <f>'ChIP genes'!P167</f>
        <v>ENSCAFG00000047507,ENSCAFG00000049065</v>
      </c>
    </row>
    <row r="168" spans="1:14" x14ac:dyDescent="0.35">
      <c r="A168">
        <v>22</v>
      </c>
      <c r="B168">
        <v>18925763</v>
      </c>
      <c r="C168">
        <v>0.44501963332209798</v>
      </c>
      <c r="D168">
        <v>0.99736134368498497</v>
      </c>
      <c r="E168">
        <v>2.5745167166785698</v>
      </c>
      <c r="F168">
        <v>0.99775973319799904</v>
      </c>
      <c r="G168">
        <v>0.83183766821113003</v>
      </c>
      <c r="H168">
        <v>0.99934024505183805</v>
      </c>
      <c r="I168" t="s">
        <v>12</v>
      </c>
      <c r="J168" t="s">
        <v>10</v>
      </c>
      <c r="K168">
        <v>0.188</v>
      </c>
      <c r="L168" s="11" t="str">
        <f>'VEP conseq'!S168</f>
        <v>intergenic_variant</v>
      </c>
      <c r="M168" s="11" t="str">
        <f>'VEP genes'!S168</f>
        <v>-</v>
      </c>
      <c r="N168" s="11" t="str">
        <f>'ChIP genes'!P168</f>
        <v>U6</v>
      </c>
    </row>
    <row r="169" spans="1:14" x14ac:dyDescent="0.35">
      <c r="A169">
        <v>22</v>
      </c>
      <c r="B169">
        <v>18960901</v>
      </c>
      <c r="C169">
        <v>0.41817450764250003</v>
      </c>
      <c r="D169">
        <v>0.99602026836004598</v>
      </c>
      <c r="E169">
        <v>2.56088048417188</v>
      </c>
      <c r="F169">
        <v>0.99763648227361701</v>
      </c>
      <c r="G169">
        <v>0.83449533556970301</v>
      </c>
      <c r="H169">
        <v>0.99940549554121705</v>
      </c>
      <c r="I169" t="s">
        <v>12</v>
      </c>
      <c r="J169" t="s">
        <v>10</v>
      </c>
      <c r="K169">
        <v>0.32750000000000001</v>
      </c>
      <c r="L169" s="11" t="str">
        <f>'VEP conseq'!S169</f>
        <v>intergenic_variant</v>
      </c>
      <c r="M169" s="11" t="str">
        <f>'VEP genes'!S169</f>
        <v>-</v>
      </c>
      <c r="N169" s="11" t="str">
        <f>'ChIP genes'!P169</f>
        <v>U6</v>
      </c>
    </row>
    <row r="170" spans="1:14" x14ac:dyDescent="0.35">
      <c r="A170">
        <v>22</v>
      </c>
      <c r="B170">
        <v>18962347</v>
      </c>
      <c r="C170">
        <v>0.40472574745964901</v>
      </c>
      <c r="D170">
        <v>0.99511413638373603</v>
      </c>
      <c r="E170">
        <v>2.4864239361842202</v>
      </c>
      <c r="F170">
        <v>0.99705647792358398</v>
      </c>
      <c r="G170">
        <v>0.83347338304798002</v>
      </c>
      <c r="H170">
        <v>0.99936199521496405</v>
      </c>
      <c r="I170" t="s">
        <v>12</v>
      </c>
      <c r="J170" t="s">
        <v>10</v>
      </c>
      <c r="K170">
        <v>8.6709999999999995E-2</v>
      </c>
      <c r="L170" s="11" t="str">
        <f>'VEP conseq'!S170</f>
        <v>intergenic_variant</v>
      </c>
      <c r="M170" s="11" t="str">
        <f>'VEP genes'!S170</f>
        <v>-</v>
      </c>
      <c r="N170" s="11" t="str">
        <f>'ChIP genes'!P170</f>
        <v>U6</v>
      </c>
    </row>
    <row r="171" spans="1:14" x14ac:dyDescent="0.35">
      <c r="A171">
        <v>22</v>
      </c>
      <c r="B171">
        <v>19870809</v>
      </c>
      <c r="C171">
        <v>0.44937384033942201</v>
      </c>
      <c r="D171">
        <v>0.99756431724767802</v>
      </c>
      <c r="E171">
        <v>2.1769941308045802</v>
      </c>
      <c r="F171">
        <v>0.99248894366707796</v>
      </c>
      <c r="G171">
        <v>0.81669856040979205</v>
      </c>
      <c r="H171">
        <v>0.99903574276807094</v>
      </c>
      <c r="I171" t="s">
        <v>10</v>
      </c>
      <c r="J171" t="s">
        <v>12</v>
      </c>
      <c r="K171">
        <v>0.32800000000000001</v>
      </c>
      <c r="L171" s="11" t="str">
        <f>'VEP conseq'!S171</f>
        <v>intergenic_variant</v>
      </c>
      <c r="M171" s="11" t="str">
        <f>'VEP genes'!S171</f>
        <v>-</v>
      </c>
      <c r="N171" s="11" t="str">
        <f>'ChIP genes'!P171</f>
        <v>ENSCAFG00000046482</v>
      </c>
    </row>
    <row r="172" spans="1:14" x14ac:dyDescent="0.35">
      <c r="A172">
        <v>22</v>
      </c>
      <c r="B172">
        <v>19896418</v>
      </c>
      <c r="C172">
        <v>0.42761157685192802</v>
      </c>
      <c r="D172">
        <v>0.99653495132258996</v>
      </c>
      <c r="E172">
        <v>2.4739129863454501</v>
      </c>
      <c r="F172">
        <v>0.99695497716232895</v>
      </c>
      <c r="G172">
        <v>0.838529200574615</v>
      </c>
      <c r="H172">
        <v>0.99947074603059505</v>
      </c>
      <c r="I172" t="s">
        <v>10</v>
      </c>
      <c r="J172" t="s">
        <v>12</v>
      </c>
      <c r="K172">
        <v>0.10580000000000001</v>
      </c>
      <c r="L172" s="11" t="str">
        <f>'VEP conseq'!S172</f>
        <v>intergenic_variant</v>
      </c>
      <c r="M172" s="11" t="str">
        <f>'VEP genes'!S172</f>
        <v>-</v>
      </c>
      <c r="N172" s="11" t="str">
        <f>'ChIP genes'!P172</f>
        <v>ENSCAFG00000046482</v>
      </c>
    </row>
    <row r="173" spans="1:14" x14ac:dyDescent="0.35">
      <c r="A173">
        <v>22</v>
      </c>
      <c r="B173">
        <v>19909927</v>
      </c>
      <c r="C173">
        <v>0.43312163314343599</v>
      </c>
      <c r="D173">
        <v>0.99686115883406201</v>
      </c>
      <c r="E173">
        <v>2.6836009528565601</v>
      </c>
      <c r="F173">
        <v>0.99844848836366296</v>
      </c>
      <c r="G173">
        <v>0.847982681221086</v>
      </c>
      <c r="H173">
        <v>0.99956499673747601</v>
      </c>
      <c r="I173" t="s">
        <v>10</v>
      </c>
      <c r="J173" t="s">
        <v>12</v>
      </c>
      <c r="K173">
        <v>7.9710000000000003E-2</v>
      </c>
      <c r="L173" s="11" t="str">
        <f>'VEP conseq'!S173</f>
        <v>intergenic_variant</v>
      </c>
      <c r="M173" s="11" t="str">
        <f>'VEP genes'!S173</f>
        <v>-</v>
      </c>
      <c r="N173" s="11" t="str">
        <f>'ChIP genes'!P173</f>
        <v>ENSCAFG00000046482</v>
      </c>
    </row>
    <row r="174" spans="1:14" x14ac:dyDescent="0.35">
      <c r="A174">
        <v>22</v>
      </c>
      <c r="B174">
        <v>19925395</v>
      </c>
      <c r="C174">
        <v>0.51649259327484098</v>
      </c>
      <c r="D174">
        <v>0.99918085669341605</v>
      </c>
      <c r="E174">
        <v>3.0897729588365301</v>
      </c>
      <c r="F174">
        <v>0.99948524613934597</v>
      </c>
      <c r="G174">
        <v>0.88748240777004295</v>
      </c>
      <c r="H174">
        <v>0.999934749510621</v>
      </c>
      <c r="I174" t="s">
        <v>10</v>
      </c>
      <c r="J174" t="s">
        <v>12</v>
      </c>
      <c r="K174">
        <v>0.11</v>
      </c>
      <c r="L174" s="11" t="str">
        <f>'VEP conseq'!S174</f>
        <v>intergenic_variant</v>
      </c>
      <c r="M174" s="11" t="str">
        <f>'VEP genes'!S174</f>
        <v>-</v>
      </c>
      <c r="N174" s="11" t="str">
        <f>'ChIP genes'!P174</f>
        <v>ENSCAFG00000046482</v>
      </c>
    </row>
    <row r="175" spans="1:14" x14ac:dyDescent="0.35">
      <c r="A175">
        <v>22</v>
      </c>
      <c r="B175">
        <v>19967910</v>
      </c>
      <c r="C175">
        <v>0.43499895191947502</v>
      </c>
      <c r="D175">
        <v>0.99691915128054598</v>
      </c>
      <c r="E175">
        <v>2.65938994368212</v>
      </c>
      <c r="F175">
        <v>0.998332487493656</v>
      </c>
      <c r="G175">
        <v>0.84587773802322597</v>
      </c>
      <c r="H175">
        <v>0.99955049662872497</v>
      </c>
      <c r="I175" t="s">
        <v>12</v>
      </c>
      <c r="J175" t="s">
        <v>10</v>
      </c>
      <c r="K175">
        <v>0.13159999999999999</v>
      </c>
      <c r="L175" s="11" t="str">
        <f>'VEP conseq'!S175</f>
        <v>intergenic_variant</v>
      </c>
      <c r="M175" s="11" t="str">
        <f>'VEP genes'!S175</f>
        <v>-</v>
      </c>
      <c r="N175" s="11" t="str">
        <f>'ChIP genes'!P175</f>
        <v>ENSCAFG00000046482</v>
      </c>
    </row>
    <row r="176" spans="1:14" x14ac:dyDescent="0.35">
      <c r="A176">
        <v>22</v>
      </c>
      <c r="B176">
        <v>31172201</v>
      </c>
      <c r="C176">
        <v>0.30150149980020902</v>
      </c>
      <c r="D176">
        <v>0.98092048510681495</v>
      </c>
      <c r="E176">
        <v>4.2512791361901199</v>
      </c>
      <c r="F176">
        <v>0.99994924961937204</v>
      </c>
      <c r="G176">
        <v>0.66380475491587498</v>
      </c>
      <c r="H176">
        <v>0.97778583339375003</v>
      </c>
      <c r="I176" t="s">
        <v>12</v>
      </c>
      <c r="J176" t="s">
        <v>10</v>
      </c>
      <c r="K176">
        <v>5.8500000000000003E-2</v>
      </c>
      <c r="L176" s="11" t="str">
        <f>'VEP conseq'!S176</f>
        <v>downstream_gene_variant</v>
      </c>
      <c r="M176" s="11" t="str">
        <f>'VEP genes'!S176</f>
        <v>SCEL</v>
      </c>
      <c r="N176" s="11" t="str">
        <f>'ChIP genes'!P176</f>
        <v>SLAIN1</v>
      </c>
    </row>
    <row r="177" spans="1:14" x14ac:dyDescent="0.35">
      <c r="A177">
        <v>22</v>
      </c>
      <c r="B177">
        <v>31194138</v>
      </c>
      <c r="C177">
        <v>0.377042470195456</v>
      </c>
      <c r="D177">
        <v>0.99326562715206301</v>
      </c>
      <c r="E177">
        <v>5.8440039285803698</v>
      </c>
      <c r="F177">
        <v>0.99999274994562504</v>
      </c>
      <c r="G177">
        <v>0.66581732772760305</v>
      </c>
      <c r="H177">
        <v>0.97865583991879901</v>
      </c>
      <c r="I177" t="s">
        <v>10</v>
      </c>
      <c r="J177" t="s">
        <v>11</v>
      </c>
      <c r="K177">
        <v>0.37119999999999997</v>
      </c>
      <c r="L177" s="11" t="str">
        <f>'VEP conseq'!S177</f>
        <v>intergenic_variant</v>
      </c>
      <c r="M177" s="11" t="str">
        <f>'VEP genes'!S177</f>
        <v>-</v>
      </c>
      <c r="N177" s="11" t="str">
        <f>'ChIP genes'!P177</f>
        <v>SLAIN1</v>
      </c>
    </row>
    <row r="178" spans="1:14" x14ac:dyDescent="0.35">
      <c r="A178">
        <v>22</v>
      </c>
      <c r="B178">
        <v>31201052</v>
      </c>
      <c r="C178">
        <v>0.29253805316907699</v>
      </c>
      <c r="D178">
        <v>0.97818034201045301</v>
      </c>
      <c r="E178">
        <v>3.9691516079341298</v>
      </c>
      <c r="F178">
        <v>0.99992749945624604</v>
      </c>
      <c r="G178">
        <v>0.65065944848680701</v>
      </c>
      <c r="H178">
        <v>0.97186978902341803</v>
      </c>
      <c r="I178" t="s">
        <v>10</v>
      </c>
      <c r="J178" t="s">
        <v>12</v>
      </c>
      <c r="K178">
        <v>7.9130000000000006E-2</v>
      </c>
      <c r="L178" s="11" t="str">
        <f>'VEP conseq'!S178</f>
        <v>intron_variant</v>
      </c>
      <c r="M178" s="11" t="str">
        <f>'VEP genes'!S178</f>
        <v>SLAIN1</v>
      </c>
      <c r="N178" s="11" t="str">
        <f>'ChIP genes'!P178</f>
        <v>SLAIN1</v>
      </c>
    </row>
    <row r="179" spans="1:14" x14ac:dyDescent="0.35">
      <c r="A179">
        <v>22</v>
      </c>
      <c r="B179">
        <v>31222265</v>
      </c>
      <c r="C179">
        <v>0.27825037566828797</v>
      </c>
      <c r="D179">
        <v>0.97287403315718102</v>
      </c>
      <c r="E179">
        <v>3.8922371488232699</v>
      </c>
      <c r="F179">
        <v>0.999912999347495</v>
      </c>
      <c r="G179">
        <v>0.65069611273061101</v>
      </c>
      <c r="H179">
        <v>0.97189153918654403</v>
      </c>
      <c r="I179" t="s">
        <v>12</v>
      </c>
      <c r="J179" t="s">
        <v>10</v>
      </c>
      <c r="K179">
        <v>0.46579999999999999</v>
      </c>
      <c r="L179" s="11" t="str">
        <f>'VEP conseq'!S179</f>
        <v>intron_variant</v>
      </c>
      <c r="M179" s="11" t="str">
        <f>'VEP genes'!S179</f>
        <v>SLAIN1</v>
      </c>
      <c r="N179" s="11" t="str">
        <f>'ChIP genes'!P179</f>
        <v>SLAIN1</v>
      </c>
    </row>
    <row r="180" spans="1:14" x14ac:dyDescent="0.35">
      <c r="A180">
        <v>22</v>
      </c>
      <c r="B180">
        <v>31329887</v>
      </c>
      <c r="C180">
        <v>0.25178188349943598</v>
      </c>
      <c r="D180">
        <v>0.96037666093991303</v>
      </c>
      <c r="E180">
        <v>4.2886367442761504</v>
      </c>
      <c r="F180">
        <v>0.99996374972812296</v>
      </c>
      <c r="G180">
        <v>0.72204842863629404</v>
      </c>
      <c r="H180">
        <v>0.992459943449576</v>
      </c>
      <c r="I180" t="s">
        <v>10</v>
      </c>
      <c r="J180" t="s">
        <v>12</v>
      </c>
      <c r="K180">
        <v>9.5399999999999999E-2</v>
      </c>
      <c r="L180" s="11" t="str">
        <f>'VEP conseq'!S180</f>
        <v>intergenic_variant</v>
      </c>
      <c r="M180" s="11" t="str">
        <f>'VEP genes'!S180</f>
        <v>-</v>
      </c>
      <c r="N180" s="11" t="str">
        <f>'ChIP genes'!P180</f>
        <v>EDNRB</v>
      </c>
    </row>
    <row r="181" spans="1:14" x14ac:dyDescent="0.35">
      <c r="A181">
        <v>22</v>
      </c>
      <c r="B181">
        <v>31334345</v>
      </c>
      <c r="C181">
        <v>0.28912802597988202</v>
      </c>
      <c r="D181">
        <v>0.97715822514117501</v>
      </c>
      <c r="E181">
        <v>4.7768820529981699</v>
      </c>
      <c r="F181">
        <v>0.99998549989124896</v>
      </c>
      <c r="G181">
        <v>0.75819274486755495</v>
      </c>
      <c r="H181">
        <v>0.99637497281229603</v>
      </c>
      <c r="I181" t="s">
        <v>12</v>
      </c>
      <c r="J181" t="s">
        <v>11</v>
      </c>
      <c r="K181">
        <v>7.6600000000000001E-2</v>
      </c>
      <c r="L181" s="11" t="str">
        <f>'VEP conseq'!S181</f>
        <v>intergenic_variant</v>
      </c>
      <c r="M181" s="11" t="str">
        <f>'VEP genes'!S181</f>
        <v>-</v>
      </c>
      <c r="N181" s="11" t="str">
        <f>'ChIP genes'!P181</f>
        <v>EDNRB</v>
      </c>
    </row>
    <row r="182" spans="1:14" x14ac:dyDescent="0.35">
      <c r="A182">
        <v>22</v>
      </c>
      <c r="B182">
        <v>31347124</v>
      </c>
      <c r="C182">
        <v>0.384900708034419</v>
      </c>
      <c r="D182">
        <v>0.993831053505281</v>
      </c>
      <c r="E182">
        <v>6.1701303037194801</v>
      </c>
      <c r="F182">
        <v>1</v>
      </c>
      <c r="G182">
        <v>0.78302132086371901</v>
      </c>
      <c r="H182">
        <v>0.99796998477488597</v>
      </c>
      <c r="I182" t="s">
        <v>10</v>
      </c>
      <c r="J182" t="s">
        <v>12</v>
      </c>
      <c r="K182">
        <v>0.35099999999999998</v>
      </c>
      <c r="L182" s="11" t="str">
        <f>'VEP conseq'!S182</f>
        <v>intergenic_variant</v>
      </c>
      <c r="M182" s="11" t="str">
        <f>'VEP genes'!S182</f>
        <v>-</v>
      </c>
      <c r="N182" s="11" t="str">
        <f>'ChIP genes'!P182</f>
        <v>EDNRB</v>
      </c>
    </row>
    <row r="183" spans="1:14" x14ac:dyDescent="0.35">
      <c r="A183">
        <v>22</v>
      </c>
      <c r="B183">
        <v>31367576</v>
      </c>
      <c r="C183">
        <v>0.33536232025251</v>
      </c>
      <c r="D183">
        <v>0.98812604658243297</v>
      </c>
      <c r="E183">
        <v>4.3410529902667196</v>
      </c>
      <c r="F183">
        <v>0.99997099978249804</v>
      </c>
      <c r="G183">
        <v>0.76286884368859997</v>
      </c>
      <c r="H183">
        <v>0.99684622634669795</v>
      </c>
      <c r="I183" t="s">
        <v>10</v>
      </c>
      <c r="J183" t="s">
        <v>12</v>
      </c>
      <c r="K183">
        <v>0.33239999999999997</v>
      </c>
      <c r="L183" s="11" t="str">
        <f>'VEP conseq'!S183</f>
        <v>intergenic_variant</v>
      </c>
      <c r="M183" s="11" t="str">
        <f>'VEP genes'!S183</f>
        <v>-</v>
      </c>
      <c r="N183" s="11" t="str">
        <f>'ChIP genes'!P183</f>
        <v>EDNRB</v>
      </c>
    </row>
    <row r="184" spans="1:14" x14ac:dyDescent="0.35">
      <c r="A184">
        <v>22</v>
      </c>
      <c r="B184">
        <v>31391161</v>
      </c>
      <c r="C184">
        <v>0.32630130485043402</v>
      </c>
      <c r="D184">
        <v>0.98648051091345401</v>
      </c>
      <c r="E184">
        <v>4.2602832847572598</v>
      </c>
      <c r="F184">
        <v>0.999956499673748</v>
      </c>
      <c r="G184">
        <v>0.74999935712806198</v>
      </c>
      <c r="H184">
        <v>0.99573696802725997</v>
      </c>
      <c r="I184" t="s">
        <v>10</v>
      </c>
      <c r="J184" t="s">
        <v>12</v>
      </c>
      <c r="K184">
        <v>0.31619999999999998</v>
      </c>
      <c r="L184" s="11" t="str">
        <f>'VEP conseq'!S184</f>
        <v>intergenic_variant</v>
      </c>
      <c r="M184" s="11" t="str">
        <f>'VEP genes'!S184</f>
        <v>-</v>
      </c>
      <c r="N184" s="11" t="str">
        <f>'ChIP genes'!P184</f>
        <v>EDNRB</v>
      </c>
    </row>
    <row r="185" spans="1:14" x14ac:dyDescent="0.35">
      <c r="A185">
        <v>22</v>
      </c>
      <c r="B185">
        <v>42735494</v>
      </c>
      <c r="C185">
        <v>0.44568632195502</v>
      </c>
      <c r="D185">
        <v>0.99739758896403696</v>
      </c>
      <c r="E185">
        <v>2.2111922622240798</v>
      </c>
      <c r="F185">
        <v>0.99326469948524598</v>
      </c>
      <c r="G185">
        <v>0.82060181896877904</v>
      </c>
      <c r="H185">
        <v>0.99914449358370205</v>
      </c>
      <c r="I185" t="s">
        <v>12</v>
      </c>
      <c r="J185" t="s">
        <v>11</v>
      </c>
      <c r="K185">
        <v>0.1351</v>
      </c>
      <c r="L185" s="11" t="str">
        <f>'VEP conseq'!S185</f>
        <v>intron_variant</v>
      </c>
      <c r="M185" s="11" t="str">
        <f>'VEP genes'!S185</f>
        <v>GPC5</v>
      </c>
      <c r="N185" s="11" t="str">
        <f>'ChIP genes'!P185</f>
        <v>GPC5,U4</v>
      </c>
    </row>
    <row r="186" spans="1:14" x14ac:dyDescent="0.35">
      <c r="A186">
        <v>22</v>
      </c>
      <c r="B186">
        <v>42749047</v>
      </c>
      <c r="C186">
        <v>0.44503856056647001</v>
      </c>
      <c r="D186">
        <v>0.99736859274079503</v>
      </c>
      <c r="E186">
        <v>2.2180041039391099</v>
      </c>
      <c r="F186">
        <v>0.99337345030087698</v>
      </c>
      <c r="G186">
        <v>0.82158778660908705</v>
      </c>
      <c r="H186">
        <v>0.99917349380120302</v>
      </c>
      <c r="I186" t="s">
        <v>10</v>
      </c>
      <c r="J186" t="s">
        <v>12</v>
      </c>
      <c r="K186">
        <v>0.2702</v>
      </c>
      <c r="L186" s="11" t="str">
        <f>'VEP conseq'!S186</f>
        <v>intron_variant</v>
      </c>
      <c r="M186" s="11" t="str">
        <f>'VEP genes'!S186</f>
        <v>GPC5</v>
      </c>
      <c r="N186" s="11" t="str">
        <f>'ChIP genes'!P186</f>
        <v>GPC5,U4</v>
      </c>
    </row>
    <row r="187" spans="1:14" x14ac:dyDescent="0.35">
      <c r="A187">
        <v>22</v>
      </c>
      <c r="B187">
        <v>42752764</v>
      </c>
      <c r="C187">
        <v>0.44936745511843201</v>
      </c>
      <c r="D187">
        <v>0.99755706819186796</v>
      </c>
      <c r="E187">
        <v>2.22323067996878</v>
      </c>
      <c r="F187">
        <v>0.99346045095338198</v>
      </c>
      <c r="G187">
        <v>0.82096857381720301</v>
      </c>
      <c r="H187">
        <v>0.99915899369245298</v>
      </c>
      <c r="I187" t="s">
        <v>10</v>
      </c>
      <c r="J187" t="s">
        <v>12</v>
      </c>
      <c r="K187">
        <v>0.4219</v>
      </c>
      <c r="L187" s="11" t="str">
        <f>'VEP conseq'!S187</f>
        <v>intron_variant</v>
      </c>
      <c r="M187" s="11" t="str">
        <f>'VEP genes'!S187</f>
        <v>GPC5</v>
      </c>
      <c r="N187" s="11" t="str">
        <f>'ChIP genes'!P187</f>
        <v>GPC5,U4</v>
      </c>
    </row>
    <row r="188" spans="1:14" x14ac:dyDescent="0.35">
      <c r="A188">
        <v>22</v>
      </c>
      <c r="B188">
        <v>42783021</v>
      </c>
      <c r="C188">
        <v>0.42128818371564503</v>
      </c>
      <c r="D188">
        <v>0.99617249853206602</v>
      </c>
      <c r="E188">
        <v>2.2133711051241698</v>
      </c>
      <c r="F188">
        <v>0.99330819981149898</v>
      </c>
      <c r="G188">
        <v>0.817058057520888</v>
      </c>
      <c r="H188">
        <v>0.99904299282244602</v>
      </c>
      <c r="I188" t="s">
        <v>10</v>
      </c>
      <c r="J188" t="s">
        <v>11</v>
      </c>
      <c r="K188">
        <v>0.35170000000000001</v>
      </c>
      <c r="L188" s="11" t="str">
        <f>'VEP conseq'!S188</f>
        <v>intron_variant</v>
      </c>
      <c r="M188" s="11" t="str">
        <f>'VEP genes'!S188</f>
        <v>GPC5</v>
      </c>
      <c r="N188" s="11" t="str">
        <f>'ChIP genes'!P188</f>
        <v>GPC5,U4</v>
      </c>
    </row>
    <row r="189" spans="1:14" x14ac:dyDescent="0.35">
      <c r="A189">
        <v>23</v>
      </c>
      <c r="B189">
        <v>33715960</v>
      </c>
      <c r="C189">
        <v>0.392427291673422</v>
      </c>
      <c r="D189">
        <v>0.99429499307715197</v>
      </c>
      <c r="E189">
        <v>2.6589255852992801</v>
      </c>
      <c r="F189">
        <v>0.99832523743928103</v>
      </c>
      <c r="G189">
        <v>0.84031166284971903</v>
      </c>
      <c r="H189">
        <v>0.99949249619372105</v>
      </c>
      <c r="I189" t="s">
        <v>10</v>
      </c>
      <c r="J189" t="s">
        <v>12</v>
      </c>
      <c r="K189">
        <v>0.47699999999999998</v>
      </c>
      <c r="L189" s="11" t="str">
        <f>'VEP conseq'!S189</f>
        <v>intergenic_variant</v>
      </c>
      <c r="M189" s="11" t="str">
        <f>'VEP genes'!S189</f>
        <v>-</v>
      </c>
      <c r="N189" s="11" t="str">
        <f>'ChIP genes'!P189</f>
        <v>ENSCAFG00000040986</v>
      </c>
    </row>
    <row r="190" spans="1:14" x14ac:dyDescent="0.35">
      <c r="A190">
        <v>23</v>
      </c>
      <c r="B190">
        <v>33728739</v>
      </c>
      <c r="C190">
        <v>0.41053713641691703</v>
      </c>
      <c r="D190">
        <v>0.995541830676554</v>
      </c>
      <c r="E190">
        <v>2.7989673198857798</v>
      </c>
      <c r="F190">
        <v>0.99886899151743602</v>
      </c>
      <c r="G190">
        <v>0.85545388436603298</v>
      </c>
      <c r="H190">
        <v>0.99964474733560504</v>
      </c>
      <c r="I190" t="s">
        <v>10</v>
      </c>
      <c r="J190" t="s">
        <v>12</v>
      </c>
      <c r="K190">
        <v>0.33079999999999998</v>
      </c>
      <c r="L190" s="11" t="str">
        <f>'VEP conseq'!S190</f>
        <v>intergenic_variant</v>
      </c>
      <c r="M190" s="11" t="str">
        <f>'VEP genes'!S190</f>
        <v>-</v>
      </c>
      <c r="N190" s="11" t="str">
        <f>'ChIP genes'!P190</f>
        <v>ENSCAFG00000040986</v>
      </c>
    </row>
    <row r="191" spans="1:14" x14ac:dyDescent="0.35">
      <c r="A191">
        <v>23</v>
      </c>
      <c r="B191">
        <v>33745926</v>
      </c>
      <c r="C191">
        <v>0.383155666026054</v>
      </c>
      <c r="D191">
        <v>0.99371506861231296</v>
      </c>
      <c r="E191">
        <v>2.6994630075327901</v>
      </c>
      <c r="F191">
        <v>0.99853548901616795</v>
      </c>
      <c r="G191">
        <v>0.83697986198344798</v>
      </c>
      <c r="H191">
        <v>0.99944174581309397</v>
      </c>
      <c r="I191" t="s">
        <v>12</v>
      </c>
      <c r="J191" t="s">
        <v>10</v>
      </c>
      <c r="K191">
        <v>0.16919999999999999</v>
      </c>
      <c r="L191" s="11" t="str">
        <f>'VEP conseq'!S191</f>
        <v>intergenic_variant</v>
      </c>
      <c r="M191" s="11" t="str">
        <f>'VEP genes'!S191</f>
        <v>-</v>
      </c>
      <c r="N191" s="11" t="str">
        <f>'ChIP genes'!P191</f>
        <v>ENSCAFG00000040986</v>
      </c>
    </row>
    <row r="192" spans="1:14" x14ac:dyDescent="0.35">
      <c r="A192">
        <v>23</v>
      </c>
      <c r="B192">
        <v>33747854</v>
      </c>
      <c r="C192">
        <v>0.36153732127809601</v>
      </c>
      <c r="D192">
        <v>0.99171432920862101</v>
      </c>
      <c r="E192">
        <v>2.6527192697241402</v>
      </c>
      <c r="F192">
        <v>0.998245486841151</v>
      </c>
      <c r="G192">
        <v>0.82285957632404705</v>
      </c>
      <c r="H192">
        <v>0.99920974407308005</v>
      </c>
      <c r="I192" t="s">
        <v>12</v>
      </c>
      <c r="J192" t="s">
        <v>10</v>
      </c>
      <c r="K192">
        <v>0.15390000000000001</v>
      </c>
      <c r="L192" s="11" t="str">
        <f>'VEP conseq'!S192</f>
        <v>intergenic_variant</v>
      </c>
      <c r="M192" s="11" t="str">
        <f>'VEP genes'!S192</f>
        <v>-</v>
      </c>
      <c r="N192" s="11" t="str">
        <f>'ChIP genes'!P192</f>
        <v>ENSCAFG00000040986</v>
      </c>
    </row>
    <row r="193" spans="1:15" x14ac:dyDescent="0.35">
      <c r="A193">
        <v>24</v>
      </c>
      <c r="B193">
        <v>2013708</v>
      </c>
      <c r="C193">
        <v>0.47131304829974502</v>
      </c>
      <c r="D193">
        <v>0.99833996621940002</v>
      </c>
      <c r="E193">
        <v>2.8373764484853998</v>
      </c>
      <c r="F193">
        <v>0.99905024287682198</v>
      </c>
      <c r="G193">
        <v>0.85712434247525104</v>
      </c>
      <c r="H193">
        <v>0.99966649749873104</v>
      </c>
      <c r="I193" t="s">
        <v>10</v>
      </c>
      <c r="J193" t="s">
        <v>12</v>
      </c>
      <c r="K193">
        <v>8.2869999999999999E-2</v>
      </c>
      <c r="L193" s="11" t="str">
        <f>'VEP conseq'!S193</f>
        <v>intergenic_variant</v>
      </c>
      <c r="M193" s="11" t="str">
        <f>'VEP genes'!S193</f>
        <v>-</v>
      </c>
      <c r="N193" s="11" t="str">
        <f>'ChIP genes'!P193</f>
        <v>NKX2-4</v>
      </c>
    </row>
    <row r="194" spans="1:15" x14ac:dyDescent="0.35">
      <c r="A194">
        <v>24</v>
      </c>
      <c r="B194">
        <v>2030474</v>
      </c>
      <c r="C194">
        <v>0.374451779263</v>
      </c>
      <c r="D194">
        <v>0.99303365736612803</v>
      </c>
      <c r="E194">
        <v>2.4177274113783702</v>
      </c>
      <c r="F194">
        <v>0.99648372362792703</v>
      </c>
      <c r="G194">
        <v>0.82282324371548299</v>
      </c>
      <c r="H194">
        <v>0.99920249401870498</v>
      </c>
      <c r="I194" t="s">
        <v>12</v>
      </c>
      <c r="J194" t="s">
        <v>10</v>
      </c>
      <c r="K194">
        <v>0.2172</v>
      </c>
      <c r="L194" s="11" t="str">
        <f>'VEP conseq'!S194</f>
        <v>intergenic_variant</v>
      </c>
      <c r="M194" s="11" t="str">
        <f>'VEP genes'!S194</f>
        <v>-</v>
      </c>
      <c r="N194" s="11" t="str">
        <f>'ChIP genes'!P194</f>
        <v>NKX2-4</v>
      </c>
    </row>
    <row r="195" spans="1:15" x14ac:dyDescent="0.35">
      <c r="A195">
        <v>25</v>
      </c>
      <c r="B195">
        <v>26985671</v>
      </c>
      <c r="C195">
        <v>0.38671955027910099</v>
      </c>
      <c r="D195">
        <v>0.99393254028662803</v>
      </c>
      <c r="E195">
        <v>2.6164772902469</v>
      </c>
      <c r="F195">
        <v>0.998049735373015</v>
      </c>
      <c r="G195">
        <v>0.84060078292611295</v>
      </c>
      <c r="H195">
        <v>0.99949974624809701</v>
      </c>
      <c r="I195" t="s">
        <v>11</v>
      </c>
      <c r="J195" t="s">
        <v>12</v>
      </c>
      <c r="K195">
        <v>0.49930000000000002</v>
      </c>
      <c r="L195" s="11" t="str">
        <f>'VEP conseq'!S195</f>
        <v>intergenic_variant</v>
      </c>
      <c r="M195" s="11" t="str">
        <f>'VEP genes'!S195</f>
        <v>-</v>
      </c>
      <c r="N195" s="11" t="str">
        <f>'ChIP genes'!P195</f>
        <v>PINX1</v>
      </c>
    </row>
    <row r="196" spans="1:15" x14ac:dyDescent="0.35">
      <c r="A196">
        <v>26</v>
      </c>
      <c r="B196">
        <v>22151015</v>
      </c>
      <c r="C196">
        <v>0.32701128795422002</v>
      </c>
      <c r="D196">
        <v>0.98664723919709496</v>
      </c>
      <c r="E196">
        <v>4.40388882199729</v>
      </c>
      <c r="F196">
        <v>0.999978249836874</v>
      </c>
      <c r="G196">
        <v>0.70543132832211097</v>
      </c>
      <c r="H196">
        <v>0.98977017327630001</v>
      </c>
      <c r="I196" t="s">
        <v>12</v>
      </c>
      <c r="J196" t="s">
        <v>10</v>
      </c>
      <c r="K196">
        <v>0.22420000000000001</v>
      </c>
      <c r="L196" s="11" t="str">
        <f>'VEP conseq'!S196</f>
        <v>downstream_gene_variant,intron_variant</v>
      </c>
      <c r="M196" s="11" t="str">
        <f>'VEP genes'!S196</f>
        <v>CCDC117,TTC28,U6</v>
      </c>
      <c r="N196" s="11" t="str">
        <f>'ChIP genes'!P196</f>
        <v>TTC28,CCDC117,U6</v>
      </c>
    </row>
    <row r="197" spans="1:15" x14ac:dyDescent="0.35">
      <c r="A197">
        <v>26</v>
      </c>
      <c r="B197">
        <v>22156289</v>
      </c>
      <c r="C197">
        <v>0.21395414953997999</v>
      </c>
      <c r="D197">
        <v>0.93061203778207902</v>
      </c>
      <c r="E197">
        <v>2.9012962947640299</v>
      </c>
      <c r="F197">
        <v>0.99920249401870498</v>
      </c>
      <c r="G197">
        <v>0.59631711238603402</v>
      </c>
      <c r="H197">
        <v>0.920394402958022</v>
      </c>
      <c r="I197" t="s">
        <v>13</v>
      </c>
      <c r="J197" t="s">
        <v>12</v>
      </c>
      <c r="K197">
        <v>0.21240000000000001</v>
      </c>
      <c r="L197" s="11" t="str">
        <f>'VEP conseq'!S197</f>
        <v>3_prime_UTR_variant,intron_variant</v>
      </c>
      <c r="M197" s="11" t="str">
        <f>'VEP genes'!S197</f>
        <v>CCDC117,TTC28</v>
      </c>
      <c r="N197" s="11" t="str">
        <f>'ChIP genes'!P197</f>
        <v>TTC28,CCDC117,U6</v>
      </c>
    </row>
    <row r="198" spans="1:15" x14ac:dyDescent="0.35">
      <c r="A198">
        <v>27</v>
      </c>
      <c r="B198">
        <v>13044462</v>
      </c>
      <c r="C198">
        <v>0.229996427916315</v>
      </c>
      <c r="D198">
        <v>0.94524788146343897</v>
      </c>
      <c r="E198">
        <v>2.9332693662476199</v>
      </c>
      <c r="F198">
        <v>0.99928224461683501</v>
      </c>
      <c r="G198">
        <v>0.73142242916579203</v>
      </c>
      <c r="H198">
        <v>0.99383745378090305</v>
      </c>
      <c r="I198" t="s">
        <v>10</v>
      </c>
      <c r="J198" t="s">
        <v>12</v>
      </c>
      <c r="K198">
        <v>7.4510000000000007E-2</v>
      </c>
      <c r="L198" s="11" t="str">
        <f>'VEP conseq'!S198</f>
        <v>intergenic_variant</v>
      </c>
      <c r="M198" s="11" t="str">
        <f>'VEP genes'!S198</f>
        <v>-</v>
      </c>
      <c r="N198" s="11" t="str">
        <f>'ChIP genes'!P198</f>
        <v>U3</v>
      </c>
    </row>
    <row r="199" spans="1:15" x14ac:dyDescent="0.35">
      <c r="A199">
        <v>27</v>
      </c>
      <c r="B199">
        <v>13200708</v>
      </c>
      <c r="C199">
        <v>0.29382914702170398</v>
      </c>
      <c r="D199">
        <v>0.97863703252651302</v>
      </c>
      <c r="E199">
        <v>3.0662842245952899</v>
      </c>
      <c r="F199">
        <v>0.99946349597621997</v>
      </c>
      <c r="G199">
        <v>0.75608472933351301</v>
      </c>
      <c r="H199">
        <v>0.99622272167041204</v>
      </c>
      <c r="I199" t="s">
        <v>12</v>
      </c>
      <c r="J199" t="s">
        <v>11</v>
      </c>
      <c r="K199">
        <v>0.26040000000000002</v>
      </c>
      <c r="L199" s="11" t="str">
        <f>'VEP conseq'!S199</f>
        <v>downstream_gene_variant</v>
      </c>
      <c r="M199" s="11" t="str">
        <f>'VEP genes'!S199</f>
        <v>ENSCAFG00000009900</v>
      </c>
      <c r="N199" s="11" t="str">
        <f>'ChIP genes'!P199</f>
        <v>ENSCAFG00000048091</v>
      </c>
    </row>
    <row r="200" spans="1:15" x14ac:dyDescent="0.35">
      <c r="A200">
        <v>27</v>
      </c>
      <c r="B200">
        <v>13206254</v>
      </c>
      <c r="C200">
        <v>0.28832695918703499</v>
      </c>
      <c r="D200">
        <v>0.97685376479713504</v>
      </c>
      <c r="E200">
        <v>2.9511537440860498</v>
      </c>
      <c r="F200">
        <v>0.99931124483433598</v>
      </c>
      <c r="G200">
        <v>0.76248253401712596</v>
      </c>
      <c r="H200">
        <v>0.99683172623794702</v>
      </c>
      <c r="I200" t="s">
        <v>11</v>
      </c>
      <c r="J200" t="s">
        <v>12</v>
      </c>
      <c r="K200">
        <v>0.1052</v>
      </c>
      <c r="L200" s="11" t="str">
        <f>'VEP conseq'!S200</f>
        <v>stop_lost</v>
      </c>
      <c r="M200" s="11" t="str">
        <f>'VEP genes'!S200</f>
        <v>ENSCAFG00000009900</v>
      </c>
      <c r="N200" s="11" t="str">
        <f>'ChIP genes'!P200</f>
        <v>ENSCAFG00000048091,ENSCAFG00000009900</v>
      </c>
    </row>
    <row r="201" spans="1:15" x14ac:dyDescent="0.35">
      <c r="A201">
        <v>27</v>
      </c>
      <c r="B201">
        <v>44314156</v>
      </c>
      <c r="C201">
        <v>0.46188585663714299</v>
      </c>
      <c r="D201">
        <v>0.99804275493117001</v>
      </c>
      <c r="E201">
        <v>2.3715257751569898</v>
      </c>
      <c r="F201">
        <v>0.99586021895164201</v>
      </c>
      <c r="G201">
        <v>0.81934712008817601</v>
      </c>
      <c r="H201">
        <v>0.99912274342057605</v>
      </c>
      <c r="I201" t="s">
        <v>10</v>
      </c>
      <c r="J201" t="s">
        <v>12</v>
      </c>
      <c r="K201">
        <v>0.1114</v>
      </c>
      <c r="L201" s="11" t="str">
        <f>'VEP conseq'!S201</f>
        <v>intron_variant</v>
      </c>
      <c r="M201" s="11" t="str">
        <f>'VEP genes'!S201</f>
        <v>CACNA1C</v>
      </c>
      <c r="N201" s="11" t="str">
        <f>'ChIP genes'!P201</f>
        <v>CACNA1C,ENSCAFG00000016073</v>
      </c>
    </row>
    <row r="202" spans="1:15" x14ac:dyDescent="0.35">
      <c r="A202">
        <v>27</v>
      </c>
      <c r="B202">
        <v>44328723</v>
      </c>
      <c r="C202">
        <v>0.49190195946392701</v>
      </c>
      <c r="D202">
        <v>0.99876766051221799</v>
      </c>
      <c r="E202">
        <v>2.5095688885954099</v>
      </c>
      <c r="F202">
        <v>0.99720872906546798</v>
      </c>
      <c r="G202">
        <v>0.82543016680979397</v>
      </c>
      <c r="H202">
        <v>0.99926774450808398</v>
      </c>
      <c r="I202" t="s">
        <v>12</v>
      </c>
      <c r="J202" t="s">
        <v>10</v>
      </c>
      <c r="K202">
        <v>0.16919999999999999</v>
      </c>
      <c r="L202" s="11" t="str">
        <f>'VEP conseq'!S202</f>
        <v>intron_variant</v>
      </c>
      <c r="M202" s="11" t="str">
        <f>'VEP genes'!S202</f>
        <v>CACNA1C</v>
      </c>
      <c r="N202" s="11" t="str">
        <f>'ChIP genes'!P202</f>
        <v>CACNA1C,ENSCAFG00000016073</v>
      </c>
    </row>
    <row r="203" spans="1:15" x14ac:dyDescent="0.35">
      <c r="A203">
        <v>29</v>
      </c>
      <c r="B203">
        <v>16997277</v>
      </c>
      <c r="C203">
        <v>0.32693764408222997</v>
      </c>
      <c r="D203">
        <v>0.98663274108547405</v>
      </c>
      <c r="E203">
        <v>2.6462167707359701</v>
      </c>
      <c r="F203">
        <v>0.99820923656927396</v>
      </c>
      <c r="G203">
        <v>0.81713357807362497</v>
      </c>
      <c r="H203">
        <v>0.99905024287682198</v>
      </c>
      <c r="I203" t="s">
        <v>12</v>
      </c>
      <c r="J203" t="s">
        <v>11</v>
      </c>
      <c r="K203">
        <v>0.34749999999999998</v>
      </c>
      <c r="L203" s="11" t="str">
        <f>'VEP conseq'!S203</f>
        <v>intron_variant</v>
      </c>
      <c r="M203" s="11" t="str">
        <f>'VEP genes'!S203</f>
        <v>CPA6</v>
      </c>
      <c r="N203" s="11" t="str">
        <f>'ChIP genes'!P203</f>
        <v>ARFGEF1,CPA6</v>
      </c>
    </row>
    <row r="204" spans="1:15" x14ac:dyDescent="0.35">
      <c r="A204">
        <v>30</v>
      </c>
      <c r="B204">
        <v>1558195</v>
      </c>
      <c r="C204">
        <v>0.58715110160871697</v>
      </c>
      <c r="D204">
        <v>0.99979702643730695</v>
      </c>
      <c r="E204">
        <v>2.4000627707218301</v>
      </c>
      <c r="F204">
        <v>0.99626622199666504</v>
      </c>
      <c r="G204">
        <v>0.82458530495264004</v>
      </c>
      <c r="H204">
        <v>0.99923874429058201</v>
      </c>
      <c r="I204" t="s">
        <v>12</v>
      </c>
      <c r="J204" t="s">
        <v>10</v>
      </c>
      <c r="K204">
        <v>6.8250000000000005E-2</v>
      </c>
      <c r="L204" s="11" t="str">
        <f>'VEP conseq'!S204</f>
        <v>intergenic_variant</v>
      </c>
      <c r="M204" s="11" t="str">
        <f>'VEP genes'!S204</f>
        <v>-</v>
      </c>
      <c r="N204" s="11" t="str">
        <f>'ChIP genes'!P204</f>
        <v>RYR3</v>
      </c>
      <c r="O204" t="s">
        <v>20</v>
      </c>
    </row>
    <row r="205" spans="1:15" x14ac:dyDescent="0.35">
      <c r="A205">
        <v>30</v>
      </c>
      <c r="B205">
        <v>1732646</v>
      </c>
      <c r="C205">
        <v>0.53028361386675404</v>
      </c>
      <c r="D205">
        <v>0.999470818925835</v>
      </c>
      <c r="E205">
        <v>2.52247210857346</v>
      </c>
      <c r="F205">
        <v>0.99736098020735198</v>
      </c>
      <c r="G205">
        <v>0.82769233165437806</v>
      </c>
      <c r="H205">
        <v>0.99928224461683501</v>
      </c>
      <c r="I205" t="s">
        <v>13</v>
      </c>
      <c r="J205" t="s">
        <v>12</v>
      </c>
      <c r="K205">
        <v>0.12330000000000001</v>
      </c>
      <c r="L205" s="11" t="str">
        <f>'VEP conseq'!S205</f>
        <v>intergenic_variant</v>
      </c>
      <c r="M205" s="11" t="str">
        <f>'VEP genes'!S205</f>
        <v>-</v>
      </c>
      <c r="N205" s="11" t="str">
        <f>'ChIP genes'!P205</f>
        <v>ENSCAFG00000008172</v>
      </c>
      <c r="O205" t="s">
        <v>20</v>
      </c>
    </row>
    <row r="206" spans="1:15" x14ac:dyDescent="0.35">
      <c r="A206">
        <v>30</v>
      </c>
      <c r="B206">
        <v>1761343</v>
      </c>
      <c r="C206">
        <v>0.49827404602523401</v>
      </c>
      <c r="D206">
        <v>0.99888364540518604</v>
      </c>
      <c r="E206">
        <v>2.4866543347955998</v>
      </c>
      <c r="F206">
        <v>0.99706372797795995</v>
      </c>
      <c r="G206">
        <v>0.82030477328474605</v>
      </c>
      <c r="H206">
        <v>0.99912999347495102</v>
      </c>
      <c r="I206" t="s">
        <v>10</v>
      </c>
      <c r="J206" t="s">
        <v>12</v>
      </c>
      <c r="K206">
        <v>0.19359999999999999</v>
      </c>
      <c r="L206" s="11" t="str">
        <f>'VEP conseq'!S206</f>
        <v>intergenic_variant</v>
      </c>
      <c r="M206" s="11" t="str">
        <f>'VEP genes'!S206</f>
        <v>-</v>
      </c>
      <c r="N206" s="11" t="str">
        <f>'ChIP genes'!P206</f>
        <v>ENSCAFG00000008172</v>
      </c>
      <c r="O206" t="s">
        <v>20</v>
      </c>
    </row>
    <row r="207" spans="1:15" x14ac:dyDescent="0.35">
      <c r="A207">
        <v>30</v>
      </c>
      <c r="B207">
        <v>1774783</v>
      </c>
      <c r="C207">
        <v>0.51580019990151105</v>
      </c>
      <c r="D207">
        <v>0.99916635858179503</v>
      </c>
      <c r="E207">
        <v>2.6847667419695398</v>
      </c>
      <c r="F207">
        <v>0.99847023852678896</v>
      </c>
      <c r="G207">
        <v>0.83407562323710105</v>
      </c>
      <c r="H207">
        <v>0.99939099543246601</v>
      </c>
      <c r="I207" t="s">
        <v>10</v>
      </c>
      <c r="J207" t="s">
        <v>12</v>
      </c>
      <c r="K207">
        <v>0.24929999999999999</v>
      </c>
      <c r="L207" s="11" t="str">
        <f>'VEP conseq'!S207</f>
        <v>intergenic_variant</v>
      </c>
      <c r="M207" s="11" t="str">
        <f>'VEP genes'!S207</f>
        <v>-</v>
      </c>
      <c r="N207" s="11" t="str">
        <f>'ChIP genes'!P207</f>
        <v>ENSCAFG00000046658</v>
      </c>
      <c r="O207" t="s">
        <v>20</v>
      </c>
    </row>
    <row r="208" spans="1:15" x14ac:dyDescent="0.35">
      <c r="A208">
        <v>30</v>
      </c>
      <c r="B208">
        <v>1784036</v>
      </c>
      <c r="C208">
        <v>0.52540453843325596</v>
      </c>
      <c r="D208">
        <v>0.99932583780962503</v>
      </c>
      <c r="E208">
        <v>2.4481509453281398</v>
      </c>
      <c r="F208">
        <v>0.99676647574856803</v>
      </c>
      <c r="G208">
        <v>0.83725613184004499</v>
      </c>
      <c r="H208">
        <v>0.99945624592184401</v>
      </c>
      <c r="I208" t="s">
        <v>11</v>
      </c>
      <c r="J208" t="s">
        <v>12</v>
      </c>
      <c r="K208">
        <v>0.14760000000000001</v>
      </c>
      <c r="L208" s="11" t="str">
        <f>'VEP conseq'!S208</f>
        <v>intron_variant,non_coding_transcript_variant</v>
      </c>
      <c r="M208" s="11" t="str">
        <f>'VEP genes'!S208</f>
        <v>ENSCAFG00000046658</v>
      </c>
      <c r="N208" s="11" t="str">
        <f>'ChIP genes'!P208</f>
        <v>ENSCAFG00000046658</v>
      </c>
      <c r="O208" t="s">
        <v>20</v>
      </c>
    </row>
    <row r="209" spans="1:14" x14ac:dyDescent="0.35">
      <c r="A209">
        <v>30</v>
      </c>
      <c r="B209">
        <v>4822803</v>
      </c>
      <c r="C209">
        <v>0.60430270630924499</v>
      </c>
      <c r="D209">
        <v>0.99984776982797996</v>
      </c>
      <c r="E209">
        <v>2.8219703451939799</v>
      </c>
      <c r="F209">
        <v>0.99897049227869195</v>
      </c>
      <c r="G209">
        <v>0.86110822442522506</v>
      </c>
      <c r="H209">
        <v>0.99974624809686097</v>
      </c>
      <c r="I209" t="s">
        <v>10</v>
      </c>
      <c r="J209" t="s">
        <v>12</v>
      </c>
      <c r="K209">
        <v>0.1706</v>
      </c>
      <c r="L209" s="11" t="str">
        <f>'VEP conseq'!S209</f>
        <v>intergenic_variant</v>
      </c>
      <c r="M209" s="11" t="str">
        <f>'VEP genes'!S209</f>
        <v>-</v>
      </c>
      <c r="N209" s="11" t="str">
        <f>'ChIP genes'!P209</f>
        <v>ENSCAFG00000000808</v>
      </c>
    </row>
    <row r="210" spans="1:14" x14ac:dyDescent="0.35">
      <c r="A210">
        <v>30</v>
      </c>
      <c r="B210">
        <v>19252233</v>
      </c>
      <c r="C210">
        <v>0.45554810470537699</v>
      </c>
      <c r="D210">
        <v>0.99782528325685604</v>
      </c>
      <c r="E210">
        <v>2.4047607269724001</v>
      </c>
      <c r="F210">
        <v>0.996316972377293</v>
      </c>
      <c r="G210">
        <v>0.81667792497854796</v>
      </c>
      <c r="H210">
        <v>0.99902849271369498</v>
      </c>
      <c r="I210" t="s">
        <v>12</v>
      </c>
      <c r="J210" t="s">
        <v>10</v>
      </c>
      <c r="K210">
        <v>0.33500000000000002</v>
      </c>
      <c r="L210" s="11" t="str">
        <f>'VEP conseq'!S210</f>
        <v>intron_variant</v>
      </c>
      <c r="M210" s="11" t="str">
        <f>'VEP genes'!S210</f>
        <v>WDR72</v>
      </c>
      <c r="N210" s="11" t="str">
        <f>'ChIP genes'!P210</f>
        <v>WDR72</v>
      </c>
    </row>
    <row r="211" spans="1:14" x14ac:dyDescent="0.35">
      <c r="A211">
        <v>30</v>
      </c>
      <c r="B211">
        <v>21276347</v>
      </c>
      <c r="C211">
        <v>0.38313956615928102</v>
      </c>
      <c r="D211">
        <v>0.993707819556503</v>
      </c>
      <c r="E211">
        <v>3.06324754112326</v>
      </c>
      <c r="F211">
        <v>0.99944899586746905</v>
      </c>
      <c r="G211">
        <v>0.69673121798828097</v>
      </c>
      <c r="H211">
        <v>0.98808816066120497</v>
      </c>
      <c r="I211" t="s">
        <v>10</v>
      </c>
      <c r="J211" t="s">
        <v>12</v>
      </c>
      <c r="K211">
        <v>0.21590000000000001</v>
      </c>
      <c r="L211" s="11" t="str">
        <f>'VEP conseq'!S211</f>
        <v>intergenic_variant</v>
      </c>
      <c r="M211" s="11" t="str">
        <f>'VEP genes'!S211</f>
        <v>-</v>
      </c>
      <c r="N211" s="11" t="str">
        <f>'ChIP genes'!P211</f>
        <v>NEDD4</v>
      </c>
    </row>
    <row r="212" spans="1:14" x14ac:dyDescent="0.35">
      <c r="A212">
        <v>31</v>
      </c>
      <c r="B212">
        <v>25635600</v>
      </c>
      <c r="C212">
        <v>0.24694138155984199</v>
      </c>
      <c r="D212">
        <v>0.95746978955991002</v>
      </c>
      <c r="E212">
        <v>3.11319388143496</v>
      </c>
      <c r="F212">
        <v>0.99951424635684805</v>
      </c>
      <c r="G212">
        <v>0.72530815655037895</v>
      </c>
      <c r="H212">
        <v>0.99293119698397703</v>
      </c>
      <c r="I212" t="s">
        <v>10</v>
      </c>
      <c r="J212" t="s">
        <v>12</v>
      </c>
      <c r="K212">
        <v>0.12740000000000001</v>
      </c>
      <c r="L212" s="11" t="str">
        <f>'VEP conseq'!S212</f>
        <v>intergenic_variant</v>
      </c>
      <c r="M212" s="11" t="str">
        <f>'VEP genes'!S212</f>
        <v>-</v>
      </c>
      <c r="N212" s="11" t="str">
        <f>'ChIP genes'!P212</f>
        <v>ENSCAFG00000042928</v>
      </c>
    </row>
    <row r="213" spans="1:14" x14ac:dyDescent="0.35">
      <c r="A213">
        <v>31</v>
      </c>
      <c r="B213">
        <v>29464575</v>
      </c>
      <c r="C213">
        <v>0.205630049680632</v>
      </c>
      <c r="D213">
        <v>0.92089105394022397</v>
      </c>
      <c r="E213">
        <v>3.2379149748943599</v>
      </c>
      <c r="F213">
        <v>0.99966649749873104</v>
      </c>
      <c r="G213">
        <v>0.60074686899608798</v>
      </c>
      <c r="H213">
        <v>0.92703545276589605</v>
      </c>
      <c r="I213" t="s">
        <v>11</v>
      </c>
      <c r="J213" t="s">
        <v>12</v>
      </c>
      <c r="K213">
        <v>0.1734</v>
      </c>
      <c r="L213" s="11" t="str">
        <f>'VEP conseq'!S213</f>
        <v>intron_variant</v>
      </c>
      <c r="M213" s="11" t="str">
        <f>'VEP genes'!S213</f>
        <v>MRPS6</v>
      </c>
      <c r="N213" s="11" t="str">
        <f>'ChIP genes'!P213</f>
        <v>MRPS6,ENSCAFG00000045409</v>
      </c>
    </row>
    <row r="214" spans="1:14" x14ac:dyDescent="0.35">
      <c r="A214">
        <v>31</v>
      </c>
      <c r="B214">
        <v>29635261</v>
      </c>
      <c r="C214">
        <v>0.178938966478943</v>
      </c>
      <c r="D214">
        <v>0.87792590015150496</v>
      </c>
      <c r="E214">
        <v>3.1168187301425601</v>
      </c>
      <c r="F214">
        <v>0.99952149641122301</v>
      </c>
      <c r="G214">
        <v>0.50156047397375503</v>
      </c>
      <c r="H214">
        <v>0.58314362357717697</v>
      </c>
      <c r="I214" t="s">
        <v>12</v>
      </c>
      <c r="J214" t="s">
        <v>10</v>
      </c>
      <c r="K214">
        <v>0.2326</v>
      </c>
      <c r="L214" s="11" t="str">
        <f>'VEP conseq'!S214</f>
        <v>intron_variant</v>
      </c>
      <c r="M214" s="11" t="str">
        <f>'VEP genes'!S214</f>
        <v>KCNE2</v>
      </c>
      <c r="N214" s="11" t="str">
        <f>'ChIP genes'!P214</f>
        <v>KCNE2</v>
      </c>
    </row>
    <row r="215" spans="1:14" x14ac:dyDescent="0.35">
      <c r="A215">
        <v>32</v>
      </c>
      <c r="B215">
        <v>24622112</v>
      </c>
      <c r="C215">
        <v>0.32299155722058098</v>
      </c>
      <c r="D215">
        <v>0.985936831727667</v>
      </c>
      <c r="E215">
        <v>2.9294981865108398</v>
      </c>
      <c r="F215">
        <v>0.99927499456245905</v>
      </c>
      <c r="G215">
        <v>0.809267960254069</v>
      </c>
      <c r="H215">
        <v>0.99889799173493798</v>
      </c>
      <c r="I215" t="s">
        <v>12</v>
      </c>
      <c r="J215" t="s">
        <v>11</v>
      </c>
      <c r="K215">
        <v>0.31330000000000002</v>
      </c>
      <c r="L215" s="11" t="str">
        <f>'VEP conseq'!S215</f>
        <v>intergenic_variant</v>
      </c>
      <c r="M215" s="11" t="str">
        <f>'VEP genes'!S215</f>
        <v>-</v>
      </c>
      <c r="N215" s="11" t="str">
        <f>'ChIP genes'!P215</f>
        <v>ENSCAFG00000045443</v>
      </c>
    </row>
    <row r="216" spans="1:14" x14ac:dyDescent="0.35">
      <c r="A216">
        <v>32</v>
      </c>
      <c r="B216">
        <v>24642473</v>
      </c>
      <c r="C216">
        <v>0.35680078496446699</v>
      </c>
      <c r="D216">
        <v>0.99110540852053997</v>
      </c>
      <c r="E216">
        <v>3.0843910562210302</v>
      </c>
      <c r="F216">
        <v>0.99947799608497101</v>
      </c>
      <c r="G216">
        <v>0.82485666442373096</v>
      </c>
      <c r="H216">
        <v>0.99926049445370801</v>
      </c>
      <c r="I216" t="s">
        <v>10</v>
      </c>
      <c r="J216" t="s">
        <v>12</v>
      </c>
      <c r="K216">
        <v>0.3029</v>
      </c>
      <c r="L216" s="11" t="str">
        <f>'VEP conseq'!S216</f>
        <v>intergenic_variant</v>
      </c>
      <c r="M216" s="11" t="str">
        <f>'VEP genes'!S216</f>
        <v>-</v>
      </c>
      <c r="N216" s="11" t="str">
        <f>'ChIP genes'!P216</f>
        <v>ENSCAFG00000045443</v>
      </c>
    </row>
    <row r="217" spans="1:14" x14ac:dyDescent="0.35">
      <c r="A217">
        <v>32</v>
      </c>
      <c r="B217">
        <v>24657487</v>
      </c>
      <c r="C217">
        <v>0.380467387429545</v>
      </c>
      <c r="D217">
        <v>0.99351209504962001</v>
      </c>
      <c r="E217">
        <v>3.0655543741665698</v>
      </c>
      <c r="F217">
        <v>0.99945624592184401</v>
      </c>
      <c r="G217">
        <v>0.82238636455220004</v>
      </c>
      <c r="H217">
        <v>0.99919524396433002</v>
      </c>
      <c r="I217" t="s">
        <v>11</v>
      </c>
      <c r="J217" t="s">
        <v>12</v>
      </c>
      <c r="K217">
        <v>0.49299999999999999</v>
      </c>
      <c r="L217" s="11" t="str">
        <f>'VEP conseq'!S217</f>
        <v>intergenic_variant</v>
      </c>
      <c r="M217" s="11" t="str">
        <f>'VEP genes'!S217</f>
        <v>-</v>
      </c>
      <c r="N217" s="11" t="str">
        <f>'ChIP genes'!P217</f>
        <v>ENSCAFG00000045443</v>
      </c>
    </row>
    <row r="218" spans="1:14" x14ac:dyDescent="0.35">
      <c r="A218">
        <v>32</v>
      </c>
      <c r="B218">
        <v>25070561</v>
      </c>
      <c r="C218">
        <v>0.30744216613779102</v>
      </c>
      <c r="D218">
        <v>0.98243553777120496</v>
      </c>
      <c r="E218">
        <v>2.4281411885289401</v>
      </c>
      <c r="F218">
        <v>0.99662147466105999</v>
      </c>
      <c r="G218">
        <v>0.81843069338986196</v>
      </c>
      <c r="H218">
        <v>0.99907199303994798</v>
      </c>
      <c r="I218" t="s">
        <v>10</v>
      </c>
      <c r="J218" t="s">
        <v>12</v>
      </c>
      <c r="K218">
        <v>0.49580000000000002</v>
      </c>
      <c r="L218" s="11" t="str">
        <f>'VEP conseq'!S218</f>
        <v>downstream_gene_variant</v>
      </c>
      <c r="M218" s="11" t="str">
        <f>'VEP genes'!S218</f>
        <v>ENSCAFG00000010861</v>
      </c>
      <c r="N218" s="11" t="str">
        <f>'ChIP genes'!P218</f>
        <v>ENSCAFG00000010861</v>
      </c>
    </row>
    <row r="219" spans="1:14" x14ac:dyDescent="0.35">
      <c r="A219">
        <v>33</v>
      </c>
      <c r="B219">
        <v>3477504</v>
      </c>
      <c r="C219">
        <v>0.36589571944587501</v>
      </c>
      <c r="D219">
        <v>0.99227250650602805</v>
      </c>
      <c r="E219">
        <v>2.8564487374393899</v>
      </c>
      <c r="F219">
        <v>0.99907199303994798</v>
      </c>
      <c r="G219">
        <v>0.78771018345985999</v>
      </c>
      <c r="H219">
        <v>0.99819473646052304</v>
      </c>
      <c r="I219" t="s">
        <v>12</v>
      </c>
      <c r="J219" t="s">
        <v>10</v>
      </c>
      <c r="K219">
        <v>0.12479999999999999</v>
      </c>
      <c r="L219" s="11" t="str">
        <f>'VEP conseq'!S219</f>
        <v>intergenic_variant</v>
      </c>
      <c r="M219" s="11" t="str">
        <f>'VEP genes'!S219</f>
        <v>-</v>
      </c>
      <c r="N219" s="11" t="str">
        <f>'ChIP genes'!P219</f>
        <v>U6</v>
      </c>
    </row>
    <row r="220" spans="1:14" x14ac:dyDescent="0.35">
      <c r="A220">
        <v>36</v>
      </c>
      <c r="B220">
        <v>823663</v>
      </c>
      <c r="C220">
        <v>0.40524457832737998</v>
      </c>
      <c r="D220">
        <v>0.99518662694184101</v>
      </c>
      <c r="E220">
        <v>2.4511458572938598</v>
      </c>
      <c r="F220">
        <v>0.99677372580294399</v>
      </c>
      <c r="G220">
        <v>0.81883056806167898</v>
      </c>
      <c r="H220">
        <v>0.99909374320307398</v>
      </c>
      <c r="I220" t="s">
        <v>10</v>
      </c>
      <c r="J220" t="s">
        <v>12</v>
      </c>
      <c r="K220">
        <v>0.12330000000000001</v>
      </c>
      <c r="L220" s="11" t="str">
        <f>'VEP conseq'!S220</f>
        <v>intron_variant</v>
      </c>
      <c r="M220" s="11" t="str">
        <f>'VEP genes'!S220</f>
        <v>GALNT13</v>
      </c>
      <c r="N220" s="11" t="str">
        <f>'ChIP genes'!P220</f>
        <v>GALNT13</v>
      </c>
    </row>
    <row r="221" spans="1:14" x14ac:dyDescent="0.35">
      <c r="A221">
        <v>36</v>
      </c>
      <c r="B221">
        <v>838511</v>
      </c>
      <c r="C221">
        <v>0.41857724132489199</v>
      </c>
      <c r="D221">
        <v>0.99604201552747795</v>
      </c>
      <c r="E221">
        <v>2.6139559262354002</v>
      </c>
      <c r="F221">
        <v>0.99803523526426496</v>
      </c>
      <c r="G221">
        <v>0.828050013117961</v>
      </c>
      <c r="H221">
        <v>0.99929674472558505</v>
      </c>
      <c r="I221" t="s">
        <v>12</v>
      </c>
      <c r="J221" t="s">
        <v>10</v>
      </c>
      <c r="K221">
        <v>0.13350000000000001</v>
      </c>
      <c r="L221" s="11" t="str">
        <f>'VEP conseq'!S221</f>
        <v>intron_variant</v>
      </c>
      <c r="M221" s="11" t="str">
        <f>'VEP genes'!S221</f>
        <v>GALNT13</v>
      </c>
      <c r="N221" s="11" t="str">
        <f>'ChIP genes'!P221</f>
        <v>GALNT13</v>
      </c>
    </row>
    <row r="222" spans="1:14" x14ac:dyDescent="0.35">
      <c r="A222">
        <v>36</v>
      </c>
      <c r="B222">
        <v>854378</v>
      </c>
      <c r="C222">
        <v>0.39593752299968099</v>
      </c>
      <c r="D222">
        <v>0.99457045719795001</v>
      </c>
      <c r="E222">
        <v>2.5708445797989699</v>
      </c>
      <c r="F222">
        <v>0.99770173276299601</v>
      </c>
      <c r="G222">
        <v>0.830139579502992</v>
      </c>
      <c r="H222">
        <v>0.99931849488871205</v>
      </c>
      <c r="I222" t="s">
        <v>12</v>
      </c>
      <c r="J222" t="s">
        <v>10</v>
      </c>
      <c r="K222">
        <v>6.8250000000000005E-2</v>
      </c>
      <c r="L222" s="11" t="str">
        <f>'VEP conseq'!S222</f>
        <v>intron_variant</v>
      </c>
      <c r="M222" s="11" t="str">
        <f>'VEP genes'!S222</f>
        <v>GALNT13</v>
      </c>
      <c r="N222" s="11" t="str">
        <f>'ChIP genes'!P222</f>
        <v>GALNT13</v>
      </c>
    </row>
    <row r="223" spans="1:14" x14ac:dyDescent="0.35">
      <c r="A223">
        <v>36</v>
      </c>
      <c r="B223">
        <v>7146325</v>
      </c>
      <c r="C223">
        <v>0.33210697348441898</v>
      </c>
      <c r="D223">
        <v>0.98760411456407804</v>
      </c>
      <c r="E223">
        <v>2.87816416475613</v>
      </c>
      <c r="F223">
        <v>0.99914449358370205</v>
      </c>
      <c r="G223">
        <v>0.74250668542381204</v>
      </c>
      <c r="H223">
        <v>0.99503371275284602</v>
      </c>
      <c r="I223" t="s">
        <v>12</v>
      </c>
      <c r="J223" t="s">
        <v>10</v>
      </c>
      <c r="K223">
        <v>0.1065</v>
      </c>
      <c r="L223" s="11" t="str">
        <f>'VEP conseq'!S223</f>
        <v>intron_variant</v>
      </c>
      <c r="M223" s="11" t="str">
        <f>'VEP genes'!S223</f>
        <v>SLC4A10</v>
      </c>
      <c r="N223" s="11" t="str">
        <f>'ChIP genes'!P223</f>
        <v>SLC4A10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F889C-9FE9-4418-B9C3-3A6E664141E3}">
  <dimension ref="A1:AF411"/>
  <sheetViews>
    <sheetView workbookViewId="0">
      <selection activeCell="F1" sqref="F1:G1048576"/>
    </sheetView>
  </sheetViews>
  <sheetFormatPr defaultRowHeight="14.5" x14ac:dyDescent="0.35"/>
  <sheetData>
    <row r="1" spans="1:32" x14ac:dyDescent="0.35">
      <c r="A1" t="s">
        <v>391</v>
      </c>
      <c r="B1" t="s">
        <v>29</v>
      </c>
      <c r="C1" t="s">
        <v>392</v>
      </c>
      <c r="D1" t="s">
        <v>393</v>
      </c>
      <c r="E1" t="s">
        <v>394</v>
      </c>
      <c r="F1" t="s">
        <v>395</v>
      </c>
      <c r="G1" t="s">
        <v>396</v>
      </c>
      <c r="H1" t="s">
        <v>397</v>
      </c>
      <c r="I1" t="s">
        <v>398</v>
      </c>
      <c r="J1" t="s">
        <v>399</v>
      </c>
      <c r="K1" t="s">
        <v>400</v>
      </c>
      <c r="L1" t="s">
        <v>401</v>
      </c>
      <c r="M1" t="s">
        <v>402</v>
      </c>
      <c r="N1" t="s">
        <v>403</v>
      </c>
      <c r="O1" t="s">
        <v>404</v>
      </c>
      <c r="P1" t="s">
        <v>405</v>
      </c>
      <c r="Q1" t="s">
        <v>406</v>
      </c>
      <c r="R1" t="s">
        <v>407</v>
      </c>
      <c r="S1" t="s">
        <v>408</v>
      </c>
      <c r="T1" t="s">
        <v>409</v>
      </c>
      <c r="U1" t="s">
        <v>410</v>
      </c>
      <c r="V1" t="s">
        <v>411</v>
      </c>
      <c r="W1" t="s">
        <v>412</v>
      </c>
      <c r="X1" t="s">
        <v>413</v>
      </c>
      <c r="Y1" t="s">
        <v>414</v>
      </c>
      <c r="Z1" t="s">
        <v>415</v>
      </c>
      <c r="AA1" t="s">
        <v>416</v>
      </c>
      <c r="AB1" t="s">
        <v>417</v>
      </c>
      <c r="AC1" t="s">
        <v>418</v>
      </c>
      <c r="AD1" t="s">
        <v>419</v>
      </c>
      <c r="AE1" t="s">
        <v>420</v>
      </c>
      <c r="AF1" t="s">
        <v>421</v>
      </c>
    </row>
    <row r="2" spans="1:32" x14ac:dyDescent="0.35">
      <c r="A2" t="s">
        <v>1055</v>
      </c>
      <c r="B2" t="s">
        <v>1056</v>
      </c>
      <c r="C2" t="s">
        <v>12</v>
      </c>
      <c r="D2" t="s">
        <v>422</v>
      </c>
      <c r="E2" t="s">
        <v>423</v>
      </c>
      <c r="F2" t="s">
        <v>152</v>
      </c>
      <c r="G2" t="s">
        <v>844</v>
      </c>
      <c r="H2" t="s">
        <v>424</v>
      </c>
      <c r="I2" t="s">
        <v>1057</v>
      </c>
      <c r="J2" t="s">
        <v>428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>
        <v>4178</v>
      </c>
      <c r="V2">
        <v>1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</row>
    <row r="3" spans="1:32" x14ac:dyDescent="0.35">
      <c r="A3" t="s">
        <v>1058</v>
      </c>
      <c r="B3" t="s">
        <v>1059</v>
      </c>
      <c r="C3" t="s">
        <v>12</v>
      </c>
      <c r="D3" t="s">
        <v>430</v>
      </c>
      <c r="E3" t="s">
        <v>423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s="8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</row>
    <row r="4" spans="1:32" x14ac:dyDescent="0.35">
      <c r="A4" t="s">
        <v>1060</v>
      </c>
      <c r="B4" t="s">
        <v>1061</v>
      </c>
      <c r="C4" t="s">
        <v>10</v>
      </c>
      <c r="D4" t="s">
        <v>430</v>
      </c>
      <c r="E4" t="s">
        <v>423</v>
      </c>
      <c r="F4" t="s">
        <v>152</v>
      </c>
      <c r="G4" t="s">
        <v>152</v>
      </c>
      <c r="H4" t="s">
        <v>152</v>
      </c>
      <c r="I4" t="s">
        <v>152</v>
      </c>
      <c r="J4" t="s">
        <v>152</v>
      </c>
      <c r="K4" t="s">
        <v>152</v>
      </c>
      <c r="L4" t="s">
        <v>152</v>
      </c>
      <c r="M4" t="s">
        <v>152</v>
      </c>
      <c r="N4" s="8" t="s">
        <v>152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1062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</row>
    <row r="5" spans="1:32" x14ac:dyDescent="0.35">
      <c r="A5" t="s">
        <v>1063</v>
      </c>
      <c r="B5" t="s">
        <v>1064</v>
      </c>
      <c r="C5" t="s">
        <v>12</v>
      </c>
      <c r="D5" t="s">
        <v>430</v>
      </c>
      <c r="E5" t="s">
        <v>423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</row>
    <row r="6" spans="1:32" x14ac:dyDescent="0.35">
      <c r="A6" t="s">
        <v>431</v>
      </c>
      <c r="B6" t="s">
        <v>432</v>
      </c>
      <c r="C6" t="s">
        <v>12</v>
      </c>
      <c r="D6" t="s">
        <v>430</v>
      </c>
      <c r="E6" t="s">
        <v>423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</row>
    <row r="7" spans="1:32" x14ac:dyDescent="0.35">
      <c r="A7" t="s">
        <v>1065</v>
      </c>
      <c r="B7" t="s">
        <v>1066</v>
      </c>
      <c r="C7" t="s">
        <v>10</v>
      </c>
      <c r="D7" t="s">
        <v>464</v>
      </c>
      <c r="E7" t="s">
        <v>423</v>
      </c>
      <c r="F7" t="s">
        <v>854</v>
      </c>
      <c r="G7" t="s">
        <v>853</v>
      </c>
      <c r="H7" t="s">
        <v>424</v>
      </c>
      <c r="I7" t="s">
        <v>1067</v>
      </c>
      <c r="J7" t="s">
        <v>428</v>
      </c>
      <c r="K7" t="s">
        <v>152</v>
      </c>
      <c r="L7" t="s">
        <v>152</v>
      </c>
      <c r="M7" t="s">
        <v>152</v>
      </c>
      <c r="N7" t="s">
        <v>152</v>
      </c>
      <c r="O7" t="s">
        <v>152</v>
      </c>
      <c r="P7" t="s">
        <v>152</v>
      </c>
      <c r="Q7" t="s">
        <v>152</v>
      </c>
      <c r="R7" t="s">
        <v>152</v>
      </c>
      <c r="S7" t="s">
        <v>152</v>
      </c>
      <c r="T7" t="s">
        <v>152</v>
      </c>
      <c r="U7">
        <v>4349</v>
      </c>
      <c r="V7">
        <v>-1</v>
      </c>
      <c r="W7" t="s">
        <v>152</v>
      </c>
      <c r="X7" t="s">
        <v>429</v>
      </c>
      <c r="Y7" t="s">
        <v>152</v>
      </c>
      <c r="Z7" t="s">
        <v>152</v>
      </c>
      <c r="AA7" t="s">
        <v>152</v>
      </c>
      <c r="AB7" t="s">
        <v>152</v>
      </c>
      <c r="AC7" t="s">
        <v>152</v>
      </c>
      <c r="AD7" t="s">
        <v>152</v>
      </c>
      <c r="AE7" t="s">
        <v>152</v>
      </c>
      <c r="AF7" t="s">
        <v>152</v>
      </c>
    </row>
    <row r="8" spans="1:32" x14ac:dyDescent="0.35">
      <c r="A8" t="s">
        <v>1065</v>
      </c>
      <c r="B8" t="s">
        <v>1066</v>
      </c>
      <c r="C8" t="s">
        <v>10</v>
      </c>
      <c r="D8" t="s">
        <v>422</v>
      </c>
      <c r="E8" t="s">
        <v>423</v>
      </c>
      <c r="F8" t="s">
        <v>858</v>
      </c>
      <c r="G8" t="s">
        <v>857</v>
      </c>
      <c r="H8" t="s">
        <v>424</v>
      </c>
      <c r="I8" t="s">
        <v>1068</v>
      </c>
      <c r="J8" t="s">
        <v>428</v>
      </c>
      <c r="K8" t="s">
        <v>152</v>
      </c>
      <c r="L8" t="s">
        <v>152</v>
      </c>
      <c r="M8" t="s">
        <v>152</v>
      </c>
      <c r="N8" s="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>
        <v>1773</v>
      </c>
      <c r="V8">
        <v>-1</v>
      </c>
      <c r="W8" t="s">
        <v>152</v>
      </c>
      <c r="X8" t="s">
        <v>429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</row>
    <row r="9" spans="1:32" x14ac:dyDescent="0.35">
      <c r="A9" t="s">
        <v>1065</v>
      </c>
      <c r="B9" t="s">
        <v>1066</v>
      </c>
      <c r="C9" t="s">
        <v>10</v>
      </c>
      <c r="D9" t="s">
        <v>464</v>
      </c>
      <c r="E9" t="s">
        <v>423</v>
      </c>
      <c r="F9" t="s">
        <v>854</v>
      </c>
      <c r="G9" t="s">
        <v>853</v>
      </c>
      <c r="H9" t="s">
        <v>424</v>
      </c>
      <c r="I9" t="s">
        <v>1069</v>
      </c>
      <c r="J9" t="s">
        <v>428</v>
      </c>
      <c r="K9" t="s">
        <v>152</v>
      </c>
      <c r="L9" t="s">
        <v>152</v>
      </c>
      <c r="M9" t="s">
        <v>152</v>
      </c>
      <c r="N9" s="8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>
        <v>4633</v>
      </c>
      <c r="V9">
        <v>-1</v>
      </c>
      <c r="W9" t="s">
        <v>152</v>
      </c>
      <c r="X9" t="s">
        <v>429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</row>
    <row r="10" spans="1:32" x14ac:dyDescent="0.35">
      <c r="A10" t="s">
        <v>1065</v>
      </c>
      <c r="B10" t="s">
        <v>1066</v>
      </c>
      <c r="C10" t="s">
        <v>10</v>
      </c>
      <c r="D10" t="s">
        <v>422</v>
      </c>
      <c r="E10" t="s">
        <v>423</v>
      </c>
      <c r="F10" t="s">
        <v>858</v>
      </c>
      <c r="G10" t="s">
        <v>857</v>
      </c>
      <c r="H10" t="s">
        <v>424</v>
      </c>
      <c r="I10" t="s">
        <v>1070</v>
      </c>
      <c r="J10" t="s">
        <v>428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>
        <v>1993</v>
      </c>
      <c r="V10">
        <v>-1</v>
      </c>
      <c r="W10" t="s">
        <v>152</v>
      </c>
      <c r="X10" t="s">
        <v>429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</row>
    <row r="11" spans="1:32" x14ac:dyDescent="0.35">
      <c r="A11" t="s">
        <v>1071</v>
      </c>
      <c r="B11" t="s">
        <v>1072</v>
      </c>
      <c r="C11" t="s">
        <v>11</v>
      </c>
      <c r="D11" t="s">
        <v>427</v>
      </c>
      <c r="E11" t="s">
        <v>423</v>
      </c>
      <c r="F11" t="s">
        <v>858</v>
      </c>
      <c r="G11" t="s">
        <v>857</v>
      </c>
      <c r="H11" t="s">
        <v>424</v>
      </c>
      <c r="I11" t="s">
        <v>1068</v>
      </c>
      <c r="J11" t="s">
        <v>428</v>
      </c>
      <c r="K11" t="s">
        <v>152</v>
      </c>
      <c r="L11" s="8">
        <v>44044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>
        <v>-1</v>
      </c>
      <c r="W11" t="s">
        <v>152</v>
      </c>
      <c r="X11" t="s">
        <v>429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</row>
    <row r="12" spans="1:32" x14ac:dyDescent="0.35">
      <c r="A12" t="s">
        <v>1071</v>
      </c>
      <c r="B12" t="s">
        <v>1072</v>
      </c>
      <c r="C12" t="s">
        <v>11</v>
      </c>
      <c r="D12" t="s">
        <v>427</v>
      </c>
      <c r="E12" t="s">
        <v>423</v>
      </c>
      <c r="F12" t="s">
        <v>858</v>
      </c>
      <c r="G12" t="s">
        <v>857</v>
      </c>
      <c r="H12" t="s">
        <v>424</v>
      </c>
      <c r="I12" t="s">
        <v>1070</v>
      </c>
      <c r="J12" t="s">
        <v>428</v>
      </c>
      <c r="K12" t="s">
        <v>152</v>
      </c>
      <c r="L12" s="8">
        <v>44013</v>
      </c>
      <c r="M12" t="s">
        <v>152</v>
      </c>
      <c r="N12" s="9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>
        <v>-1</v>
      </c>
      <c r="W12" t="s">
        <v>152</v>
      </c>
      <c r="X12" t="s">
        <v>429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</row>
    <row r="13" spans="1:32" x14ac:dyDescent="0.35">
      <c r="A13" t="s">
        <v>1073</v>
      </c>
      <c r="B13" t="s">
        <v>1074</v>
      </c>
      <c r="C13" t="s">
        <v>10</v>
      </c>
      <c r="D13" t="s">
        <v>427</v>
      </c>
      <c r="E13" t="s">
        <v>423</v>
      </c>
      <c r="F13" t="s">
        <v>169</v>
      </c>
      <c r="G13" t="s">
        <v>168</v>
      </c>
      <c r="H13" t="s">
        <v>424</v>
      </c>
      <c r="I13" t="s">
        <v>1075</v>
      </c>
      <c r="J13" t="s">
        <v>428</v>
      </c>
      <c r="K13" t="s">
        <v>152</v>
      </c>
      <c r="L13" s="8">
        <v>44076</v>
      </c>
      <c r="M13" t="s">
        <v>152</v>
      </c>
      <c r="N13" s="9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>
        <v>-1</v>
      </c>
      <c r="W13" t="s">
        <v>152</v>
      </c>
      <c r="X13" t="s">
        <v>429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</row>
    <row r="14" spans="1:32" x14ac:dyDescent="0.35">
      <c r="A14" t="s">
        <v>1073</v>
      </c>
      <c r="B14" t="s">
        <v>1074</v>
      </c>
      <c r="C14" t="s">
        <v>10</v>
      </c>
      <c r="D14" t="s">
        <v>427</v>
      </c>
      <c r="E14" t="s">
        <v>423</v>
      </c>
      <c r="F14" t="s">
        <v>169</v>
      </c>
      <c r="G14" t="s">
        <v>168</v>
      </c>
      <c r="H14" t="s">
        <v>424</v>
      </c>
      <c r="I14" t="s">
        <v>1076</v>
      </c>
      <c r="J14" t="s">
        <v>428</v>
      </c>
      <c r="K14" t="s">
        <v>152</v>
      </c>
      <c r="L14" s="8">
        <v>44045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>
        <v>-1</v>
      </c>
      <c r="W14" t="s">
        <v>152</v>
      </c>
      <c r="X14" t="s">
        <v>429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</row>
    <row r="15" spans="1:32" x14ac:dyDescent="0.35">
      <c r="A15" t="s">
        <v>1073</v>
      </c>
      <c r="B15" t="s">
        <v>1074</v>
      </c>
      <c r="C15" t="s">
        <v>10</v>
      </c>
      <c r="D15" t="s">
        <v>427</v>
      </c>
      <c r="E15" t="s">
        <v>423</v>
      </c>
      <c r="F15" t="s">
        <v>169</v>
      </c>
      <c r="G15" t="s">
        <v>168</v>
      </c>
      <c r="H15" t="s">
        <v>424</v>
      </c>
      <c r="I15" t="s">
        <v>1077</v>
      </c>
      <c r="J15" t="s">
        <v>428</v>
      </c>
      <c r="K15" t="s">
        <v>152</v>
      </c>
      <c r="L15" s="8">
        <v>44106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>
        <v>-1</v>
      </c>
      <c r="W15" t="s">
        <v>152</v>
      </c>
      <c r="X15" t="s">
        <v>429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</row>
    <row r="16" spans="1:32" x14ac:dyDescent="0.35">
      <c r="A16" t="s">
        <v>1073</v>
      </c>
      <c r="B16" t="s">
        <v>1074</v>
      </c>
      <c r="C16" t="s">
        <v>10</v>
      </c>
      <c r="D16" t="s">
        <v>427</v>
      </c>
      <c r="E16" t="s">
        <v>423</v>
      </c>
      <c r="F16" t="s">
        <v>169</v>
      </c>
      <c r="G16" t="s">
        <v>168</v>
      </c>
      <c r="H16" t="s">
        <v>424</v>
      </c>
      <c r="I16" t="s">
        <v>1078</v>
      </c>
      <c r="J16" t="s">
        <v>428</v>
      </c>
      <c r="K16" t="s">
        <v>152</v>
      </c>
      <c r="L16" s="8">
        <v>43831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>
        <v>-1</v>
      </c>
      <c r="W16" t="s">
        <v>152</v>
      </c>
      <c r="X16" t="s">
        <v>429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</row>
    <row r="17" spans="1:32" x14ac:dyDescent="0.35">
      <c r="A17" t="s">
        <v>1073</v>
      </c>
      <c r="B17" t="s">
        <v>1074</v>
      </c>
      <c r="C17" t="s">
        <v>10</v>
      </c>
      <c r="D17" t="s">
        <v>427</v>
      </c>
      <c r="E17" t="s">
        <v>423</v>
      </c>
      <c r="F17" t="s">
        <v>169</v>
      </c>
      <c r="G17" t="s">
        <v>168</v>
      </c>
      <c r="H17" t="s">
        <v>424</v>
      </c>
      <c r="I17" t="s">
        <v>1079</v>
      </c>
      <c r="J17" t="s">
        <v>428</v>
      </c>
      <c r="K17" t="s">
        <v>152</v>
      </c>
      <c r="L17" s="8">
        <v>44137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>
        <v>-1</v>
      </c>
      <c r="W17" t="s">
        <v>152</v>
      </c>
      <c r="X17" t="s">
        <v>429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</row>
    <row r="18" spans="1:32" x14ac:dyDescent="0.35">
      <c r="A18" t="s">
        <v>1073</v>
      </c>
      <c r="B18" t="s">
        <v>1074</v>
      </c>
      <c r="C18" t="s">
        <v>10</v>
      </c>
      <c r="D18" t="s">
        <v>427</v>
      </c>
      <c r="E18" t="s">
        <v>423</v>
      </c>
      <c r="F18" t="s">
        <v>169</v>
      </c>
      <c r="G18" t="s">
        <v>168</v>
      </c>
      <c r="H18" t="s">
        <v>424</v>
      </c>
      <c r="I18" t="s">
        <v>1080</v>
      </c>
      <c r="J18" t="s">
        <v>428</v>
      </c>
      <c r="K18" t="s">
        <v>152</v>
      </c>
      <c r="L18" s="8">
        <v>44137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>
        <v>-1</v>
      </c>
      <c r="W18" t="s">
        <v>152</v>
      </c>
      <c r="X18" t="s">
        <v>429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</row>
    <row r="19" spans="1:32" x14ac:dyDescent="0.35">
      <c r="A19" t="s">
        <v>1073</v>
      </c>
      <c r="B19" t="s">
        <v>1074</v>
      </c>
      <c r="C19" t="s">
        <v>10</v>
      </c>
      <c r="D19" t="s">
        <v>427</v>
      </c>
      <c r="E19" t="s">
        <v>423</v>
      </c>
      <c r="F19" t="s">
        <v>169</v>
      </c>
      <c r="G19" t="s">
        <v>168</v>
      </c>
      <c r="H19" t="s">
        <v>424</v>
      </c>
      <c r="I19" t="s">
        <v>1081</v>
      </c>
      <c r="J19" t="s">
        <v>428</v>
      </c>
      <c r="K19" t="s">
        <v>152</v>
      </c>
      <c r="L19" s="8">
        <v>43863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>
        <v>-1</v>
      </c>
      <c r="W19" t="s">
        <v>152</v>
      </c>
      <c r="X19" t="s">
        <v>429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</row>
    <row r="20" spans="1:32" x14ac:dyDescent="0.35">
      <c r="A20" t="s">
        <v>1073</v>
      </c>
      <c r="B20" t="s">
        <v>1074</v>
      </c>
      <c r="C20" t="s">
        <v>10</v>
      </c>
      <c r="D20" t="s">
        <v>427</v>
      </c>
      <c r="E20" t="s">
        <v>423</v>
      </c>
      <c r="F20" t="s">
        <v>169</v>
      </c>
      <c r="G20" t="s">
        <v>168</v>
      </c>
      <c r="H20" t="s">
        <v>424</v>
      </c>
      <c r="I20" t="s">
        <v>1082</v>
      </c>
      <c r="J20" t="s">
        <v>428</v>
      </c>
      <c r="K20" t="s">
        <v>152</v>
      </c>
      <c r="L20" s="8">
        <v>43863</v>
      </c>
      <c r="M20" s="9" t="s">
        <v>152</v>
      </c>
      <c r="N20" t="s">
        <v>152</v>
      </c>
      <c r="O20" t="s">
        <v>152</v>
      </c>
      <c r="P20" t="s">
        <v>152</v>
      </c>
      <c r="Q20" t="s">
        <v>152</v>
      </c>
      <c r="R20" t="s">
        <v>152</v>
      </c>
      <c r="S20" t="s">
        <v>152</v>
      </c>
      <c r="T20" t="s">
        <v>152</v>
      </c>
      <c r="U20" t="s">
        <v>152</v>
      </c>
      <c r="V20">
        <v>-1</v>
      </c>
      <c r="W20" t="s">
        <v>152</v>
      </c>
      <c r="X20" t="s">
        <v>429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</row>
    <row r="21" spans="1:32" x14ac:dyDescent="0.35">
      <c r="A21" t="s">
        <v>1073</v>
      </c>
      <c r="B21" t="s">
        <v>1074</v>
      </c>
      <c r="C21" t="s">
        <v>10</v>
      </c>
      <c r="D21" t="s">
        <v>427</v>
      </c>
      <c r="E21" t="s">
        <v>423</v>
      </c>
      <c r="F21" t="s">
        <v>169</v>
      </c>
      <c r="G21" t="s">
        <v>168</v>
      </c>
      <c r="H21" t="s">
        <v>424</v>
      </c>
      <c r="I21" t="s">
        <v>1083</v>
      </c>
      <c r="J21" t="s">
        <v>428</v>
      </c>
      <c r="K21" t="s">
        <v>152</v>
      </c>
      <c r="L21" s="8">
        <v>43863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>
        <v>-1</v>
      </c>
      <c r="W21" t="s">
        <v>152</v>
      </c>
      <c r="X21" t="s">
        <v>429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</row>
    <row r="22" spans="1:32" x14ac:dyDescent="0.35">
      <c r="A22" t="s">
        <v>433</v>
      </c>
      <c r="B22" t="s">
        <v>434</v>
      </c>
      <c r="C22" t="s">
        <v>12</v>
      </c>
      <c r="D22" t="s">
        <v>430</v>
      </c>
      <c r="E22" t="s">
        <v>423</v>
      </c>
      <c r="F22" t="s">
        <v>152</v>
      </c>
      <c r="G22" t="s">
        <v>152</v>
      </c>
      <c r="H22" t="s">
        <v>152</v>
      </c>
      <c r="I22" t="s">
        <v>152</v>
      </c>
      <c r="J22" t="s">
        <v>152</v>
      </c>
      <c r="K22" t="s">
        <v>152</v>
      </c>
      <c r="L22" t="s">
        <v>152</v>
      </c>
      <c r="M22" t="s">
        <v>152</v>
      </c>
      <c r="N22" t="s">
        <v>152</v>
      </c>
      <c r="O22" t="s">
        <v>152</v>
      </c>
      <c r="P22" t="s">
        <v>152</v>
      </c>
      <c r="Q22" t="s">
        <v>152</v>
      </c>
      <c r="R22" t="s">
        <v>152</v>
      </c>
      <c r="S22" t="s">
        <v>152</v>
      </c>
      <c r="T22" t="s">
        <v>435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</row>
    <row r="23" spans="1:32" x14ac:dyDescent="0.35">
      <c r="A23" t="s">
        <v>1084</v>
      </c>
      <c r="B23" t="s">
        <v>1085</v>
      </c>
      <c r="C23" t="s">
        <v>12</v>
      </c>
      <c r="D23" t="s">
        <v>430</v>
      </c>
      <c r="E23" t="s">
        <v>423</v>
      </c>
      <c r="F23" t="s">
        <v>152</v>
      </c>
      <c r="G23" t="s">
        <v>152</v>
      </c>
      <c r="H23" t="s">
        <v>152</v>
      </c>
      <c r="I23" t="s">
        <v>152</v>
      </c>
      <c r="J23" t="s">
        <v>152</v>
      </c>
      <c r="K23" t="s">
        <v>152</v>
      </c>
      <c r="L23" t="s">
        <v>152</v>
      </c>
      <c r="M23" t="s">
        <v>152</v>
      </c>
      <c r="N23" t="s">
        <v>152</v>
      </c>
      <c r="O23" t="s">
        <v>152</v>
      </c>
      <c r="P23" t="s">
        <v>152</v>
      </c>
      <c r="Q23" t="s">
        <v>152</v>
      </c>
      <c r="R23" t="s">
        <v>152</v>
      </c>
      <c r="S23" t="s">
        <v>152</v>
      </c>
      <c r="T23" t="s">
        <v>152</v>
      </c>
      <c r="U23" t="s">
        <v>152</v>
      </c>
      <c r="V23" t="s">
        <v>152</v>
      </c>
      <c r="W23" t="s">
        <v>152</v>
      </c>
      <c r="X23" t="s">
        <v>152</v>
      </c>
      <c r="Y23" t="s">
        <v>152</v>
      </c>
      <c r="Z23" t="s">
        <v>152</v>
      </c>
      <c r="AA23" t="s">
        <v>152</v>
      </c>
      <c r="AB23" t="s">
        <v>152</v>
      </c>
      <c r="AC23" t="s">
        <v>152</v>
      </c>
      <c r="AD23" t="s">
        <v>152</v>
      </c>
      <c r="AE23" t="s">
        <v>152</v>
      </c>
      <c r="AF23" t="s">
        <v>152</v>
      </c>
    </row>
    <row r="24" spans="1:32" x14ac:dyDescent="0.35">
      <c r="A24" t="s">
        <v>1086</v>
      </c>
      <c r="B24" t="s">
        <v>1087</v>
      </c>
      <c r="C24" t="s">
        <v>12</v>
      </c>
      <c r="D24" t="s">
        <v>430</v>
      </c>
      <c r="E24" t="s">
        <v>423</v>
      </c>
      <c r="F24" t="s">
        <v>152</v>
      </c>
      <c r="G24" t="s">
        <v>152</v>
      </c>
      <c r="H24" t="s">
        <v>152</v>
      </c>
      <c r="I24" t="s">
        <v>152</v>
      </c>
      <c r="J24" t="s">
        <v>152</v>
      </c>
      <c r="K24" t="s">
        <v>152</v>
      </c>
      <c r="L24" t="s">
        <v>152</v>
      </c>
      <c r="M24" t="s">
        <v>152</v>
      </c>
      <c r="N24" t="s">
        <v>152</v>
      </c>
      <c r="O24" t="s">
        <v>152</v>
      </c>
      <c r="P24" t="s">
        <v>152</v>
      </c>
      <c r="Q24" t="s">
        <v>152</v>
      </c>
      <c r="R24" t="s">
        <v>152</v>
      </c>
      <c r="S24" t="s">
        <v>152</v>
      </c>
      <c r="T24" t="s">
        <v>152</v>
      </c>
      <c r="U24" t="s">
        <v>152</v>
      </c>
      <c r="V24" t="s">
        <v>152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</row>
    <row r="25" spans="1:32" x14ac:dyDescent="0.35">
      <c r="A25" t="s">
        <v>436</v>
      </c>
      <c r="B25" t="s">
        <v>437</v>
      </c>
      <c r="C25" t="s">
        <v>12</v>
      </c>
      <c r="D25" t="s">
        <v>427</v>
      </c>
      <c r="E25" t="s">
        <v>423</v>
      </c>
      <c r="F25" t="s">
        <v>255</v>
      </c>
      <c r="G25" t="s">
        <v>254</v>
      </c>
      <c r="H25" t="s">
        <v>424</v>
      </c>
      <c r="I25" t="s">
        <v>438</v>
      </c>
      <c r="J25" t="s">
        <v>428</v>
      </c>
      <c r="K25" t="s">
        <v>152</v>
      </c>
      <c r="L25" t="s">
        <v>439</v>
      </c>
      <c r="M25" t="s">
        <v>152</v>
      </c>
      <c r="N25" s="9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>
        <v>-1</v>
      </c>
      <c r="W25" t="s">
        <v>152</v>
      </c>
      <c r="X25" t="s">
        <v>429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</row>
    <row r="26" spans="1:32" x14ac:dyDescent="0.35">
      <c r="A26" t="s">
        <v>440</v>
      </c>
      <c r="B26" t="s">
        <v>441</v>
      </c>
      <c r="C26" t="s">
        <v>12</v>
      </c>
      <c r="D26" t="s">
        <v>427</v>
      </c>
      <c r="E26" t="s">
        <v>423</v>
      </c>
      <c r="F26" t="s">
        <v>255</v>
      </c>
      <c r="G26" t="s">
        <v>254</v>
      </c>
      <c r="H26" t="s">
        <v>424</v>
      </c>
      <c r="I26" t="s">
        <v>438</v>
      </c>
      <c r="J26" t="s">
        <v>428</v>
      </c>
      <c r="K26" t="s">
        <v>152</v>
      </c>
      <c r="L26" t="s">
        <v>442</v>
      </c>
      <c r="M26" t="s">
        <v>152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443</v>
      </c>
      <c r="U26" t="s">
        <v>152</v>
      </c>
      <c r="V26">
        <v>-1</v>
      </c>
      <c r="W26" t="s">
        <v>152</v>
      </c>
      <c r="X26" t="s">
        <v>429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</row>
    <row r="27" spans="1:32" x14ac:dyDescent="0.35">
      <c r="A27" t="s">
        <v>444</v>
      </c>
      <c r="B27" t="s">
        <v>445</v>
      </c>
      <c r="C27" t="s">
        <v>12</v>
      </c>
      <c r="D27" t="s">
        <v>446</v>
      </c>
      <c r="E27" t="s">
        <v>447</v>
      </c>
      <c r="F27" t="s">
        <v>260</v>
      </c>
      <c r="G27" t="s">
        <v>259</v>
      </c>
      <c r="H27" t="s">
        <v>424</v>
      </c>
      <c r="I27" t="s">
        <v>448</v>
      </c>
      <c r="J27" t="s">
        <v>428</v>
      </c>
      <c r="K27" t="s">
        <v>449</v>
      </c>
      <c r="L27" t="s">
        <v>152</v>
      </c>
      <c r="M27" t="s">
        <v>152</v>
      </c>
      <c r="N27" t="s">
        <v>152</v>
      </c>
      <c r="O27">
        <v>2269</v>
      </c>
      <c r="P27">
        <v>2243</v>
      </c>
      <c r="Q27">
        <v>748</v>
      </c>
      <c r="R27" t="s">
        <v>450</v>
      </c>
      <c r="S27" t="s">
        <v>451</v>
      </c>
      <c r="T27" t="s">
        <v>452</v>
      </c>
      <c r="U27" t="s">
        <v>152</v>
      </c>
      <c r="V27">
        <v>-1</v>
      </c>
      <c r="W27" t="s">
        <v>152</v>
      </c>
      <c r="X27" t="s">
        <v>429</v>
      </c>
      <c r="Y27" t="s">
        <v>152</v>
      </c>
      <c r="Z27" t="s">
        <v>152</v>
      </c>
      <c r="AA27" t="s">
        <v>152</v>
      </c>
      <c r="AB27" t="s">
        <v>152</v>
      </c>
      <c r="AC27" t="s">
        <v>453</v>
      </c>
      <c r="AD27" t="s">
        <v>152</v>
      </c>
      <c r="AE27" t="s">
        <v>152</v>
      </c>
      <c r="AF27" t="s">
        <v>152</v>
      </c>
    </row>
    <row r="28" spans="1:32" x14ac:dyDescent="0.35">
      <c r="A28" t="s">
        <v>444</v>
      </c>
      <c r="B28" t="s">
        <v>445</v>
      </c>
      <c r="C28" t="s">
        <v>12</v>
      </c>
      <c r="D28" t="s">
        <v>446</v>
      </c>
      <c r="E28" t="s">
        <v>447</v>
      </c>
      <c r="F28" t="s">
        <v>260</v>
      </c>
      <c r="G28" t="s">
        <v>259</v>
      </c>
      <c r="H28" t="s">
        <v>424</v>
      </c>
      <c r="I28" t="s">
        <v>454</v>
      </c>
      <c r="J28" t="s">
        <v>428</v>
      </c>
      <c r="K28" s="9">
        <v>12724</v>
      </c>
      <c r="L28" t="s">
        <v>152</v>
      </c>
      <c r="M28" t="s">
        <v>152</v>
      </c>
      <c r="N28" t="s">
        <v>152</v>
      </c>
      <c r="O28">
        <v>2038</v>
      </c>
      <c r="P28">
        <v>2012</v>
      </c>
      <c r="Q28">
        <v>671</v>
      </c>
      <c r="R28" t="s">
        <v>450</v>
      </c>
      <c r="S28" t="s">
        <v>451</v>
      </c>
      <c r="T28" t="s">
        <v>452</v>
      </c>
      <c r="U28" t="s">
        <v>152</v>
      </c>
      <c r="V28">
        <v>-1</v>
      </c>
      <c r="W28" t="s">
        <v>152</v>
      </c>
      <c r="X28" t="s">
        <v>429</v>
      </c>
      <c r="Y28" t="s">
        <v>152</v>
      </c>
      <c r="Z28" t="s">
        <v>152</v>
      </c>
      <c r="AA28" t="s">
        <v>152</v>
      </c>
      <c r="AB28" t="s">
        <v>152</v>
      </c>
      <c r="AC28" t="s">
        <v>453</v>
      </c>
      <c r="AD28" t="s">
        <v>152</v>
      </c>
      <c r="AE28" t="s">
        <v>152</v>
      </c>
      <c r="AF28" t="s">
        <v>152</v>
      </c>
    </row>
    <row r="29" spans="1:32" x14ac:dyDescent="0.35">
      <c r="A29" t="s">
        <v>444</v>
      </c>
      <c r="B29" t="s">
        <v>445</v>
      </c>
      <c r="C29" t="s">
        <v>12</v>
      </c>
      <c r="D29" t="s">
        <v>446</v>
      </c>
      <c r="E29" t="s">
        <v>447</v>
      </c>
      <c r="F29" t="s">
        <v>260</v>
      </c>
      <c r="G29" t="s">
        <v>259</v>
      </c>
      <c r="H29" t="s">
        <v>424</v>
      </c>
      <c r="I29" t="s">
        <v>455</v>
      </c>
      <c r="J29" t="s">
        <v>428</v>
      </c>
      <c r="K29" t="s">
        <v>456</v>
      </c>
      <c r="L29" t="s">
        <v>152</v>
      </c>
      <c r="M29" t="s">
        <v>152</v>
      </c>
      <c r="N29" s="8" t="s">
        <v>152</v>
      </c>
      <c r="O29">
        <v>2278</v>
      </c>
      <c r="P29">
        <v>2252</v>
      </c>
      <c r="Q29">
        <v>751</v>
      </c>
      <c r="R29" t="s">
        <v>450</v>
      </c>
      <c r="S29" t="s">
        <v>451</v>
      </c>
      <c r="T29" t="s">
        <v>452</v>
      </c>
      <c r="U29" t="s">
        <v>152</v>
      </c>
      <c r="V29">
        <v>-1</v>
      </c>
      <c r="W29" t="s">
        <v>152</v>
      </c>
      <c r="X29" t="s">
        <v>429</v>
      </c>
      <c r="Y29" t="s">
        <v>152</v>
      </c>
      <c r="Z29" t="s">
        <v>152</v>
      </c>
      <c r="AA29" t="s">
        <v>152</v>
      </c>
      <c r="AB29" t="s">
        <v>152</v>
      </c>
      <c r="AC29" t="s">
        <v>453</v>
      </c>
      <c r="AD29" t="s">
        <v>152</v>
      </c>
      <c r="AE29" t="s">
        <v>152</v>
      </c>
      <c r="AF29" t="s">
        <v>152</v>
      </c>
    </row>
    <row r="30" spans="1:32" x14ac:dyDescent="0.35">
      <c r="A30" t="s">
        <v>444</v>
      </c>
      <c r="B30" t="s">
        <v>445</v>
      </c>
      <c r="C30" t="s">
        <v>12</v>
      </c>
      <c r="D30" t="s">
        <v>446</v>
      </c>
      <c r="E30" t="s">
        <v>447</v>
      </c>
      <c r="F30" t="s">
        <v>260</v>
      </c>
      <c r="G30" t="s">
        <v>259</v>
      </c>
      <c r="H30" t="s">
        <v>424</v>
      </c>
      <c r="I30" t="s">
        <v>457</v>
      </c>
      <c r="J30" t="s">
        <v>428</v>
      </c>
      <c r="K30" t="s">
        <v>458</v>
      </c>
      <c r="L30" t="s">
        <v>152</v>
      </c>
      <c r="M30" t="s">
        <v>152</v>
      </c>
      <c r="N30" t="s">
        <v>152</v>
      </c>
      <c r="O30">
        <v>2269</v>
      </c>
      <c r="P30">
        <v>2243</v>
      </c>
      <c r="Q30">
        <v>748</v>
      </c>
      <c r="R30" t="s">
        <v>450</v>
      </c>
      <c r="S30" t="s">
        <v>451</v>
      </c>
      <c r="T30" t="s">
        <v>452</v>
      </c>
      <c r="U30" t="s">
        <v>152</v>
      </c>
      <c r="V30">
        <v>-1</v>
      </c>
      <c r="W30" t="s">
        <v>152</v>
      </c>
      <c r="X30" t="s">
        <v>429</v>
      </c>
      <c r="Y30" t="s">
        <v>152</v>
      </c>
      <c r="Z30" t="s">
        <v>152</v>
      </c>
      <c r="AA30" t="s">
        <v>152</v>
      </c>
      <c r="AB30" t="s">
        <v>152</v>
      </c>
      <c r="AC30" t="s">
        <v>453</v>
      </c>
      <c r="AD30" t="s">
        <v>152</v>
      </c>
      <c r="AE30" t="s">
        <v>152</v>
      </c>
      <c r="AF30" t="s">
        <v>152</v>
      </c>
    </row>
    <row r="31" spans="1:32" x14ac:dyDescent="0.35">
      <c r="A31" t="s">
        <v>444</v>
      </c>
      <c r="B31" t="s">
        <v>445</v>
      </c>
      <c r="C31" t="s">
        <v>12</v>
      </c>
      <c r="D31" t="s">
        <v>446</v>
      </c>
      <c r="E31" t="s">
        <v>447</v>
      </c>
      <c r="F31" t="s">
        <v>260</v>
      </c>
      <c r="G31" t="s">
        <v>259</v>
      </c>
      <c r="H31" t="s">
        <v>424</v>
      </c>
      <c r="I31" t="s">
        <v>459</v>
      </c>
      <c r="J31" t="s">
        <v>428</v>
      </c>
      <c r="K31" t="s">
        <v>449</v>
      </c>
      <c r="L31" t="s">
        <v>152</v>
      </c>
      <c r="M31" t="s">
        <v>152</v>
      </c>
      <c r="N31" s="8" t="s">
        <v>152</v>
      </c>
      <c r="O31">
        <v>2269</v>
      </c>
      <c r="P31">
        <v>2243</v>
      </c>
      <c r="Q31">
        <v>748</v>
      </c>
      <c r="R31" t="s">
        <v>450</v>
      </c>
      <c r="S31" t="s">
        <v>451</v>
      </c>
      <c r="T31" t="s">
        <v>452</v>
      </c>
      <c r="U31" t="s">
        <v>152</v>
      </c>
      <c r="V31">
        <v>-1</v>
      </c>
      <c r="W31" t="s">
        <v>152</v>
      </c>
      <c r="X31" t="s">
        <v>429</v>
      </c>
      <c r="Y31" t="s">
        <v>152</v>
      </c>
      <c r="Z31" t="s">
        <v>152</v>
      </c>
      <c r="AA31" t="s">
        <v>152</v>
      </c>
      <c r="AB31" t="s">
        <v>152</v>
      </c>
      <c r="AC31" t="s">
        <v>453</v>
      </c>
      <c r="AD31" t="s">
        <v>152</v>
      </c>
      <c r="AE31" t="s">
        <v>152</v>
      </c>
      <c r="AF31" t="s">
        <v>152</v>
      </c>
    </row>
    <row r="32" spans="1:32" x14ac:dyDescent="0.35">
      <c r="A32" t="s">
        <v>1088</v>
      </c>
      <c r="B32" t="s">
        <v>1089</v>
      </c>
      <c r="C32" t="s">
        <v>11</v>
      </c>
      <c r="D32" t="s">
        <v>427</v>
      </c>
      <c r="E32" t="s">
        <v>423</v>
      </c>
      <c r="F32" t="s">
        <v>944</v>
      </c>
      <c r="G32" t="s">
        <v>943</v>
      </c>
      <c r="H32" t="s">
        <v>424</v>
      </c>
      <c r="I32" t="s">
        <v>1090</v>
      </c>
      <c r="J32" t="s">
        <v>428</v>
      </c>
      <c r="K32" t="s">
        <v>152</v>
      </c>
      <c r="L32" t="s">
        <v>1091</v>
      </c>
      <c r="M32" t="s">
        <v>152</v>
      </c>
      <c r="N32" s="8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1092</v>
      </c>
      <c r="U32" t="s">
        <v>152</v>
      </c>
      <c r="V32">
        <v>1</v>
      </c>
      <c r="W32" t="s">
        <v>152</v>
      </c>
      <c r="X32" t="s">
        <v>429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</row>
    <row r="33" spans="1:32" x14ac:dyDescent="0.35">
      <c r="A33" t="s">
        <v>1088</v>
      </c>
      <c r="B33" t="s">
        <v>1089</v>
      </c>
      <c r="C33" t="s">
        <v>11</v>
      </c>
      <c r="D33" t="s">
        <v>427</v>
      </c>
      <c r="E33" t="s">
        <v>423</v>
      </c>
      <c r="F33" t="s">
        <v>944</v>
      </c>
      <c r="G33" t="s">
        <v>943</v>
      </c>
      <c r="H33" t="s">
        <v>424</v>
      </c>
      <c r="I33" t="s">
        <v>1093</v>
      </c>
      <c r="J33" t="s">
        <v>428</v>
      </c>
      <c r="K33" t="s">
        <v>152</v>
      </c>
      <c r="L33" t="s">
        <v>1094</v>
      </c>
      <c r="M33" t="s">
        <v>152</v>
      </c>
      <c r="N33" s="8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1092</v>
      </c>
      <c r="U33" t="s">
        <v>152</v>
      </c>
      <c r="V33">
        <v>1</v>
      </c>
      <c r="W33" t="s">
        <v>152</v>
      </c>
      <c r="X33" t="s">
        <v>429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</row>
    <row r="34" spans="1:32" x14ac:dyDescent="0.35">
      <c r="A34" t="s">
        <v>1088</v>
      </c>
      <c r="B34" t="s">
        <v>1089</v>
      </c>
      <c r="C34" t="s">
        <v>11</v>
      </c>
      <c r="D34" t="s">
        <v>427</v>
      </c>
      <c r="E34" t="s">
        <v>423</v>
      </c>
      <c r="F34" t="s">
        <v>944</v>
      </c>
      <c r="G34" t="s">
        <v>943</v>
      </c>
      <c r="H34" t="s">
        <v>424</v>
      </c>
      <c r="I34" t="s">
        <v>1095</v>
      </c>
      <c r="J34" t="s">
        <v>428</v>
      </c>
      <c r="K34" t="s">
        <v>152</v>
      </c>
      <c r="L34" t="s">
        <v>1094</v>
      </c>
      <c r="M34" t="s">
        <v>152</v>
      </c>
      <c r="N34" s="8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1092</v>
      </c>
      <c r="U34" t="s">
        <v>152</v>
      </c>
      <c r="V34">
        <v>1</v>
      </c>
      <c r="W34" t="s">
        <v>152</v>
      </c>
      <c r="X34" t="s">
        <v>429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</row>
    <row r="35" spans="1:32" x14ac:dyDescent="0.35">
      <c r="A35" t="s">
        <v>460</v>
      </c>
      <c r="B35" t="s">
        <v>461</v>
      </c>
      <c r="C35" t="s">
        <v>12</v>
      </c>
      <c r="D35" t="s">
        <v>427</v>
      </c>
      <c r="E35" t="s">
        <v>423</v>
      </c>
      <c r="F35" t="s">
        <v>265</v>
      </c>
      <c r="G35" t="s">
        <v>264</v>
      </c>
      <c r="H35" t="s">
        <v>424</v>
      </c>
      <c r="I35" t="s">
        <v>462</v>
      </c>
      <c r="J35" t="s">
        <v>428</v>
      </c>
      <c r="K35" t="s">
        <v>152</v>
      </c>
      <c r="L35" s="8">
        <v>43952</v>
      </c>
      <c r="M35" t="s">
        <v>152</v>
      </c>
      <c r="N35" s="8" t="s">
        <v>152</v>
      </c>
      <c r="O35" t="s">
        <v>152</v>
      </c>
      <c r="P35" t="s">
        <v>152</v>
      </c>
      <c r="Q35" t="s">
        <v>152</v>
      </c>
      <c r="R35" t="s">
        <v>152</v>
      </c>
      <c r="S35" t="s">
        <v>152</v>
      </c>
      <c r="T35" t="s">
        <v>463</v>
      </c>
      <c r="U35" t="s">
        <v>152</v>
      </c>
      <c r="V35">
        <v>-1</v>
      </c>
      <c r="W35" t="s">
        <v>152</v>
      </c>
      <c r="X35" t="s">
        <v>429</v>
      </c>
      <c r="Y35" t="s">
        <v>152</v>
      </c>
      <c r="Z35" t="s">
        <v>152</v>
      </c>
      <c r="AA35" t="s">
        <v>152</v>
      </c>
      <c r="AB35" t="s">
        <v>152</v>
      </c>
      <c r="AC35" t="s">
        <v>152</v>
      </c>
      <c r="AD35" t="s">
        <v>152</v>
      </c>
      <c r="AE35" t="s">
        <v>152</v>
      </c>
      <c r="AF35" t="s">
        <v>152</v>
      </c>
    </row>
    <row r="36" spans="1:32" x14ac:dyDescent="0.35">
      <c r="A36" t="s">
        <v>460</v>
      </c>
      <c r="B36" t="s">
        <v>461</v>
      </c>
      <c r="C36" t="s">
        <v>12</v>
      </c>
      <c r="D36" t="s">
        <v>464</v>
      </c>
      <c r="E36" t="s">
        <v>423</v>
      </c>
      <c r="F36" t="s">
        <v>152</v>
      </c>
      <c r="G36" t="s">
        <v>268</v>
      </c>
      <c r="H36" t="s">
        <v>424</v>
      </c>
      <c r="I36" t="s">
        <v>465</v>
      </c>
      <c r="J36" t="s">
        <v>425</v>
      </c>
      <c r="K36" t="s">
        <v>152</v>
      </c>
      <c r="L36" t="s">
        <v>152</v>
      </c>
      <c r="M36" t="s">
        <v>152</v>
      </c>
      <c r="N36" s="8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463</v>
      </c>
      <c r="U36">
        <v>4988</v>
      </c>
      <c r="V36">
        <v>1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</row>
    <row r="37" spans="1:32" x14ac:dyDescent="0.35">
      <c r="A37" t="s">
        <v>466</v>
      </c>
      <c r="B37" t="s">
        <v>467</v>
      </c>
      <c r="C37" t="s">
        <v>12</v>
      </c>
      <c r="D37" t="s">
        <v>426</v>
      </c>
      <c r="E37" t="s">
        <v>423</v>
      </c>
      <c r="F37" t="s">
        <v>152</v>
      </c>
      <c r="G37" t="s">
        <v>268</v>
      </c>
      <c r="H37" t="s">
        <v>424</v>
      </c>
      <c r="I37" t="s">
        <v>468</v>
      </c>
      <c r="J37" t="s">
        <v>425</v>
      </c>
      <c r="K37" t="s">
        <v>152</v>
      </c>
      <c r="L37" s="8">
        <v>43831</v>
      </c>
      <c r="M37" t="s">
        <v>152</v>
      </c>
      <c r="N37" s="8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469</v>
      </c>
      <c r="U37" t="s">
        <v>152</v>
      </c>
      <c r="V37">
        <v>1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</row>
    <row r="38" spans="1:32" x14ac:dyDescent="0.35">
      <c r="A38" t="s">
        <v>466</v>
      </c>
      <c r="B38" t="s">
        <v>467</v>
      </c>
      <c r="C38" t="s">
        <v>12</v>
      </c>
      <c r="D38" t="s">
        <v>426</v>
      </c>
      <c r="E38" t="s">
        <v>423</v>
      </c>
      <c r="F38" t="s">
        <v>152</v>
      </c>
      <c r="G38" t="s">
        <v>268</v>
      </c>
      <c r="H38" t="s">
        <v>424</v>
      </c>
      <c r="I38" t="s">
        <v>470</v>
      </c>
      <c r="J38" t="s">
        <v>425</v>
      </c>
      <c r="K38" t="s">
        <v>152</v>
      </c>
      <c r="L38" s="8">
        <v>43831</v>
      </c>
      <c r="M38" t="s">
        <v>152</v>
      </c>
      <c r="N38" s="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469</v>
      </c>
      <c r="U38" t="s">
        <v>152</v>
      </c>
      <c r="V38">
        <v>1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</row>
    <row r="39" spans="1:32" x14ac:dyDescent="0.35">
      <c r="A39" t="s">
        <v>466</v>
      </c>
      <c r="B39" t="s">
        <v>467</v>
      </c>
      <c r="C39" t="s">
        <v>12</v>
      </c>
      <c r="D39" t="s">
        <v>426</v>
      </c>
      <c r="E39" t="s">
        <v>423</v>
      </c>
      <c r="F39" t="s">
        <v>152</v>
      </c>
      <c r="G39" t="s">
        <v>268</v>
      </c>
      <c r="H39" t="s">
        <v>424</v>
      </c>
      <c r="I39" t="s">
        <v>471</v>
      </c>
      <c r="J39" t="s">
        <v>425</v>
      </c>
      <c r="K39" t="s">
        <v>152</v>
      </c>
      <c r="L39" s="8">
        <v>43831</v>
      </c>
      <c r="M39" t="s">
        <v>152</v>
      </c>
      <c r="N39" s="8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469</v>
      </c>
      <c r="U39" t="s">
        <v>152</v>
      </c>
      <c r="V39">
        <v>1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</row>
    <row r="40" spans="1:32" x14ac:dyDescent="0.35">
      <c r="A40" t="s">
        <v>466</v>
      </c>
      <c r="B40" t="s">
        <v>467</v>
      </c>
      <c r="C40" t="s">
        <v>12</v>
      </c>
      <c r="D40" t="s">
        <v>426</v>
      </c>
      <c r="E40" t="s">
        <v>423</v>
      </c>
      <c r="F40" t="s">
        <v>152</v>
      </c>
      <c r="G40" t="s">
        <v>268</v>
      </c>
      <c r="H40" t="s">
        <v>424</v>
      </c>
      <c r="I40" t="s">
        <v>465</v>
      </c>
      <c r="J40" t="s">
        <v>425</v>
      </c>
      <c r="K40" t="s">
        <v>152</v>
      </c>
      <c r="L40" s="8">
        <v>43831</v>
      </c>
      <c r="M40" t="s">
        <v>152</v>
      </c>
      <c r="N40" s="8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469</v>
      </c>
      <c r="U40" t="s">
        <v>152</v>
      </c>
      <c r="V40">
        <v>1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</row>
    <row r="41" spans="1:32" x14ac:dyDescent="0.35">
      <c r="A41" t="s">
        <v>472</v>
      </c>
      <c r="B41" t="s">
        <v>473</v>
      </c>
      <c r="C41" t="s">
        <v>10</v>
      </c>
      <c r="D41" t="s">
        <v>426</v>
      </c>
      <c r="E41" t="s">
        <v>423</v>
      </c>
      <c r="F41" t="s">
        <v>152</v>
      </c>
      <c r="G41" t="s">
        <v>268</v>
      </c>
      <c r="H41" t="s">
        <v>424</v>
      </c>
      <c r="I41" t="s">
        <v>468</v>
      </c>
      <c r="J41" t="s">
        <v>425</v>
      </c>
      <c r="K41" t="s">
        <v>152</v>
      </c>
      <c r="L41" s="8">
        <v>43831</v>
      </c>
      <c r="M41" t="s">
        <v>152</v>
      </c>
      <c r="N41" s="8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>
        <v>1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</row>
    <row r="42" spans="1:32" x14ac:dyDescent="0.35">
      <c r="A42" t="s">
        <v>472</v>
      </c>
      <c r="B42" t="s">
        <v>473</v>
      </c>
      <c r="C42" t="s">
        <v>10</v>
      </c>
      <c r="D42" t="s">
        <v>426</v>
      </c>
      <c r="E42" t="s">
        <v>423</v>
      </c>
      <c r="F42" t="s">
        <v>152</v>
      </c>
      <c r="G42" t="s">
        <v>268</v>
      </c>
      <c r="H42" t="s">
        <v>424</v>
      </c>
      <c r="I42" t="s">
        <v>470</v>
      </c>
      <c r="J42" t="s">
        <v>425</v>
      </c>
      <c r="K42" t="s">
        <v>152</v>
      </c>
      <c r="L42" s="8">
        <v>43831</v>
      </c>
      <c r="M42" t="s">
        <v>152</v>
      </c>
      <c r="N42" s="8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>
        <v>1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</row>
    <row r="43" spans="1:32" x14ac:dyDescent="0.35">
      <c r="A43" t="s">
        <v>472</v>
      </c>
      <c r="B43" t="s">
        <v>473</v>
      </c>
      <c r="C43" t="s">
        <v>10</v>
      </c>
      <c r="D43" t="s">
        <v>426</v>
      </c>
      <c r="E43" t="s">
        <v>423</v>
      </c>
      <c r="F43" t="s">
        <v>152</v>
      </c>
      <c r="G43" t="s">
        <v>268</v>
      </c>
      <c r="H43" t="s">
        <v>424</v>
      </c>
      <c r="I43" t="s">
        <v>471</v>
      </c>
      <c r="J43" t="s">
        <v>425</v>
      </c>
      <c r="K43" t="s">
        <v>152</v>
      </c>
      <c r="L43" s="8">
        <v>43831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>
        <v>1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</row>
    <row r="44" spans="1:32" x14ac:dyDescent="0.35">
      <c r="A44" t="s">
        <v>472</v>
      </c>
      <c r="B44" t="s">
        <v>473</v>
      </c>
      <c r="C44" t="s">
        <v>10</v>
      </c>
      <c r="D44" t="s">
        <v>426</v>
      </c>
      <c r="E44" t="s">
        <v>423</v>
      </c>
      <c r="F44" t="s">
        <v>152</v>
      </c>
      <c r="G44" t="s">
        <v>268</v>
      </c>
      <c r="H44" t="s">
        <v>424</v>
      </c>
      <c r="I44" t="s">
        <v>465</v>
      </c>
      <c r="J44" t="s">
        <v>425</v>
      </c>
      <c r="K44" t="s">
        <v>152</v>
      </c>
      <c r="L44" s="8">
        <v>43831</v>
      </c>
      <c r="M44" t="s">
        <v>152</v>
      </c>
      <c r="N44" t="s">
        <v>152</v>
      </c>
      <c r="O44" t="s">
        <v>152</v>
      </c>
      <c r="P44" t="s">
        <v>152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>
        <v>1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</row>
    <row r="45" spans="1:32" x14ac:dyDescent="0.35">
      <c r="A45" t="s">
        <v>474</v>
      </c>
      <c r="B45" t="s">
        <v>475</v>
      </c>
      <c r="C45" t="s">
        <v>10</v>
      </c>
      <c r="D45" t="s">
        <v>426</v>
      </c>
      <c r="E45" t="s">
        <v>423</v>
      </c>
      <c r="F45" t="s">
        <v>152</v>
      </c>
      <c r="G45" t="s">
        <v>268</v>
      </c>
      <c r="H45" t="s">
        <v>424</v>
      </c>
      <c r="I45" t="s">
        <v>468</v>
      </c>
      <c r="J45" t="s">
        <v>425</v>
      </c>
      <c r="K45" t="s">
        <v>152</v>
      </c>
      <c r="L45" s="8">
        <v>43831</v>
      </c>
      <c r="M45" t="s">
        <v>152</v>
      </c>
      <c r="N45" s="9" t="s">
        <v>152</v>
      </c>
      <c r="O45" t="s">
        <v>152</v>
      </c>
      <c r="P45" t="s">
        <v>152</v>
      </c>
      <c r="Q45" t="s">
        <v>152</v>
      </c>
      <c r="R45" t="s">
        <v>152</v>
      </c>
      <c r="S45" t="s">
        <v>152</v>
      </c>
      <c r="T45" t="s">
        <v>152</v>
      </c>
      <c r="U45" t="s">
        <v>152</v>
      </c>
      <c r="V45">
        <v>1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</row>
    <row r="46" spans="1:32" x14ac:dyDescent="0.35">
      <c r="A46" t="s">
        <v>474</v>
      </c>
      <c r="B46" t="s">
        <v>475</v>
      </c>
      <c r="C46" t="s">
        <v>10</v>
      </c>
      <c r="D46" t="s">
        <v>426</v>
      </c>
      <c r="E46" t="s">
        <v>423</v>
      </c>
      <c r="F46" t="s">
        <v>152</v>
      </c>
      <c r="G46" t="s">
        <v>268</v>
      </c>
      <c r="H46" t="s">
        <v>424</v>
      </c>
      <c r="I46" t="s">
        <v>470</v>
      </c>
      <c r="J46" t="s">
        <v>425</v>
      </c>
      <c r="K46" t="s">
        <v>152</v>
      </c>
      <c r="L46" s="8">
        <v>43831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>
        <v>1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</row>
    <row r="47" spans="1:32" x14ac:dyDescent="0.35">
      <c r="A47" t="s">
        <v>474</v>
      </c>
      <c r="B47" t="s">
        <v>475</v>
      </c>
      <c r="C47" t="s">
        <v>10</v>
      </c>
      <c r="D47" t="s">
        <v>426</v>
      </c>
      <c r="E47" t="s">
        <v>423</v>
      </c>
      <c r="F47" t="s">
        <v>152</v>
      </c>
      <c r="G47" t="s">
        <v>268</v>
      </c>
      <c r="H47" t="s">
        <v>424</v>
      </c>
      <c r="I47" t="s">
        <v>471</v>
      </c>
      <c r="J47" t="s">
        <v>425</v>
      </c>
      <c r="K47" t="s">
        <v>152</v>
      </c>
      <c r="L47" s="8">
        <v>43831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>
        <v>1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</row>
    <row r="48" spans="1:32" x14ac:dyDescent="0.35">
      <c r="A48" t="s">
        <v>474</v>
      </c>
      <c r="B48" t="s">
        <v>475</v>
      </c>
      <c r="C48" t="s">
        <v>10</v>
      </c>
      <c r="D48" t="s">
        <v>426</v>
      </c>
      <c r="E48" t="s">
        <v>423</v>
      </c>
      <c r="F48" t="s">
        <v>152</v>
      </c>
      <c r="G48" t="s">
        <v>268</v>
      </c>
      <c r="H48" t="s">
        <v>424</v>
      </c>
      <c r="I48" t="s">
        <v>465</v>
      </c>
      <c r="J48" t="s">
        <v>425</v>
      </c>
      <c r="K48" t="s">
        <v>152</v>
      </c>
      <c r="L48" s="8">
        <v>43831</v>
      </c>
      <c r="M48" t="s">
        <v>152</v>
      </c>
      <c r="N48" t="s">
        <v>152</v>
      </c>
      <c r="O48" t="s">
        <v>152</v>
      </c>
      <c r="P48" t="s">
        <v>152</v>
      </c>
      <c r="Q48" t="s">
        <v>152</v>
      </c>
      <c r="R48" t="s">
        <v>152</v>
      </c>
      <c r="S48" t="s">
        <v>152</v>
      </c>
      <c r="T48" t="s">
        <v>152</v>
      </c>
      <c r="U48" t="s">
        <v>152</v>
      </c>
      <c r="V48">
        <v>1</v>
      </c>
      <c r="W48" t="s">
        <v>152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</row>
    <row r="49" spans="1:32" x14ac:dyDescent="0.35">
      <c r="A49" t="s">
        <v>1096</v>
      </c>
      <c r="B49" t="s">
        <v>1097</v>
      </c>
      <c r="C49" t="s">
        <v>12</v>
      </c>
      <c r="D49" t="s">
        <v>426</v>
      </c>
      <c r="E49" t="s">
        <v>423</v>
      </c>
      <c r="F49" t="s">
        <v>152</v>
      </c>
      <c r="G49" t="s">
        <v>952</v>
      </c>
      <c r="H49" t="s">
        <v>424</v>
      </c>
      <c r="I49" t="s">
        <v>1098</v>
      </c>
      <c r="J49" t="s">
        <v>425</v>
      </c>
      <c r="K49" t="s">
        <v>152</v>
      </c>
      <c r="L49" s="8">
        <v>43831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1099</v>
      </c>
      <c r="U49" t="s">
        <v>152</v>
      </c>
      <c r="V49">
        <v>1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</row>
    <row r="50" spans="1:32" x14ac:dyDescent="0.35">
      <c r="A50" t="s">
        <v>1096</v>
      </c>
      <c r="B50" t="s">
        <v>1097</v>
      </c>
      <c r="C50" t="s">
        <v>12</v>
      </c>
      <c r="D50" t="s">
        <v>426</v>
      </c>
      <c r="E50" t="s">
        <v>423</v>
      </c>
      <c r="F50" t="s">
        <v>152</v>
      </c>
      <c r="G50" t="s">
        <v>952</v>
      </c>
      <c r="H50" t="s">
        <v>424</v>
      </c>
      <c r="I50" t="s">
        <v>1100</v>
      </c>
      <c r="J50" t="s">
        <v>425</v>
      </c>
      <c r="K50" t="s">
        <v>152</v>
      </c>
      <c r="L50" s="8">
        <v>43831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1099</v>
      </c>
      <c r="U50" t="s">
        <v>152</v>
      </c>
      <c r="V50">
        <v>1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</row>
    <row r="51" spans="1:32" x14ac:dyDescent="0.35">
      <c r="A51" t="s">
        <v>476</v>
      </c>
      <c r="B51" t="s">
        <v>477</v>
      </c>
      <c r="C51" t="s">
        <v>12</v>
      </c>
      <c r="D51" t="s">
        <v>430</v>
      </c>
      <c r="E51" t="s">
        <v>423</v>
      </c>
      <c r="F51" t="s">
        <v>152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</row>
    <row r="52" spans="1:32" x14ac:dyDescent="0.35">
      <c r="A52" t="s">
        <v>1101</v>
      </c>
      <c r="B52" t="s">
        <v>1102</v>
      </c>
      <c r="C52" t="s">
        <v>10</v>
      </c>
      <c r="D52" t="s">
        <v>427</v>
      </c>
      <c r="E52" t="s">
        <v>423</v>
      </c>
      <c r="F52" t="s">
        <v>152</v>
      </c>
      <c r="G52" t="s">
        <v>959</v>
      </c>
      <c r="H52" t="s">
        <v>424</v>
      </c>
      <c r="I52" t="s">
        <v>1103</v>
      </c>
      <c r="J52" t="s">
        <v>428</v>
      </c>
      <c r="K52" t="s">
        <v>152</v>
      </c>
      <c r="L52" t="s">
        <v>1104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1105</v>
      </c>
      <c r="U52" t="s">
        <v>152</v>
      </c>
      <c r="V52">
        <v>-1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</row>
    <row r="53" spans="1:32" x14ac:dyDescent="0.35">
      <c r="A53" t="s">
        <v>1106</v>
      </c>
      <c r="B53" t="s">
        <v>1107</v>
      </c>
      <c r="C53" t="s">
        <v>10</v>
      </c>
      <c r="D53" t="s">
        <v>427</v>
      </c>
      <c r="E53" t="s">
        <v>423</v>
      </c>
      <c r="F53" t="s">
        <v>274</v>
      </c>
      <c r="G53" t="s">
        <v>273</v>
      </c>
      <c r="H53" t="s">
        <v>424</v>
      </c>
      <c r="I53" t="s">
        <v>480</v>
      </c>
      <c r="J53" t="s">
        <v>428</v>
      </c>
      <c r="K53" t="s">
        <v>152</v>
      </c>
      <c r="L53" s="9">
        <v>47331</v>
      </c>
      <c r="M53" t="s">
        <v>152</v>
      </c>
      <c r="N53" t="s">
        <v>152</v>
      </c>
      <c r="O53" t="s">
        <v>152</v>
      </c>
      <c r="P53" t="s">
        <v>152</v>
      </c>
      <c r="Q53" t="s">
        <v>152</v>
      </c>
      <c r="R53" t="s">
        <v>152</v>
      </c>
      <c r="S53" t="s">
        <v>152</v>
      </c>
      <c r="T53" t="s">
        <v>152</v>
      </c>
      <c r="U53" t="s">
        <v>152</v>
      </c>
      <c r="V53">
        <v>1</v>
      </c>
      <c r="W53" t="s">
        <v>152</v>
      </c>
      <c r="X53" t="s">
        <v>429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</row>
    <row r="54" spans="1:32" x14ac:dyDescent="0.35">
      <c r="A54" t="s">
        <v>478</v>
      </c>
      <c r="B54" t="s">
        <v>479</v>
      </c>
      <c r="C54" t="s">
        <v>12</v>
      </c>
      <c r="D54" t="s">
        <v>427</v>
      </c>
      <c r="E54" t="s">
        <v>423</v>
      </c>
      <c r="F54" t="s">
        <v>274</v>
      </c>
      <c r="G54" t="s">
        <v>273</v>
      </c>
      <c r="H54" t="s">
        <v>424</v>
      </c>
      <c r="I54" t="s">
        <v>480</v>
      </c>
      <c r="J54" t="s">
        <v>428</v>
      </c>
      <c r="K54" t="s">
        <v>152</v>
      </c>
      <c r="L54" s="9">
        <v>47362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>
        <v>1</v>
      </c>
      <c r="W54" t="s">
        <v>152</v>
      </c>
      <c r="X54" t="s">
        <v>429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</row>
    <row r="55" spans="1:32" x14ac:dyDescent="0.35">
      <c r="A55" t="s">
        <v>481</v>
      </c>
      <c r="B55" t="s">
        <v>482</v>
      </c>
      <c r="C55" t="s">
        <v>12</v>
      </c>
      <c r="D55" t="s">
        <v>427</v>
      </c>
      <c r="E55" t="s">
        <v>423</v>
      </c>
      <c r="F55" t="s">
        <v>274</v>
      </c>
      <c r="G55" t="s">
        <v>273</v>
      </c>
      <c r="H55" t="s">
        <v>424</v>
      </c>
      <c r="I55" t="s">
        <v>480</v>
      </c>
      <c r="J55" t="s">
        <v>428</v>
      </c>
      <c r="K55" t="s">
        <v>152</v>
      </c>
      <c r="L55" t="s">
        <v>483</v>
      </c>
      <c r="M55" t="s">
        <v>152</v>
      </c>
      <c r="N55" t="s">
        <v>152</v>
      </c>
      <c r="O55" t="s">
        <v>152</v>
      </c>
      <c r="P55" t="s">
        <v>152</v>
      </c>
      <c r="Q55" t="s">
        <v>152</v>
      </c>
      <c r="R55" t="s">
        <v>152</v>
      </c>
      <c r="S55" t="s">
        <v>152</v>
      </c>
      <c r="T55" t="s">
        <v>152</v>
      </c>
      <c r="U55" t="s">
        <v>152</v>
      </c>
      <c r="V55">
        <v>1</v>
      </c>
      <c r="W55" t="s">
        <v>152</v>
      </c>
      <c r="X55" t="s">
        <v>429</v>
      </c>
      <c r="Y55" t="s">
        <v>152</v>
      </c>
      <c r="Z55" t="s">
        <v>152</v>
      </c>
      <c r="AA55" t="s">
        <v>152</v>
      </c>
      <c r="AB55" t="s">
        <v>152</v>
      </c>
      <c r="AC55" t="s">
        <v>152</v>
      </c>
      <c r="AD55" t="s">
        <v>152</v>
      </c>
      <c r="AE55" t="s">
        <v>152</v>
      </c>
      <c r="AF55" t="s">
        <v>152</v>
      </c>
    </row>
    <row r="56" spans="1:32" x14ac:dyDescent="0.35">
      <c r="A56" t="s">
        <v>485</v>
      </c>
      <c r="B56" t="s">
        <v>486</v>
      </c>
      <c r="C56" t="s">
        <v>11</v>
      </c>
      <c r="D56" t="s">
        <v>427</v>
      </c>
      <c r="E56" t="s">
        <v>423</v>
      </c>
      <c r="F56" t="s">
        <v>274</v>
      </c>
      <c r="G56" t="s">
        <v>273</v>
      </c>
      <c r="H56" t="s">
        <v>424</v>
      </c>
      <c r="I56" t="s">
        <v>480</v>
      </c>
      <c r="J56" t="s">
        <v>428</v>
      </c>
      <c r="K56" t="s">
        <v>152</v>
      </c>
      <c r="L56" t="s">
        <v>484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>
        <v>1</v>
      </c>
      <c r="W56" t="s">
        <v>152</v>
      </c>
      <c r="X56" t="s">
        <v>429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</row>
    <row r="57" spans="1:32" x14ac:dyDescent="0.35">
      <c r="A57" t="s">
        <v>485</v>
      </c>
      <c r="B57" t="s">
        <v>486</v>
      </c>
      <c r="C57" t="s">
        <v>11</v>
      </c>
      <c r="D57" t="s">
        <v>464</v>
      </c>
      <c r="E57" t="s">
        <v>423</v>
      </c>
      <c r="F57" t="s">
        <v>187</v>
      </c>
      <c r="G57" t="s">
        <v>277</v>
      </c>
      <c r="H57" t="s">
        <v>424</v>
      </c>
      <c r="I57" t="s">
        <v>487</v>
      </c>
      <c r="J57" t="s">
        <v>488</v>
      </c>
      <c r="K57" t="s">
        <v>152</v>
      </c>
      <c r="L57" t="s">
        <v>152</v>
      </c>
      <c r="M57" s="8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>
        <v>890</v>
      </c>
      <c r="V57">
        <v>-1</v>
      </c>
      <c r="W57" t="s">
        <v>152</v>
      </c>
      <c r="X57" t="s">
        <v>489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</row>
    <row r="58" spans="1:32" x14ac:dyDescent="0.35">
      <c r="A58" t="s">
        <v>1108</v>
      </c>
      <c r="B58" t="s">
        <v>1109</v>
      </c>
      <c r="C58" t="s">
        <v>10</v>
      </c>
      <c r="D58" t="s">
        <v>430</v>
      </c>
      <c r="E58" t="s">
        <v>423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s="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1110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</row>
    <row r="59" spans="1:32" x14ac:dyDescent="0.35">
      <c r="A59" t="s">
        <v>1111</v>
      </c>
      <c r="B59" t="s">
        <v>1112</v>
      </c>
      <c r="C59" t="s">
        <v>10</v>
      </c>
      <c r="D59" t="s">
        <v>430</v>
      </c>
      <c r="E59" t="s">
        <v>423</v>
      </c>
      <c r="F59" t="s">
        <v>152</v>
      </c>
      <c r="G59" t="s">
        <v>152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s="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1113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</row>
    <row r="60" spans="1:32" x14ac:dyDescent="0.35">
      <c r="A60" t="s">
        <v>1114</v>
      </c>
      <c r="B60" t="s">
        <v>1115</v>
      </c>
      <c r="C60" t="s">
        <v>12</v>
      </c>
      <c r="D60" t="s">
        <v>422</v>
      </c>
      <c r="E60" t="s">
        <v>423</v>
      </c>
      <c r="F60" t="s">
        <v>967</v>
      </c>
      <c r="G60" t="s">
        <v>966</v>
      </c>
      <c r="H60" t="s">
        <v>424</v>
      </c>
      <c r="I60" t="s">
        <v>1116</v>
      </c>
      <c r="J60" t="s">
        <v>428</v>
      </c>
      <c r="K60" t="s">
        <v>152</v>
      </c>
      <c r="L60" t="s">
        <v>152</v>
      </c>
      <c r="M60" t="s">
        <v>152</v>
      </c>
      <c r="N60" s="9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>
        <v>4026</v>
      </c>
      <c r="V60">
        <v>-1</v>
      </c>
      <c r="W60" t="s">
        <v>152</v>
      </c>
      <c r="X60" t="s">
        <v>429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</row>
    <row r="61" spans="1:32" x14ac:dyDescent="0.35">
      <c r="A61" t="s">
        <v>1117</v>
      </c>
      <c r="B61" t="s">
        <v>1118</v>
      </c>
      <c r="C61" t="s">
        <v>12</v>
      </c>
      <c r="D61" t="s">
        <v>446</v>
      </c>
      <c r="E61" t="s">
        <v>447</v>
      </c>
      <c r="F61" t="s">
        <v>967</v>
      </c>
      <c r="G61" t="s">
        <v>966</v>
      </c>
      <c r="H61" t="s">
        <v>424</v>
      </c>
      <c r="I61" t="s">
        <v>1116</v>
      </c>
      <c r="J61" t="s">
        <v>428</v>
      </c>
      <c r="K61" s="8">
        <v>43952</v>
      </c>
      <c r="L61" t="s">
        <v>152</v>
      </c>
      <c r="M61" t="s">
        <v>152</v>
      </c>
      <c r="N61" s="9" t="s">
        <v>152</v>
      </c>
      <c r="O61">
        <v>143</v>
      </c>
      <c r="P61">
        <v>29</v>
      </c>
      <c r="Q61">
        <v>10</v>
      </c>
      <c r="R61" t="s">
        <v>1119</v>
      </c>
      <c r="S61" t="s">
        <v>1120</v>
      </c>
      <c r="T61" t="s">
        <v>152</v>
      </c>
      <c r="U61" t="s">
        <v>152</v>
      </c>
      <c r="V61">
        <v>-1</v>
      </c>
      <c r="W61" t="s">
        <v>152</v>
      </c>
      <c r="X61" t="s">
        <v>429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</row>
    <row r="62" spans="1:32" x14ac:dyDescent="0.35">
      <c r="A62" t="s">
        <v>1121</v>
      </c>
      <c r="B62" t="s">
        <v>1122</v>
      </c>
      <c r="C62" t="s">
        <v>12</v>
      </c>
      <c r="D62" t="s">
        <v>464</v>
      </c>
      <c r="E62" t="s">
        <v>423</v>
      </c>
      <c r="F62" t="s">
        <v>152</v>
      </c>
      <c r="G62" t="s">
        <v>973</v>
      </c>
      <c r="H62" t="s">
        <v>424</v>
      </c>
      <c r="I62" t="s">
        <v>1123</v>
      </c>
      <c r="J62" t="s">
        <v>425</v>
      </c>
      <c r="K62" t="s">
        <v>152</v>
      </c>
      <c r="L62" t="s">
        <v>152</v>
      </c>
      <c r="M62" t="s">
        <v>152</v>
      </c>
      <c r="N62" s="9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>
        <v>905</v>
      </c>
      <c r="V62">
        <v>1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</row>
    <row r="63" spans="1:32" x14ac:dyDescent="0.35">
      <c r="A63" t="s">
        <v>1121</v>
      </c>
      <c r="B63" t="s">
        <v>1122</v>
      </c>
      <c r="C63" t="s">
        <v>12</v>
      </c>
      <c r="D63" t="s">
        <v>422</v>
      </c>
      <c r="E63" t="s">
        <v>423</v>
      </c>
      <c r="F63" t="s">
        <v>152</v>
      </c>
      <c r="G63" t="s">
        <v>974</v>
      </c>
      <c r="H63" t="s">
        <v>424</v>
      </c>
      <c r="I63" t="s">
        <v>1124</v>
      </c>
      <c r="J63" t="s">
        <v>425</v>
      </c>
      <c r="K63" t="s">
        <v>152</v>
      </c>
      <c r="L63" t="s">
        <v>152</v>
      </c>
      <c r="M63" t="s">
        <v>152</v>
      </c>
      <c r="N63" s="9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>
        <v>96</v>
      </c>
      <c r="V63">
        <v>-1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</row>
    <row r="64" spans="1:32" x14ac:dyDescent="0.35">
      <c r="A64" t="s">
        <v>1125</v>
      </c>
      <c r="B64" t="s">
        <v>1126</v>
      </c>
      <c r="C64" t="s">
        <v>12</v>
      </c>
      <c r="D64" t="s">
        <v>426</v>
      </c>
      <c r="E64" t="s">
        <v>423</v>
      </c>
      <c r="F64" t="s">
        <v>152</v>
      </c>
      <c r="G64" t="s">
        <v>973</v>
      </c>
      <c r="H64" t="s">
        <v>424</v>
      </c>
      <c r="I64" t="s">
        <v>1127</v>
      </c>
      <c r="J64" t="s">
        <v>425</v>
      </c>
      <c r="K64" t="s">
        <v>152</v>
      </c>
      <c r="L64" s="8">
        <v>43831</v>
      </c>
      <c r="M64" t="s">
        <v>152</v>
      </c>
      <c r="N64" s="9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>
        <v>1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</row>
    <row r="65" spans="1:32" x14ac:dyDescent="0.35">
      <c r="A65" t="s">
        <v>1125</v>
      </c>
      <c r="B65" t="s">
        <v>1126</v>
      </c>
      <c r="C65" t="s">
        <v>12</v>
      </c>
      <c r="D65" t="s">
        <v>426</v>
      </c>
      <c r="E65" t="s">
        <v>423</v>
      </c>
      <c r="F65" t="s">
        <v>152</v>
      </c>
      <c r="G65" t="s">
        <v>973</v>
      </c>
      <c r="H65" t="s">
        <v>424</v>
      </c>
      <c r="I65" t="s">
        <v>1123</v>
      </c>
      <c r="J65" t="s">
        <v>425</v>
      </c>
      <c r="K65" t="s">
        <v>152</v>
      </c>
      <c r="L65" s="8">
        <v>43831</v>
      </c>
      <c r="M65" t="s">
        <v>152</v>
      </c>
      <c r="N65" s="9" t="s">
        <v>152</v>
      </c>
      <c r="O65" t="s">
        <v>152</v>
      </c>
      <c r="P65" t="s">
        <v>152</v>
      </c>
      <c r="Q65" t="s">
        <v>152</v>
      </c>
      <c r="R65" t="s">
        <v>152</v>
      </c>
      <c r="S65" t="s">
        <v>152</v>
      </c>
      <c r="T65" t="s">
        <v>152</v>
      </c>
      <c r="U65" t="s">
        <v>152</v>
      </c>
      <c r="V65">
        <v>1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</row>
    <row r="66" spans="1:32" x14ac:dyDescent="0.35">
      <c r="A66" t="s">
        <v>1128</v>
      </c>
      <c r="B66" t="s">
        <v>1129</v>
      </c>
      <c r="C66" t="s">
        <v>10</v>
      </c>
      <c r="D66" t="s">
        <v>1130</v>
      </c>
      <c r="E66" t="s">
        <v>423</v>
      </c>
      <c r="F66" t="s">
        <v>152</v>
      </c>
      <c r="G66" t="s">
        <v>973</v>
      </c>
      <c r="H66" t="s">
        <v>424</v>
      </c>
      <c r="I66" t="s">
        <v>1127</v>
      </c>
      <c r="J66" t="s">
        <v>425</v>
      </c>
      <c r="K66" s="8">
        <v>43863</v>
      </c>
      <c r="L66" t="s">
        <v>152</v>
      </c>
      <c r="M66" t="s">
        <v>152</v>
      </c>
      <c r="N66" t="s">
        <v>152</v>
      </c>
      <c r="O66">
        <v>753</v>
      </c>
      <c r="P66" t="s">
        <v>152</v>
      </c>
      <c r="Q66" t="s">
        <v>152</v>
      </c>
      <c r="R66" t="s">
        <v>152</v>
      </c>
      <c r="S66" t="s">
        <v>152</v>
      </c>
      <c r="T66" t="s">
        <v>1131</v>
      </c>
      <c r="U66" t="s">
        <v>152</v>
      </c>
      <c r="V66">
        <v>1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</row>
    <row r="67" spans="1:32" x14ac:dyDescent="0.35">
      <c r="A67" t="s">
        <v>1128</v>
      </c>
      <c r="B67" t="s">
        <v>1129</v>
      </c>
      <c r="C67" t="s">
        <v>10</v>
      </c>
      <c r="D67" t="s">
        <v>1130</v>
      </c>
      <c r="E67" t="s">
        <v>423</v>
      </c>
      <c r="F67" t="s">
        <v>152</v>
      </c>
      <c r="G67" t="s">
        <v>973</v>
      </c>
      <c r="H67" t="s">
        <v>424</v>
      </c>
      <c r="I67" t="s">
        <v>1123</v>
      </c>
      <c r="J67" t="s">
        <v>425</v>
      </c>
      <c r="K67" s="8">
        <v>43863</v>
      </c>
      <c r="L67" t="s">
        <v>152</v>
      </c>
      <c r="M67" t="s">
        <v>152</v>
      </c>
      <c r="N67" t="s">
        <v>152</v>
      </c>
      <c r="O67">
        <v>345</v>
      </c>
      <c r="P67" t="s">
        <v>152</v>
      </c>
      <c r="Q67" t="s">
        <v>152</v>
      </c>
      <c r="R67" t="s">
        <v>152</v>
      </c>
      <c r="S67" t="s">
        <v>152</v>
      </c>
      <c r="T67" t="s">
        <v>1131</v>
      </c>
      <c r="U67" t="s">
        <v>152</v>
      </c>
      <c r="V67">
        <v>1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</row>
    <row r="68" spans="1:32" x14ac:dyDescent="0.35">
      <c r="A68" t="s">
        <v>1132</v>
      </c>
      <c r="B68" t="s">
        <v>1133</v>
      </c>
      <c r="C68" t="s">
        <v>12</v>
      </c>
      <c r="D68" t="s">
        <v>430</v>
      </c>
      <c r="E68" t="s">
        <v>423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</row>
    <row r="69" spans="1:32" x14ac:dyDescent="0.35">
      <c r="A69" t="s">
        <v>1134</v>
      </c>
      <c r="B69" t="s">
        <v>1135</v>
      </c>
      <c r="C69" t="s">
        <v>10</v>
      </c>
      <c r="D69" t="s">
        <v>430</v>
      </c>
      <c r="E69" t="s">
        <v>423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</row>
    <row r="70" spans="1:32" x14ac:dyDescent="0.35">
      <c r="A70" t="s">
        <v>1136</v>
      </c>
      <c r="B70" t="s">
        <v>1137</v>
      </c>
      <c r="C70" t="s">
        <v>12</v>
      </c>
      <c r="D70" t="s">
        <v>422</v>
      </c>
      <c r="E70" t="s">
        <v>423</v>
      </c>
      <c r="F70" t="s">
        <v>152</v>
      </c>
      <c r="G70" t="s">
        <v>975</v>
      </c>
      <c r="H70" t="s">
        <v>424</v>
      </c>
      <c r="I70" t="s">
        <v>1138</v>
      </c>
      <c r="J70" t="s">
        <v>428</v>
      </c>
      <c r="K70" t="s">
        <v>152</v>
      </c>
      <c r="L70" t="s">
        <v>152</v>
      </c>
      <c r="M70" t="s">
        <v>152</v>
      </c>
      <c r="N70" t="s">
        <v>152</v>
      </c>
      <c r="O70" t="s">
        <v>152</v>
      </c>
      <c r="P70" t="s">
        <v>152</v>
      </c>
      <c r="Q70" t="s">
        <v>152</v>
      </c>
      <c r="R70" t="s">
        <v>152</v>
      </c>
      <c r="S70" t="s">
        <v>152</v>
      </c>
      <c r="T70" t="s">
        <v>152</v>
      </c>
      <c r="U70">
        <v>3506</v>
      </c>
      <c r="V70">
        <v>-1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</row>
    <row r="71" spans="1:32" x14ac:dyDescent="0.35">
      <c r="A71" t="s">
        <v>1139</v>
      </c>
      <c r="B71" t="s">
        <v>1140</v>
      </c>
      <c r="C71" t="s">
        <v>12</v>
      </c>
      <c r="D71" t="s">
        <v>430</v>
      </c>
      <c r="E71" t="s">
        <v>423</v>
      </c>
      <c r="F71" t="s">
        <v>152</v>
      </c>
      <c r="G71" t="s">
        <v>152</v>
      </c>
      <c r="H71" t="s">
        <v>152</v>
      </c>
      <c r="I71" t="s">
        <v>152</v>
      </c>
      <c r="J71" t="s">
        <v>152</v>
      </c>
      <c r="K71" t="s">
        <v>152</v>
      </c>
      <c r="L71" t="s">
        <v>152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</row>
    <row r="72" spans="1:32" x14ac:dyDescent="0.35">
      <c r="A72" t="s">
        <v>490</v>
      </c>
      <c r="B72" t="s">
        <v>491</v>
      </c>
      <c r="C72" t="s">
        <v>12</v>
      </c>
      <c r="D72" t="s">
        <v>492</v>
      </c>
      <c r="E72" t="s">
        <v>423</v>
      </c>
      <c r="F72" t="s">
        <v>284</v>
      </c>
      <c r="G72" t="s">
        <v>283</v>
      </c>
      <c r="H72" t="s">
        <v>424</v>
      </c>
      <c r="I72" t="s">
        <v>493</v>
      </c>
      <c r="J72" t="s">
        <v>428</v>
      </c>
      <c r="K72" s="8">
        <v>43893</v>
      </c>
      <c r="L72" t="s">
        <v>152</v>
      </c>
      <c r="M72" t="s">
        <v>152</v>
      </c>
      <c r="N72" t="s">
        <v>152</v>
      </c>
      <c r="O72">
        <v>1790</v>
      </c>
      <c r="P72" t="s">
        <v>152</v>
      </c>
      <c r="Q72" t="s">
        <v>152</v>
      </c>
      <c r="R72" t="s">
        <v>152</v>
      </c>
      <c r="S72" t="s">
        <v>152</v>
      </c>
      <c r="T72" t="s">
        <v>152</v>
      </c>
      <c r="U72" t="s">
        <v>152</v>
      </c>
      <c r="V72">
        <v>-1</v>
      </c>
      <c r="W72" t="s">
        <v>152</v>
      </c>
      <c r="X72" t="s">
        <v>429</v>
      </c>
      <c r="Y72" t="s">
        <v>152</v>
      </c>
      <c r="Z72" t="s">
        <v>152</v>
      </c>
      <c r="AA72" t="s">
        <v>152</v>
      </c>
      <c r="AB72" t="s">
        <v>152</v>
      </c>
      <c r="AC72" t="s">
        <v>152</v>
      </c>
      <c r="AD72" t="s">
        <v>152</v>
      </c>
      <c r="AE72" t="s">
        <v>152</v>
      </c>
      <c r="AF72" t="s">
        <v>152</v>
      </c>
    </row>
    <row r="73" spans="1:32" x14ac:dyDescent="0.35">
      <c r="A73" t="s">
        <v>490</v>
      </c>
      <c r="B73" t="s">
        <v>491</v>
      </c>
      <c r="C73" t="s">
        <v>12</v>
      </c>
      <c r="D73" t="s">
        <v>492</v>
      </c>
      <c r="E73" t="s">
        <v>423</v>
      </c>
      <c r="F73" t="s">
        <v>284</v>
      </c>
      <c r="G73" t="s">
        <v>283</v>
      </c>
      <c r="H73" t="s">
        <v>424</v>
      </c>
      <c r="I73" t="s">
        <v>494</v>
      </c>
      <c r="J73" t="s">
        <v>428</v>
      </c>
      <c r="K73" s="8">
        <v>43893</v>
      </c>
      <c r="L73" t="s">
        <v>152</v>
      </c>
      <c r="M73" t="s">
        <v>152</v>
      </c>
      <c r="N73" t="s">
        <v>152</v>
      </c>
      <c r="O73">
        <v>1282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>
        <v>-1</v>
      </c>
      <c r="W73" t="s">
        <v>152</v>
      </c>
      <c r="X73" t="s">
        <v>429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</row>
    <row r="74" spans="1:32" x14ac:dyDescent="0.35">
      <c r="A74" t="s">
        <v>1141</v>
      </c>
      <c r="B74" t="s">
        <v>1142</v>
      </c>
      <c r="C74" t="s">
        <v>12</v>
      </c>
      <c r="D74" t="s">
        <v>430</v>
      </c>
      <c r="E74" t="s">
        <v>423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</row>
    <row r="75" spans="1:32" x14ac:dyDescent="0.35">
      <c r="A75" t="s">
        <v>1143</v>
      </c>
      <c r="B75" t="s">
        <v>1144</v>
      </c>
      <c r="C75" t="s">
        <v>12</v>
      </c>
      <c r="D75" t="s">
        <v>430</v>
      </c>
      <c r="E75" t="s">
        <v>423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</row>
    <row r="76" spans="1:32" x14ac:dyDescent="0.35">
      <c r="A76" t="s">
        <v>495</v>
      </c>
      <c r="B76" t="s">
        <v>496</v>
      </c>
      <c r="C76" t="s">
        <v>12</v>
      </c>
      <c r="D76" t="s">
        <v>430</v>
      </c>
      <c r="E76" t="s">
        <v>423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</row>
    <row r="77" spans="1:32" x14ac:dyDescent="0.35">
      <c r="A77" t="s">
        <v>1145</v>
      </c>
      <c r="B77" t="s">
        <v>1146</v>
      </c>
      <c r="C77" t="s">
        <v>13</v>
      </c>
      <c r="D77" t="s">
        <v>427</v>
      </c>
      <c r="E77" t="s">
        <v>423</v>
      </c>
      <c r="F77" t="s">
        <v>977</v>
      </c>
      <c r="G77" t="s">
        <v>976</v>
      </c>
      <c r="H77" t="s">
        <v>424</v>
      </c>
      <c r="I77" t="s">
        <v>1147</v>
      </c>
      <c r="J77" t="s">
        <v>428</v>
      </c>
      <c r="K77" t="s">
        <v>152</v>
      </c>
      <c r="L77" s="8">
        <v>43831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1148</v>
      </c>
      <c r="U77" t="s">
        <v>152</v>
      </c>
      <c r="V77">
        <v>-1</v>
      </c>
      <c r="W77" t="s">
        <v>152</v>
      </c>
      <c r="X77" t="s">
        <v>429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</row>
    <row r="78" spans="1:32" x14ac:dyDescent="0.35">
      <c r="A78" t="s">
        <v>497</v>
      </c>
      <c r="B78" t="s">
        <v>498</v>
      </c>
      <c r="C78" t="s">
        <v>12</v>
      </c>
      <c r="D78" t="s">
        <v>464</v>
      </c>
      <c r="E78" t="s">
        <v>423</v>
      </c>
      <c r="F78" t="s">
        <v>293</v>
      </c>
      <c r="G78" t="s">
        <v>292</v>
      </c>
      <c r="H78" t="s">
        <v>424</v>
      </c>
      <c r="I78" t="s">
        <v>499</v>
      </c>
      <c r="J78" t="s">
        <v>428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>
        <v>1354</v>
      </c>
      <c r="V78">
        <v>-1</v>
      </c>
      <c r="W78" t="s">
        <v>152</v>
      </c>
      <c r="X78" t="s">
        <v>429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</row>
    <row r="79" spans="1:32" x14ac:dyDescent="0.35">
      <c r="A79" t="s">
        <v>497</v>
      </c>
      <c r="B79" t="s">
        <v>498</v>
      </c>
      <c r="C79" t="s">
        <v>12</v>
      </c>
      <c r="D79" t="s">
        <v>422</v>
      </c>
      <c r="E79" t="s">
        <v>423</v>
      </c>
      <c r="F79" t="s">
        <v>297</v>
      </c>
      <c r="G79" t="s">
        <v>296</v>
      </c>
      <c r="H79" t="s">
        <v>424</v>
      </c>
      <c r="I79" t="s">
        <v>500</v>
      </c>
      <c r="J79" t="s">
        <v>428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>
        <v>4448</v>
      </c>
      <c r="V79">
        <v>-1</v>
      </c>
      <c r="W79" t="s">
        <v>152</v>
      </c>
      <c r="X79" t="s">
        <v>429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</row>
    <row r="80" spans="1:32" x14ac:dyDescent="0.35">
      <c r="A80" t="s">
        <v>1149</v>
      </c>
      <c r="B80" t="s">
        <v>1150</v>
      </c>
      <c r="C80" t="s">
        <v>13</v>
      </c>
      <c r="D80" t="s">
        <v>427</v>
      </c>
      <c r="E80" t="s">
        <v>423</v>
      </c>
      <c r="F80" t="s">
        <v>297</v>
      </c>
      <c r="G80" t="s">
        <v>296</v>
      </c>
      <c r="H80" t="s">
        <v>424</v>
      </c>
      <c r="I80" t="s">
        <v>500</v>
      </c>
      <c r="J80" t="s">
        <v>428</v>
      </c>
      <c r="K80" t="s">
        <v>152</v>
      </c>
      <c r="L80" s="8">
        <v>44136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>
        <v>-1</v>
      </c>
      <c r="W80" t="s">
        <v>152</v>
      </c>
      <c r="X80" t="s">
        <v>429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</row>
    <row r="81" spans="1:32" x14ac:dyDescent="0.35">
      <c r="A81" t="s">
        <v>1151</v>
      </c>
      <c r="B81" t="s">
        <v>1152</v>
      </c>
      <c r="C81" t="s">
        <v>10</v>
      </c>
      <c r="D81" t="s">
        <v>430</v>
      </c>
      <c r="E81" t="s">
        <v>423</v>
      </c>
      <c r="F81" t="s">
        <v>152</v>
      </c>
      <c r="G81" t="s">
        <v>152</v>
      </c>
      <c r="H81" t="s">
        <v>152</v>
      </c>
      <c r="I81" t="s">
        <v>152</v>
      </c>
      <c r="J81" t="s">
        <v>152</v>
      </c>
      <c r="K81" t="s">
        <v>152</v>
      </c>
      <c r="L81" t="s">
        <v>152</v>
      </c>
      <c r="M81" t="s">
        <v>152</v>
      </c>
      <c r="N81" t="s">
        <v>152</v>
      </c>
      <c r="O81" t="s">
        <v>152</v>
      </c>
      <c r="P81" t="s">
        <v>152</v>
      </c>
      <c r="Q81" t="s">
        <v>152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</row>
    <row r="82" spans="1:32" x14ac:dyDescent="0.35">
      <c r="A82" t="s">
        <v>1153</v>
      </c>
      <c r="B82" t="s">
        <v>1154</v>
      </c>
      <c r="C82" t="s">
        <v>12</v>
      </c>
      <c r="D82" t="s">
        <v>430</v>
      </c>
      <c r="E82" t="s">
        <v>423</v>
      </c>
      <c r="F82" t="s">
        <v>152</v>
      </c>
      <c r="G82" t="s">
        <v>152</v>
      </c>
      <c r="H82" t="s">
        <v>152</v>
      </c>
      <c r="I82" t="s">
        <v>152</v>
      </c>
      <c r="J82" t="s">
        <v>152</v>
      </c>
      <c r="K82" t="s">
        <v>152</v>
      </c>
      <c r="L82" t="s">
        <v>152</v>
      </c>
      <c r="M82" t="s">
        <v>152</v>
      </c>
      <c r="N82" t="s">
        <v>152</v>
      </c>
      <c r="O82" t="s">
        <v>152</v>
      </c>
      <c r="P82" t="s">
        <v>152</v>
      </c>
      <c r="Q82" t="s">
        <v>152</v>
      </c>
      <c r="R82" t="s">
        <v>152</v>
      </c>
      <c r="S82" t="s">
        <v>152</v>
      </c>
      <c r="T82" t="s">
        <v>152</v>
      </c>
      <c r="U82" t="s">
        <v>152</v>
      </c>
      <c r="V82" t="s">
        <v>152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</row>
    <row r="83" spans="1:32" x14ac:dyDescent="0.35">
      <c r="A83" t="s">
        <v>501</v>
      </c>
      <c r="B83" t="s">
        <v>502</v>
      </c>
      <c r="C83" t="s">
        <v>12</v>
      </c>
      <c r="D83" t="s">
        <v>430</v>
      </c>
      <c r="E83" t="s">
        <v>423</v>
      </c>
      <c r="F83" t="s">
        <v>152</v>
      </c>
      <c r="G83" t="s">
        <v>152</v>
      </c>
      <c r="H83" t="s">
        <v>152</v>
      </c>
      <c r="I83" t="s">
        <v>152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</row>
    <row r="84" spans="1:32" x14ac:dyDescent="0.35">
      <c r="A84" t="s">
        <v>1155</v>
      </c>
      <c r="B84" t="s">
        <v>1156</v>
      </c>
      <c r="C84" t="s">
        <v>12</v>
      </c>
      <c r="D84" t="s">
        <v>430</v>
      </c>
      <c r="E84" t="s">
        <v>423</v>
      </c>
      <c r="F84" t="s">
        <v>152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</row>
    <row r="85" spans="1:32" x14ac:dyDescent="0.35">
      <c r="A85" t="s">
        <v>503</v>
      </c>
      <c r="B85" t="s">
        <v>504</v>
      </c>
      <c r="C85" t="s">
        <v>12</v>
      </c>
      <c r="D85" t="s">
        <v>464</v>
      </c>
      <c r="E85" t="s">
        <v>423</v>
      </c>
      <c r="F85" t="s">
        <v>152</v>
      </c>
      <c r="G85" t="s">
        <v>303</v>
      </c>
      <c r="H85" t="s">
        <v>424</v>
      </c>
      <c r="I85" t="s">
        <v>505</v>
      </c>
      <c r="J85" t="s">
        <v>428</v>
      </c>
      <c r="K85" t="s">
        <v>152</v>
      </c>
      <c r="L85" t="s">
        <v>152</v>
      </c>
      <c r="M85" s="8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>
        <v>3753</v>
      </c>
      <c r="V85">
        <v>-1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</row>
    <row r="86" spans="1:32" x14ac:dyDescent="0.35">
      <c r="A86" t="s">
        <v>1157</v>
      </c>
      <c r="B86" t="s">
        <v>1158</v>
      </c>
      <c r="C86" t="s">
        <v>12</v>
      </c>
      <c r="D86" t="s">
        <v>430</v>
      </c>
      <c r="E86" t="s">
        <v>423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s="8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</row>
    <row r="87" spans="1:32" x14ac:dyDescent="0.35">
      <c r="A87" t="s">
        <v>507</v>
      </c>
      <c r="B87" t="s">
        <v>508</v>
      </c>
      <c r="C87" t="s">
        <v>12</v>
      </c>
      <c r="D87" t="s">
        <v>430</v>
      </c>
      <c r="E87" t="s">
        <v>423</v>
      </c>
      <c r="F87" t="s">
        <v>152</v>
      </c>
      <c r="G87" t="s">
        <v>152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s="8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</row>
    <row r="88" spans="1:32" x14ac:dyDescent="0.35">
      <c r="A88" t="s">
        <v>509</v>
      </c>
      <c r="B88" t="s">
        <v>510</v>
      </c>
      <c r="C88" t="s">
        <v>10</v>
      </c>
      <c r="D88" t="s">
        <v>430</v>
      </c>
      <c r="E88" t="s">
        <v>423</v>
      </c>
      <c r="F88" t="s">
        <v>152</v>
      </c>
      <c r="G88" t="s">
        <v>152</v>
      </c>
      <c r="H88" t="s">
        <v>152</v>
      </c>
      <c r="I88" t="s">
        <v>152</v>
      </c>
      <c r="J88" t="s">
        <v>152</v>
      </c>
      <c r="K88" t="s">
        <v>152</v>
      </c>
      <c r="L88" t="s">
        <v>152</v>
      </c>
      <c r="M88" s="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</row>
    <row r="89" spans="1:32" x14ac:dyDescent="0.35">
      <c r="A89" t="s">
        <v>511</v>
      </c>
      <c r="B89" t="s">
        <v>512</v>
      </c>
      <c r="C89" t="s">
        <v>10</v>
      </c>
      <c r="D89" t="s">
        <v>430</v>
      </c>
      <c r="E89" t="s">
        <v>423</v>
      </c>
      <c r="F89" t="s">
        <v>152</v>
      </c>
      <c r="G89" t="s">
        <v>152</v>
      </c>
      <c r="H89" t="s">
        <v>152</v>
      </c>
      <c r="I89" t="s">
        <v>152</v>
      </c>
      <c r="J89" t="s">
        <v>152</v>
      </c>
      <c r="K89" t="s">
        <v>152</v>
      </c>
      <c r="L89" t="s">
        <v>152</v>
      </c>
      <c r="M89" t="s">
        <v>152</v>
      </c>
      <c r="N89" t="s">
        <v>152</v>
      </c>
      <c r="O89" t="s">
        <v>152</v>
      </c>
      <c r="P89" t="s">
        <v>152</v>
      </c>
      <c r="Q89" t="s">
        <v>152</v>
      </c>
      <c r="R89" t="s">
        <v>152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</row>
    <row r="90" spans="1:32" x14ac:dyDescent="0.35">
      <c r="A90" t="s">
        <v>513</v>
      </c>
      <c r="B90" t="s">
        <v>514</v>
      </c>
      <c r="C90" t="s">
        <v>12</v>
      </c>
      <c r="D90" t="s">
        <v>430</v>
      </c>
      <c r="E90" t="s">
        <v>423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</row>
    <row r="91" spans="1:32" x14ac:dyDescent="0.35">
      <c r="A91" t="s">
        <v>515</v>
      </c>
      <c r="B91" t="s">
        <v>516</v>
      </c>
      <c r="C91" t="s">
        <v>12</v>
      </c>
      <c r="D91" t="s">
        <v>430</v>
      </c>
      <c r="E91" t="s">
        <v>423</v>
      </c>
      <c r="F91" t="s">
        <v>152</v>
      </c>
      <c r="G91" t="s">
        <v>152</v>
      </c>
      <c r="H91" t="s">
        <v>152</v>
      </c>
      <c r="I91" t="s">
        <v>152</v>
      </c>
      <c r="J91" t="s">
        <v>152</v>
      </c>
      <c r="K91" t="s">
        <v>152</v>
      </c>
      <c r="L91" t="s">
        <v>152</v>
      </c>
      <c r="M91" t="s">
        <v>152</v>
      </c>
      <c r="N91" s="8" t="s">
        <v>152</v>
      </c>
      <c r="O91" t="s">
        <v>152</v>
      </c>
      <c r="P91" t="s">
        <v>152</v>
      </c>
      <c r="Q91" t="s">
        <v>152</v>
      </c>
      <c r="R91" t="s">
        <v>152</v>
      </c>
      <c r="S91" t="s">
        <v>152</v>
      </c>
      <c r="T91" t="s">
        <v>517</v>
      </c>
      <c r="U91" t="s">
        <v>152</v>
      </c>
      <c r="V91" t="s">
        <v>152</v>
      </c>
      <c r="W91" t="s">
        <v>152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</row>
    <row r="92" spans="1:32" x14ac:dyDescent="0.35">
      <c r="A92" t="s">
        <v>518</v>
      </c>
      <c r="B92" t="s">
        <v>519</v>
      </c>
      <c r="C92" t="s">
        <v>11</v>
      </c>
      <c r="D92" t="s">
        <v>430</v>
      </c>
      <c r="E92" t="s">
        <v>423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s="8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</row>
    <row r="93" spans="1:32" x14ac:dyDescent="0.35">
      <c r="A93" t="s">
        <v>520</v>
      </c>
      <c r="B93" t="s">
        <v>521</v>
      </c>
      <c r="C93" t="s">
        <v>11</v>
      </c>
      <c r="D93" t="s">
        <v>430</v>
      </c>
      <c r="E93" t="s">
        <v>423</v>
      </c>
      <c r="F93" t="s">
        <v>152</v>
      </c>
      <c r="G93" t="s">
        <v>152</v>
      </c>
      <c r="H93" t="s">
        <v>152</v>
      </c>
      <c r="I93" t="s">
        <v>152</v>
      </c>
      <c r="J93" t="s">
        <v>152</v>
      </c>
      <c r="K93" t="s">
        <v>152</v>
      </c>
      <c r="L93" t="s">
        <v>152</v>
      </c>
      <c r="M93" t="s">
        <v>152</v>
      </c>
      <c r="N93" s="9" t="s">
        <v>152</v>
      </c>
      <c r="O93" t="s">
        <v>152</v>
      </c>
      <c r="P93" t="s">
        <v>152</v>
      </c>
      <c r="Q93" t="s">
        <v>152</v>
      </c>
      <c r="R93" t="s">
        <v>152</v>
      </c>
      <c r="S93" t="s">
        <v>152</v>
      </c>
      <c r="T93" t="s">
        <v>152</v>
      </c>
      <c r="U93" t="s">
        <v>152</v>
      </c>
      <c r="V93" t="s">
        <v>152</v>
      </c>
      <c r="W93" t="s">
        <v>152</v>
      </c>
      <c r="X93" t="s">
        <v>152</v>
      </c>
      <c r="Y93" t="s">
        <v>152</v>
      </c>
      <c r="Z93" t="s">
        <v>152</v>
      </c>
      <c r="AA93" t="s">
        <v>152</v>
      </c>
      <c r="AB93" t="s">
        <v>152</v>
      </c>
      <c r="AC93" t="s">
        <v>152</v>
      </c>
      <c r="AD93" t="s">
        <v>152</v>
      </c>
      <c r="AE93" t="s">
        <v>152</v>
      </c>
      <c r="AF93" t="s">
        <v>152</v>
      </c>
    </row>
    <row r="94" spans="1:32" x14ac:dyDescent="0.35">
      <c r="A94" t="s">
        <v>522</v>
      </c>
      <c r="B94" t="s">
        <v>523</v>
      </c>
      <c r="C94" t="s">
        <v>10</v>
      </c>
      <c r="D94" t="s">
        <v>430</v>
      </c>
      <c r="E94" t="s">
        <v>423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s="8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</row>
    <row r="95" spans="1:32" x14ac:dyDescent="0.35">
      <c r="A95" t="s">
        <v>524</v>
      </c>
      <c r="B95" t="s">
        <v>525</v>
      </c>
      <c r="C95" t="s">
        <v>12</v>
      </c>
      <c r="D95" t="s">
        <v>430</v>
      </c>
      <c r="E95" t="s">
        <v>423</v>
      </c>
      <c r="F95" t="s">
        <v>152</v>
      </c>
      <c r="G95" t="s">
        <v>152</v>
      </c>
      <c r="H95" t="s">
        <v>152</v>
      </c>
      <c r="I95" t="s">
        <v>152</v>
      </c>
      <c r="J95" t="s">
        <v>152</v>
      </c>
      <c r="K95" t="s">
        <v>152</v>
      </c>
      <c r="L95" t="s">
        <v>152</v>
      </c>
      <c r="M95" t="s">
        <v>152</v>
      </c>
      <c r="N95" s="8" t="s">
        <v>152</v>
      </c>
      <c r="O95" t="s">
        <v>152</v>
      </c>
      <c r="P95" t="s">
        <v>152</v>
      </c>
      <c r="Q95" t="s">
        <v>152</v>
      </c>
      <c r="R95" t="s">
        <v>152</v>
      </c>
      <c r="S95" t="s">
        <v>152</v>
      </c>
      <c r="T95" t="s">
        <v>152</v>
      </c>
      <c r="U95" t="s">
        <v>152</v>
      </c>
      <c r="V95" t="s">
        <v>152</v>
      </c>
      <c r="W95" t="s">
        <v>152</v>
      </c>
      <c r="X95" t="s">
        <v>152</v>
      </c>
      <c r="Y95" t="s">
        <v>152</v>
      </c>
      <c r="Z95" t="s">
        <v>152</v>
      </c>
      <c r="AA95" t="s">
        <v>152</v>
      </c>
      <c r="AB95" t="s">
        <v>152</v>
      </c>
      <c r="AC95" t="s">
        <v>152</v>
      </c>
      <c r="AD95" t="s">
        <v>152</v>
      </c>
      <c r="AE95" t="s">
        <v>152</v>
      </c>
      <c r="AF95" t="s">
        <v>152</v>
      </c>
    </row>
    <row r="96" spans="1:32" x14ac:dyDescent="0.35">
      <c r="A96" t="s">
        <v>1159</v>
      </c>
      <c r="B96" t="s">
        <v>1160</v>
      </c>
      <c r="C96" t="s">
        <v>12</v>
      </c>
      <c r="D96" t="s">
        <v>430</v>
      </c>
      <c r="E96" t="s">
        <v>423</v>
      </c>
      <c r="F96" t="s">
        <v>152</v>
      </c>
      <c r="G96" t="s">
        <v>152</v>
      </c>
      <c r="H96" t="s">
        <v>152</v>
      </c>
      <c r="I96" t="s">
        <v>152</v>
      </c>
      <c r="J96" t="s">
        <v>152</v>
      </c>
      <c r="K96" t="s">
        <v>152</v>
      </c>
      <c r="L96" t="s">
        <v>152</v>
      </c>
      <c r="M96" t="s">
        <v>152</v>
      </c>
      <c r="N96" s="9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</row>
    <row r="97" spans="1:32" x14ac:dyDescent="0.35">
      <c r="A97" t="s">
        <v>1161</v>
      </c>
      <c r="B97" t="s">
        <v>1162</v>
      </c>
      <c r="C97" t="s">
        <v>11</v>
      </c>
      <c r="D97" t="s">
        <v>427</v>
      </c>
      <c r="E97" t="s">
        <v>423</v>
      </c>
      <c r="F97" t="s">
        <v>862</v>
      </c>
      <c r="G97" t="s">
        <v>861</v>
      </c>
      <c r="H97" t="s">
        <v>424</v>
      </c>
      <c r="I97" t="s">
        <v>1163</v>
      </c>
      <c r="J97" t="s">
        <v>428</v>
      </c>
      <c r="K97" t="s">
        <v>152</v>
      </c>
      <c r="L97" s="9">
        <v>42675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>
        <v>1</v>
      </c>
      <c r="W97" t="s">
        <v>152</v>
      </c>
      <c r="X97" t="s">
        <v>429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</row>
    <row r="98" spans="1:32" x14ac:dyDescent="0.35">
      <c r="A98" t="s">
        <v>1161</v>
      </c>
      <c r="B98" t="s">
        <v>1162</v>
      </c>
      <c r="C98" t="s">
        <v>11</v>
      </c>
      <c r="D98" t="s">
        <v>427</v>
      </c>
      <c r="E98" t="s">
        <v>423</v>
      </c>
      <c r="F98" t="s">
        <v>862</v>
      </c>
      <c r="G98" t="s">
        <v>861</v>
      </c>
      <c r="H98" t="s">
        <v>424</v>
      </c>
      <c r="I98" t="s">
        <v>1164</v>
      </c>
      <c r="J98" t="s">
        <v>428</v>
      </c>
      <c r="K98" t="s">
        <v>152</v>
      </c>
      <c r="L98" s="9">
        <v>41883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>
        <v>1</v>
      </c>
      <c r="W98" t="s">
        <v>152</v>
      </c>
      <c r="X98" t="s">
        <v>429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</row>
    <row r="99" spans="1:32" x14ac:dyDescent="0.35">
      <c r="A99" t="s">
        <v>1161</v>
      </c>
      <c r="B99" t="s">
        <v>1162</v>
      </c>
      <c r="C99" t="s">
        <v>11</v>
      </c>
      <c r="D99" t="s">
        <v>427</v>
      </c>
      <c r="E99" t="s">
        <v>423</v>
      </c>
      <c r="F99" t="s">
        <v>862</v>
      </c>
      <c r="G99" t="s">
        <v>861</v>
      </c>
      <c r="H99" t="s">
        <v>424</v>
      </c>
      <c r="I99" t="s">
        <v>1165</v>
      </c>
      <c r="J99" t="s">
        <v>428</v>
      </c>
      <c r="K99" t="s">
        <v>152</v>
      </c>
      <c r="L99" s="9">
        <v>41913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>
        <v>1</v>
      </c>
      <c r="W99" t="s">
        <v>152</v>
      </c>
      <c r="X99" t="s">
        <v>429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</row>
    <row r="100" spans="1:32" x14ac:dyDescent="0.35">
      <c r="A100" t="s">
        <v>1161</v>
      </c>
      <c r="B100" t="s">
        <v>1162</v>
      </c>
      <c r="C100" t="s">
        <v>11</v>
      </c>
      <c r="D100" t="s">
        <v>427</v>
      </c>
      <c r="E100" t="s">
        <v>423</v>
      </c>
      <c r="F100" t="s">
        <v>862</v>
      </c>
      <c r="G100" t="s">
        <v>861</v>
      </c>
      <c r="H100" t="s">
        <v>424</v>
      </c>
      <c r="I100" t="s">
        <v>1166</v>
      </c>
      <c r="J100" t="s">
        <v>428</v>
      </c>
      <c r="K100" t="s">
        <v>152</v>
      </c>
      <c r="L100" s="9">
        <v>41883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>
        <v>1</v>
      </c>
      <c r="W100" t="s">
        <v>152</v>
      </c>
      <c r="X100" t="s">
        <v>429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</row>
    <row r="101" spans="1:32" x14ac:dyDescent="0.35">
      <c r="A101" t="s">
        <v>1161</v>
      </c>
      <c r="B101" t="s">
        <v>1162</v>
      </c>
      <c r="C101" t="s">
        <v>11</v>
      </c>
      <c r="D101" t="s">
        <v>427</v>
      </c>
      <c r="E101" t="s">
        <v>423</v>
      </c>
      <c r="F101" t="s">
        <v>862</v>
      </c>
      <c r="G101" t="s">
        <v>861</v>
      </c>
      <c r="H101" t="s">
        <v>424</v>
      </c>
      <c r="I101" t="s">
        <v>1167</v>
      </c>
      <c r="J101" t="s">
        <v>428</v>
      </c>
      <c r="K101" t="s">
        <v>152</v>
      </c>
      <c r="L101" s="9">
        <v>41913</v>
      </c>
      <c r="M101" t="s">
        <v>152</v>
      </c>
      <c r="N101" t="s">
        <v>152</v>
      </c>
      <c r="O101" t="s">
        <v>152</v>
      </c>
      <c r="P101" t="s">
        <v>152</v>
      </c>
      <c r="Q101" t="s">
        <v>152</v>
      </c>
      <c r="R101" t="s">
        <v>152</v>
      </c>
      <c r="S101" t="s">
        <v>152</v>
      </c>
      <c r="T101" t="s">
        <v>152</v>
      </c>
      <c r="U101" t="s">
        <v>152</v>
      </c>
      <c r="V101">
        <v>1</v>
      </c>
      <c r="W101" t="s">
        <v>152</v>
      </c>
      <c r="X101" t="s">
        <v>429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</row>
    <row r="102" spans="1:32" x14ac:dyDescent="0.35">
      <c r="A102" t="s">
        <v>1168</v>
      </c>
      <c r="B102" t="s">
        <v>1169</v>
      </c>
      <c r="C102" t="s">
        <v>10</v>
      </c>
      <c r="D102" t="s">
        <v>430</v>
      </c>
      <c r="E102" t="s">
        <v>423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s="9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</row>
    <row r="103" spans="1:32" x14ac:dyDescent="0.35">
      <c r="A103" t="s">
        <v>1170</v>
      </c>
      <c r="B103" t="s">
        <v>1171</v>
      </c>
      <c r="C103" t="s">
        <v>12</v>
      </c>
      <c r="D103" t="s">
        <v>427</v>
      </c>
      <c r="E103" t="s">
        <v>423</v>
      </c>
      <c r="F103" t="s">
        <v>866</v>
      </c>
      <c r="G103" t="s">
        <v>865</v>
      </c>
      <c r="H103" t="s">
        <v>424</v>
      </c>
      <c r="I103" t="s">
        <v>1172</v>
      </c>
      <c r="J103" t="s">
        <v>428</v>
      </c>
      <c r="K103" t="s">
        <v>152</v>
      </c>
      <c r="L103" s="8">
        <v>44014</v>
      </c>
      <c r="M103" t="s">
        <v>152</v>
      </c>
      <c r="N103" s="9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>
        <v>1</v>
      </c>
      <c r="W103" t="s">
        <v>152</v>
      </c>
      <c r="X103" t="s">
        <v>429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</row>
    <row r="104" spans="1:32" x14ac:dyDescent="0.35">
      <c r="A104" t="s">
        <v>1170</v>
      </c>
      <c r="B104" t="s">
        <v>1171</v>
      </c>
      <c r="C104" t="s">
        <v>12</v>
      </c>
      <c r="D104" t="s">
        <v>427</v>
      </c>
      <c r="E104" t="s">
        <v>423</v>
      </c>
      <c r="F104" t="s">
        <v>866</v>
      </c>
      <c r="G104" t="s">
        <v>865</v>
      </c>
      <c r="H104" t="s">
        <v>424</v>
      </c>
      <c r="I104" t="s">
        <v>1173</v>
      </c>
      <c r="J104" t="s">
        <v>428</v>
      </c>
      <c r="K104" t="s">
        <v>152</v>
      </c>
      <c r="L104" s="8">
        <v>44014</v>
      </c>
      <c r="M104" t="s">
        <v>152</v>
      </c>
      <c r="N104" s="9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>
        <v>1</v>
      </c>
      <c r="W104" t="s">
        <v>152</v>
      </c>
      <c r="X104" t="s">
        <v>429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</row>
    <row r="105" spans="1:32" x14ac:dyDescent="0.35">
      <c r="A105" t="s">
        <v>1174</v>
      </c>
      <c r="B105" t="s">
        <v>1175</v>
      </c>
      <c r="C105" t="s">
        <v>12</v>
      </c>
      <c r="D105" t="s">
        <v>427</v>
      </c>
      <c r="E105" t="s">
        <v>423</v>
      </c>
      <c r="F105" t="s">
        <v>866</v>
      </c>
      <c r="G105" t="s">
        <v>865</v>
      </c>
      <c r="H105" t="s">
        <v>424</v>
      </c>
      <c r="I105" t="s">
        <v>1172</v>
      </c>
      <c r="J105" t="s">
        <v>428</v>
      </c>
      <c r="K105" t="s">
        <v>152</v>
      </c>
      <c r="L105" s="8">
        <v>44018</v>
      </c>
      <c r="M105" t="s">
        <v>152</v>
      </c>
      <c r="N105" s="9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>
        <v>1</v>
      </c>
      <c r="W105" t="s">
        <v>152</v>
      </c>
      <c r="X105" t="s">
        <v>429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</row>
    <row r="106" spans="1:32" x14ac:dyDescent="0.35">
      <c r="A106" t="s">
        <v>1174</v>
      </c>
      <c r="B106" t="s">
        <v>1175</v>
      </c>
      <c r="C106" t="s">
        <v>12</v>
      </c>
      <c r="D106" t="s">
        <v>427</v>
      </c>
      <c r="E106" t="s">
        <v>423</v>
      </c>
      <c r="F106" t="s">
        <v>866</v>
      </c>
      <c r="G106" t="s">
        <v>865</v>
      </c>
      <c r="H106" t="s">
        <v>424</v>
      </c>
      <c r="I106" t="s">
        <v>1173</v>
      </c>
      <c r="J106" t="s">
        <v>428</v>
      </c>
      <c r="K106" t="s">
        <v>152</v>
      </c>
      <c r="L106" s="8">
        <v>44018</v>
      </c>
      <c r="M106" t="s">
        <v>152</v>
      </c>
      <c r="N106" t="s">
        <v>152</v>
      </c>
      <c r="O106" t="s">
        <v>152</v>
      </c>
      <c r="P106" t="s">
        <v>152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>
        <v>1</v>
      </c>
      <c r="W106" t="s">
        <v>152</v>
      </c>
      <c r="X106" t="s">
        <v>429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</row>
    <row r="107" spans="1:32" x14ac:dyDescent="0.35">
      <c r="A107" t="s">
        <v>526</v>
      </c>
      <c r="B107" t="s">
        <v>527</v>
      </c>
      <c r="C107" t="s">
        <v>11</v>
      </c>
      <c r="D107" t="s">
        <v>427</v>
      </c>
      <c r="E107" t="s">
        <v>423</v>
      </c>
      <c r="F107" t="s">
        <v>178</v>
      </c>
      <c r="G107" t="s">
        <v>177</v>
      </c>
      <c r="H107" t="s">
        <v>424</v>
      </c>
      <c r="I107" t="s">
        <v>528</v>
      </c>
      <c r="J107" t="s">
        <v>428</v>
      </c>
      <c r="K107" t="s">
        <v>152</v>
      </c>
      <c r="L107" s="8">
        <v>44081</v>
      </c>
      <c r="M107" t="s">
        <v>152</v>
      </c>
      <c r="N107" t="s">
        <v>152</v>
      </c>
      <c r="O107" t="s">
        <v>152</v>
      </c>
      <c r="P107" t="s">
        <v>152</v>
      </c>
      <c r="Q107" t="s">
        <v>152</v>
      </c>
      <c r="R107" t="s">
        <v>152</v>
      </c>
      <c r="S107" t="s">
        <v>152</v>
      </c>
      <c r="T107" t="s">
        <v>529</v>
      </c>
      <c r="U107" t="s">
        <v>152</v>
      </c>
      <c r="V107">
        <v>-1</v>
      </c>
      <c r="W107" t="s">
        <v>152</v>
      </c>
      <c r="X107" t="s">
        <v>429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</row>
    <row r="108" spans="1:32" x14ac:dyDescent="0.35">
      <c r="A108" t="s">
        <v>526</v>
      </c>
      <c r="B108" t="s">
        <v>527</v>
      </c>
      <c r="C108" t="s">
        <v>11</v>
      </c>
      <c r="D108" t="s">
        <v>427</v>
      </c>
      <c r="E108" t="s">
        <v>423</v>
      </c>
      <c r="F108" t="s">
        <v>178</v>
      </c>
      <c r="G108" t="s">
        <v>177</v>
      </c>
      <c r="H108" t="s">
        <v>424</v>
      </c>
      <c r="I108" t="s">
        <v>530</v>
      </c>
      <c r="J108" t="s">
        <v>428</v>
      </c>
      <c r="K108" t="s">
        <v>152</v>
      </c>
      <c r="L108" s="8">
        <v>44049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529</v>
      </c>
      <c r="U108" t="s">
        <v>152</v>
      </c>
      <c r="V108">
        <v>-1</v>
      </c>
      <c r="W108" t="s">
        <v>152</v>
      </c>
      <c r="X108" t="s">
        <v>429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</row>
    <row r="109" spans="1:32" x14ac:dyDescent="0.35">
      <c r="A109" t="s">
        <v>526</v>
      </c>
      <c r="B109" t="s">
        <v>527</v>
      </c>
      <c r="C109" t="s">
        <v>11</v>
      </c>
      <c r="D109" t="s">
        <v>427</v>
      </c>
      <c r="E109" t="s">
        <v>423</v>
      </c>
      <c r="F109" t="s">
        <v>178</v>
      </c>
      <c r="G109" t="s">
        <v>177</v>
      </c>
      <c r="H109" t="s">
        <v>424</v>
      </c>
      <c r="I109" t="s">
        <v>531</v>
      </c>
      <c r="J109" t="s">
        <v>428</v>
      </c>
      <c r="K109" t="s">
        <v>152</v>
      </c>
      <c r="L109" s="8">
        <v>44112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529</v>
      </c>
      <c r="U109" t="s">
        <v>152</v>
      </c>
      <c r="V109">
        <v>-1</v>
      </c>
      <c r="W109" t="s">
        <v>152</v>
      </c>
      <c r="X109" t="s">
        <v>429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</row>
    <row r="110" spans="1:32" x14ac:dyDescent="0.35">
      <c r="A110" t="s">
        <v>526</v>
      </c>
      <c r="B110" t="s">
        <v>527</v>
      </c>
      <c r="C110" t="s">
        <v>11</v>
      </c>
      <c r="D110" t="s">
        <v>427</v>
      </c>
      <c r="E110" t="s">
        <v>423</v>
      </c>
      <c r="F110" t="s">
        <v>178</v>
      </c>
      <c r="G110" t="s">
        <v>177</v>
      </c>
      <c r="H110" t="s">
        <v>424</v>
      </c>
      <c r="I110" t="s">
        <v>532</v>
      </c>
      <c r="J110" t="s">
        <v>428</v>
      </c>
      <c r="K110" t="s">
        <v>152</v>
      </c>
      <c r="L110" s="8">
        <v>44112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529</v>
      </c>
      <c r="U110" t="s">
        <v>152</v>
      </c>
      <c r="V110">
        <v>-1</v>
      </c>
      <c r="W110" t="s">
        <v>152</v>
      </c>
      <c r="X110" t="s">
        <v>429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</row>
    <row r="111" spans="1:32" x14ac:dyDescent="0.35">
      <c r="A111" t="s">
        <v>526</v>
      </c>
      <c r="B111" t="s">
        <v>527</v>
      </c>
      <c r="C111" t="s">
        <v>11</v>
      </c>
      <c r="D111" t="s">
        <v>427</v>
      </c>
      <c r="E111" t="s">
        <v>423</v>
      </c>
      <c r="F111" t="s">
        <v>178</v>
      </c>
      <c r="G111" t="s">
        <v>177</v>
      </c>
      <c r="H111" t="s">
        <v>424</v>
      </c>
      <c r="I111" t="s">
        <v>533</v>
      </c>
      <c r="J111" t="s">
        <v>428</v>
      </c>
      <c r="K111" t="s">
        <v>152</v>
      </c>
      <c r="L111" s="8">
        <v>44081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529</v>
      </c>
      <c r="U111" t="s">
        <v>152</v>
      </c>
      <c r="V111">
        <v>-1</v>
      </c>
      <c r="W111" t="s">
        <v>152</v>
      </c>
      <c r="X111" t="s">
        <v>429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</row>
    <row r="112" spans="1:32" x14ac:dyDescent="0.35">
      <c r="A112" t="s">
        <v>526</v>
      </c>
      <c r="B112" t="s">
        <v>527</v>
      </c>
      <c r="C112" t="s">
        <v>11</v>
      </c>
      <c r="D112" t="s">
        <v>427</v>
      </c>
      <c r="E112" t="s">
        <v>423</v>
      </c>
      <c r="F112" t="s">
        <v>178</v>
      </c>
      <c r="G112" t="s">
        <v>177</v>
      </c>
      <c r="H112" t="s">
        <v>424</v>
      </c>
      <c r="I112" t="s">
        <v>534</v>
      </c>
      <c r="J112" t="s">
        <v>428</v>
      </c>
      <c r="K112" t="s">
        <v>152</v>
      </c>
      <c r="L112" s="8">
        <v>44050</v>
      </c>
      <c r="M112" s="8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529</v>
      </c>
      <c r="U112" t="s">
        <v>152</v>
      </c>
      <c r="V112">
        <v>-1</v>
      </c>
      <c r="W112" t="s">
        <v>152</v>
      </c>
      <c r="X112" t="s">
        <v>429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</row>
    <row r="113" spans="1:32" x14ac:dyDescent="0.35">
      <c r="A113" t="s">
        <v>526</v>
      </c>
      <c r="B113" t="s">
        <v>527</v>
      </c>
      <c r="C113" t="s">
        <v>11</v>
      </c>
      <c r="D113" t="s">
        <v>427</v>
      </c>
      <c r="E113" t="s">
        <v>423</v>
      </c>
      <c r="F113" t="s">
        <v>178</v>
      </c>
      <c r="G113" t="s">
        <v>177</v>
      </c>
      <c r="H113" t="s">
        <v>424</v>
      </c>
      <c r="I113" t="s">
        <v>535</v>
      </c>
      <c r="J113" t="s">
        <v>428</v>
      </c>
      <c r="K113" t="s">
        <v>152</v>
      </c>
      <c r="L113" s="8">
        <v>44050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529</v>
      </c>
      <c r="U113" t="s">
        <v>152</v>
      </c>
      <c r="V113">
        <v>-1</v>
      </c>
      <c r="W113" t="s">
        <v>152</v>
      </c>
      <c r="X113" t="s">
        <v>429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</row>
    <row r="114" spans="1:32" x14ac:dyDescent="0.35">
      <c r="A114" t="s">
        <v>526</v>
      </c>
      <c r="B114" t="s">
        <v>527</v>
      </c>
      <c r="C114" t="s">
        <v>11</v>
      </c>
      <c r="D114" t="s">
        <v>427</v>
      </c>
      <c r="E114" t="s">
        <v>423</v>
      </c>
      <c r="F114" t="s">
        <v>178</v>
      </c>
      <c r="G114" t="s">
        <v>177</v>
      </c>
      <c r="H114" t="s">
        <v>424</v>
      </c>
      <c r="I114" t="s">
        <v>536</v>
      </c>
      <c r="J114" t="s">
        <v>428</v>
      </c>
      <c r="K114" t="s">
        <v>152</v>
      </c>
      <c r="L114" s="8">
        <v>44018</v>
      </c>
      <c r="M114" t="s">
        <v>152</v>
      </c>
      <c r="N114" t="s">
        <v>152</v>
      </c>
      <c r="O114" t="s">
        <v>152</v>
      </c>
      <c r="P114" t="s">
        <v>152</v>
      </c>
      <c r="Q114" t="s">
        <v>152</v>
      </c>
      <c r="R114" t="s">
        <v>152</v>
      </c>
      <c r="S114" t="s">
        <v>152</v>
      </c>
      <c r="T114" t="s">
        <v>529</v>
      </c>
      <c r="U114" t="s">
        <v>152</v>
      </c>
      <c r="V114">
        <v>-1</v>
      </c>
      <c r="W114" t="s">
        <v>152</v>
      </c>
      <c r="X114" t="s">
        <v>429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</row>
    <row r="115" spans="1:32" x14ac:dyDescent="0.35">
      <c r="A115" t="s">
        <v>526</v>
      </c>
      <c r="B115" t="s">
        <v>527</v>
      </c>
      <c r="C115" t="s">
        <v>11</v>
      </c>
      <c r="D115" t="s">
        <v>427</v>
      </c>
      <c r="E115" t="s">
        <v>423</v>
      </c>
      <c r="F115" t="s">
        <v>178</v>
      </c>
      <c r="G115" t="s">
        <v>177</v>
      </c>
      <c r="H115" t="s">
        <v>424</v>
      </c>
      <c r="I115" t="s">
        <v>537</v>
      </c>
      <c r="J115" t="s">
        <v>428</v>
      </c>
      <c r="K115" t="s">
        <v>152</v>
      </c>
      <c r="L115" s="8">
        <v>44050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529</v>
      </c>
      <c r="U115" t="s">
        <v>152</v>
      </c>
      <c r="V115">
        <v>-1</v>
      </c>
      <c r="W115" t="s">
        <v>152</v>
      </c>
      <c r="X115" t="s">
        <v>429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</row>
    <row r="116" spans="1:32" x14ac:dyDescent="0.35">
      <c r="A116" t="s">
        <v>526</v>
      </c>
      <c r="B116" t="s">
        <v>527</v>
      </c>
      <c r="C116" t="s">
        <v>11</v>
      </c>
      <c r="D116" t="s">
        <v>427</v>
      </c>
      <c r="E116" t="s">
        <v>423</v>
      </c>
      <c r="F116" t="s">
        <v>178</v>
      </c>
      <c r="G116" t="s">
        <v>177</v>
      </c>
      <c r="H116" t="s">
        <v>424</v>
      </c>
      <c r="I116" t="s">
        <v>538</v>
      </c>
      <c r="J116" t="s">
        <v>428</v>
      </c>
      <c r="K116" t="s">
        <v>152</v>
      </c>
      <c r="L116" s="8">
        <v>44081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529</v>
      </c>
      <c r="U116" t="s">
        <v>152</v>
      </c>
      <c r="V116">
        <v>-1</v>
      </c>
      <c r="W116" t="s">
        <v>152</v>
      </c>
      <c r="X116" t="s">
        <v>429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</row>
    <row r="117" spans="1:32" x14ac:dyDescent="0.35">
      <c r="A117" t="s">
        <v>539</v>
      </c>
      <c r="B117" t="s">
        <v>540</v>
      </c>
      <c r="C117" t="s">
        <v>12</v>
      </c>
      <c r="D117" t="s">
        <v>427</v>
      </c>
      <c r="E117" t="s">
        <v>423</v>
      </c>
      <c r="F117" t="s">
        <v>178</v>
      </c>
      <c r="G117" t="s">
        <v>177</v>
      </c>
      <c r="H117" t="s">
        <v>424</v>
      </c>
      <c r="I117" t="s">
        <v>528</v>
      </c>
      <c r="J117" t="s">
        <v>428</v>
      </c>
      <c r="K117" t="s">
        <v>152</v>
      </c>
      <c r="L117" s="8">
        <v>44081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>
        <v>-1</v>
      </c>
      <c r="W117" t="s">
        <v>152</v>
      </c>
      <c r="X117" t="s">
        <v>429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</row>
    <row r="118" spans="1:32" x14ac:dyDescent="0.35">
      <c r="A118" t="s">
        <v>539</v>
      </c>
      <c r="B118" t="s">
        <v>540</v>
      </c>
      <c r="C118" t="s">
        <v>12</v>
      </c>
      <c r="D118" t="s">
        <v>427</v>
      </c>
      <c r="E118" t="s">
        <v>423</v>
      </c>
      <c r="F118" t="s">
        <v>178</v>
      </c>
      <c r="G118" t="s">
        <v>177</v>
      </c>
      <c r="H118" t="s">
        <v>424</v>
      </c>
      <c r="I118" t="s">
        <v>530</v>
      </c>
      <c r="J118" t="s">
        <v>428</v>
      </c>
      <c r="K118" t="s">
        <v>152</v>
      </c>
      <c r="L118" s="8">
        <v>44049</v>
      </c>
      <c r="M118" t="s">
        <v>152</v>
      </c>
      <c r="N118" t="s">
        <v>152</v>
      </c>
      <c r="O118" t="s">
        <v>152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>
        <v>-1</v>
      </c>
      <c r="W118" t="s">
        <v>152</v>
      </c>
      <c r="X118" t="s">
        <v>429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</row>
    <row r="119" spans="1:32" x14ac:dyDescent="0.35">
      <c r="A119" t="s">
        <v>539</v>
      </c>
      <c r="B119" t="s">
        <v>540</v>
      </c>
      <c r="C119" t="s">
        <v>12</v>
      </c>
      <c r="D119" t="s">
        <v>427</v>
      </c>
      <c r="E119" t="s">
        <v>423</v>
      </c>
      <c r="F119" t="s">
        <v>178</v>
      </c>
      <c r="G119" t="s">
        <v>177</v>
      </c>
      <c r="H119" t="s">
        <v>424</v>
      </c>
      <c r="I119" t="s">
        <v>531</v>
      </c>
      <c r="J119" t="s">
        <v>428</v>
      </c>
      <c r="K119" t="s">
        <v>152</v>
      </c>
      <c r="L119" s="8">
        <v>44112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>
        <v>-1</v>
      </c>
      <c r="W119" t="s">
        <v>152</v>
      </c>
      <c r="X119" t="s">
        <v>429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</row>
    <row r="120" spans="1:32" x14ac:dyDescent="0.35">
      <c r="A120" t="s">
        <v>539</v>
      </c>
      <c r="B120" t="s">
        <v>540</v>
      </c>
      <c r="C120" t="s">
        <v>12</v>
      </c>
      <c r="D120" t="s">
        <v>427</v>
      </c>
      <c r="E120" t="s">
        <v>423</v>
      </c>
      <c r="F120" t="s">
        <v>178</v>
      </c>
      <c r="G120" t="s">
        <v>177</v>
      </c>
      <c r="H120" t="s">
        <v>424</v>
      </c>
      <c r="I120" t="s">
        <v>532</v>
      </c>
      <c r="J120" t="s">
        <v>428</v>
      </c>
      <c r="K120" t="s">
        <v>152</v>
      </c>
      <c r="L120" s="8">
        <v>44112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>
        <v>-1</v>
      </c>
      <c r="W120" t="s">
        <v>152</v>
      </c>
      <c r="X120" t="s">
        <v>429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</row>
    <row r="121" spans="1:32" x14ac:dyDescent="0.35">
      <c r="A121" t="s">
        <v>539</v>
      </c>
      <c r="B121" t="s">
        <v>540</v>
      </c>
      <c r="C121" t="s">
        <v>12</v>
      </c>
      <c r="D121" t="s">
        <v>427</v>
      </c>
      <c r="E121" t="s">
        <v>423</v>
      </c>
      <c r="F121" t="s">
        <v>178</v>
      </c>
      <c r="G121" t="s">
        <v>177</v>
      </c>
      <c r="H121" t="s">
        <v>424</v>
      </c>
      <c r="I121" t="s">
        <v>533</v>
      </c>
      <c r="J121" t="s">
        <v>428</v>
      </c>
      <c r="K121" t="s">
        <v>152</v>
      </c>
      <c r="L121" s="8">
        <v>44081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>
        <v>-1</v>
      </c>
      <c r="W121" t="s">
        <v>152</v>
      </c>
      <c r="X121" t="s">
        <v>429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</row>
    <row r="122" spans="1:32" x14ac:dyDescent="0.35">
      <c r="A122" t="s">
        <v>539</v>
      </c>
      <c r="B122" t="s">
        <v>540</v>
      </c>
      <c r="C122" t="s">
        <v>12</v>
      </c>
      <c r="D122" t="s">
        <v>427</v>
      </c>
      <c r="E122" t="s">
        <v>423</v>
      </c>
      <c r="F122" t="s">
        <v>178</v>
      </c>
      <c r="G122" t="s">
        <v>177</v>
      </c>
      <c r="H122" t="s">
        <v>424</v>
      </c>
      <c r="I122" t="s">
        <v>534</v>
      </c>
      <c r="J122" t="s">
        <v>428</v>
      </c>
      <c r="K122" t="s">
        <v>152</v>
      </c>
      <c r="L122" s="8">
        <v>44050</v>
      </c>
      <c r="M122" t="s">
        <v>152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>
        <v>-1</v>
      </c>
      <c r="W122" t="s">
        <v>152</v>
      </c>
      <c r="X122" t="s">
        <v>429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</row>
    <row r="123" spans="1:32" x14ac:dyDescent="0.35">
      <c r="A123" t="s">
        <v>539</v>
      </c>
      <c r="B123" t="s">
        <v>540</v>
      </c>
      <c r="C123" t="s">
        <v>12</v>
      </c>
      <c r="D123" t="s">
        <v>427</v>
      </c>
      <c r="E123" t="s">
        <v>423</v>
      </c>
      <c r="F123" t="s">
        <v>178</v>
      </c>
      <c r="G123" t="s">
        <v>177</v>
      </c>
      <c r="H123" t="s">
        <v>424</v>
      </c>
      <c r="I123" t="s">
        <v>535</v>
      </c>
      <c r="J123" t="s">
        <v>428</v>
      </c>
      <c r="K123" t="s">
        <v>152</v>
      </c>
      <c r="L123" s="8">
        <v>44050</v>
      </c>
      <c r="M123" t="s">
        <v>152</v>
      </c>
      <c r="N123" t="s">
        <v>152</v>
      </c>
      <c r="O123" t="s">
        <v>152</v>
      </c>
      <c r="P123" t="s">
        <v>152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>
        <v>-1</v>
      </c>
      <c r="W123" t="s">
        <v>152</v>
      </c>
      <c r="X123" t="s">
        <v>429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</row>
    <row r="124" spans="1:32" x14ac:dyDescent="0.35">
      <c r="A124" t="s">
        <v>539</v>
      </c>
      <c r="B124" t="s">
        <v>540</v>
      </c>
      <c r="C124" t="s">
        <v>12</v>
      </c>
      <c r="D124" t="s">
        <v>427</v>
      </c>
      <c r="E124" t="s">
        <v>423</v>
      </c>
      <c r="F124" t="s">
        <v>178</v>
      </c>
      <c r="G124" t="s">
        <v>177</v>
      </c>
      <c r="H124" t="s">
        <v>424</v>
      </c>
      <c r="I124" t="s">
        <v>536</v>
      </c>
      <c r="J124" t="s">
        <v>428</v>
      </c>
      <c r="K124" t="s">
        <v>152</v>
      </c>
      <c r="L124" s="8">
        <v>44018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>
        <v>-1</v>
      </c>
      <c r="W124" t="s">
        <v>152</v>
      </c>
      <c r="X124" t="s">
        <v>429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</row>
    <row r="125" spans="1:32" x14ac:dyDescent="0.35">
      <c r="A125" t="s">
        <v>539</v>
      </c>
      <c r="B125" t="s">
        <v>540</v>
      </c>
      <c r="C125" t="s">
        <v>12</v>
      </c>
      <c r="D125" t="s">
        <v>427</v>
      </c>
      <c r="E125" t="s">
        <v>423</v>
      </c>
      <c r="F125" t="s">
        <v>178</v>
      </c>
      <c r="G125" t="s">
        <v>177</v>
      </c>
      <c r="H125" t="s">
        <v>424</v>
      </c>
      <c r="I125" t="s">
        <v>537</v>
      </c>
      <c r="J125" t="s">
        <v>428</v>
      </c>
      <c r="K125" t="s">
        <v>152</v>
      </c>
      <c r="L125" s="8">
        <v>44050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>
        <v>-1</v>
      </c>
      <c r="W125" t="s">
        <v>152</v>
      </c>
      <c r="X125" t="s">
        <v>429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</row>
    <row r="126" spans="1:32" x14ac:dyDescent="0.35">
      <c r="A126" t="s">
        <v>539</v>
      </c>
      <c r="B126" t="s">
        <v>540</v>
      </c>
      <c r="C126" t="s">
        <v>12</v>
      </c>
      <c r="D126" t="s">
        <v>427</v>
      </c>
      <c r="E126" t="s">
        <v>423</v>
      </c>
      <c r="F126" t="s">
        <v>178</v>
      </c>
      <c r="G126" t="s">
        <v>177</v>
      </c>
      <c r="H126" t="s">
        <v>424</v>
      </c>
      <c r="I126" t="s">
        <v>538</v>
      </c>
      <c r="J126" t="s">
        <v>428</v>
      </c>
      <c r="K126" t="s">
        <v>152</v>
      </c>
      <c r="L126" s="8">
        <v>44081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>
        <v>-1</v>
      </c>
      <c r="W126" t="s">
        <v>152</v>
      </c>
      <c r="X126" t="s">
        <v>429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</row>
    <row r="127" spans="1:32" x14ac:dyDescent="0.35">
      <c r="A127" t="s">
        <v>541</v>
      </c>
      <c r="B127" t="s">
        <v>542</v>
      </c>
      <c r="C127" t="s">
        <v>10</v>
      </c>
      <c r="D127" t="s">
        <v>427</v>
      </c>
      <c r="E127" t="s">
        <v>423</v>
      </c>
      <c r="F127" t="s">
        <v>178</v>
      </c>
      <c r="G127" t="s">
        <v>177</v>
      </c>
      <c r="H127" t="s">
        <v>424</v>
      </c>
      <c r="I127" t="s">
        <v>528</v>
      </c>
      <c r="J127" t="s">
        <v>428</v>
      </c>
      <c r="K127" t="s">
        <v>152</v>
      </c>
      <c r="L127" s="8">
        <v>44081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543</v>
      </c>
      <c r="U127" t="s">
        <v>152</v>
      </c>
      <c r="V127">
        <v>-1</v>
      </c>
      <c r="W127" t="s">
        <v>152</v>
      </c>
      <c r="X127" t="s">
        <v>429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</row>
    <row r="128" spans="1:32" x14ac:dyDescent="0.35">
      <c r="A128" t="s">
        <v>541</v>
      </c>
      <c r="B128" t="s">
        <v>542</v>
      </c>
      <c r="C128" t="s">
        <v>10</v>
      </c>
      <c r="D128" t="s">
        <v>427</v>
      </c>
      <c r="E128" t="s">
        <v>423</v>
      </c>
      <c r="F128" t="s">
        <v>178</v>
      </c>
      <c r="G128" t="s">
        <v>177</v>
      </c>
      <c r="H128" t="s">
        <v>424</v>
      </c>
      <c r="I128" t="s">
        <v>530</v>
      </c>
      <c r="J128" t="s">
        <v>428</v>
      </c>
      <c r="K128" t="s">
        <v>152</v>
      </c>
      <c r="L128" s="8">
        <v>44049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543</v>
      </c>
      <c r="U128" t="s">
        <v>152</v>
      </c>
      <c r="V128">
        <v>-1</v>
      </c>
      <c r="W128" t="s">
        <v>152</v>
      </c>
      <c r="X128" t="s">
        <v>429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</row>
    <row r="129" spans="1:32" x14ac:dyDescent="0.35">
      <c r="A129" t="s">
        <v>541</v>
      </c>
      <c r="B129" t="s">
        <v>542</v>
      </c>
      <c r="C129" t="s">
        <v>10</v>
      </c>
      <c r="D129" t="s">
        <v>427</v>
      </c>
      <c r="E129" t="s">
        <v>423</v>
      </c>
      <c r="F129" t="s">
        <v>178</v>
      </c>
      <c r="G129" t="s">
        <v>177</v>
      </c>
      <c r="H129" t="s">
        <v>424</v>
      </c>
      <c r="I129" t="s">
        <v>531</v>
      </c>
      <c r="J129" t="s">
        <v>428</v>
      </c>
      <c r="K129" t="s">
        <v>152</v>
      </c>
      <c r="L129" s="8">
        <v>44112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543</v>
      </c>
      <c r="U129" t="s">
        <v>152</v>
      </c>
      <c r="V129">
        <v>-1</v>
      </c>
      <c r="W129" t="s">
        <v>152</v>
      </c>
      <c r="X129" t="s">
        <v>429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</row>
    <row r="130" spans="1:32" x14ac:dyDescent="0.35">
      <c r="A130" t="s">
        <v>541</v>
      </c>
      <c r="B130" t="s">
        <v>542</v>
      </c>
      <c r="C130" t="s">
        <v>10</v>
      </c>
      <c r="D130" t="s">
        <v>427</v>
      </c>
      <c r="E130" t="s">
        <v>423</v>
      </c>
      <c r="F130" t="s">
        <v>178</v>
      </c>
      <c r="G130" t="s">
        <v>177</v>
      </c>
      <c r="H130" t="s">
        <v>424</v>
      </c>
      <c r="I130" t="s">
        <v>532</v>
      </c>
      <c r="J130" t="s">
        <v>428</v>
      </c>
      <c r="K130" t="s">
        <v>152</v>
      </c>
      <c r="L130" s="8">
        <v>44112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543</v>
      </c>
      <c r="U130" t="s">
        <v>152</v>
      </c>
      <c r="V130">
        <v>-1</v>
      </c>
      <c r="W130" t="s">
        <v>152</v>
      </c>
      <c r="X130" t="s">
        <v>429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</row>
    <row r="131" spans="1:32" x14ac:dyDescent="0.35">
      <c r="A131" t="s">
        <v>541</v>
      </c>
      <c r="B131" t="s">
        <v>542</v>
      </c>
      <c r="C131" t="s">
        <v>10</v>
      </c>
      <c r="D131" t="s">
        <v>427</v>
      </c>
      <c r="E131" t="s">
        <v>423</v>
      </c>
      <c r="F131" t="s">
        <v>178</v>
      </c>
      <c r="G131" t="s">
        <v>177</v>
      </c>
      <c r="H131" t="s">
        <v>424</v>
      </c>
      <c r="I131" t="s">
        <v>533</v>
      </c>
      <c r="J131" t="s">
        <v>428</v>
      </c>
      <c r="K131" t="s">
        <v>152</v>
      </c>
      <c r="L131" s="8">
        <v>44081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543</v>
      </c>
      <c r="U131" t="s">
        <v>152</v>
      </c>
      <c r="V131">
        <v>-1</v>
      </c>
      <c r="W131" t="s">
        <v>152</v>
      </c>
      <c r="X131" t="s">
        <v>429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</row>
    <row r="132" spans="1:32" x14ac:dyDescent="0.35">
      <c r="A132" t="s">
        <v>541</v>
      </c>
      <c r="B132" t="s">
        <v>542</v>
      </c>
      <c r="C132" t="s">
        <v>10</v>
      </c>
      <c r="D132" t="s">
        <v>427</v>
      </c>
      <c r="E132" t="s">
        <v>423</v>
      </c>
      <c r="F132" t="s">
        <v>178</v>
      </c>
      <c r="G132" t="s">
        <v>177</v>
      </c>
      <c r="H132" t="s">
        <v>424</v>
      </c>
      <c r="I132" t="s">
        <v>534</v>
      </c>
      <c r="J132" t="s">
        <v>428</v>
      </c>
      <c r="K132" t="s">
        <v>152</v>
      </c>
      <c r="L132" s="8">
        <v>44050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543</v>
      </c>
      <c r="U132" t="s">
        <v>152</v>
      </c>
      <c r="V132">
        <v>-1</v>
      </c>
      <c r="W132" t="s">
        <v>152</v>
      </c>
      <c r="X132" t="s">
        <v>429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</row>
    <row r="133" spans="1:32" x14ac:dyDescent="0.35">
      <c r="A133" t="s">
        <v>541</v>
      </c>
      <c r="B133" t="s">
        <v>542</v>
      </c>
      <c r="C133" t="s">
        <v>10</v>
      </c>
      <c r="D133" t="s">
        <v>427</v>
      </c>
      <c r="E133" t="s">
        <v>423</v>
      </c>
      <c r="F133" t="s">
        <v>178</v>
      </c>
      <c r="G133" t="s">
        <v>177</v>
      </c>
      <c r="H133" t="s">
        <v>424</v>
      </c>
      <c r="I133" t="s">
        <v>535</v>
      </c>
      <c r="J133" t="s">
        <v>428</v>
      </c>
      <c r="K133" t="s">
        <v>152</v>
      </c>
      <c r="L133" s="8">
        <v>44050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543</v>
      </c>
      <c r="U133" t="s">
        <v>152</v>
      </c>
      <c r="V133">
        <v>-1</v>
      </c>
      <c r="W133" t="s">
        <v>152</v>
      </c>
      <c r="X133" t="s">
        <v>429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</row>
    <row r="134" spans="1:32" x14ac:dyDescent="0.35">
      <c r="A134" t="s">
        <v>541</v>
      </c>
      <c r="B134" t="s">
        <v>542</v>
      </c>
      <c r="C134" t="s">
        <v>10</v>
      </c>
      <c r="D134" t="s">
        <v>427</v>
      </c>
      <c r="E134" t="s">
        <v>423</v>
      </c>
      <c r="F134" t="s">
        <v>178</v>
      </c>
      <c r="G134" t="s">
        <v>177</v>
      </c>
      <c r="H134" t="s">
        <v>424</v>
      </c>
      <c r="I134" t="s">
        <v>536</v>
      </c>
      <c r="J134" t="s">
        <v>428</v>
      </c>
      <c r="K134" t="s">
        <v>152</v>
      </c>
      <c r="L134" s="8">
        <v>44018</v>
      </c>
      <c r="M134" t="s">
        <v>152</v>
      </c>
      <c r="N134" t="s">
        <v>152</v>
      </c>
      <c r="O134" t="s">
        <v>152</v>
      </c>
      <c r="P134" t="s">
        <v>152</v>
      </c>
      <c r="Q134" t="s">
        <v>152</v>
      </c>
      <c r="R134" t="s">
        <v>152</v>
      </c>
      <c r="S134" t="s">
        <v>152</v>
      </c>
      <c r="T134" t="s">
        <v>543</v>
      </c>
      <c r="U134" t="s">
        <v>152</v>
      </c>
      <c r="V134">
        <v>-1</v>
      </c>
      <c r="W134" t="s">
        <v>152</v>
      </c>
      <c r="X134" t="s">
        <v>429</v>
      </c>
      <c r="Y134" t="s">
        <v>152</v>
      </c>
      <c r="Z134" t="s">
        <v>152</v>
      </c>
      <c r="AA134" t="s">
        <v>152</v>
      </c>
      <c r="AB134" t="s">
        <v>152</v>
      </c>
      <c r="AC134" t="s">
        <v>152</v>
      </c>
      <c r="AD134" t="s">
        <v>152</v>
      </c>
      <c r="AE134" t="s">
        <v>152</v>
      </c>
      <c r="AF134" t="s">
        <v>152</v>
      </c>
    </row>
    <row r="135" spans="1:32" x14ac:dyDescent="0.35">
      <c r="A135" t="s">
        <v>541</v>
      </c>
      <c r="B135" t="s">
        <v>542</v>
      </c>
      <c r="C135" t="s">
        <v>10</v>
      </c>
      <c r="D135" t="s">
        <v>427</v>
      </c>
      <c r="E135" t="s">
        <v>423</v>
      </c>
      <c r="F135" t="s">
        <v>178</v>
      </c>
      <c r="G135" t="s">
        <v>177</v>
      </c>
      <c r="H135" t="s">
        <v>424</v>
      </c>
      <c r="I135" t="s">
        <v>537</v>
      </c>
      <c r="J135" t="s">
        <v>428</v>
      </c>
      <c r="K135" t="s">
        <v>152</v>
      </c>
      <c r="L135" s="8">
        <v>44050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543</v>
      </c>
      <c r="U135" t="s">
        <v>152</v>
      </c>
      <c r="V135">
        <v>-1</v>
      </c>
      <c r="W135" t="s">
        <v>152</v>
      </c>
      <c r="X135" t="s">
        <v>429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</row>
    <row r="136" spans="1:32" x14ac:dyDescent="0.35">
      <c r="A136" t="s">
        <v>541</v>
      </c>
      <c r="B136" t="s">
        <v>542</v>
      </c>
      <c r="C136" t="s">
        <v>10</v>
      </c>
      <c r="D136" t="s">
        <v>427</v>
      </c>
      <c r="E136" t="s">
        <v>423</v>
      </c>
      <c r="F136" t="s">
        <v>178</v>
      </c>
      <c r="G136" t="s">
        <v>177</v>
      </c>
      <c r="H136" t="s">
        <v>424</v>
      </c>
      <c r="I136" t="s">
        <v>538</v>
      </c>
      <c r="J136" t="s">
        <v>428</v>
      </c>
      <c r="K136" t="s">
        <v>152</v>
      </c>
      <c r="L136" s="8">
        <v>44081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543</v>
      </c>
      <c r="U136" t="s">
        <v>152</v>
      </c>
      <c r="V136">
        <v>-1</v>
      </c>
      <c r="W136" t="s">
        <v>152</v>
      </c>
      <c r="X136" t="s">
        <v>429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</row>
    <row r="137" spans="1:32" x14ac:dyDescent="0.35">
      <c r="A137" t="s">
        <v>544</v>
      </c>
      <c r="B137" t="s">
        <v>545</v>
      </c>
      <c r="C137" t="s">
        <v>10</v>
      </c>
      <c r="D137" t="s">
        <v>427</v>
      </c>
      <c r="E137" t="s">
        <v>423</v>
      </c>
      <c r="F137" t="s">
        <v>178</v>
      </c>
      <c r="G137" t="s">
        <v>177</v>
      </c>
      <c r="H137" t="s">
        <v>424</v>
      </c>
      <c r="I137" t="s">
        <v>528</v>
      </c>
      <c r="J137" t="s">
        <v>428</v>
      </c>
      <c r="K137" t="s">
        <v>152</v>
      </c>
      <c r="L137" s="8">
        <v>44080</v>
      </c>
      <c r="M137" t="s">
        <v>152</v>
      </c>
      <c r="N137" s="8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>
        <v>-1</v>
      </c>
      <c r="W137" t="s">
        <v>152</v>
      </c>
      <c r="X137" t="s">
        <v>429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</row>
    <row r="138" spans="1:32" x14ac:dyDescent="0.35">
      <c r="A138" t="s">
        <v>544</v>
      </c>
      <c r="B138" t="s">
        <v>545</v>
      </c>
      <c r="C138" t="s">
        <v>10</v>
      </c>
      <c r="D138" t="s">
        <v>427</v>
      </c>
      <c r="E138" t="s">
        <v>423</v>
      </c>
      <c r="F138" t="s">
        <v>178</v>
      </c>
      <c r="G138" t="s">
        <v>177</v>
      </c>
      <c r="H138" t="s">
        <v>424</v>
      </c>
      <c r="I138" t="s">
        <v>530</v>
      </c>
      <c r="J138" t="s">
        <v>428</v>
      </c>
      <c r="K138" t="s">
        <v>152</v>
      </c>
      <c r="L138" s="8">
        <v>44048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>
        <v>-1</v>
      </c>
      <c r="W138" t="s">
        <v>152</v>
      </c>
      <c r="X138" t="s">
        <v>429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</row>
    <row r="139" spans="1:32" x14ac:dyDescent="0.35">
      <c r="A139" t="s">
        <v>544</v>
      </c>
      <c r="B139" t="s">
        <v>545</v>
      </c>
      <c r="C139" t="s">
        <v>10</v>
      </c>
      <c r="D139" t="s">
        <v>427</v>
      </c>
      <c r="E139" t="s">
        <v>423</v>
      </c>
      <c r="F139" t="s">
        <v>178</v>
      </c>
      <c r="G139" t="s">
        <v>177</v>
      </c>
      <c r="H139" t="s">
        <v>424</v>
      </c>
      <c r="I139" t="s">
        <v>531</v>
      </c>
      <c r="J139" t="s">
        <v>428</v>
      </c>
      <c r="K139" t="s">
        <v>152</v>
      </c>
      <c r="L139" s="8">
        <v>44111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>
        <v>-1</v>
      </c>
      <c r="W139" t="s">
        <v>152</v>
      </c>
      <c r="X139" t="s">
        <v>429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</row>
    <row r="140" spans="1:32" x14ac:dyDescent="0.35">
      <c r="A140" t="s">
        <v>544</v>
      </c>
      <c r="B140" t="s">
        <v>545</v>
      </c>
      <c r="C140" t="s">
        <v>10</v>
      </c>
      <c r="D140" t="s">
        <v>427</v>
      </c>
      <c r="E140" t="s">
        <v>423</v>
      </c>
      <c r="F140" t="s">
        <v>178</v>
      </c>
      <c r="G140" t="s">
        <v>177</v>
      </c>
      <c r="H140" t="s">
        <v>424</v>
      </c>
      <c r="I140" t="s">
        <v>532</v>
      </c>
      <c r="J140" t="s">
        <v>428</v>
      </c>
      <c r="K140" t="s">
        <v>152</v>
      </c>
      <c r="L140" s="8">
        <v>44111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>
        <v>-1</v>
      </c>
      <c r="W140" t="s">
        <v>152</v>
      </c>
      <c r="X140" t="s">
        <v>429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</row>
    <row r="141" spans="1:32" x14ac:dyDescent="0.35">
      <c r="A141" t="s">
        <v>544</v>
      </c>
      <c r="B141" t="s">
        <v>545</v>
      </c>
      <c r="C141" t="s">
        <v>10</v>
      </c>
      <c r="D141" t="s">
        <v>427</v>
      </c>
      <c r="E141" t="s">
        <v>423</v>
      </c>
      <c r="F141" t="s">
        <v>178</v>
      </c>
      <c r="G141" t="s">
        <v>177</v>
      </c>
      <c r="H141" t="s">
        <v>424</v>
      </c>
      <c r="I141" t="s">
        <v>533</v>
      </c>
      <c r="J141" t="s">
        <v>428</v>
      </c>
      <c r="K141" t="s">
        <v>152</v>
      </c>
      <c r="L141" s="8">
        <v>44080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>
        <v>-1</v>
      </c>
      <c r="W141" t="s">
        <v>152</v>
      </c>
      <c r="X141" t="s">
        <v>429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</row>
    <row r="142" spans="1:32" x14ac:dyDescent="0.35">
      <c r="A142" t="s">
        <v>544</v>
      </c>
      <c r="B142" t="s">
        <v>545</v>
      </c>
      <c r="C142" t="s">
        <v>10</v>
      </c>
      <c r="D142" t="s">
        <v>427</v>
      </c>
      <c r="E142" t="s">
        <v>423</v>
      </c>
      <c r="F142" t="s">
        <v>178</v>
      </c>
      <c r="G142" t="s">
        <v>177</v>
      </c>
      <c r="H142" t="s">
        <v>424</v>
      </c>
      <c r="I142" t="s">
        <v>534</v>
      </c>
      <c r="J142" t="s">
        <v>428</v>
      </c>
      <c r="K142" t="s">
        <v>152</v>
      </c>
      <c r="L142" s="8">
        <v>44049</v>
      </c>
      <c r="M142" t="s">
        <v>152</v>
      </c>
      <c r="N142" s="8" t="s">
        <v>152</v>
      </c>
      <c r="O142" t="s">
        <v>152</v>
      </c>
      <c r="P142" t="s">
        <v>152</v>
      </c>
      <c r="Q142" t="s">
        <v>152</v>
      </c>
      <c r="R142" t="s">
        <v>152</v>
      </c>
      <c r="S142" t="s">
        <v>152</v>
      </c>
      <c r="T142" t="s">
        <v>152</v>
      </c>
      <c r="U142" t="s">
        <v>152</v>
      </c>
      <c r="V142">
        <v>-1</v>
      </c>
      <c r="W142" t="s">
        <v>152</v>
      </c>
      <c r="X142" t="s">
        <v>429</v>
      </c>
      <c r="Y142" t="s">
        <v>152</v>
      </c>
      <c r="Z142" t="s">
        <v>152</v>
      </c>
      <c r="AA142" t="s">
        <v>152</v>
      </c>
      <c r="AB142" t="s">
        <v>152</v>
      </c>
      <c r="AC142" t="s">
        <v>152</v>
      </c>
      <c r="AD142" t="s">
        <v>152</v>
      </c>
      <c r="AE142" t="s">
        <v>152</v>
      </c>
      <c r="AF142" t="s">
        <v>152</v>
      </c>
    </row>
    <row r="143" spans="1:32" x14ac:dyDescent="0.35">
      <c r="A143" t="s">
        <v>544</v>
      </c>
      <c r="B143" t="s">
        <v>545</v>
      </c>
      <c r="C143" t="s">
        <v>10</v>
      </c>
      <c r="D143" t="s">
        <v>427</v>
      </c>
      <c r="E143" t="s">
        <v>423</v>
      </c>
      <c r="F143" t="s">
        <v>178</v>
      </c>
      <c r="G143" t="s">
        <v>177</v>
      </c>
      <c r="H143" t="s">
        <v>424</v>
      </c>
      <c r="I143" t="s">
        <v>535</v>
      </c>
      <c r="J143" t="s">
        <v>428</v>
      </c>
      <c r="K143" t="s">
        <v>152</v>
      </c>
      <c r="L143" s="8">
        <v>44049</v>
      </c>
      <c r="M143" t="s">
        <v>152</v>
      </c>
      <c r="N143" s="8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>
        <v>-1</v>
      </c>
      <c r="W143" t="s">
        <v>152</v>
      </c>
      <c r="X143" t="s">
        <v>429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</row>
    <row r="144" spans="1:32" x14ac:dyDescent="0.35">
      <c r="A144" t="s">
        <v>544</v>
      </c>
      <c r="B144" t="s">
        <v>545</v>
      </c>
      <c r="C144" t="s">
        <v>10</v>
      </c>
      <c r="D144" t="s">
        <v>427</v>
      </c>
      <c r="E144" t="s">
        <v>423</v>
      </c>
      <c r="F144" t="s">
        <v>178</v>
      </c>
      <c r="G144" t="s">
        <v>177</v>
      </c>
      <c r="H144" t="s">
        <v>424</v>
      </c>
      <c r="I144" t="s">
        <v>536</v>
      </c>
      <c r="J144" t="s">
        <v>428</v>
      </c>
      <c r="K144" t="s">
        <v>152</v>
      </c>
      <c r="L144" s="8">
        <v>44017</v>
      </c>
      <c r="M144" t="s">
        <v>152</v>
      </c>
      <c r="N144" s="8" t="s">
        <v>152</v>
      </c>
      <c r="O144" t="s">
        <v>152</v>
      </c>
      <c r="P144" t="s">
        <v>152</v>
      </c>
      <c r="Q144" t="s">
        <v>152</v>
      </c>
      <c r="R144" t="s">
        <v>152</v>
      </c>
      <c r="S144" t="s">
        <v>152</v>
      </c>
      <c r="T144" t="s">
        <v>152</v>
      </c>
      <c r="U144" t="s">
        <v>152</v>
      </c>
      <c r="V144">
        <v>-1</v>
      </c>
      <c r="W144" t="s">
        <v>152</v>
      </c>
      <c r="X144" t="s">
        <v>429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</row>
    <row r="145" spans="1:32" x14ac:dyDescent="0.35">
      <c r="A145" t="s">
        <v>544</v>
      </c>
      <c r="B145" t="s">
        <v>545</v>
      </c>
      <c r="C145" t="s">
        <v>10</v>
      </c>
      <c r="D145" t="s">
        <v>427</v>
      </c>
      <c r="E145" t="s">
        <v>423</v>
      </c>
      <c r="F145" t="s">
        <v>178</v>
      </c>
      <c r="G145" t="s">
        <v>177</v>
      </c>
      <c r="H145" t="s">
        <v>424</v>
      </c>
      <c r="I145" t="s">
        <v>537</v>
      </c>
      <c r="J145" t="s">
        <v>428</v>
      </c>
      <c r="K145" t="s">
        <v>152</v>
      </c>
      <c r="L145" s="8">
        <v>44049</v>
      </c>
      <c r="M145" t="s">
        <v>152</v>
      </c>
      <c r="N145" s="8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>
        <v>-1</v>
      </c>
      <c r="W145" t="s">
        <v>152</v>
      </c>
      <c r="X145" t="s">
        <v>429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</row>
    <row r="146" spans="1:32" x14ac:dyDescent="0.35">
      <c r="A146" t="s">
        <v>544</v>
      </c>
      <c r="B146" t="s">
        <v>545</v>
      </c>
      <c r="C146" t="s">
        <v>10</v>
      </c>
      <c r="D146" t="s">
        <v>427</v>
      </c>
      <c r="E146" t="s">
        <v>423</v>
      </c>
      <c r="F146" t="s">
        <v>178</v>
      </c>
      <c r="G146" t="s">
        <v>177</v>
      </c>
      <c r="H146" t="s">
        <v>424</v>
      </c>
      <c r="I146" t="s">
        <v>538</v>
      </c>
      <c r="J146" t="s">
        <v>428</v>
      </c>
      <c r="K146" t="s">
        <v>152</v>
      </c>
      <c r="L146" s="8">
        <v>44080</v>
      </c>
      <c r="M146" t="s">
        <v>152</v>
      </c>
      <c r="N146" s="8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>
        <v>-1</v>
      </c>
      <c r="W146" t="s">
        <v>152</v>
      </c>
      <c r="X146" t="s">
        <v>429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</row>
    <row r="147" spans="1:32" x14ac:dyDescent="0.35">
      <c r="A147" t="s">
        <v>546</v>
      </c>
      <c r="B147" t="s">
        <v>547</v>
      </c>
      <c r="C147" t="s">
        <v>12</v>
      </c>
      <c r="D147" t="s">
        <v>422</v>
      </c>
      <c r="E147" t="s">
        <v>423</v>
      </c>
      <c r="F147" t="s">
        <v>182</v>
      </c>
      <c r="G147" t="s">
        <v>181</v>
      </c>
      <c r="H147" t="s">
        <v>424</v>
      </c>
      <c r="I147" t="s">
        <v>548</v>
      </c>
      <c r="J147" t="s">
        <v>428</v>
      </c>
      <c r="K147" t="s">
        <v>152</v>
      </c>
      <c r="L147" t="s">
        <v>152</v>
      </c>
      <c r="M147" t="s">
        <v>152</v>
      </c>
      <c r="N147" s="8" t="s">
        <v>152</v>
      </c>
      <c r="O147" t="s">
        <v>152</v>
      </c>
      <c r="P147" t="s">
        <v>152</v>
      </c>
      <c r="Q147" t="s">
        <v>152</v>
      </c>
      <c r="R147" t="s">
        <v>152</v>
      </c>
      <c r="S147" t="s">
        <v>152</v>
      </c>
      <c r="T147" t="s">
        <v>152</v>
      </c>
      <c r="U147">
        <v>542</v>
      </c>
      <c r="V147">
        <v>1</v>
      </c>
      <c r="W147" t="s">
        <v>152</v>
      </c>
      <c r="X147" t="s">
        <v>429</v>
      </c>
      <c r="Y147" t="s">
        <v>152</v>
      </c>
      <c r="Z147" t="s">
        <v>152</v>
      </c>
      <c r="AA147" t="s">
        <v>152</v>
      </c>
      <c r="AB147" t="s">
        <v>152</v>
      </c>
      <c r="AC147" t="s">
        <v>152</v>
      </c>
      <c r="AD147" t="s">
        <v>152</v>
      </c>
      <c r="AE147" t="s">
        <v>152</v>
      </c>
      <c r="AF147" t="s">
        <v>152</v>
      </c>
    </row>
    <row r="148" spans="1:32" x14ac:dyDescent="0.35">
      <c r="A148" t="s">
        <v>546</v>
      </c>
      <c r="B148" t="s">
        <v>547</v>
      </c>
      <c r="C148" t="s">
        <v>12</v>
      </c>
      <c r="D148" t="s">
        <v>427</v>
      </c>
      <c r="E148" t="s">
        <v>423</v>
      </c>
      <c r="F148" t="s">
        <v>182</v>
      </c>
      <c r="G148" t="s">
        <v>181</v>
      </c>
      <c r="H148" t="s">
        <v>424</v>
      </c>
      <c r="I148" t="s">
        <v>549</v>
      </c>
      <c r="J148" t="s">
        <v>428</v>
      </c>
      <c r="K148" t="s">
        <v>152</v>
      </c>
      <c r="L148" s="8">
        <v>43988</v>
      </c>
      <c r="M148" t="s">
        <v>152</v>
      </c>
      <c r="N148" s="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>
        <v>1</v>
      </c>
      <c r="W148" t="s">
        <v>152</v>
      </c>
      <c r="X148" t="s">
        <v>429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</row>
    <row r="149" spans="1:32" x14ac:dyDescent="0.35">
      <c r="A149" t="s">
        <v>554</v>
      </c>
      <c r="B149" t="s">
        <v>555</v>
      </c>
      <c r="C149" t="s">
        <v>12</v>
      </c>
      <c r="D149" t="s">
        <v>430</v>
      </c>
      <c r="E149" t="s">
        <v>423</v>
      </c>
      <c r="F149" t="s">
        <v>152</v>
      </c>
      <c r="G149" t="s">
        <v>152</v>
      </c>
      <c r="H149" t="s">
        <v>152</v>
      </c>
      <c r="I149" t="s">
        <v>152</v>
      </c>
      <c r="J149" t="s">
        <v>152</v>
      </c>
      <c r="K149" t="s">
        <v>152</v>
      </c>
      <c r="L149" t="s">
        <v>152</v>
      </c>
      <c r="M149" t="s">
        <v>152</v>
      </c>
      <c r="N149" s="8" t="s">
        <v>152</v>
      </c>
      <c r="O149" t="s">
        <v>152</v>
      </c>
      <c r="P149" t="s">
        <v>152</v>
      </c>
      <c r="Q149" t="s">
        <v>152</v>
      </c>
      <c r="R149" t="s">
        <v>152</v>
      </c>
      <c r="S149" t="s">
        <v>152</v>
      </c>
      <c r="T149" t="s">
        <v>556</v>
      </c>
      <c r="U149" t="s">
        <v>152</v>
      </c>
      <c r="V149" t="s">
        <v>152</v>
      </c>
      <c r="W149" t="s">
        <v>152</v>
      </c>
      <c r="X149" t="s">
        <v>152</v>
      </c>
      <c r="Y149" t="s">
        <v>152</v>
      </c>
      <c r="Z149" t="s">
        <v>152</v>
      </c>
      <c r="AA149" t="s">
        <v>152</v>
      </c>
      <c r="AB149" t="s">
        <v>152</v>
      </c>
      <c r="AC149" t="s">
        <v>152</v>
      </c>
      <c r="AD149" t="s">
        <v>152</v>
      </c>
      <c r="AE149" t="s">
        <v>152</v>
      </c>
      <c r="AF149" t="s">
        <v>152</v>
      </c>
    </row>
    <row r="150" spans="1:32" x14ac:dyDescent="0.35">
      <c r="A150" t="s">
        <v>1176</v>
      </c>
      <c r="B150" t="s">
        <v>1177</v>
      </c>
      <c r="C150" t="s">
        <v>12</v>
      </c>
      <c r="D150" t="s">
        <v>427</v>
      </c>
      <c r="E150" t="s">
        <v>423</v>
      </c>
      <c r="F150" t="s">
        <v>984</v>
      </c>
      <c r="G150" t="s">
        <v>983</v>
      </c>
      <c r="H150" t="s">
        <v>424</v>
      </c>
      <c r="I150" t="s">
        <v>1178</v>
      </c>
      <c r="J150" t="s">
        <v>428</v>
      </c>
      <c r="K150" t="s">
        <v>152</v>
      </c>
      <c r="L150" s="8">
        <v>43956</v>
      </c>
      <c r="M150" t="s">
        <v>152</v>
      </c>
      <c r="N150" s="8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>
        <v>1</v>
      </c>
      <c r="W150" t="s">
        <v>152</v>
      </c>
      <c r="X150" t="s">
        <v>429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</row>
    <row r="151" spans="1:32" x14ac:dyDescent="0.35">
      <c r="A151" t="s">
        <v>1179</v>
      </c>
      <c r="B151" t="s">
        <v>1180</v>
      </c>
      <c r="C151" t="s">
        <v>12</v>
      </c>
      <c r="D151" t="s">
        <v>422</v>
      </c>
      <c r="E151" t="s">
        <v>423</v>
      </c>
      <c r="F151" t="s">
        <v>984</v>
      </c>
      <c r="G151" t="s">
        <v>983</v>
      </c>
      <c r="H151" t="s">
        <v>424</v>
      </c>
      <c r="I151" t="s">
        <v>1178</v>
      </c>
      <c r="J151" t="s">
        <v>428</v>
      </c>
      <c r="K151" t="s">
        <v>152</v>
      </c>
      <c r="L151" t="s">
        <v>152</v>
      </c>
      <c r="M151" t="s">
        <v>152</v>
      </c>
      <c r="N151" s="8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>
        <v>401</v>
      </c>
      <c r="V151">
        <v>1</v>
      </c>
      <c r="W151" t="s">
        <v>152</v>
      </c>
      <c r="X151" t="s">
        <v>429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</row>
    <row r="152" spans="1:32" x14ac:dyDescent="0.35">
      <c r="A152" t="s">
        <v>557</v>
      </c>
      <c r="B152" t="s">
        <v>558</v>
      </c>
      <c r="C152" t="s">
        <v>10</v>
      </c>
      <c r="D152" t="s">
        <v>430</v>
      </c>
      <c r="E152" t="s">
        <v>423</v>
      </c>
      <c r="F152" t="s">
        <v>152</v>
      </c>
      <c r="G152" t="s">
        <v>152</v>
      </c>
      <c r="H152" t="s">
        <v>152</v>
      </c>
      <c r="I152" t="s">
        <v>152</v>
      </c>
      <c r="J152" t="s">
        <v>152</v>
      </c>
      <c r="K152" t="s">
        <v>152</v>
      </c>
      <c r="L152" t="s">
        <v>152</v>
      </c>
      <c r="M152" t="s">
        <v>152</v>
      </c>
      <c r="N152" s="8" t="s">
        <v>152</v>
      </c>
      <c r="O152" t="s">
        <v>152</v>
      </c>
      <c r="P152" t="s">
        <v>152</v>
      </c>
      <c r="Q152" t="s">
        <v>152</v>
      </c>
      <c r="R152" t="s">
        <v>152</v>
      </c>
      <c r="S152" t="s">
        <v>152</v>
      </c>
      <c r="T152" t="s">
        <v>559</v>
      </c>
      <c r="U152" t="s">
        <v>152</v>
      </c>
      <c r="V152" t="s">
        <v>152</v>
      </c>
      <c r="W152" t="s">
        <v>152</v>
      </c>
      <c r="X152" t="s">
        <v>152</v>
      </c>
      <c r="Y152" t="s">
        <v>152</v>
      </c>
      <c r="Z152" t="s">
        <v>152</v>
      </c>
      <c r="AA152" t="s">
        <v>152</v>
      </c>
      <c r="AB152" t="s">
        <v>152</v>
      </c>
      <c r="AC152" t="s">
        <v>152</v>
      </c>
      <c r="AD152" t="s">
        <v>152</v>
      </c>
      <c r="AE152" t="s">
        <v>152</v>
      </c>
      <c r="AF152" t="s">
        <v>152</v>
      </c>
    </row>
    <row r="153" spans="1:32" x14ac:dyDescent="0.35">
      <c r="A153" t="s">
        <v>560</v>
      </c>
      <c r="B153" t="s">
        <v>561</v>
      </c>
      <c r="C153" t="s">
        <v>12</v>
      </c>
      <c r="D153" t="s">
        <v>426</v>
      </c>
      <c r="E153" t="s">
        <v>423</v>
      </c>
      <c r="F153" t="s">
        <v>152</v>
      </c>
      <c r="G153" t="s">
        <v>322</v>
      </c>
      <c r="H153" t="s">
        <v>424</v>
      </c>
      <c r="I153" t="s">
        <v>562</v>
      </c>
      <c r="J153" t="s">
        <v>425</v>
      </c>
      <c r="K153" t="s">
        <v>152</v>
      </c>
      <c r="L153" s="8">
        <v>43831</v>
      </c>
      <c r="M153" t="s">
        <v>152</v>
      </c>
      <c r="N153" s="8" t="s">
        <v>152</v>
      </c>
      <c r="O153" t="s">
        <v>152</v>
      </c>
      <c r="P153" t="s">
        <v>152</v>
      </c>
      <c r="Q153" t="s">
        <v>152</v>
      </c>
      <c r="R153" t="s">
        <v>152</v>
      </c>
      <c r="S153" t="s">
        <v>152</v>
      </c>
      <c r="T153" t="s">
        <v>152</v>
      </c>
      <c r="U153" t="s">
        <v>152</v>
      </c>
      <c r="V153">
        <v>1</v>
      </c>
      <c r="W153" t="s">
        <v>152</v>
      </c>
      <c r="X153" t="s">
        <v>152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</row>
    <row r="154" spans="1:32" x14ac:dyDescent="0.35">
      <c r="A154" t="s">
        <v>560</v>
      </c>
      <c r="B154" t="s">
        <v>561</v>
      </c>
      <c r="C154" t="s">
        <v>12</v>
      </c>
      <c r="D154" t="s">
        <v>426</v>
      </c>
      <c r="E154" t="s">
        <v>423</v>
      </c>
      <c r="F154" t="s">
        <v>152</v>
      </c>
      <c r="G154" t="s">
        <v>322</v>
      </c>
      <c r="H154" t="s">
        <v>424</v>
      </c>
      <c r="I154" t="s">
        <v>563</v>
      </c>
      <c r="J154" t="s">
        <v>425</v>
      </c>
      <c r="K154" t="s">
        <v>152</v>
      </c>
      <c r="L154" s="8">
        <v>43831</v>
      </c>
      <c r="M154" t="s">
        <v>152</v>
      </c>
      <c r="N154" s="8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>
        <v>1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</row>
    <row r="155" spans="1:32" x14ac:dyDescent="0.35">
      <c r="A155" t="s">
        <v>564</v>
      </c>
      <c r="B155" t="s">
        <v>565</v>
      </c>
      <c r="C155" t="s">
        <v>11</v>
      </c>
      <c r="D155" t="s">
        <v>426</v>
      </c>
      <c r="E155" t="s">
        <v>423</v>
      </c>
      <c r="F155" t="s">
        <v>152</v>
      </c>
      <c r="G155" t="s">
        <v>322</v>
      </c>
      <c r="H155" t="s">
        <v>424</v>
      </c>
      <c r="I155" t="s">
        <v>563</v>
      </c>
      <c r="J155" t="s">
        <v>425</v>
      </c>
      <c r="K155" t="s">
        <v>152</v>
      </c>
      <c r="L155" s="8">
        <v>43831</v>
      </c>
      <c r="M155" t="s">
        <v>152</v>
      </c>
      <c r="N155" s="8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566</v>
      </c>
      <c r="U155" t="s">
        <v>152</v>
      </c>
      <c r="V155">
        <v>1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</row>
    <row r="156" spans="1:32" x14ac:dyDescent="0.35">
      <c r="A156" t="s">
        <v>569</v>
      </c>
      <c r="B156" t="s">
        <v>570</v>
      </c>
      <c r="C156" t="s">
        <v>10</v>
      </c>
      <c r="D156" t="s">
        <v>426</v>
      </c>
      <c r="E156" t="s">
        <v>423</v>
      </c>
      <c r="F156" t="s">
        <v>152</v>
      </c>
      <c r="G156" t="s">
        <v>328</v>
      </c>
      <c r="H156" t="s">
        <v>424</v>
      </c>
      <c r="I156" t="s">
        <v>571</v>
      </c>
      <c r="J156" t="s">
        <v>425</v>
      </c>
      <c r="K156" t="s">
        <v>152</v>
      </c>
      <c r="L156" s="8">
        <v>43862</v>
      </c>
      <c r="M156" t="s">
        <v>152</v>
      </c>
      <c r="N156" s="8" t="s">
        <v>152</v>
      </c>
      <c r="O156" t="s">
        <v>152</v>
      </c>
      <c r="P156" t="s">
        <v>152</v>
      </c>
      <c r="Q156" t="s">
        <v>152</v>
      </c>
      <c r="R156" t="s">
        <v>152</v>
      </c>
      <c r="S156" t="s">
        <v>152</v>
      </c>
      <c r="T156" t="s">
        <v>152</v>
      </c>
      <c r="U156" t="s">
        <v>152</v>
      </c>
      <c r="V156">
        <v>1</v>
      </c>
      <c r="W156" t="s">
        <v>152</v>
      </c>
      <c r="X156" t="s">
        <v>152</v>
      </c>
      <c r="Y156" t="s">
        <v>152</v>
      </c>
      <c r="Z156" t="s">
        <v>152</v>
      </c>
      <c r="AA156" t="s">
        <v>152</v>
      </c>
      <c r="AB156" t="s">
        <v>152</v>
      </c>
      <c r="AC156" t="s">
        <v>152</v>
      </c>
      <c r="AD156" t="s">
        <v>152</v>
      </c>
      <c r="AE156" t="s">
        <v>152</v>
      </c>
      <c r="AF156" t="s">
        <v>152</v>
      </c>
    </row>
    <row r="157" spans="1:32" x14ac:dyDescent="0.35">
      <c r="A157" t="s">
        <v>569</v>
      </c>
      <c r="B157" t="s">
        <v>570</v>
      </c>
      <c r="C157" t="s">
        <v>10</v>
      </c>
      <c r="D157" t="s">
        <v>426</v>
      </c>
      <c r="E157" t="s">
        <v>423</v>
      </c>
      <c r="F157" t="s">
        <v>152</v>
      </c>
      <c r="G157" t="s">
        <v>327</v>
      </c>
      <c r="H157" t="s">
        <v>424</v>
      </c>
      <c r="I157" t="s">
        <v>572</v>
      </c>
      <c r="J157" t="s">
        <v>425</v>
      </c>
      <c r="K157" t="s">
        <v>152</v>
      </c>
      <c r="L157" s="8">
        <v>43863</v>
      </c>
      <c r="M157" t="s">
        <v>152</v>
      </c>
      <c r="N157" s="8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>
        <v>1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</row>
    <row r="158" spans="1:32" x14ac:dyDescent="0.35">
      <c r="A158" t="s">
        <v>1181</v>
      </c>
      <c r="B158" t="s">
        <v>1182</v>
      </c>
      <c r="C158" t="s">
        <v>12</v>
      </c>
      <c r="D158" t="s">
        <v>430</v>
      </c>
      <c r="E158" t="s">
        <v>423</v>
      </c>
      <c r="F158" t="s">
        <v>152</v>
      </c>
      <c r="G158" t="s">
        <v>152</v>
      </c>
      <c r="H158" t="s">
        <v>152</v>
      </c>
      <c r="I158" t="s">
        <v>152</v>
      </c>
      <c r="J158" t="s">
        <v>152</v>
      </c>
      <c r="K158" t="s">
        <v>152</v>
      </c>
      <c r="L158" t="s">
        <v>152</v>
      </c>
      <c r="M158" t="s">
        <v>152</v>
      </c>
      <c r="N158" s="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</row>
    <row r="159" spans="1:32" x14ac:dyDescent="0.35">
      <c r="A159" t="s">
        <v>573</v>
      </c>
      <c r="B159" t="s">
        <v>574</v>
      </c>
      <c r="C159" t="s">
        <v>12</v>
      </c>
      <c r="D159" t="s">
        <v>430</v>
      </c>
      <c r="E159" t="s">
        <v>423</v>
      </c>
      <c r="F159" t="s">
        <v>152</v>
      </c>
      <c r="G159" t="s">
        <v>152</v>
      </c>
      <c r="H159" t="s">
        <v>152</v>
      </c>
      <c r="I159" t="s">
        <v>152</v>
      </c>
      <c r="J159" t="s">
        <v>152</v>
      </c>
      <c r="K159" t="s">
        <v>152</v>
      </c>
      <c r="L159" t="s">
        <v>152</v>
      </c>
      <c r="M159" t="s">
        <v>152</v>
      </c>
      <c r="N159" s="8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</row>
    <row r="160" spans="1:32" x14ac:dyDescent="0.35">
      <c r="A160" t="s">
        <v>575</v>
      </c>
      <c r="B160" t="s">
        <v>576</v>
      </c>
      <c r="C160" t="s">
        <v>12</v>
      </c>
      <c r="D160" t="s">
        <v>430</v>
      </c>
      <c r="E160" t="s">
        <v>423</v>
      </c>
      <c r="F160" t="s">
        <v>152</v>
      </c>
      <c r="G160" t="s">
        <v>152</v>
      </c>
      <c r="H160" t="s">
        <v>152</v>
      </c>
      <c r="I160" t="s">
        <v>152</v>
      </c>
      <c r="J160" t="s">
        <v>152</v>
      </c>
      <c r="K160" t="s">
        <v>152</v>
      </c>
      <c r="L160" t="s">
        <v>152</v>
      </c>
      <c r="M160" t="s">
        <v>152</v>
      </c>
      <c r="N160" s="8" t="s">
        <v>152</v>
      </c>
      <c r="O160" t="s">
        <v>152</v>
      </c>
      <c r="P160" t="s">
        <v>152</v>
      </c>
      <c r="Q160" t="s">
        <v>152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</row>
    <row r="161" spans="1:32" x14ac:dyDescent="0.35">
      <c r="A161" t="s">
        <v>577</v>
      </c>
      <c r="B161" t="s">
        <v>578</v>
      </c>
      <c r="C161" t="s">
        <v>10</v>
      </c>
      <c r="D161" t="s">
        <v>430</v>
      </c>
      <c r="E161" t="s">
        <v>423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s="8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</row>
    <row r="162" spans="1:32" x14ac:dyDescent="0.35">
      <c r="A162" t="s">
        <v>1183</v>
      </c>
      <c r="B162" t="s">
        <v>1184</v>
      </c>
      <c r="C162" t="s">
        <v>10</v>
      </c>
      <c r="D162" t="s">
        <v>430</v>
      </c>
      <c r="E162" t="s">
        <v>423</v>
      </c>
      <c r="F162" t="s">
        <v>152</v>
      </c>
      <c r="G162" t="s">
        <v>152</v>
      </c>
      <c r="H162" t="s">
        <v>152</v>
      </c>
      <c r="I162" t="s">
        <v>152</v>
      </c>
      <c r="J162" t="s">
        <v>152</v>
      </c>
      <c r="K162" t="s">
        <v>152</v>
      </c>
      <c r="L162" t="s">
        <v>152</v>
      </c>
      <c r="M162" t="s">
        <v>152</v>
      </c>
      <c r="N162" s="8" t="s">
        <v>152</v>
      </c>
      <c r="O162" t="s">
        <v>152</v>
      </c>
      <c r="P162" t="s">
        <v>152</v>
      </c>
      <c r="Q162" t="s">
        <v>152</v>
      </c>
      <c r="R162" t="s">
        <v>152</v>
      </c>
      <c r="S162" t="s">
        <v>152</v>
      </c>
      <c r="T162" t="s">
        <v>152</v>
      </c>
      <c r="U162" t="s">
        <v>152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</row>
    <row r="163" spans="1:32" x14ac:dyDescent="0.35">
      <c r="A163" t="s">
        <v>1185</v>
      </c>
      <c r="B163" t="s">
        <v>1186</v>
      </c>
      <c r="C163" t="s">
        <v>10</v>
      </c>
      <c r="D163" t="s">
        <v>430</v>
      </c>
      <c r="E163" t="s">
        <v>423</v>
      </c>
      <c r="F163" t="s">
        <v>152</v>
      </c>
      <c r="G163" t="s">
        <v>152</v>
      </c>
      <c r="H163" t="s">
        <v>152</v>
      </c>
      <c r="I163" t="s">
        <v>152</v>
      </c>
      <c r="J163" t="s">
        <v>152</v>
      </c>
      <c r="K163" t="s">
        <v>152</v>
      </c>
      <c r="L163" t="s">
        <v>152</v>
      </c>
      <c r="M163" t="s">
        <v>152</v>
      </c>
      <c r="N163" s="8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1187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</row>
    <row r="164" spans="1:32" x14ac:dyDescent="0.35">
      <c r="A164" t="s">
        <v>579</v>
      </c>
      <c r="B164" t="s">
        <v>580</v>
      </c>
      <c r="C164" t="s">
        <v>10</v>
      </c>
      <c r="D164" t="s">
        <v>430</v>
      </c>
      <c r="E164" t="s">
        <v>423</v>
      </c>
      <c r="F164" t="s">
        <v>152</v>
      </c>
      <c r="G164" t="s">
        <v>152</v>
      </c>
      <c r="H164" t="s">
        <v>152</v>
      </c>
      <c r="I164" t="s">
        <v>152</v>
      </c>
      <c r="J164" t="s">
        <v>152</v>
      </c>
      <c r="K164" t="s">
        <v>152</v>
      </c>
      <c r="L164" t="s">
        <v>152</v>
      </c>
      <c r="M164" t="s">
        <v>152</v>
      </c>
      <c r="N164" s="8" t="s">
        <v>152</v>
      </c>
      <c r="O164" t="s">
        <v>152</v>
      </c>
      <c r="P164" t="s">
        <v>152</v>
      </c>
      <c r="Q164" t="s">
        <v>152</v>
      </c>
      <c r="R164" t="s">
        <v>152</v>
      </c>
      <c r="S164" t="s">
        <v>152</v>
      </c>
      <c r="T164" t="s">
        <v>581</v>
      </c>
      <c r="U164" t="s">
        <v>152</v>
      </c>
      <c r="V164" t="s">
        <v>152</v>
      </c>
      <c r="W164" t="s">
        <v>152</v>
      </c>
      <c r="X164" t="s">
        <v>152</v>
      </c>
      <c r="Y164" t="s">
        <v>152</v>
      </c>
      <c r="Z164" t="s">
        <v>152</v>
      </c>
      <c r="AA164" t="s">
        <v>152</v>
      </c>
      <c r="AB164" t="s">
        <v>152</v>
      </c>
      <c r="AC164" t="s">
        <v>152</v>
      </c>
      <c r="AD164" t="s">
        <v>152</v>
      </c>
      <c r="AE164" t="s">
        <v>152</v>
      </c>
      <c r="AF164" t="s">
        <v>152</v>
      </c>
    </row>
    <row r="165" spans="1:32" x14ac:dyDescent="0.35">
      <c r="A165" t="s">
        <v>1188</v>
      </c>
      <c r="B165" t="s">
        <v>1189</v>
      </c>
      <c r="C165" t="s">
        <v>12</v>
      </c>
      <c r="D165" t="s">
        <v>430</v>
      </c>
      <c r="E165" t="s">
        <v>423</v>
      </c>
      <c r="F165" t="s">
        <v>152</v>
      </c>
      <c r="G165" t="s">
        <v>152</v>
      </c>
      <c r="H165" t="s">
        <v>152</v>
      </c>
      <c r="I165" t="s">
        <v>152</v>
      </c>
      <c r="J165" t="s">
        <v>152</v>
      </c>
      <c r="K165" t="s">
        <v>152</v>
      </c>
      <c r="L165" t="s">
        <v>152</v>
      </c>
      <c r="M165" t="s">
        <v>152</v>
      </c>
      <c r="N165" s="8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1190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</row>
    <row r="166" spans="1:32" x14ac:dyDescent="0.35">
      <c r="A166" t="s">
        <v>1191</v>
      </c>
      <c r="B166" t="s">
        <v>1192</v>
      </c>
      <c r="C166" t="s">
        <v>12</v>
      </c>
      <c r="D166" t="s">
        <v>422</v>
      </c>
      <c r="E166" t="s">
        <v>423</v>
      </c>
      <c r="F166" t="s">
        <v>1193</v>
      </c>
      <c r="G166" t="s">
        <v>1194</v>
      </c>
      <c r="H166" t="s">
        <v>424</v>
      </c>
      <c r="I166" t="s">
        <v>1195</v>
      </c>
      <c r="J166" t="s">
        <v>428</v>
      </c>
      <c r="K166" t="s">
        <v>152</v>
      </c>
      <c r="L166" t="s">
        <v>152</v>
      </c>
      <c r="M166" t="s">
        <v>152</v>
      </c>
      <c r="N166" s="8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>
        <v>1168</v>
      </c>
      <c r="V166">
        <v>1</v>
      </c>
      <c r="W166" t="s">
        <v>152</v>
      </c>
      <c r="X166" t="s">
        <v>429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</row>
    <row r="167" spans="1:32" x14ac:dyDescent="0.35">
      <c r="A167" t="s">
        <v>1191</v>
      </c>
      <c r="B167" t="s">
        <v>1192</v>
      </c>
      <c r="C167" t="s">
        <v>12</v>
      </c>
      <c r="D167" t="s">
        <v>422</v>
      </c>
      <c r="E167" t="s">
        <v>423</v>
      </c>
      <c r="F167" t="s">
        <v>1193</v>
      </c>
      <c r="G167" t="s">
        <v>1194</v>
      </c>
      <c r="H167" t="s">
        <v>424</v>
      </c>
      <c r="I167" t="s">
        <v>1196</v>
      </c>
      <c r="J167" t="s">
        <v>428</v>
      </c>
      <c r="K167" t="s">
        <v>152</v>
      </c>
      <c r="L167" t="s">
        <v>152</v>
      </c>
      <c r="M167" t="s">
        <v>152</v>
      </c>
      <c r="N167" s="8" t="s">
        <v>152</v>
      </c>
      <c r="O167" t="s">
        <v>152</v>
      </c>
      <c r="P167" t="s">
        <v>152</v>
      </c>
      <c r="Q167" t="s">
        <v>152</v>
      </c>
      <c r="R167" t="s">
        <v>152</v>
      </c>
      <c r="S167" t="s">
        <v>152</v>
      </c>
      <c r="T167" t="s">
        <v>152</v>
      </c>
      <c r="U167">
        <v>1168</v>
      </c>
      <c r="V167">
        <v>1</v>
      </c>
      <c r="W167" t="s">
        <v>152</v>
      </c>
      <c r="X167" t="s">
        <v>429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</row>
    <row r="168" spans="1:32" x14ac:dyDescent="0.35">
      <c r="A168" t="s">
        <v>1191</v>
      </c>
      <c r="B168" t="s">
        <v>1192</v>
      </c>
      <c r="C168" t="s">
        <v>12</v>
      </c>
      <c r="D168" t="s">
        <v>422</v>
      </c>
      <c r="E168" t="s">
        <v>423</v>
      </c>
      <c r="F168" t="s">
        <v>1193</v>
      </c>
      <c r="G168" t="s">
        <v>1194</v>
      </c>
      <c r="H168" t="s">
        <v>424</v>
      </c>
      <c r="I168" t="s">
        <v>1197</v>
      </c>
      <c r="J168" t="s">
        <v>428</v>
      </c>
      <c r="K168" t="s">
        <v>152</v>
      </c>
      <c r="L168" t="s">
        <v>152</v>
      </c>
      <c r="M168" t="s">
        <v>152</v>
      </c>
      <c r="N168" s="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>
        <v>1168</v>
      </c>
      <c r="V168">
        <v>1</v>
      </c>
      <c r="W168" t="s">
        <v>152</v>
      </c>
      <c r="X168" t="s">
        <v>429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</row>
    <row r="169" spans="1:32" x14ac:dyDescent="0.35">
      <c r="A169" t="s">
        <v>1191</v>
      </c>
      <c r="B169" t="s">
        <v>1192</v>
      </c>
      <c r="C169" t="s">
        <v>12</v>
      </c>
      <c r="D169" t="s">
        <v>422</v>
      </c>
      <c r="E169" t="s">
        <v>423</v>
      </c>
      <c r="F169" t="s">
        <v>1193</v>
      </c>
      <c r="G169" t="s">
        <v>1194</v>
      </c>
      <c r="H169" t="s">
        <v>424</v>
      </c>
      <c r="I169" t="s">
        <v>1198</v>
      </c>
      <c r="J169" t="s">
        <v>428</v>
      </c>
      <c r="K169" t="s">
        <v>152</v>
      </c>
      <c r="L169" t="s">
        <v>152</v>
      </c>
      <c r="M169" t="s">
        <v>152</v>
      </c>
      <c r="N169" s="8" t="s">
        <v>152</v>
      </c>
      <c r="O169" t="s">
        <v>152</v>
      </c>
      <c r="P169" t="s">
        <v>152</v>
      </c>
      <c r="Q169" t="s">
        <v>152</v>
      </c>
      <c r="R169" t="s">
        <v>152</v>
      </c>
      <c r="S169" t="s">
        <v>152</v>
      </c>
      <c r="T169" t="s">
        <v>152</v>
      </c>
      <c r="U169">
        <v>1168</v>
      </c>
      <c r="V169">
        <v>1</v>
      </c>
      <c r="W169" t="s">
        <v>152</v>
      </c>
      <c r="X169" t="s">
        <v>429</v>
      </c>
      <c r="Y169" t="s">
        <v>152</v>
      </c>
      <c r="Z169" t="s">
        <v>152</v>
      </c>
      <c r="AA169" t="s">
        <v>152</v>
      </c>
      <c r="AB169" t="s">
        <v>152</v>
      </c>
      <c r="AC169" t="s">
        <v>152</v>
      </c>
      <c r="AD169" t="s">
        <v>152</v>
      </c>
      <c r="AE169" t="s">
        <v>152</v>
      </c>
      <c r="AF169" t="s">
        <v>152</v>
      </c>
    </row>
    <row r="170" spans="1:32" x14ac:dyDescent="0.35">
      <c r="A170" t="s">
        <v>1191</v>
      </c>
      <c r="B170" t="s">
        <v>1192</v>
      </c>
      <c r="C170" t="s">
        <v>12</v>
      </c>
      <c r="D170" t="s">
        <v>422</v>
      </c>
      <c r="E170" t="s">
        <v>423</v>
      </c>
      <c r="F170" t="s">
        <v>1193</v>
      </c>
      <c r="G170" t="s">
        <v>1194</v>
      </c>
      <c r="H170" t="s">
        <v>424</v>
      </c>
      <c r="I170" t="s">
        <v>1199</v>
      </c>
      <c r="J170" t="s">
        <v>428</v>
      </c>
      <c r="K170" t="s">
        <v>152</v>
      </c>
      <c r="L170" t="s">
        <v>152</v>
      </c>
      <c r="M170" t="s">
        <v>152</v>
      </c>
      <c r="N170" s="8" t="s">
        <v>152</v>
      </c>
      <c r="O170" t="s">
        <v>152</v>
      </c>
      <c r="P170" t="s">
        <v>152</v>
      </c>
      <c r="Q170" t="s">
        <v>152</v>
      </c>
      <c r="R170" t="s">
        <v>152</v>
      </c>
      <c r="S170" t="s">
        <v>152</v>
      </c>
      <c r="T170" t="s">
        <v>152</v>
      </c>
      <c r="U170">
        <v>1168</v>
      </c>
      <c r="V170">
        <v>1</v>
      </c>
      <c r="W170" t="s">
        <v>152</v>
      </c>
      <c r="X170" t="s">
        <v>429</v>
      </c>
      <c r="Y170" t="s">
        <v>152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</row>
    <row r="171" spans="1:32" x14ac:dyDescent="0.35">
      <c r="A171" t="s">
        <v>1191</v>
      </c>
      <c r="B171" t="s">
        <v>1192</v>
      </c>
      <c r="C171" t="s">
        <v>12</v>
      </c>
      <c r="D171" t="s">
        <v>422</v>
      </c>
      <c r="E171" t="s">
        <v>423</v>
      </c>
      <c r="F171" t="s">
        <v>1193</v>
      </c>
      <c r="G171" t="s">
        <v>1194</v>
      </c>
      <c r="H171" t="s">
        <v>424</v>
      </c>
      <c r="I171" t="s">
        <v>1200</v>
      </c>
      <c r="J171" t="s">
        <v>428</v>
      </c>
      <c r="K171" t="s">
        <v>152</v>
      </c>
      <c r="L171" t="s">
        <v>152</v>
      </c>
      <c r="M171" t="s">
        <v>152</v>
      </c>
      <c r="N171" s="8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>
        <v>1168</v>
      </c>
      <c r="V171">
        <v>1</v>
      </c>
      <c r="W171" t="s">
        <v>152</v>
      </c>
      <c r="X171" t="s">
        <v>429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</row>
    <row r="172" spans="1:32" x14ac:dyDescent="0.35">
      <c r="A172" t="s">
        <v>1191</v>
      </c>
      <c r="B172" t="s">
        <v>1192</v>
      </c>
      <c r="C172" t="s">
        <v>12</v>
      </c>
      <c r="D172" t="s">
        <v>422</v>
      </c>
      <c r="E172" t="s">
        <v>423</v>
      </c>
      <c r="F172" t="s">
        <v>1193</v>
      </c>
      <c r="G172" t="s">
        <v>1194</v>
      </c>
      <c r="H172" t="s">
        <v>424</v>
      </c>
      <c r="I172" t="s">
        <v>1201</v>
      </c>
      <c r="J172" t="s">
        <v>428</v>
      </c>
      <c r="K172" t="s">
        <v>152</v>
      </c>
      <c r="L172" t="s">
        <v>152</v>
      </c>
      <c r="M172" t="s">
        <v>152</v>
      </c>
      <c r="N172" s="8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>
        <v>1168</v>
      </c>
      <c r="V172">
        <v>1</v>
      </c>
      <c r="W172" t="s">
        <v>152</v>
      </c>
      <c r="X172" t="s">
        <v>429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</row>
    <row r="173" spans="1:32" x14ac:dyDescent="0.35">
      <c r="A173" t="s">
        <v>582</v>
      </c>
      <c r="B173" t="s">
        <v>583</v>
      </c>
      <c r="C173" t="s">
        <v>10</v>
      </c>
      <c r="D173" t="s">
        <v>430</v>
      </c>
      <c r="E173" t="s">
        <v>423</v>
      </c>
      <c r="F173" t="s">
        <v>152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s="8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</row>
    <row r="174" spans="1:32" x14ac:dyDescent="0.35">
      <c r="A174" t="s">
        <v>1202</v>
      </c>
      <c r="B174" t="s">
        <v>1203</v>
      </c>
      <c r="C174" t="s">
        <v>10</v>
      </c>
      <c r="D174" t="s">
        <v>427</v>
      </c>
      <c r="E174" t="s">
        <v>423</v>
      </c>
      <c r="F174" t="s">
        <v>332</v>
      </c>
      <c r="G174" t="s">
        <v>331</v>
      </c>
      <c r="H174" t="s">
        <v>424</v>
      </c>
      <c r="I174" t="s">
        <v>1204</v>
      </c>
      <c r="J174" t="s">
        <v>428</v>
      </c>
      <c r="K174" t="s">
        <v>152</v>
      </c>
      <c r="L174" s="8">
        <v>43983</v>
      </c>
      <c r="M174" t="s">
        <v>152</v>
      </c>
      <c r="N174" s="8" t="s">
        <v>152</v>
      </c>
      <c r="O174" t="s">
        <v>152</v>
      </c>
      <c r="P174" t="s">
        <v>152</v>
      </c>
      <c r="Q174" t="s">
        <v>152</v>
      </c>
      <c r="R174" t="s">
        <v>152</v>
      </c>
      <c r="S174" t="s">
        <v>152</v>
      </c>
      <c r="T174" t="s">
        <v>1205</v>
      </c>
      <c r="U174" t="s">
        <v>152</v>
      </c>
      <c r="V174">
        <v>1</v>
      </c>
      <c r="W174" t="s">
        <v>152</v>
      </c>
      <c r="X174" t="s">
        <v>429</v>
      </c>
      <c r="Y174" t="s">
        <v>152</v>
      </c>
      <c r="Z174" t="s">
        <v>152</v>
      </c>
      <c r="AA174" t="s">
        <v>152</v>
      </c>
      <c r="AB174" t="s">
        <v>152</v>
      </c>
      <c r="AC174" t="s">
        <v>152</v>
      </c>
      <c r="AD174" t="s">
        <v>152</v>
      </c>
      <c r="AE174" t="s">
        <v>152</v>
      </c>
      <c r="AF174" t="s">
        <v>152</v>
      </c>
    </row>
    <row r="175" spans="1:32" x14ac:dyDescent="0.35">
      <c r="A175" t="s">
        <v>1202</v>
      </c>
      <c r="B175" t="s">
        <v>1203</v>
      </c>
      <c r="C175" t="s">
        <v>10</v>
      </c>
      <c r="D175" t="s">
        <v>427</v>
      </c>
      <c r="E175" t="s">
        <v>423</v>
      </c>
      <c r="F175" t="s">
        <v>332</v>
      </c>
      <c r="G175" t="s">
        <v>331</v>
      </c>
      <c r="H175" t="s">
        <v>424</v>
      </c>
      <c r="I175" t="s">
        <v>1206</v>
      </c>
      <c r="J175" t="s">
        <v>428</v>
      </c>
      <c r="K175" t="s">
        <v>152</v>
      </c>
      <c r="L175" s="8">
        <v>44013</v>
      </c>
      <c r="M175" t="s">
        <v>152</v>
      </c>
      <c r="N175" s="8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1205</v>
      </c>
      <c r="U175" t="s">
        <v>152</v>
      </c>
      <c r="V175">
        <v>1</v>
      </c>
      <c r="W175" t="s">
        <v>152</v>
      </c>
      <c r="X175" t="s">
        <v>429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</row>
    <row r="176" spans="1:32" x14ac:dyDescent="0.35">
      <c r="A176" t="s">
        <v>1207</v>
      </c>
      <c r="B176" t="s">
        <v>1208</v>
      </c>
      <c r="C176" t="s">
        <v>12</v>
      </c>
      <c r="D176" t="s">
        <v>427</v>
      </c>
      <c r="E176" t="s">
        <v>423</v>
      </c>
      <c r="F176" t="s">
        <v>332</v>
      </c>
      <c r="G176" t="s">
        <v>331</v>
      </c>
      <c r="H176" t="s">
        <v>424</v>
      </c>
      <c r="I176" t="s">
        <v>1204</v>
      </c>
      <c r="J176" t="s">
        <v>428</v>
      </c>
      <c r="K176" t="s">
        <v>152</v>
      </c>
      <c r="L176" s="8">
        <v>43984</v>
      </c>
      <c r="M176" t="s">
        <v>152</v>
      </c>
      <c r="N176" s="8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1209</v>
      </c>
      <c r="U176" t="s">
        <v>152</v>
      </c>
      <c r="V176">
        <v>1</v>
      </c>
      <c r="W176" t="s">
        <v>152</v>
      </c>
      <c r="X176" t="s">
        <v>429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</row>
    <row r="177" spans="1:32" x14ac:dyDescent="0.35">
      <c r="A177" t="s">
        <v>1207</v>
      </c>
      <c r="B177" t="s">
        <v>1208</v>
      </c>
      <c r="C177" t="s">
        <v>12</v>
      </c>
      <c r="D177" t="s">
        <v>427</v>
      </c>
      <c r="E177" t="s">
        <v>423</v>
      </c>
      <c r="F177" t="s">
        <v>332</v>
      </c>
      <c r="G177" t="s">
        <v>331</v>
      </c>
      <c r="H177" t="s">
        <v>424</v>
      </c>
      <c r="I177" t="s">
        <v>1206</v>
      </c>
      <c r="J177" t="s">
        <v>428</v>
      </c>
      <c r="K177" t="s">
        <v>152</v>
      </c>
      <c r="L177" s="8">
        <v>44014</v>
      </c>
      <c r="M177" t="s">
        <v>152</v>
      </c>
      <c r="N177" s="8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1209</v>
      </c>
      <c r="U177" t="s">
        <v>152</v>
      </c>
      <c r="V177">
        <v>1</v>
      </c>
      <c r="W177" t="s">
        <v>152</v>
      </c>
      <c r="X177" t="s">
        <v>429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</row>
    <row r="178" spans="1:32" x14ac:dyDescent="0.35">
      <c r="A178" t="s">
        <v>1210</v>
      </c>
      <c r="B178" t="s">
        <v>1211</v>
      </c>
      <c r="C178" t="s">
        <v>10</v>
      </c>
      <c r="D178" t="s">
        <v>430</v>
      </c>
      <c r="E178" t="s">
        <v>423</v>
      </c>
      <c r="F178" t="s">
        <v>152</v>
      </c>
      <c r="G178" t="s">
        <v>152</v>
      </c>
      <c r="H178" t="s">
        <v>152</v>
      </c>
      <c r="I178" t="s">
        <v>152</v>
      </c>
      <c r="J178" t="s">
        <v>152</v>
      </c>
      <c r="K178" t="s">
        <v>152</v>
      </c>
      <c r="L178" t="s">
        <v>152</v>
      </c>
      <c r="M178" t="s">
        <v>152</v>
      </c>
      <c r="N178" s="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1212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</row>
    <row r="179" spans="1:32" x14ac:dyDescent="0.35">
      <c r="A179" t="s">
        <v>584</v>
      </c>
      <c r="B179" t="s">
        <v>585</v>
      </c>
      <c r="C179" t="s">
        <v>12</v>
      </c>
      <c r="D179" t="s">
        <v>430</v>
      </c>
      <c r="E179" t="s">
        <v>423</v>
      </c>
      <c r="F179" t="s">
        <v>152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s="8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586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</row>
    <row r="180" spans="1:32" x14ac:dyDescent="0.35">
      <c r="A180" t="s">
        <v>587</v>
      </c>
      <c r="B180" t="s">
        <v>588</v>
      </c>
      <c r="C180" t="s">
        <v>10</v>
      </c>
      <c r="D180" t="s">
        <v>430</v>
      </c>
      <c r="E180" t="s">
        <v>423</v>
      </c>
      <c r="F180" t="s">
        <v>152</v>
      </c>
      <c r="G180" t="s">
        <v>152</v>
      </c>
      <c r="H180" t="s">
        <v>152</v>
      </c>
      <c r="I180" t="s">
        <v>152</v>
      </c>
      <c r="J180" t="s">
        <v>152</v>
      </c>
      <c r="K180" t="s">
        <v>152</v>
      </c>
      <c r="L180" t="s">
        <v>152</v>
      </c>
      <c r="M180" t="s">
        <v>152</v>
      </c>
      <c r="N180" s="8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589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</row>
    <row r="181" spans="1:32" x14ac:dyDescent="0.35">
      <c r="A181" t="s">
        <v>1213</v>
      </c>
      <c r="B181" t="s">
        <v>1214</v>
      </c>
      <c r="C181" t="s">
        <v>10</v>
      </c>
      <c r="D181" t="s">
        <v>430</v>
      </c>
      <c r="E181" t="s">
        <v>423</v>
      </c>
      <c r="F181" t="s">
        <v>152</v>
      </c>
      <c r="G181" t="s">
        <v>152</v>
      </c>
      <c r="H181" t="s">
        <v>152</v>
      </c>
      <c r="I181" t="s">
        <v>152</v>
      </c>
      <c r="J181" t="s">
        <v>152</v>
      </c>
      <c r="K181" t="s">
        <v>152</v>
      </c>
      <c r="L181" t="s">
        <v>152</v>
      </c>
      <c r="M181" t="s">
        <v>152</v>
      </c>
      <c r="N181" s="8" t="s">
        <v>152</v>
      </c>
      <c r="O181" t="s">
        <v>152</v>
      </c>
      <c r="P181" t="s">
        <v>152</v>
      </c>
      <c r="Q181" t="s">
        <v>152</v>
      </c>
      <c r="R181" t="s">
        <v>152</v>
      </c>
      <c r="S181" t="s">
        <v>152</v>
      </c>
      <c r="T181" t="s">
        <v>152</v>
      </c>
      <c r="U181" t="s">
        <v>152</v>
      </c>
      <c r="V181" t="s">
        <v>152</v>
      </c>
      <c r="W181" t="s">
        <v>152</v>
      </c>
      <c r="X181" t="s">
        <v>152</v>
      </c>
      <c r="Y181" t="s">
        <v>152</v>
      </c>
      <c r="Z181" t="s">
        <v>152</v>
      </c>
      <c r="AA181" t="s">
        <v>152</v>
      </c>
      <c r="AB181" t="s">
        <v>152</v>
      </c>
      <c r="AC181" t="s">
        <v>152</v>
      </c>
      <c r="AD181" t="s">
        <v>152</v>
      </c>
      <c r="AE181" t="s">
        <v>152</v>
      </c>
      <c r="AF181" t="s">
        <v>152</v>
      </c>
    </row>
    <row r="182" spans="1:32" x14ac:dyDescent="0.35">
      <c r="A182" t="s">
        <v>1215</v>
      </c>
      <c r="B182" t="s">
        <v>1216</v>
      </c>
      <c r="C182" t="s">
        <v>10</v>
      </c>
      <c r="D182" t="s">
        <v>430</v>
      </c>
      <c r="E182" t="s">
        <v>423</v>
      </c>
      <c r="F182" t="s">
        <v>152</v>
      </c>
      <c r="G182" t="s">
        <v>152</v>
      </c>
      <c r="H182" t="s">
        <v>152</v>
      </c>
      <c r="I182" t="s">
        <v>152</v>
      </c>
      <c r="J182" t="s">
        <v>152</v>
      </c>
      <c r="K182" t="s">
        <v>152</v>
      </c>
      <c r="L182" t="s">
        <v>152</v>
      </c>
      <c r="M182" t="s">
        <v>152</v>
      </c>
      <c r="N182" s="8" t="s">
        <v>152</v>
      </c>
      <c r="O182" t="s">
        <v>152</v>
      </c>
      <c r="P182" t="s">
        <v>152</v>
      </c>
      <c r="Q182" t="s">
        <v>152</v>
      </c>
      <c r="R182" t="s">
        <v>152</v>
      </c>
      <c r="S182" t="s">
        <v>152</v>
      </c>
      <c r="T182" t="s">
        <v>1217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</row>
    <row r="183" spans="1:32" x14ac:dyDescent="0.35">
      <c r="A183" t="s">
        <v>1218</v>
      </c>
      <c r="B183" t="s">
        <v>1219</v>
      </c>
      <c r="C183" t="s">
        <v>12</v>
      </c>
      <c r="D183" t="s">
        <v>427</v>
      </c>
      <c r="E183" t="s">
        <v>423</v>
      </c>
      <c r="F183" t="s">
        <v>338</v>
      </c>
      <c r="G183" t="s">
        <v>337</v>
      </c>
      <c r="H183" t="s">
        <v>424</v>
      </c>
      <c r="I183" t="s">
        <v>590</v>
      </c>
      <c r="J183" t="s">
        <v>428</v>
      </c>
      <c r="K183" t="s">
        <v>152</v>
      </c>
      <c r="L183" s="8">
        <v>44014</v>
      </c>
      <c r="M183" t="s">
        <v>152</v>
      </c>
      <c r="N183" s="8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>
        <v>1</v>
      </c>
      <c r="W183" t="s">
        <v>152</v>
      </c>
      <c r="X183" t="s">
        <v>429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</row>
    <row r="184" spans="1:32" x14ac:dyDescent="0.35">
      <c r="A184" t="s">
        <v>1220</v>
      </c>
      <c r="B184" t="s">
        <v>1221</v>
      </c>
      <c r="C184" t="s">
        <v>10</v>
      </c>
      <c r="D184" t="s">
        <v>427</v>
      </c>
      <c r="E184" t="s">
        <v>423</v>
      </c>
      <c r="F184" t="s">
        <v>338</v>
      </c>
      <c r="G184" t="s">
        <v>337</v>
      </c>
      <c r="H184" t="s">
        <v>424</v>
      </c>
      <c r="I184" t="s">
        <v>590</v>
      </c>
      <c r="J184" t="s">
        <v>428</v>
      </c>
      <c r="K184" t="s">
        <v>152</v>
      </c>
      <c r="L184" s="8">
        <v>44014</v>
      </c>
      <c r="M184" t="s">
        <v>152</v>
      </c>
      <c r="N184" s="8" t="s">
        <v>152</v>
      </c>
      <c r="O184" t="s">
        <v>152</v>
      </c>
      <c r="P184" t="s">
        <v>152</v>
      </c>
      <c r="Q184" t="s">
        <v>152</v>
      </c>
      <c r="R184" t="s">
        <v>152</v>
      </c>
      <c r="S184" t="s">
        <v>152</v>
      </c>
      <c r="T184" t="s">
        <v>152</v>
      </c>
      <c r="U184" t="s">
        <v>152</v>
      </c>
      <c r="V184">
        <v>1</v>
      </c>
      <c r="W184" t="s">
        <v>152</v>
      </c>
      <c r="X184" t="s">
        <v>429</v>
      </c>
      <c r="Y184" t="s">
        <v>152</v>
      </c>
      <c r="Z184" t="s">
        <v>152</v>
      </c>
      <c r="AA184" t="s">
        <v>152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</row>
    <row r="185" spans="1:32" x14ac:dyDescent="0.35">
      <c r="A185" t="s">
        <v>1222</v>
      </c>
      <c r="B185" t="s">
        <v>1223</v>
      </c>
      <c r="C185" t="s">
        <v>10</v>
      </c>
      <c r="D185" t="s">
        <v>427</v>
      </c>
      <c r="E185" t="s">
        <v>423</v>
      </c>
      <c r="F185" t="s">
        <v>338</v>
      </c>
      <c r="G185" t="s">
        <v>337</v>
      </c>
      <c r="H185" t="s">
        <v>424</v>
      </c>
      <c r="I185" t="s">
        <v>590</v>
      </c>
      <c r="J185" t="s">
        <v>428</v>
      </c>
      <c r="K185" t="s">
        <v>152</v>
      </c>
      <c r="L185" s="8">
        <v>44014</v>
      </c>
      <c r="M185" t="s">
        <v>152</v>
      </c>
      <c r="N185" s="8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>
        <v>1</v>
      </c>
      <c r="W185" t="s">
        <v>152</v>
      </c>
      <c r="X185" t="s">
        <v>429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</row>
    <row r="186" spans="1:32" x14ac:dyDescent="0.35">
      <c r="A186" t="s">
        <v>1224</v>
      </c>
      <c r="B186" t="s">
        <v>1225</v>
      </c>
      <c r="C186" t="s">
        <v>10</v>
      </c>
      <c r="D186" t="s">
        <v>427</v>
      </c>
      <c r="E186" t="s">
        <v>423</v>
      </c>
      <c r="F186" t="s">
        <v>338</v>
      </c>
      <c r="G186" t="s">
        <v>337</v>
      </c>
      <c r="H186" t="s">
        <v>424</v>
      </c>
      <c r="I186" t="s">
        <v>590</v>
      </c>
      <c r="J186" t="s">
        <v>428</v>
      </c>
      <c r="K186" t="s">
        <v>152</v>
      </c>
      <c r="L186" s="8">
        <v>44014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1226</v>
      </c>
      <c r="U186" t="s">
        <v>152</v>
      </c>
      <c r="V186">
        <v>1</v>
      </c>
      <c r="W186" t="s">
        <v>152</v>
      </c>
      <c r="X186" t="s">
        <v>429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</row>
    <row r="187" spans="1:32" x14ac:dyDescent="0.35">
      <c r="A187" t="s">
        <v>1227</v>
      </c>
      <c r="B187" t="s">
        <v>1228</v>
      </c>
      <c r="C187" t="s">
        <v>10</v>
      </c>
      <c r="D187" t="s">
        <v>430</v>
      </c>
      <c r="E187" t="s">
        <v>423</v>
      </c>
      <c r="F187" t="s">
        <v>152</v>
      </c>
      <c r="G187" t="s">
        <v>152</v>
      </c>
      <c r="H187" t="s">
        <v>152</v>
      </c>
      <c r="I187" t="s">
        <v>152</v>
      </c>
      <c r="J187" t="s">
        <v>152</v>
      </c>
      <c r="K187" t="s">
        <v>152</v>
      </c>
      <c r="L187" t="s">
        <v>152</v>
      </c>
      <c r="M187" t="s">
        <v>152</v>
      </c>
      <c r="N187" s="8" t="s">
        <v>152</v>
      </c>
      <c r="O187" t="s">
        <v>152</v>
      </c>
      <c r="P187" t="s">
        <v>152</v>
      </c>
      <c r="Q187" t="s">
        <v>152</v>
      </c>
      <c r="R187" t="s">
        <v>152</v>
      </c>
      <c r="S187" t="s">
        <v>152</v>
      </c>
      <c r="T187" t="s">
        <v>152</v>
      </c>
      <c r="U187" t="s">
        <v>152</v>
      </c>
      <c r="V187" t="s">
        <v>152</v>
      </c>
      <c r="W187" t="s">
        <v>152</v>
      </c>
      <c r="X187" t="s">
        <v>152</v>
      </c>
      <c r="Y187" t="s">
        <v>152</v>
      </c>
      <c r="Z187" t="s">
        <v>152</v>
      </c>
      <c r="AA187" t="s">
        <v>152</v>
      </c>
      <c r="AB187" t="s">
        <v>152</v>
      </c>
      <c r="AC187" t="s">
        <v>152</v>
      </c>
      <c r="AD187" t="s">
        <v>152</v>
      </c>
      <c r="AE187" t="s">
        <v>152</v>
      </c>
      <c r="AF187" t="s">
        <v>152</v>
      </c>
    </row>
    <row r="188" spans="1:32" x14ac:dyDescent="0.35">
      <c r="A188" t="s">
        <v>1229</v>
      </c>
      <c r="B188" t="s">
        <v>1230</v>
      </c>
      <c r="C188" t="s">
        <v>10</v>
      </c>
      <c r="D188" t="s">
        <v>430</v>
      </c>
      <c r="E188" t="s">
        <v>423</v>
      </c>
      <c r="F188" t="s">
        <v>152</v>
      </c>
      <c r="G188" t="s">
        <v>152</v>
      </c>
      <c r="H188" t="s">
        <v>152</v>
      </c>
      <c r="I188" t="s">
        <v>152</v>
      </c>
      <c r="J188" t="s">
        <v>152</v>
      </c>
      <c r="K188" t="s">
        <v>152</v>
      </c>
      <c r="L188" t="s">
        <v>152</v>
      </c>
      <c r="M188" t="s">
        <v>152</v>
      </c>
      <c r="N188" s="8" t="s">
        <v>152</v>
      </c>
      <c r="O188" t="s">
        <v>152</v>
      </c>
      <c r="P188" t="s">
        <v>152</v>
      </c>
      <c r="Q188" t="s">
        <v>152</v>
      </c>
      <c r="R188" t="s">
        <v>152</v>
      </c>
      <c r="S188" t="s">
        <v>152</v>
      </c>
      <c r="T188" t="s">
        <v>1231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</row>
    <row r="189" spans="1:32" x14ac:dyDescent="0.35">
      <c r="A189" t="s">
        <v>1232</v>
      </c>
      <c r="B189" t="s">
        <v>1233</v>
      </c>
      <c r="C189" t="s">
        <v>12</v>
      </c>
      <c r="D189" t="s">
        <v>430</v>
      </c>
      <c r="E189" t="s">
        <v>423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</row>
    <row r="190" spans="1:32" x14ac:dyDescent="0.35">
      <c r="A190" t="s">
        <v>1234</v>
      </c>
      <c r="B190" t="s">
        <v>1235</v>
      </c>
      <c r="C190" t="s">
        <v>12</v>
      </c>
      <c r="D190" t="s">
        <v>430</v>
      </c>
      <c r="E190" t="s">
        <v>423</v>
      </c>
      <c r="F190" t="s">
        <v>152</v>
      </c>
      <c r="G190" t="s">
        <v>152</v>
      </c>
      <c r="H190" t="s">
        <v>152</v>
      </c>
      <c r="I190" t="s">
        <v>152</v>
      </c>
      <c r="J190" t="s">
        <v>152</v>
      </c>
      <c r="K190" t="s">
        <v>152</v>
      </c>
      <c r="L190" t="s">
        <v>152</v>
      </c>
      <c r="M190" s="8" t="s">
        <v>152</v>
      </c>
      <c r="N190" t="s">
        <v>152</v>
      </c>
      <c r="O190" t="s">
        <v>152</v>
      </c>
      <c r="P190" t="s">
        <v>152</v>
      </c>
      <c r="Q190" t="s">
        <v>152</v>
      </c>
      <c r="R190" t="s">
        <v>152</v>
      </c>
      <c r="S190" t="s">
        <v>152</v>
      </c>
      <c r="T190" t="s">
        <v>152</v>
      </c>
      <c r="U190" t="s">
        <v>152</v>
      </c>
      <c r="V190" t="s">
        <v>152</v>
      </c>
      <c r="W190" t="s">
        <v>152</v>
      </c>
      <c r="X190" t="s">
        <v>152</v>
      </c>
      <c r="Y190" t="s">
        <v>152</v>
      </c>
      <c r="Z190" t="s">
        <v>152</v>
      </c>
      <c r="AA190" t="s">
        <v>152</v>
      </c>
      <c r="AB190" t="s">
        <v>152</v>
      </c>
      <c r="AC190" t="s">
        <v>152</v>
      </c>
      <c r="AD190" t="s">
        <v>152</v>
      </c>
      <c r="AE190" t="s">
        <v>152</v>
      </c>
      <c r="AF190" t="s">
        <v>152</v>
      </c>
    </row>
    <row r="191" spans="1:32" x14ac:dyDescent="0.35">
      <c r="A191" t="s">
        <v>1236</v>
      </c>
      <c r="B191" t="s">
        <v>1237</v>
      </c>
      <c r="C191" t="s">
        <v>10</v>
      </c>
      <c r="D191" t="s">
        <v>430</v>
      </c>
      <c r="E191" t="s">
        <v>423</v>
      </c>
      <c r="F191" t="s">
        <v>152</v>
      </c>
      <c r="G191" t="s">
        <v>152</v>
      </c>
      <c r="H191" t="s">
        <v>152</v>
      </c>
      <c r="I191" t="s">
        <v>152</v>
      </c>
      <c r="J191" t="s">
        <v>152</v>
      </c>
      <c r="K191" t="s">
        <v>152</v>
      </c>
      <c r="L191" t="s">
        <v>152</v>
      </c>
      <c r="M191" t="s">
        <v>152</v>
      </c>
      <c r="N191" t="s">
        <v>152</v>
      </c>
      <c r="O191" t="s">
        <v>152</v>
      </c>
      <c r="P191" t="s">
        <v>152</v>
      </c>
      <c r="Q191" t="s">
        <v>152</v>
      </c>
      <c r="R191" t="s">
        <v>152</v>
      </c>
      <c r="S191" t="s">
        <v>152</v>
      </c>
      <c r="T191" t="s">
        <v>152</v>
      </c>
      <c r="U191" t="s">
        <v>152</v>
      </c>
      <c r="V191" t="s">
        <v>152</v>
      </c>
      <c r="W191" t="s">
        <v>152</v>
      </c>
      <c r="X191" t="s">
        <v>152</v>
      </c>
      <c r="Y191" t="s">
        <v>152</v>
      </c>
      <c r="Z191" t="s">
        <v>152</v>
      </c>
      <c r="AA191" t="s">
        <v>152</v>
      </c>
      <c r="AB191" t="s">
        <v>152</v>
      </c>
      <c r="AC191" t="s">
        <v>152</v>
      </c>
      <c r="AD191" t="s">
        <v>152</v>
      </c>
      <c r="AE191" t="s">
        <v>152</v>
      </c>
      <c r="AF191" t="s">
        <v>152</v>
      </c>
    </row>
    <row r="192" spans="1:32" x14ac:dyDescent="0.35">
      <c r="A192" t="s">
        <v>1238</v>
      </c>
      <c r="B192" t="s">
        <v>1239</v>
      </c>
      <c r="C192" t="s">
        <v>12</v>
      </c>
      <c r="D192" t="s">
        <v>430</v>
      </c>
      <c r="E192" t="s">
        <v>423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1240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</row>
    <row r="193" spans="1:32" x14ac:dyDescent="0.35">
      <c r="A193" t="s">
        <v>1241</v>
      </c>
      <c r="B193" t="s">
        <v>1242</v>
      </c>
      <c r="C193" t="s">
        <v>11</v>
      </c>
      <c r="D193" t="s">
        <v>430</v>
      </c>
      <c r="E193" t="s">
        <v>423</v>
      </c>
      <c r="F193" t="s">
        <v>152</v>
      </c>
      <c r="G193" t="s">
        <v>152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</row>
    <row r="194" spans="1:32" x14ac:dyDescent="0.35">
      <c r="A194" t="s">
        <v>592</v>
      </c>
      <c r="B194" t="s">
        <v>593</v>
      </c>
      <c r="C194" t="s">
        <v>12</v>
      </c>
      <c r="D194" t="s">
        <v>422</v>
      </c>
      <c r="E194" t="s">
        <v>423</v>
      </c>
      <c r="F194" t="s">
        <v>187</v>
      </c>
      <c r="G194" t="s">
        <v>351</v>
      </c>
      <c r="H194" t="s">
        <v>424</v>
      </c>
      <c r="I194" t="s">
        <v>594</v>
      </c>
      <c r="J194" t="s">
        <v>488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595</v>
      </c>
      <c r="U194">
        <v>907</v>
      </c>
      <c r="V194">
        <v>1</v>
      </c>
      <c r="W194" t="s">
        <v>152</v>
      </c>
      <c r="X194" t="s">
        <v>489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</row>
    <row r="195" spans="1:32" x14ac:dyDescent="0.35">
      <c r="A195" t="s">
        <v>592</v>
      </c>
      <c r="B195" t="s">
        <v>593</v>
      </c>
      <c r="C195" t="s">
        <v>12</v>
      </c>
      <c r="D195" t="s">
        <v>427</v>
      </c>
      <c r="E195" t="s">
        <v>423</v>
      </c>
      <c r="F195" t="s">
        <v>350</v>
      </c>
      <c r="G195" t="s">
        <v>349</v>
      </c>
      <c r="H195" t="s">
        <v>424</v>
      </c>
      <c r="I195" t="s">
        <v>596</v>
      </c>
      <c r="J195" t="s">
        <v>428</v>
      </c>
      <c r="K195" t="s">
        <v>152</v>
      </c>
      <c r="L195" s="8">
        <v>43923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595</v>
      </c>
      <c r="U195" t="s">
        <v>152</v>
      </c>
      <c r="V195">
        <v>1</v>
      </c>
      <c r="W195" t="s">
        <v>152</v>
      </c>
      <c r="X195" t="s">
        <v>429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</row>
    <row r="196" spans="1:32" x14ac:dyDescent="0.35">
      <c r="A196" t="s">
        <v>592</v>
      </c>
      <c r="B196" t="s">
        <v>593</v>
      </c>
      <c r="C196" t="s">
        <v>12</v>
      </c>
      <c r="D196" t="s">
        <v>427</v>
      </c>
      <c r="E196" t="s">
        <v>423</v>
      </c>
      <c r="F196" t="s">
        <v>350</v>
      </c>
      <c r="G196" t="s">
        <v>349</v>
      </c>
      <c r="H196" t="s">
        <v>424</v>
      </c>
      <c r="I196" t="s">
        <v>597</v>
      </c>
      <c r="J196" t="s">
        <v>428</v>
      </c>
      <c r="K196" t="s">
        <v>152</v>
      </c>
      <c r="L196" s="8">
        <v>43892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595</v>
      </c>
      <c r="U196" t="s">
        <v>152</v>
      </c>
      <c r="V196">
        <v>1</v>
      </c>
      <c r="W196" t="s">
        <v>152</v>
      </c>
      <c r="X196" t="s">
        <v>429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</row>
    <row r="197" spans="1:32" x14ac:dyDescent="0.35">
      <c r="A197" t="s">
        <v>592</v>
      </c>
      <c r="B197" t="s">
        <v>593</v>
      </c>
      <c r="C197" t="s">
        <v>12</v>
      </c>
      <c r="D197" t="s">
        <v>427</v>
      </c>
      <c r="E197" t="s">
        <v>423</v>
      </c>
      <c r="F197" t="s">
        <v>346</v>
      </c>
      <c r="G197" t="s">
        <v>345</v>
      </c>
      <c r="H197" t="s">
        <v>424</v>
      </c>
      <c r="I197" t="s">
        <v>598</v>
      </c>
      <c r="J197" t="s">
        <v>428</v>
      </c>
      <c r="K197" t="s">
        <v>152</v>
      </c>
      <c r="L197" s="9">
        <v>41640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595</v>
      </c>
      <c r="U197" t="s">
        <v>152</v>
      </c>
      <c r="V197">
        <v>-1</v>
      </c>
      <c r="W197" t="s">
        <v>152</v>
      </c>
      <c r="X197" t="s">
        <v>429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</row>
    <row r="198" spans="1:32" x14ac:dyDescent="0.35">
      <c r="A198" t="s">
        <v>592</v>
      </c>
      <c r="B198" t="s">
        <v>593</v>
      </c>
      <c r="C198" t="s">
        <v>12</v>
      </c>
      <c r="D198" t="s">
        <v>427</v>
      </c>
      <c r="E198" t="s">
        <v>423</v>
      </c>
      <c r="F198" t="s">
        <v>346</v>
      </c>
      <c r="G198" t="s">
        <v>345</v>
      </c>
      <c r="H198" t="s">
        <v>424</v>
      </c>
      <c r="I198" t="s">
        <v>599</v>
      </c>
      <c r="J198" t="s">
        <v>428</v>
      </c>
      <c r="K198" t="s">
        <v>152</v>
      </c>
      <c r="L198" s="9">
        <v>41275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595</v>
      </c>
      <c r="U198" t="s">
        <v>152</v>
      </c>
      <c r="V198">
        <v>-1</v>
      </c>
      <c r="W198" t="s">
        <v>152</v>
      </c>
      <c r="X198" t="s">
        <v>429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</row>
    <row r="199" spans="1:32" x14ac:dyDescent="0.35">
      <c r="A199" t="s">
        <v>592</v>
      </c>
      <c r="B199" t="s">
        <v>593</v>
      </c>
      <c r="C199" t="s">
        <v>12</v>
      </c>
      <c r="D199" t="s">
        <v>427</v>
      </c>
      <c r="E199" t="s">
        <v>423</v>
      </c>
      <c r="F199" t="s">
        <v>350</v>
      </c>
      <c r="G199" t="s">
        <v>349</v>
      </c>
      <c r="H199" t="s">
        <v>424</v>
      </c>
      <c r="I199" t="s">
        <v>600</v>
      </c>
      <c r="J199" t="s">
        <v>428</v>
      </c>
      <c r="K199" t="s">
        <v>152</v>
      </c>
      <c r="L199" s="8">
        <v>43891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595</v>
      </c>
      <c r="U199" t="s">
        <v>152</v>
      </c>
      <c r="V199">
        <v>1</v>
      </c>
      <c r="W199" t="s">
        <v>152</v>
      </c>
      <c r="X199" t="s">
        <v>429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</row>
    <row r="200" spans="1:32" x14ac:dyDescent="0.35">
      <c r="A200" t="s">
        <v>601</v>
      </c>
      <c r="B200" t="s">
        <v>602</v>
      </c>
      <c r="C200" t="s">
        <v>13</v>
      </c>
      <c r="D200" t="s">
        <v>492</v>
      </c>
      <c r="E200" t="s">
        <v>423</v>
      </c>
      <c r="F200" t="s">
        <v>350</v>
      </c>
      <c r="G200" t="s">
        <v>349</v>
      </c>
      <c r="H200" t="s">
        <v>424</v>
      </c>
      <c r="I200" t="s">
        <v>596</v>
      </c>
      <c r="J200" t="s">
        <v>428</v>
      </c>
      <c r="K200" s="8">
        <v>43956</v>
      </c>
      <c r="L200" t="s">
        <v>152</v>
      </c>
      <c r="M200" t="s">
        <v>152</v>
      </c>
      <c r="N200" t="s">
        <v>152</v>
      </c>
      <c r="O200">
        <v>1112</v>
      </c>
      <c r="P200" t="s">
        <v>152</v>
      </c>
      <c r="Q200" t="s">
        <v>152</v>
      </c>
      <c r="R200" t="s">
        <v>152</v>
      </c>
      <c r="S200" t="s">
        <v>152</v>
      </c>
      <c r="T200" t="s">
        <v>603</v>
      </c>
      <c r="U200" t="s">
        <v>152</v>
      </c>
      <c r="V200">
        <v>1</v>
      </c>
      <c r="W200" t="s">
        <v>152</v>
      </c>
      <c r="X200" t="s">
        <v>429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</row>
    <row r="201" spans="1:32" x14ac:dyDescent="0.35">
      <c r="A201" t="s">
        <v>601</v>
      </c>
      <c r="B201" t="s">
        <v>602</v>
      </c>
      <c r="C201" t="s">
        <v>13</v>
      </c>
      <c r="D201" t="s">
        <v>492</v>
      </c>
      <c r="E201" t="s">
        <v>423</v>
      </c>
      <c r="F201" t="s">
        <v>350</v>
      </c>
      <c r="G201" t="s">
        <v>349</v>
      </c>
      <c r="H201" t="s">
        <v>424</v>
      </c>
      <c r="I201" t="s">
        <v>597</v>
      </c>
      <c r="J201" t="s">
        <v>428</v>
      </c>
      <c r="K201" s="8">
        <v>43925</v>
      </c>
      <c r="L201" t="s">
        <v>152</v>
      </c>
      <c r="M201" t="s">
        <v>152</v>
      </c>
      <c r="N201" t="s">
        <v>152</v>
      </c>
      <c r="O201">
        <v>887</v>
      </c>
      <c r="P201" t="s">
        <v>152</v>
      </c>
      <c r="Q201" t="s">
        <v>152</v>
      </c>
      <c r="R201" t="s">
        <v>152</v>
      </c>
      <c r="S201" t="s">
        <v>152</v>
      </c>
      <c r="T201" t="s">
        <v>603</v>
      </c>
      <c r="U201" t="s">
        <v>152</v>
      </c>
      <c r="V201">
        <v>1</v>
      </c>
      <c r="W201" t="s">
        <v>152</v>
      </c>
      <c r="X201" t="s">
        <v>429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</row>
    <row r="202" spans="1:32" x14ac:dyDescent="0.35">
      <c r="A202" t="s">
        <v>601</v>
      </c>
      <c r="B202" t="s">
        <v>602</v>
      </c>
      <c r="C202" t="s">
        <v>13</v>
      </c>
      <c r="D202" t="s">
        <v>427</v>
      </c>
      <c r="E202" t="s">
        <v>423</v>
      </c>
      <c r="F202" t="s">
        <v>346</v>
      </c>
      <c r="G202" t="s">
        <v>345</v>
      </c>
      <c r="H202" t="s">
        <v>424</v>
      </c>
      <c r="I202" t="s">
        <v>598</v>
      </c>
      <c r="J202" t="s">
        <v>428</v>
      </c>
      <c r="K202" t="s">
        <v>152</v>
      </c>
      <c r="L202" s="9">
        <v>41640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603</v>
      </c>
      <c r="U202" t="s">
        <v>152</v>
      </c>
      <c r="V202">
        <v>-1</v>
      </c>
      <c r="W202" t="s">
        <v>152</v>
      </c>
      <c r="X202" t="s">
        <v>429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</row>
    <row r="203" spans="1:32" x14ac:dyDescent="0.35">
      <c r="A203" t="s">
        <v>601</v>
      </c>
      <c r="B203" t="s">
        <v>602</v>
      </c>
      <c r="C203" t="s">
        <v>13</v>
      </c>
      <c r="D203" t="s">
        <v>427</v>
      </c>
      <c r="E203" t="s">
        <v>423</v>
      </c>
      <c r="F203" t="s">
        <v>346</v>
      </c>
      <c r="G203" t="s">
        <v>345</v>
      </c>
      <c r="H203" t="s">
        <v>424</v>
      </c>
      <c r="I203" t="s">
        <v>599</v>
      </c>
      <c r="J203" t="s">
        <v>428</v>
      </c>
      <c r="K203" t="s">
        <v>152</v>
      </c>
      <c r="L203" s="9">
        <v>41275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603</v>
      </c>
      <c r="U203" t="s">
        <v>152</v>
      </c>
      <c r="V203">
        <v>-1</v>
      </c>
      <c r="W203" t="s">
        <v>152</v>
      </c>
      <c r="X203" t="s">
        <v>429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</row>
    <row r="204" spans="1:32" x14ac:dyDescent="0.35">
      <c r="A204" t="s">
        <v>601</v>
      </c>
      <c r="B204" t="s">
        <v>602</v>
      </c>
      <c r="C204" t="s">
        <v>13</v>
      </c>
      <c r="D204" t="s">
        <v>492</v>
      </c>
      <c r="E204" t="s">
        <v>423</v>
      </c>
      <c r="F204" t="s">
        <v>350</v>
      </c>
      <c r="G204" t="s">
        <v>349</v>
      </c>
      <c r="H204" t="s">
        <v>424</v>
      </c>
      <c r="I204" t="s">
        <v>600</v>
      </c>
      <c r="J204" t="s">
        <v>428</v>
      </c>
      <c r="K204" s="8">
        <v>43925</v>
      </c>
      <c r="L204" t="s">
        <v>152</v>
      </c>
      <c r="M204" t="s">
        <v>152</v>
      </c>
      <c r="N204" t="s">
        <v>152</v>
      </c>
      <c r="O204">
        <v>955</v>
      </c>
      <c r="P204" t="s">
        <v>152</v>
      </c>
      <c r="Q204" t="s">
        <v>152</v>
      </c>
      <c r="R204" t="s">
        <v>152</v>
      </c>
      <c r="S204" t="s">
        <v>152</v>
      </c>
      <c r="T204" t="s">
        <v>603</v>
      </c>
      <c r="U204" t="s">
        <v>152</v>
      </c>
      <c r="V204">
        <v>1</v>
      </c>
      <c r="W204" t="s">
        <v>152</v>
      </c>
      <c r="X204" t="s">
        <v>429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</row>
    <row r="205" spans="1:32" x14ac:dyDescent="0.35">
      <c r="A205" t="s">
        <v>1243</v>
      </c>
      <c r="B205" t="s">
        <v>1244</v>
      </c>
      <c r="C205" t="s">
        <v>10</v>
      </c>
      <c r="D205" t="s">
        <v>430</v>
      </c>
      <c r="E205" t="s">
        <v>423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1245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</row>
    <row r="206" spans="1:32" x14ac:dyDescent="0.35">
      <c r="A206" t="s">
        <v>1246</v>
      </c>
      <c r="B206" t="s">
        <v>1247</v>
      </c>
      <c r="C206" t="s">
        <v>12</v>
      </c>
      <c r="D206" t="s">
        <v>422</v>
      </c>
      <c r="E206" t="s">
        <v>423</v>
      </c>
      <c r="F206" t="s">
        <v>152</v>
      </c>
      <c r="G206" t="s">
        <v>999</v>
      </c>
      <c r="H206" t="s">
        <v>424</v>
      </c>
      <c r="I206" t="s">
        <v>1248</v>
      </c>
      <c r="J206" t="s">
        <v>428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1249</v>
      </c>
      <c r="U206">
        <v>3848</v>
      </c>
      <c r="V206">
        <v>-1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</row>
    <row r="207" spans="1:32" x14ac:dyDescent="0.35">
      <c r="A207" t="s">
        <v>1250</v>
      </c>
      <c r="B207" t="s">
        <v>1251</v>
      </c>
      <c r="C207" t="s">
        <v>11</v>
      </c>
      <c r="D207" t="s">
        <v>1252</v>
      </c>
      <c r="E207" t="s">
        <v>1253</v>
      </c>
      <c r="F207" t="s">
        <v>152</v>
      </c>
      <c r="G207" t="s">
        <v>999</v>
      </c>
      <c r="H207" t="s">
        <v>424</v>
      </c>
      <c r="I207" t="s">
        <v>1248</v>
      </c>
      <c r="J207" t="s">
        <v>428</v>
      </c>
      <c r="K207" t="s">
        <v>1254</v>
      </c>
      <c r="L207" t="s">
        <v>152</v>
      </c>
      <c r="M207" t="s">
        <v>152</v>
      </c>
      <c r="N207" t="s">
        <v>152</v>
      </c>
      <c r="O207">
        <v>3401</v>
      </c>
      <c r="P207">
        <v>3283</v>
      </c>
      <c r="Q207">
        <v>1095</v>
      </c>
      <c r="R207" t="s">
        <v>1255</v>
      </c>
      <c r="S207" t="s">
        <v>1256</v>
      </c>
      <c r="T207" t="s">
        <v>152</v>
      </c>
      <c r="U207" t="s">
        <v>152</v>
      </c>
      <c r="V207">
        <v>-1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</row>
    <row r="208" spans="1:32" x14ac:dyDescent="0.35">
      <c r="A208" t="s">
        <v>1257</v>
      </c>
      <c r="B208" t="s">
        <v>1258</v>
      </c>
      <c r="C208" t="s">
        <v>10</v>
      </c>
      <c r="D208" t="s">
        <v>427</v>
      </c>
      <c r="E208" t="s">
        <v>423</v>
      </c>
      <c r="F208" t="s">
        <v>354</v>
      </c>
      <c r="G208" t="s">
        <v>353</v>
      </c>
      <c r="H208" t="s">
        <v>424</v>
      </c>
      <c r="I208" t="s">
        <v>606</v>
      </c>
      <c r="J208" t="s">
        <v>428</v>
      </c>
      <c r="K208" t="s">
        <v>152</v>
      </c>
      <c r="L208" s="9">
        <v>17989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1259</v>
      </c>
      <c r="U208" t="s">
        <v>152</v>
      </c>
      <c r="V208">
        <v>1</v>
      </c>
      <c r="W208" t="s">
        <v>152</v>
      </c>
      <c r="X208" t="s">
        <v>429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</row>
    <row r="209" spans="1:32" x14ac:dyDescent="0.35">
      <c r="A209" t="s">
        <v>1257</v>
      </c>
      <c r="B209" t="s">
        <v>1258</v>
      </c>
      <c r="C209" t="s">
        <v>10</v>
      </c>
      <c r="D209" t="s">
        <v>427</v>
      </c>
      <c r="E209" t="s">
        <v>423</v>
      </c>
      <c r="F209" t="s">
        <v>354</v>
      </c>
      <c r="G209" t="s">
        <v>353</v>
      </c>
      <c r="H209" t="s">
        <v>424</v>
      </c>
      <c r="I209" t="s">
        <v>608</v>
      </c>
      <c r="J209" t="s">
        <v>428</v>
      </c>
      <c r="K209" t="s">
        <v>152</v>
      </c>
      <c r="L209" s="9">
        <v>15707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1259</v>
      </c>
      <c r="U209" t="s">
        <v>152</v>
      </c>
      <c r="V209">
        <v>1</v>
      </c>
      <c r="W209" t="s">
        <v>152</v>
      </c>
      <c r="X209" t="s">
        <v>429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</row>
    <row r="210" spans="1:32" x14ac:dyDescent="0.35">
      <c r="A210" t="s">
        <v>1257</v>
      </c>
      <c r="B210" t="s">
        <v>1258</v>
      </c>
      <c r="C210" t="s">
        <v>10</v>
      </c>
      <c r="D210" t="s">
        <v>427</v>
      </c>
      <c r="E210" t="s">
        <v>423</v>
      </c>
      <c r="F210" t="s">
        <v>354</v>
      </c>
      <c r="G210" t="s">
        <v>353</v>
      </c>
      <c r="H210" t="s">
        <v>424</v>
      </c>
      <c r="I210" t="s">
        <v>609</v>
      </c>
      <c r="J210" t="s">
        <v>428</v>
      </c>
      <c r="K210" t="s">
        <v>152</v>
      </c>
      <c r="L210" s="9">
        <v>16072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1259</v>
      </c>
      <c r="U210" t="s">
        <v>152</v>
      </c>
      <c r="V210">
        <v>1</v>
      </c>
      <c r="W210" t="s">
        <v>152</v>
      </c>
      <c r="X210" t="s">
        <v>429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</row>
    <row r="211" spans="1:32" x14ac:dyDescent="0.35">
      <c r="A211" t="s">
        <v>1257</v>
      </c>
      <c r="B211" t="s">
        <v>1258</v>
      </c>
      <c r="C211" t="s">
        <v>10</v>
      </c>
      <c r="D211" t="s">
        <v>427</v>
      </c>
      <c r="E211" t="s">
        <v>423</v>
      </c>
      <c r="F211" t="s">
        <v>354</v>
      </c>
      <c r="G211" t="s">
        <v>353</v>
      </c>
      <c r="H211" t="s">
        <v>424</v>
      </c>
      <c r="I211" t="s">
        <v>610</v>
      </c>
      <c r="J211" t="s">
        <v>428</v>
      </c>
      <c r="K211" t="s">
        <v>152</v>
      </c>
      <c r="L211" s="9">
        <v>17258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1259</v>
      </c>
      <c r="U211" t="s">
        <v>152</v>
      </c>
      <c r="V211">
        <v>1</v>
      </c>
      <c r="W211" t="s">
        <v>152</v>
      </c>
      <c r="X211" t="s">
        <v>429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</row>
    <row r="212" spans="1:32" x14ac:dyDescent="0.35">
      <c r="A212" t="s">
        <v>1257</v>
      </c>
      <c r="B212" t="s">
        <v>1258</v>
      </c>
      <c r="C212" t="s">
        <v>10</v>
      </c>
      <c r="D212" t="s">
        <v>427</v>
      </c>
      <c r="E212" t="s">
        <v>423</v>
      </c>
      <c r="F212" t="s">
        <v>354</v>
      </c>
      <c r="G212" t="s">
        <v>353</v>
      </c>
      <c r="H212" t="s">
        <v>424</v>
      </c>
      <c r="I212" t="s">
        <v>611</v>
      </c>
      <c r="J212" t="s">
        <v>428</v>
      </c>
      <c r="K212" t="s">
        <v>152</v>
      </c>
      <c r="L212" s="9">
        <v>17258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1259</v>
      </c>
      <c r="U212" t="s">
        <v>152</v>
      </c>
      <c r="V212">
        <v>1</v>
      </c>
      <c r="W212" t="s">
        <v>152</v>
      </c>
      <c r="X212" t="s">
        <v>429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</row>
    <row r="213" spans="1:32" x14ac:dyDescent="0.35">
      <c r="A213" t="s">
        <v>1257</v>
      </c>
      <c r="B213" t="s">
        <v>1258</v>
      </c>
      <c r="C213" t="s">
        <v>10</v>
      </c>
      <c r="D213" t="s">
        <v>427</v>
      </c>
      <c r="E213" t="s">
        <v>423</v>
      </c>
      <c r="F213" t="s">
        <v>354</v>
      </c>
      <c r="G213" t="s">
        <v>353</v>
      </c>
      <c r="H213" t="s">
        <v>424</v>
      </c>
      <c r="I213" t="s">
        <v>612</v>
      </c>
      <c r="J213" t="s">
        <v>428</v>
      </c>
      <c r="K213" t="s">
        <v>152</v>
      </c>
      <c r="L213" s="9">
        <v>17624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1259</v>
      </c>
      <c r="U213" t="s">
        <v>152</v>
      </c>
      <c r="V213">
        <v>1</v>
      </c>
      <c r="W213" t="s">
        <v>152</v>
      </c>
      <c r="X213" t="s">
        <v>429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</row>
    <row r="214" spans="1:32" x14ac:dyDescent="0.35">
      <c r="A214" t="s">
        <v>1257</v>
      </c>
      <c r="B214" t="s">
        <v>1258</v>
      </c>
      <c r="C214" t="s">
        <v>10</v>
      </c>
      <c r="D214" t="s">
        <v>427</v>
      </c>
      <c r="E214" t="s">
        <v>423</v>
      </c>
      <c r="F214" t="s">
        <v>354</v>
      </c>
      <c r="G214" t="s">
        <v>353</v>
      </c>
      <c r="H214" t="s">
        <v>424</v>
      </c>
      <c r="I214" t="s">
        <v>613</v>
      </c>
      <c r="J214" t="s">
        <v>428</v>
      </c>
      <c r="K214" t="s">
        <v>152</v>
      </c>
      <c r="L214" s="9">
        <v>17624</v>
      </c>
      <c r="M214" t="s">
        <v>152</v>
      </c>
      <c r="N214" t="s">
        <v>152</v>
      </c>
      <c r="O214" t="s">
        <v>152</v>
      </c>
      <c r="P214" t="s">
        <v>152</v>
      </c>
      <c r="Q214" t="s">
        <v>152</v>
      </c>
      <c r="R214" t="s">
        <v>152</v>
      </c>
      <c r="S214" t="s">
        <v>152</v>
      </c>
      <c r="T214" t="s">
        <v>1259</v>
      </c>
      <c r="U214" t="s">
        <v>152</v>
      </c>
      <c r="V214">
        <v>1</v>
      </c>
      <c r="W214" t="s">
        <v>152</v>
      </c>
      <c r="X214" t="s">
        <v>429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</row>
    <row r="215" spans="1:32" x14ac:dyDescent="0.35">
      <c r="A215" t="s">
        <v>1257</v>
      </c>
      <c r="B215" t="s">
        <v>1258</v>
      </c>
      <c r="C215" t="s">
        <v>10</v>
      </c>
      <c r="D215" t="s">
        <v>427</v>
      </c>
      <c r="E215" t="s">
        <v>423</v>
      </c>
      <c r="F215" t="s">
        <v>354</v>
      </c>
      <c r="G215" t="s">
        <v>353</v>
      </c>
      <c r="H215" t="s">
        <v>424</v>
      </c>
      <c r="I215" t="s">
        <v>614</v>
      </c>
      <c r="J215" t="s">
        <v>428</v>
      </c>
      <c r="K215" t="s">
        <v>152</v>
      </c>
      <c r="L215" s="9">
        <v>17258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1259</v>
      </c>
      <c r="U215" t="s">
        <v>152</v>
      </c>
      <c r="V215">
        <v>1</v>
      </c>
      <c r="W215" t="s">
        <v>152</v>
      </c>
      <c r="X215" t="s">
        <v>429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</row>
    <row r="216" spans="1:32" x14ac:dyDescent="0.35">
      <c r="A216" t="s">
        <v>604</v>
      </c>
      <c r="B216" t="s">
        <v>605</v>
      </c>
      <c r="C216" t="s">
        <v>12</v>
      </c>
      <c r="D216" t="s">
        <v>427</v>
      </c>
      <c r="E216" t="s">
        <v>423</v>
      </c>
      <c r="F216" t="s">
        <v>354</v>
      </c>
      <c r="G216" t="s">
        <v>353</v>
      </c>
      <c r="H216" t="s">
        <v>424</v>
      </c>
      <c r="I216" t="s">
        <v>606</v>
      </c>
      <c r="J216" t="s">
        <v>428</v>
      </c>
      <c r="K216" t="s">
        <v>152</v>
      </c>
      <c r="L216" s="9">
        <v>17989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607</v>
      </c>
      <c r="U216" t="s">
        <v>152</v>
      </c>
      <c r="V216">
        <v>1</v>
      </c>
      <c r="W216" t="s">
        <v>152</v>
      </c>
      <c r="X216" t="s">
        <v>429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</row>
    <row r="217" spans="1:32" x14ac:dyDescent="0.35">
      <c r="A217" t="s">
        <v>604</v>
      </c>
      <c r="B217" t="s">
        <v>605</v>
      </c>
      <c r="C217" t="s">
        <v>12</v>
      </c>
      <c r="D217" t="s">
        <v>427</v>
      </c>
      <c r="E217" t="s">
        <v>423</v>
      </c>
      <c r="F217" t="s">
        <v>354</v>
      </c>
      <c r="G217" t="s">
        <v>353</v>
      </c>
      <c r="H217" t="s">
        <v>424</v>
      </c>
      <c r="I217" t="s">
        <v>608</v>
      </c>
      <c r="J217" t="s">
        <v>428</v>
      </c>
      <c r="K217" t="s">
        <v>152</v>
      </c>
      <c r="L217" s="9">
        <v>15707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607</v>
      </c>
      <c r="U217" t="s">
        <v>152</v>
      </c>
      <c r="V217">
        <v>1</v>
      </c>
      <c r="W217" t="s">
        <v>152</v>
      </c>
      <c r="X217" t="s">
        <v>429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</row>
    <row r="218" spans="1:32" x14ac:dyDescent="0.35">
      <c r="A218" t="s">
        <v>604</v>
      </c>
      <c r="B218" t="s">
        <v>605</v>
      </c>
      <c r="C218" t="s">
        <v>12</v>
      </c>
      <c r="D218" t="s">
        <v>427</v>
      </c>
      <c r="E218" t="s">
        <v>423</v>
      </c>
      <c r="F218" t="s">
        <v>354</v>
      </c>
      <c r="G218" t="s">
        <v>353</v>
      </c>
      <c r="H218" t="s">
        <v>424</v>
      </c>
      <c r="I218" t="s">
        <v>609</v>
      </c>
      <c r="J218" t="s">
        <v>428</v>
      </c>
      <c r="K218" t="s">
        <v>152</v>
      </c>
      <c r="L218" s="9">
        <v>16072</v>
      </c>
      <c r="M218" t="s">
        <v>152</v>
      </c>
      <c r="N218" t="s">
        <v>152</v>
      </c>
      <c r="O218" t="s">
        <v>152</v>
      </c>
      <c r="P218" t="s">
        <v>152</v>
      </c>
      <c r="Q218" t="s">
        <v>152</v>
      </c>
      <c r="R218" t="s">
        <v>152</v>
      </c>
      <c r="S218" t="s">
        <v>152</v>
      </c>
      <c r="T218" t="s">
        <v>607</v>
      </c>
      <c r="U218" t="s">
        <v>152</v>
      </c>
      <c r="V218">
        <v>1</v>
      </c>
      <c r="W218" t="s">
        <v>152</v>
      </c>
      <c r="X218" t="s">
        <v>429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</row>
    <row r="219" spans="1:32" x14ac:dyDescent="0.35">
      <c r="A219" t="s">
        <v>604</v>
      </c>
      <c r="B219" t="s">
        <v>605</v>
      </c>
      <c r="C219" t="s">
        <v>12</v>
      </c>
      <c r="D219" t="s">
        <v>427</v>
      </c>
      <c r="E219" t="s">
        <v>423</v>
      </c>
      <c r="F219" t="s">
        <v>354</v>
      </c>
      <c r="G219" t="s">
        <v>353</v>
      </c>
      <c r="H219" t="s">
        <v>424</v>
      </c>
      <c r="I219" t="s">
        <v>610</v>
      </c>
      <c r="J219" t="s">
        <v>428</v>
      </c>
      <c r="K219" t="s">
        <v>152</v>
      </c>
      <c r="L219" s="9">
        <v>17258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607</v>
      </c>
      <c r="U219" t="s">
        <v>152</v>
      </c>
      <c r="V219">
        <v>1</v>
      </c>
      <c r="W219" t="s">
        <v>152</v>
      </c>
      <c r="X219" t="s">
        <v>429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</row>
    <row r="220" spans="1:32" x14ac:dyDescent="0.35">
      <c r="A220" t="s">
        <v>604</v>
      </c>
      <c r="B220" t="s">
        <v>605</v>
      </c>
      <c r="C220" t="s">
        <v>12</v>
      </c>
      <c r="D220" t="s">
        <v>427</v>
      </c>
      <c r="E220" t="s">
        <v>423</v>
      </c>
      <c r="F220" t="s">
        <v>354</v>
      </c>
      <c r="G220" t="s">
        <v>353</v>
      </c>
      <c r="H220" t="s">
        <v>424</v>
      </c>
      <c r="I220" t="s">
        <v>611</v>
      </c>
      <c r="J220" t="s">
        <v>428</v>
      </c>
      <c r="K220" t="s">
        <v>152</v>
      </c>
      <c r="L220" s="9">
        <v>17258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607</v>
      </c>
      <c r="U220" t="s">
        <v>152</v>
      </c>
      <c r="V220">
        <v>1</v>
      </c>
      <c r="W220" t="s">
        <v>152</v>
      </c>
      <c r="X220" t="s">
        <v>429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</row>
    <row r="221" spans="1:32" x14ac:dyDescent="0.35">
      <c r="A221" t="s">
        <v>604</v>
      </c>
      <c r="B221" t="s">
        <v>605</v>
      </c>
      <c r="C221" t="s">
        <v>12</v>
      </c>
      <c r="D221" t="s">
        <v>427</v>
      </c>
      <c r="E221" t="s">
        <v>423</v>
      </c>
      <c r="F221" t="s">
        <v>354</v>
      </c>
      <c r="G221" t="s">
        <v>353</v>
      </c>
      <c r="H221" t="s">
        <v>424</v>
      </c>
      <c r="I221" t="s">
        <v>612</v>
      </c>
      <c r="J221" t="s">
        <v>428</v>
      </c>
      <c r="K221" t="s">
        <v>152</v>
      </c>
      <c r="L221" s="9">
        <v>17624</v>
      </c>
      <c r="M221" t="s">
        <v>152</v>
      </c>
      <c r="N221" s="9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607</v>
      </c>
      <c r="U221" t="s">
        <v>152</v>
      </c>
      <c r="V221">
        <v>1</v>
      </c>
      <c r="W221" t="s">
        <v>152</v>
      </c>
      <c r="X221" t="s">
        <v>429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</row>
    <row r="222" spans="1:32" x14ac:dyDescent="0.35">
      <c r="A222" t="s">
        <v>604</v>
      </c>
      <c r="B222" t="s">
        <v>605</v>
      </c>
      <c r="C222" t="s">
        <v>12</v>
      </c>
      <c r="D222" t="s">
        <v>427</v>
      </c>
      <c r="E222" t="s">
        <v>423</v>
      </c>
      <c r="F222" t="s">
        <v>354</v>
      </c>
      <c r="G222" t="s">
        <v>353</v>
      </c>
      <c r="H222" t="s">
        <v>424</v>
      </c>
      <c r="I222" t="s">
        <v>613</v>
      </c>
      <c r="J222" t="s">
        <v>428</v>
      </c>
      <c r="K222" t="s">
        <v>152</v>
      </c>
      <c r="L222" s="9">
        <v>17624</v>
      </c>
      <c r="M222" t="s">
        <v>152</v>
      </c>
      <c r="N222" s="9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607</v>
      </c>
      <c r="U222" t="s">
        <v>152</v>
      </c>
      <c r="V222">
        <v>1</v>
      </c>
      <c r="W222" t="s">
        <v>152</v>
      </c>
      <c r="X222" t="s">
        <v>429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</row>
    <row r="223" spans="1:32" x14ac:dyDescent="0.35">
      <c r="A223" t="s">
        <v>604</v>
      </c>
      <c r="B223" t="s">
        <v>605</v>
      </c>
      <c r="C223" t="s">
        <v>12</v>
      </c>
      <c r="D223" t="s">
        <v>427</v>
      </c>
      <c r="E223" t="s">
        <v>423</v>
      </c>
      <c r="F223" t="s">
        <v>354</v>
      </c>
      <c r="G223" t="s">
        <v>353</v>
      </c>
      <c r="H223" t="s">
        <v>424</v>
      </c>
      <c r="I223" t="s">
        <v>614</v>
      </c>
      <c r="J223" t="s">
        <v>428</v>
      </c>
      <c r="K223" t="s">
        <v>152</v>
      </c>
      <c r="L223" s="9">
        <v>17258</v>
      </c>
      <c r="M223" t="s">
        <v>152</v>
      </c>
      <c r="N223" s="9" t="s">
        <v>152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607</v>
      </c>
      <c r="U223" t="s">
        <v>152</v>
      </c>
      <c r="V223">
        <v>1</v>
      </c>
      <c r="W223" t="s">
        <v>152</v>
      </c>
      <c r="X223" t="s">
        <v>429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</row>
    <row r="224" spans="1:32" x14ac:dyDescent="0.35">
      <c r="A224" t="s">
        <v>1260</v>
      </c>
      <c r="B224" t="s">
        <v>1261</v>
      </c>
      <c r="C224" t="s">
        <v>12</v>
      </c>
      <c r="D224" t="s">
        <v>427</v>
      </c>
      <c r="E224" t="s">
        <v>423</v>
      </c>
      <c r="F224" t="s">
        <v>1006</v>
      </c>
      <c r="G224" t="s">
        <v>1005</v>
      </c>
      <c r="H224" t="s">
        <v>424</v>
      </c>
      <c r="I224" t="s">
        <v>1262</v>
      </c>
      <c r="J224" t="s">
        <v>428</v>
      </c>
      <c r="K224" t="s">
        <v>152</v>
      </c>
      <c r="L224" s="8">
        <v>44140</v>
      </c>
      <c r="M224" t="s">
        <v>152</v>
      </c>
      <c r="N224" s="9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>
        <v>-1</v>
      </c>
      <c r="W224" t="s">
        <v>152</v>
      </c>
      <c r="X224" t="s">
        <v>429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</row>
    <row r="225" spans="1:32" x14ac:dyDescent="0.35">
      <c r="A225" t="s">
        <v>615</v>
      </c>
      <c r="B225" t="s">
        <v>616</v>
      </c>
      <c r="C225" t="s">
        <v>10</v>
      </c>
      <c r="D225" t="s">
        <v>430</v>
      </c>
      <c r="E225" t="s">
        <v>423</v>
      </c>
      <c r="F225" t="s">
        <v>152</v>
      </c>
      <c r="G225" t="s">
        <v>152</v>
      </c>
      <c r="H225" t="s">
        <v>152</v>
      </c>
      <c r="I225" t="s">
        <v>152</v>
      </c>
      <c r="J225" t="s">
        <v>152</v>
      </c>
      <c r="K225" t="s">
        <v>152</v>
      </c>
      <c r="L225" t="s">
        <v>152</v>
      </c>
      <c r="M225" t="s">
        <v>152</v>
      </c>
      <c r="N225" s="9" t="s">
        <v>152</v>
      </c>
      <c r="O225" t="s">
        <v>152</v>
      </c>
      <c r="P225" t="s">
        <v>152</v>
      </c>
      <c r="Q225" t="s">
        <v>152</v>
      </c>
      <c r="R225" t="s">
        <v>152</v>
      </c>
      <c r="S225" t="s">
        <v>152</v>
      </c>
      <c r="T225" t="s">
        <v>152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</row>
    <row r="226" spans="1:32" x14ac:dyDescent="0.35">
      <c r="A226" t="s">
        <v>617</v>
      </c>
      <c r="B226" t="s">
        <v>618</v>
      </c>
      <c r="C226" t="s">
        <v>11</v>
      </c>
      <c r="D226" t="s">
        <v>422</v>
      </c>
      <c r="E226" t="s">
        <v>423</v>
      </c>
      <c r="F226" t="s">
        <v>152</v>
      </c>
      <c r="G226" t="s">
        <v>188</v>
      </c>
      <c r="H226" t="s">
        <v>424</v>
      </c>
      <c r="I226" t="s">
        <v>619</v>
      </c>
      <c r="J226" t="s">
        <v>428</v>
      </c>
      <c r="K226" t="s">
        <v>152</v>
      </c>
      <c r="L226" t="s">
        <v>152</v>
      </c>
      <c r="M226" t="s">
        <v>152</v>
      </c>
      <c r="N226" s="9" t="s">
        <v>152</v>
      </c>
      <c r="O226" t="s">
        <v>152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>
        <v>66</v>
      </c>
      <c r="V226">
        <v>1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</row>
    <row r="227" spans="1:32" x14ac:dyDescent="0.35">
      <c r="A227" t="s">
        <v>620</v>
      </c>
      <c r="B227" t="s">
        <v>621</v>
      </c>
      <c r="C227" t="s">
        <v>12</v>
      </c>
      <c r="D227" t="s">
        <v>430</v>
      </c>
      <c r="E227" t="s">
        <v>423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s="9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</row>
    <row r="228" spans="1:32" x14ac:dyDescent="0.35">
      <c r="A228" t="s">
        <v>1263</v>
      </c>
      <c r="B228" t="s">
        <v>1264</v>
      </c>
      <c r="C228" t="s">
        <v>10</v>
      </c>
      <c r="D228" t="s">
        <v>430</v>
      </c>
      <c r="E228" t="s">
        <v>423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s="9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</row>
    <row r="229" spans="1:32" x14ac:dyDescent="0.35">
      <c r="A229" t="s">
        <v>1265</v>
      </c>
      <c r="B229" t="s">
        <v>1266</v>
      </c>
      <c r="C229" t="s">
        <v>10</v>
      </c>
      <c r="D229" t="s">
        <v>430</v>
      </c>
      <c r="E229" t="s">
        <v>423</v>
      </c>
      <c r="F229" t="s">
        <v>152</v>
      </c>
      <c r="G229" t="s">
        <v>152</v>
      </c>
      <c r="H229" t="s">
        <v>152</v>
      </c>
      <c r="I229" t="s">
        <v>152</v>
      </c>
      <c r="J229" t="s">
        <v>152</v>
      </c>
      <c r="K229" t="s">
        <v>152</v>
      </c>
      <c r="L229" t="s">
        <v>152</v>
      </c>
      <c r="M229" t="s">
        <v>152</v>
      </c>
      <c r="N229" s="9" t="s">
        <v>152</v>
      </c>
      <c r="O229" t="s">
        <v>152</v>
      </c>
      <c r="P229" t="s">
        <v>152</v>
      </c>
      <c r="Q229" t="s">
        <v>152</v>
      </c>
      <c r="R229" t="s">
        <v>152</v>
      </c>
      <c r="S229" t="s">
        <v>152</v>
      </c>
      <c r="T229" t="s">
        <v>152</v>
      </c>
      <c r="U229" t="s">
        <v>152</v>
      </c>
      <c r="V229" t="s">
        <v>152</v>
      </c>
      <c r="W229" t="s">
        <v>152</v>
      </c>
      <c r="X229" t="s">
        <v>152</v>
      </c>
      <c r="Y229" t="s">
        <v>152</v>
      </c>
      <c r="Z229" t="s">
        <v>152</v>
      </c>
      <c r="AA229" t="s">
        <v>152</v>
      </c>
      <c r="AB229" t="s">
        <v>152</v>
      </c>
      <c r="AC229" t="s">
        <v>152</v>
      </c>
      <c r="AD229" t="s">
        <v>152</v>
      </c>
      <c r="AE229" t="s">
        <v>152</v>
      </c>
      <c r="AF229" t="s">
        <v>152</v>
      </c>
    </row>
    <row r="230" spans="1:32" x14ac:dyDescent="0.35">
      <c r="A230" t="s">
        <v>1267</v>
      </c>
      <c r="B230" t="s">
        <v>1268</v>
      </c>
      <c r="C230" t="s">
        <v>12</v>
      </c>
      <c r="D230" t="s">
        <v>430</v>
      </c>
      <c r="E230" t="s">
        <v>423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s="9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</row>
    <row r="231" spans="1:32" x14ac:dyDescent="0.35">
      <c r="A231" t="s">
        <v>1269</v>
      </c>
      <c r="B231" t="s">
        <v>1270</v>
      </c>
      <c r="C231" t="s">
        <v>12</v>
      </c>
      <c r="D231" t="s">
        <v>430</v>
      </c>
      <c r="E231" t="s">
        <v>423</v>
      </c>
      <c r="F231" t="s">
        <v>152</v>
      </c>
      <c r="G231" t="s">
        <v>152</v>
      </c>
      <c r="H231" t="s">
        <v>152</v>
      </c>
      <c r="I231" t="s">
        <v>152</v>
      </c>
      <c r="J231" t="s">
        <v>152</v>
      </c>
      <c r="K231" t="s">
        <v>152</v>
      </c>
      <c r="L231" t="s">
        <v>152</v>
      </c>
      <c r="M231" s="8" t="s">
        <v>152</v>
      </c>
      <c r="N231" t="s">
        <v>152</v>
      </c>
      <c r="O231" t="s">
        <v>152</v>
      </c>
      <c r="P231" t="s">
        <v>152</v>
      </c>
      <c r="Q231" t="s">
        <v>152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</row>
    <row r="232" spans="1:32" x14ac:dyDescent="0.35">
      <c r="A232" t="s">
        <v>1271</v>
      </c>
      <c r="B232" t="s">
        <v>1272</v>
      </c>
      <c r="C232" t="s">
        <v>12</v>
      </c>
      <c r="D232" t="s">
        <v>446</v>
      </c>
      <c r="E232" t="s">
        <v>447</v>
      </c>
      <c r="F232" t="s">
        <v>875</v>
      </c>
      <c r="G232" t="s">
        <v>874</v>
      </c>
      <c r="H232" t="s">
        <v>424</v>
      </c>
      <c r="I232" t="s">
        <v>1273</v>
      </c>
      <c r="J232" t="s">
        <v>428</v>
      </c>
      <c r="K232" s="8">
        <v>43952</v>
      </c>
      <c r="L232" t="s">
        <v>152</v>
      </c>
      <c r="M232" s="8" t="s">
        <v>152</v>
      </c>
      <c r="N232" t="s">
        <v>152</v>
      </c>
      <c r="O232">
        <v>359</v>
      </c>
      <c r="P232">
        <v>281</v>
      </c>
      <c r="Q232">
        <v>94</v>
      </c>
      <c r="R232" t="s">
        <v>1274</v>
      </c>
      <c r="S232" t="s">
        <v>1275</v>
      </c>
      <c r="T232" t="s">
        <v>152</v>
      </c>
      <c r="U232" t="s">
        <v>152</v>
      </c>
      <c r="V232">
        <v>1</v>
      </c>
      <c r="W232" t="s">
        <v>152</v>
      </c>
      <c r="X232" t="s">
        <v>429</v>
      </c>
      <c r="Y232" t="s">
        <v>152</v>
      </c>
      <c r="Z232" t="s">
        <v>152</v>
      </c>
      <c r="AA232" t="s">
        <v>152</v>
      </c>
      <c r="AB232" t="s">
        <v>152</v>
      </c>
      <c r="AC232" t="s">
        <v>1276</v>
      </c>
      <c r="AD232" t="s">
        <v>152</v>
      </c>
      <c r="AE232" t="s">
        <v>152</v>
      </c>
      <c r="AF232" t="s">
        <v>152</v>
      </c>
    </row>
    <row r="233" spans="1:32" x14ac:dyDescent="0.35">
      <c r="A233" t="s">
        <v>1271</v>
      </c>
      <c r="B233" t="s">
        <v>1272</v>
      </c>
      <c r="C233" t="s">
        <v>12</v>
      </c>
      <c r="D233" t="s">
        <v>446</v>
      </c>
      <c r="E233" t="s">
        <v>447</v>
      </c>
      <c r="F233" t="s">
        <v>875</v>
      </c>
      <c r="G233" t="s">
        <v>874</v>
      </c>
      <c r="H233" t="s">
        <v>424</v>
      </c>
      <c r="I233" t="s">
        <v>1277</v>
      </c>
      <c r="J233" t="s">
        <v>428</v>
      </c>
      <c r="K233" s="8">
        <v>44014</v>
      </c>
      <c r="L233" t="s">
        <v>152</v>
      </c>
      <c r="M233" s="8" t="s">
        <v>152</v>
      </c>
      <c r="N233" t="s">
        <v>152</v>
      </c>
      <c r="O233">
        <v>936</v>
      </c>
      <c r="P233">
        <v>281</v>
      </c>
      <c r="Q233">
        <v>94</v>
      </c>
      <c r="R233" t="s">
        <v>1274</v>
      </c>
      <c r="S233" t="s">
        <v>1275</v>
      </c>
      <c r="T233" t="s">
        <v>152</v>
      </c>
      <c r="U233" t="s">
        <v>152</v>
      </c>
      <c r="V233">
        <v>1</v>
      </c>
      <c r="W233" t="s">
        <v>152</v>
      </c>
      <c r="X233" t="s">
        <v>429</v>
      </c>
      <c r="Y233" t="s">
        <v>152</v>
      </c>
      <c r="Z233" t="s">
        <v>152</v>
      </c>
      <c r="AA233" t="s">
        <v>152</v>
      </c>
      <c r="AB233" t="s">
        <v>152</v>
      </c>
      <c r="AC233" t="s">
        <v>1276</v>
      </c>
      <c r="AD233" t="s">
        <v>152</v>
      </c>
      <c r="AE233" t="s">
        <v>152</v>
      </c>
      <c r="AF233" t="s">
        <v>152</v>
      </c>
    </row>
    <row r="234" spans="1:32" x14ac:dyDescent="0.35">
      <c r="A234" t="s">
        <v>1278</v>
      </c>
      <c r="B234" t="s">
        <v>1279</v>
      </c>
      <c r="C234" t="s">
        <v>12</v>
      </c>
      <c r="D234" t="s">
        <v>427</v>
      </c>
      <c r="E234" t="s">
        <v>423</v>
      </c>
      <c r="F234" t="s">
        <v>877</v>
      </c>
      <c r="G234" t="s">
        <v>876</v>
      </c>
      <c r="H234" t="s">
        <v>424</v>
      </c>
      <c r="I234" t="s">
        <v>1280</v>
      </c>
      <c r="J234" t="s">
        <v>428</v>
      </c>
      <c r="K234" t="s">
        <v>152</v>
      </c>
      <c r="L234" s="9">
        <v>41334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>
        <v>1</v>
      </c>
      <c r="W234" t="s">
        <v>152</v>
      </c>
      <c r="X234" t="s">
        <v>429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</row>
    <row r="235" spans="1:32" x14ac:dyDescent="0.35">
      <c r="A235" t="s">
        <v>1278</v>
      </c>
      <c r="B235" t="s">
        <v>1279</v>
      </c>
      <c r="C235" t="s">
        <v>12</v>
      </c>
      <c r="D235" t="s">
        <v>427</v>
      </c>
      <c r="E235" t="s">
        <v>423</v>
      </c>
      <c r="F235" t="s">
        <v>877</v>
      </c>
      <c r="G235" t="s">
        <v>876</v>
      </c>
      <c r="H235" t="s">
        <v>424</v>
      </c>
      <c r="I235" t="s">
        <v>1281</v>
      </c>
      <c r="J235" t="s">
        <v>428</v>
      </c>
      <c r="K235" t="s">
        <v>152</v>
      </c>
      <c r="L235" s="8">
        <v>44168</v>
      </c>
      <c r="M235" s="9" t="s">
        <v>152</v>
      </c>
      <c r="N235" t="s">
        <v>152</v>
      </c>
      <c r="O235" t="s">
        <v>152</v>
      </c>
      <c r="P235" t="s">
        <v>152</v>
      </c>
      <c r="Q235" t="s">
        <v>152</v>
      </c>
      <c r="R235" t="s">
        <v>152</v>
      </c>
      <c r="S235" t="s">
        <v>152</v>
      </c>
      <c r="T235" t="s">
        <v>152</v>
      </c>
      <c r="U235" t="s">
        <v>152</v>
      </c>
      <c r="V235">
        <v>1</v>
      </c>
      <c r="W235" t="s">
        <v>152</v>
      </c>
      <c r="X235" t="s">
        <v>429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</row>
    <row r="236" spans="1:32" x14ac:dyDescent="0.35">
      <c r="A236" t="s">
        <v>1278</v>
      </c>
      <c r="B236" t="s">
        <v>1279</v>
      </c>
      <c r="C236" t="s">
        <v>12</v>
      </c>
      <c r="D236" t="s">
        <v>427</v>
      </c>
      <c r="E236" t="s">
        <v>423</v>
      </c>
      <c r="F236" t="s">
        <v>877</v>
      </c>
      <c r="G236" t="s">
        <v>876</v>
      </c>
      <c r="H236" t="s">
        <v>424</v>
      </c>
      <c r="I236" t="s">
        <v>1282</v>
      </c>
      <c r="J236" t="s">
        <v>428</v>
      </c>
      <c r="K236" t="s">
        <v>152</v>
      </c>
      <c r="L236" s="8">
        <v>44168</v>
      </c>
      <c r="M236" s="9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>
        <v>1</v>
      </c>
      <c r="W236" t="s">
        <v>152</v>
      </c>
      <c r="X236" t="s">
        <v>429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</row>
    <row r="237" spans="1:32" x14ac:dyDescent="0.35">
      <c r="A237" t="s">
        <v>1278</v>
      </c>
      <c r="B237" t="s">
        <v>1279</v>
      </c>
      <c r="C237" t="s">
        <v>12</v>
      </c>
      <c r="D237" t="s">
        <v>427</v>
      </c>
      <c r="E237" t="s">
        <v>423</v>
      </c>
      <c r="F237" t="s">
        <v>877</v>
      </c>
      <c r="G237" t="s">
        <v>876</v>
      </c>
      <c r="H237" t="s">
        <v>424</v>
      </c>
      <c r="I237" t="s">
        <v>1283</v>
      </c>
      <c r="J237" t="s">
        <v>428</v>
      </c>
      <c r="K237" t="s">
        <v>152</v>
      </c>
      <c r="L237" s="8">
        <v>44168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>
        <v>1</v>
      </c>
      <c r="W237" t="s">
        <v>152</v>
      </c>
      <c r="X237" t="s">
        <v>429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</row>
    <row r="238" spans="1:32" x14ac:dyDescent="0.35">
      <c r="A238" t="s">
        <v>1284</v>
      </c>
      <c r="B238" t="s">
        <v>1285</v>
      </c>
      <c r="C238" t="s">
        <v>12</v>
      </c>
      <c r="D238" t="s">
        <v>426</v>
      </c>
      <c r="E238" t="s">
        <v>423</v>
      </c>
      <c r="F238" t="s">
        <v>152</v>
      </c>
      <c r="G238" t="s">
        <v>880</v>
      </c>
      <c r="H238" t="s">
        <v>424</v>
      </c>
      <c r="I238" t="s">
        <v>1286</v>
      </c>
      <c r="J238" t="s">
        <v>425</v>
      </c>
      <c r="K238" t="s">
        <v>152</v>
      </c>
      <c r="L238" s="8">
        <v>43892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1287</v>
      </c>
      <c r="U238" t="s">
        <v>152</v>
      </c>
      <c r="V238">
        <v>-1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</row>
    <row r="239" spans="1:32" x14ac:dyDescent="0.35">
      <c r="A239" t="s">
        <v>1284</v>
      </c>
      <c r="B239" t="s">
        <v>1285</v>
      </c>
      <c r="C239" t="s">
        <v>12</v>
      </c>
      <c r="D239" t="s">
        <v>426</v>
      </c>
      <c r="E239" t="s">
        <v>423</v>
      </c>
      <c r="F239" t="s">
        <v>152</v>
      </c>
      <c r="G239" t="s">
        <v>880</v>
      </c>
      <c r="H239" t="s">
        <v>424</v>
      </c>
      <c r="I239" t="s">
        <v>1288</v>
      </c>
      <c r="J239" t="s">
        <v>425</v>
      </c>
      <c r="K239" t="s">
        <v>152</v>
      </c>
      <c r="L239" s="8">
        <v>43863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1287</v>
      </c>
      <c r="U239" t="s">
        <v>152</v>
      </c>
      <c r="V239">
        <v>-1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</row>
    <row r="240" spans="1:32" x14ac:dyDescent="0.35">
      <c r="A240" t="s">
        <v>1289</v>
      </c>
      <c r="B240" t="s">
        <v>1290</v>
      </c>
      <c r="C240" t="s">
        <v>10</v>
      </c>
      <c r="D240" t="s">
        <v>426</v>
      </c>
      <c r="E240" t="s">
        <v>423</v>
      </c>
      <c r="F240" t="s">
        <v>152</v>
      </c>
      <c r="G240" t="s">
        <v>881</v>
      </c>
      <c r="H240" t="s">
        <v>424</v>
      </c>
      <c r="I240" t="s">
        <v>1291</v>
      </c>
      <c r="J240" t="s">
        <v>425</v>
      </c>
      <c r="K240" t="s">
        <v>152</v>
      </c>
      <c r="L240" s="8">
        <v>43863</v>
      </c>
      <c r="M240" t="s">
        <v>152</v>
      </c>
      <c r="N240" t="s">
        <v>152</v>
      </c>
      <c r="O240" t="s">
        <v>152</v>
      </c>
      <c r="P240" t="s">
        <v>152</v>
      </c>
      <c r="Q240" t="s">
        <v>152</v>
      </c>
      <c r="R240" t="s">
        <v>152</v>
      </c>
      <c r="S240" t="s">
        <v>152</v>
      </c>
      <c r="T240" t="s">
        <v>152</v>
      </c>
      <c r="U240" t="s">
        <v>152</v>
      </c>
      <c r="V240">
        <v>-1</v>
      </c>
      <c r="W240" t="s">
        <v>152</v>
      </c>
      <c r="X240" t="s">
        <v>152</v>
      </c>
      <c r="Y240" t="s">
        <v>152</v>
      </c>
      <c r="Z240" t="s">
        <v>152</v>
      </c>
      <c r="AA240" t="s">
        <v>152</v>
      </c>
      <c r="AB240" t="s">
        <v>152</v>
      </c>
      <c r="AC240" t="s">
        <v>152</v>
      </c>
      <c r="AD240" t="s">
        <v>152</v>
      </c>
      <c r="AE240" t="s">
        <v>152</v>
      </c>
      <c r="AF240" t="s">
        <v>152</v>
      </c>
    </row>
    <row r="241" spans="1:32" x14ac:dyDescent="0.35">
      <c r="A241" t="s">
        <v>1289</v>
      </c>
      <c r="B241" t="s">
        <v>1290</v>
      </c>
      <c r="C241" t="s">
        <v>10</v>
      </c>
      <c r="D241" t="s">
        <v>464</v>
      </c>
      <c r="E241" t="s">
        <v>423</v>
      </c>
      <c r="F241" t="s">
        <v>152</v>
      </c>
      <c r="G241" t="s">
        <v>880</v>
      </c>
      <c r="H241" t="s">
        <v>424</v>
      </c>
      <c r="I241" t="s">
        <v>1288</v>
      </c>
      <c r="J241" t="s">
        <v>425</v>
      </c>
      <c r="K241" t="s">
        <v>152</v>
      </c>
      <c r="L241" t="s">
        <v>152</v>
      </c>
      <c r="M241" t="s">
        <v>152</v>
      </c>
      <c r="N241" t="s">
        <v>152</v>
      </c>
      <c r="O241" t="s">
        <v>152</v>
      </c>
      <c r="P241" t="s">
        <v>152</v>
      </c>
      <c r="Q241" t="s">
        <v>152</v>
      </c>
      <c r="R241" t="s">
        <v>152</v>
      </c>
      <c r="S241" t="s">
        <v>152</v>
      </c>
      <c r="T241" t="s">
        <v>152</v>
      </c>
      <c r="U241">
        <v>3787</v>
      </c>
      <c r="V241">
        <v>-1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</row>
    <row r="242" spans="1:32" x14ac:dyDescent="0.35">
      <c r="A242" t="s">
        <v>622</v>
      </c>
      <c r="B242" t="s">
        <v>623</v>
      </c>
      <c r="C242" t="s">
        <v>12</v>
      </c>
      <c r="D242" t="s">
        <v>430</v>
      </c>
      <c r="E242" t="s">
        <v>423</v>
      </c>
      <c r="F242" t="s">
        <v>152</v>
      </c>
      <c r="G242" t="s">
        <v>152</v>
      </c>
      <c r="H242" t="s">
        <v>152</v>
      </c>
      <c r="I242" t="s">
        <v>152</v>
      </c>
      <c r="J242" t="s">
        <v>152</v>
      </c>
      <c r="K242" t="s">
        <v>152</v>
      </c>
      <c r="L242" t="s">
        <v>152</v>
      </c>
      <c r="M242" t="s">
        <v>152</v>
      </c>
      <c r="N242" t="s">
        <v>152</v>
      </c>
      <c r="O242" t="s">
        <v>152</v>
      </c>
      <c r="P242" t="s">
        <v>152</v>
      </c>
      <c r="Q242" t="s">
        <v>152</v>
      </c>
      <c r="R242" t="s">
        <v>152</v>
      </c>
      <c r="S242" t="s">
        <v>152</v>
      </c>
      <c r="T242" t="s">
        <v>152</v>
      </c>
      <c r="U242" t="s">
        <v>152</v>
      </c>
      <c r="V242" t="s">
        <v>152</v>
      </c>
      <c r="W242" t="s">
        <v>152</v>
      </c>
      <c r="X242" t="s">
        <v>152</v>
      </c>
      <c r="Y242" t="s">
        <v>152</v>
      </c>
      <c r="Z242" t="s">
        <v>152</v>
      </c>
      <c r="AA242" t="s">
        <v>152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</row>
    <row r="243" spans="1:32" x14ac:dyDescent="0.35">
      <c r="A243" t="s">
        <v>624</v>
      </c>
      <c r="B243" t="s">
        <v>625</v>
      </c>
      <c r="C243" t="s">
        <v>12</v>
      </c>
      <c r="D243" t="s">
        <v>430</v>
      </c>
      <c r="E243" t="s">
        <v>423</v>
      </c>
      <c r="F243" t="s">
        <v>152</v>
      </c>
      <c r="G243" t="s">
        <v>152</v>
      </c>
      <c r="H243" t="s">
        <v>152</v>
      </c>
      <c r="I243" t="s">
        <v>152</v>
      </c>
      <c r="J243" t="s">
        <v>152</v>
      </c>
      <c r="K243" t="s">
        <v>152</v>
      </c>
      <c r="L243" t="s">
        <v>152</v>
      </c>
      <c r="M243" t="s">
        <v>152</v>
      </c>
      <c r="N243" t="s">
        <v>152</v>
      </c>
      <c r="O243" t="s">
        <v>152</v>
      </c>
      <c r="P243" t="s">
        <v>152</v>
      </c>
      <c r="Q243" t="s">
        <v>152</v>
      </c>
      <c r="R243" t="s">
        <v>152</v>
      </c>
      <c r="S243" t="s">
        <v>152</v>
      </c>
      <c r="T243" t="s">
        <v>152</v>
      </c>
      <c r="U243" t="s">
        <v>152</v>
      </c>
      <c r="V243" t="s">
        <v>152</v>
      </c>
      <c r="W243" t="s">
        <v>152</v>
      </c>
      <c r="X243" t="s">
        <v>152</v>
      </c>
      <c r="Y243" t="s">
        <v>152</v>
      </c>
      <c r="Z243" t="s">
        <v>152</v>
      </c>
      <c r="AA243" t="s">
        <v>152</v>
      </c>
      <c r="AB243" t="s">
        <v>152</v>
      </c>
      <c r="AC243" t="s">
        <v>152</v>
      </c>
      <c r="AD243" t="s">
        <v>152</v>
      </c>
      <c r="AE243" t="s">
        <v>152</v>
      </c>
      <c r="AF243" t="s">
        <v>152</v>
      </c>
    </row>
    <row r="244" spans="1:32" x14ac:dyDescent="0.35">
      <c r="A244" t="s">
        <v>626</v>
      </c>
      <c r="B244" t="s">
        <v>627</v>
      </c>
      <c r="C244" t="s">
        <v>13</v>
      </c>
      <c r="D244" t="s">
        <v>430</v>
      </c>
      <c r="E244" t="s">
        <v>423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</row>
    <row r="245" spans="1:32" x14ac:dyDescent="0.35">
      <c r="A245" t="s">
        <v>1292</v>
      </c>
      <c r="B245" t="s">
        <v>1293</v>
      </c>
      <c r="C245" t="s">
        <v>10</v>
      </c>
      <c r="D245" t="s">
        <v>430</v>
      </c>
      <c r="E245" t="s">
        <v>423</v>
      </c>
      <c r="F245" t="s">
        <v>152</v>
      </c>
      <c r="G245" t="s">
        <v>152</v>
      </c>
      <c r="H245" t="s">
        <v>152</v>
      </c>
      <c r="I245" t="s">
        <v>152</v>
      </c>
      <c r="J245" t="s">
        <v>152</v>
      </c>
      <c r="K245" t="s">
        <v>152</v>
      </c>
      <c r="L245" t="s">
        <v>152</v>
      </c>
      <c r="M245" t="s">
        <v>152</v>
      </c>
      <c r="N245" s="8" t="s">
        <v>152</v>
      </c>
      <c r="O245" t="s">
        <v>152</v>
      </c>
      <c r="P245" t="s">
        <v>152</v>
      </c>
      <c r="Q245" t="s">
        <v>152</v>
      </c>
      <c r="R245" t="s">
        <v>152</v>
      </c>
      <c r="S245" t="s">
        <v>152</v>
      </c>
      <c r="T245" t="s">
        <v>1294</v>
      </c>
      <c r="U245" t="s">
        <v>152</v>
      </c>
      <c r="V245" t="s">
        <v>152</v>
      </c>
      <c r="W245" t="s">
        <v>152</v>
      </c>
      <c r="X245" t="s">
        <v>152</v>
      </c>
      <c r="Y245" t="s">
        <v>152</v>
      </c>
      <c r="Z245" t="s">
        <v>152</v>
      </c>
      <c r="AA245" t="s">
        <v>152</v>
      </c>
      <c r="AB245" t="s">
        <v>152</v>
      </c>
      <c r="AC245" t="s">
        <v>152</v>
      </c>
      <c r="AD245" t="s">
        <v>152</v>
      </c>
      <c r="AE245" t="s">
        <v>152</v>
      </c>
      <c r="AF245" t="s">
        <v>152</v>
      </c>
    </row>
    <row r="246" spans="1:32" x14ac:dyDescent="0.35">
      <c r="A246" t="s">
        <v>1295</v>
      </c>
      <c r="B246" t="s">
        <v>1296</v>
      </c>
      <c r="C246" t="s">
        <v>10</v>
      </c>
      <c r="D246" t="s">
        <v>430</v>
      </c>
      <c r="E246" t="s">
        <v>423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s="8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</row>
    <row r="247" spans="1:32" x14ac:dyDescent="0.35">
      <c r="A247" t="s">
        <v>1297</v>
      </c>
      <c r="B247" t="s">
        <v>1298</v>
      </c>
      <c r="C247" t="s">
        <v>11</v>
      </c>
      <c r="D247" t="s">
        <v>426</v>
      </c>
      <c r="E247" t="s">
        <v>423</v>
      </c>
      <c r="F247" t="s">
        <v>152</v>
      </c>
      <c r="G247" t="s">
        <v>1009</v>
      </c>
      <c r="H247" t="s">
        <v>424</v>
      </c>
      <c r="I247" t="s">
        <v>1299</v>
      </c>
      <c r="J247" t="s">
        <v>425</v>
      </c>
      <c r="K247" t="s">
        <v>152</v>
      </c>
      <c r="L247" s="8">
        <v>43863</v>
      </c>
      <c r="M247" t="s">
        <v>152</v>
      </c>
      <c r="N247" s="8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>
        <v>1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</row>
    <row r="248" spans="1:32" x14ac:dyDescent="0.35">
      <c r="A248" t="s">
        <v>628</v>
      </c>
      <c r="B248" t="s">
        <v>629</v>
      </c>
      <c r="C248" t="s">
        <v>10</v>
      </c>
      <c r="D248" t="s">
        <v>430</v>
      </c>
      <c r="E248" t="s">
        <v>423</v>
      </c>
      <c r="F248" t="s">
        <v>152</v>
      </c>
      <c r="G248" t="s">
        <v>152</v>
      </c>
      <c r="H248" t="s">
        <v>152</v>
      </c>
      <c r="I248" t="s">
        <v>152</v>
      </c>
      <c r="J248" t="s">
        <v>152</v>
      </c>
      <c r="K248" t="s">
        <v>152</v>
      </c>
      <c r="L248" t="s">
        <v>152</v>
      </c>
      <c r="M248" t="s">
        <v>152</v>
      </c>
      <c r="N248" s="8" t="s">
        <v>152</v>
      </c>
      <c r="O248" t="s">
        <v>152</v>
      </c>
      <c r="P248" t="s">
        <v>152</v>
      </c>
      <c r="Q248" t="s">
        <v>152</v>
      </c>
      <c r="R248" t="s">
        <v>152</v>
      </c>
      <c r="S248" t="s">
        <v>152</v>
      </c>
      <c r="T248" t="s">
        <v>152</v>
      </c>
      <c r="U248" t="s">
        <v>152</v>
      </c>
      <c r="V248" t="s">
        <v>152</v>
      </c>
      <c r="W248" t="s">
        <v>152</v>
      </c>
      <c r="X248" t="s">
        <v>152</v>
      </c>
      <c r="Y248" t="s">
        <v>152</v>
      </c>
      <c r="Z248" t="s">
        <v>152</v>
      </c>
      <c r="AA248" t="s">
        <v>152</v>
      </c>
      <c r="AB248" t="s">
        <v>152</v>
      </c>
      <c r="AC248" t="s">
        <v>152</v>
      </c>
      <c r="AD248" t="s">
        <v>152</v>
      </c>
      <c r="AE248" t="s">
        <v>152</v>
      </c>
      <c r="AF248" t="s">
        <v>152</v>
      </c>
    </row>
    <row r="249" spans="1:32" x14ac:dyDescent="0.35">
      <c r="A249" t="s">
        <v>1300</v>
      </c>
      <c r="B249" t="s">
        <v>1301</v>
      </c>
      <c r="C249" t="s">
        <v>12</v>
      </c>
      <c r="D249" t="s">
        <v>427</v>
      </c>
      <c r="E249" t="s">
        <v>423</v>
      </c>
      <c r="F249" t="s">
        <v>1011</v>
      </c>
      <c r="G249" t="s">
        <v>1010</v>
      </c>
      <c r="H249" t="s">
        <v>424</v>
      </c>
      <c r="I249" t="s">
        <v>1302</v>
      </c>
      <c r="J249" t="s">
        <v>428</v>
      </c>
      <c r="K249" t="s">
        <v>152</v>
      </c>
      <c r="L249" t="s">
        <v>1303</v>
      </c>
      <c r="M249" t="s">
        <v>152</v>
      </c>
      <c r="N249" s="9" t="s">
        <v>152</v>
      </c>
      <c r="O249" t="s">
        <v>152</v>
      </c>
      <c r="P249" t="s">
        <v>152</v>
      </c>
      <c r="Q249" t="s">
        <v>152</v>
      </c>
      <c r="R249" t="s">
        <v>152</v>
      </c>
      <c r="S249" t="s">
        <v>152</v>
      </c>
      <c r="T249" t="s">
        <v>152</v>
      </c>
      <c r="U249" t="s">
        <v>152</v>
      </c>
      <c r="V249">
        <v>-1</v>
      </c>
      <c r="W249" t="s">
        <v>152</v>
      </c>
      <c r="X249" t="s">
        <v>429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</row>
    <row r="250" spans="1:32" x14ac:dyDescent="0.35">
      <c r="A250" t="s">
        <v>1300</v>
      </c>
      <c r="B250" t="s">
        <v>1301</v>
      </c>
      <c r="C250" t="s">
        <v>12</v>
      </c>
      <c r="D250" t="s">
        <v>427</v>
      </c>
      <c r="E250" t="s">
        <v>423</v>
      </c>
      <c r="F250" t="s">
        <v>1011</v>
      </c>
      <c r="G250" t="s">
        <v>1010</v>
      </c>
      <c r="H250" t="s">
        <v>424</v>
      </c>
      <c r="I250" t="s">
        <v>1304</v>
      </c>
      <c r="J250" t="s">
        <v>428</v>
      </c>
      <c r="K250" t="s">
        <v>152</v>
      </c>
      <c r="L250" t="s">
        <v>553</v>
      </c>
      <c r="M250" t="s">
        <v>152</v>
      </c>
      <c r="N250" s="9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>
        <v>-1</v>
      </c>
      <c r="W250" t="s">
        <v>152</v>
      </c>
      <c r="X250" t="s">
        <v>429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</row>
    <row r="251" spans="1:32" x14ac:dyDescent="0.35">
      <c r="A251" t="s">
        <v>1300</v>
      </c>
      <c r="B251" t="s">
        <v>1301</v>
      </c>
      <c r="C251" t="s">
        <v>12</v>
      </c>
      <c r="D251" t="s">
        <v>427</v>
      </c>
      <c r="E251" t="s">
        <v>423</v>
      </c>
      <c r="F251" t="s">
        <v>1011</v>
      </c>
      <c r="G251" t="s">
        <v>1010</v>
      </c>
      <c r="H251" t="s">
        <v>424</v>
      </c>
      <c r="I251" t="s">
        <v>1305</v>
      </c>
      <c r="J251" t="s">
        <v>428</v>
      </c>
      <c r="K251" t="s">
        <v>152</v>
      </c>
      <c r="L251" t="s">
        <v>1303</v>
      </c>
      <c r="M251" t="s">
        <v>152</v>
      </c>
      <c r="N251" s="9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>
        <v>-1</v>
      </c>
      <c r="W251" t="s">
        <v>152</v>
      </c>
      <c r="X251" t="s">
        <v>429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</row>
    <row r="252" spans="1:32" x14ac:dyDescent="0.35">
      <c r="A252" t="s">
        <v>1300</v>
      </c>
      <c r="B252" t="s">
        <v>1301</v>
      </c>
      <c r="C252" t="s">
        <v>12</v>
      </c>
      <c r="D252" t="s">
        <v>427</v>
      </c>
      <c r="E252" t="s">
        <v>423</v>
      </c>
      <c r="F252" t="s">
        <v>1011</v>
      </c>
      <c r="G252" t="s">
        <v>1010</v>
      </c>
      <c r="H252" t="s">
        <v>424</v>
      </c>
      <c r="I252" t="s">
        <v>1306</v>
      </c>
      <c r="J252" t="s">
        <v>428</v>
      </c>
      <c r="K252" t="s">
        <v>152</v>
      </c>
      <c r="L252" t="s">
        <v>552</v>
      </c>
      <c r="M252" t="s">
        <v>152</v>
      </c>
      <c r="N252" s="9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>
        <v>-1</v>
      </c>
      <c r="W252" t="s">
        <v>152</v>
      </c>
      <c r="X252" t="s">
        <v>429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</row>
    <row r="253" spans="1:32" x14ac:dyDescent="0.35">
      <c r="A253" t="s">
        <v>1300</v>
      </c>
      <c r="B253" t="s">
        <v>1301</v>
      </c>
      <c r="C253" t="s">
        <v>12</v>
      </c>
      <c r="D253" t="s">
        <v>427</v>
      </c>
      <c r="E253" t="s">
        <v>423</v>
      </c>
      <c r="F253" t="s">
        <v>1011</v>
      </c>
      <c r="G253" t="s">
        <v>1010</v>
      </c>
      <c r="H253" t="s">
        <v>424</v>
      </c>
      <c r="I253" t="s">
        <v>1307</v>
      </c>
      <c r="J253" t="s">
        <v>428</v>
      </c>
      <c r="K253" t="s">
        <v>152</v>
      </c>
      <c r="L253" t="s">
        <v>550</v>
      </c>
      <c r="M253" t="s">
        <v>152</v>
      </c>
      <c r="N253" s="9" t="s">
        <v>152</v>
      </c>
      <c r="O253" t="s">
        <v>152</v>
      </c>
      <c r="P253" t="s">
        <v>152</v>
      </c>
      <c r="Q253" t="s">
        <v>152</v>
      </c>
      <c r="R253" t="s">
        <v>152</v>
      </c>
      <c r="S253" t="s">
        <v>152</v>
      </c>
      <c r="T253" t="s">
        <v>152</v>
      </c>
      <c r="U253" t="s">
        <v>152</v>
      </c>
      <c r="V253">
        <v>-1</v>
      </c>
      <c r="W253" t="s">
        <v>152</v>
      </c>
      <c r="X253" t="s">
        <v>429</v>
      </c>
      <c r="Y253" t="s">
        <v>152</v>
      </c>
      <c r="Z253" t="s">
        <v>152</v>
      </c>
      <c r="AA253" t="s">
        <v>152</v>
      </c>
      <c r="AB253" t="s">
        <v>152</v>
      </c>
      <c r="AC253" t="s">
        <v>152</v>
      </c>
      <c r="AD253" t="s">
        <v>152</v>
      </c>
      <c r="AE253" t="s">
        <v>152</v>
      </c>
      <c r="AF253" t="s">
        <v>152</v>
      </c>
    </row>
    <row r="254" spans="1:32" x14ac:dyDescent="0.35">
      <c r="A254" t="s">
        <v>1308</v>
      </c>
      <c r="B254" t="s">
        <v>1309</v>
      </c>
      <c r="C254" t="s">
        <v>10</v>
      </c>
      <c r="D254" t="s">
        <v>430</v>
      </c>
      <c r="E254" t="s">
        <v>423</v>
      </c>
      <c r="F254" t="s">
        <v>152</v>
      </c>
      <c r="G254" t="s">
        <v>152</v>
      </c>
      <c r="H254" t="s">
        <v>152</v>
      </c>
      <c r="I254" t="s">
        <v>152</v>
      </c>
      <c r="J254" t="s">
        <v>152</v>
      </c>
      <c r="K254" t="s">
        <v>152</v>
      </c>
      <c r="L254" t="s">
        <v>152</v>
      </c>
      <c r="M254" t="s">
        <v>152</v>
      </c>
      <c r="N254" s="9" t="s">
        <v>152</v>
      </c>
      <c r="O254" t="s">
        <v>152</v>
      </c>
      <c r="P254" t="s">
        <v>152</v>
      </c>
      <c r="Q254" t="s">
        <v>152</v>
      </c>
      <c r="R254" t="s">
        <v>152</v>
      </c>
      <c r="S254" t="s">
        <v>152</v>
      </c>
      <c r="T254" t="s">
        <v>152</v>
      </c>
      <c r="U254" t="s">
        <v>152</v>
      </c>
      <c r="V254" t="s">
        <v>152</v>
      </c>
      <c r="W254" t="s">
        <v>152</v>
      </c>
      <c r="X254" t="s">
        <v>152</v>
      </c>
      <c r="Y254" t="s">
        <v>152</v>
      </c>
      <c r="Z254" t="s">
        <v>152</v>
      </c>
      <c r="AA254" t="s">
        <v>152</v>
      </c>
      <c r="AB254" t="s">
        <v>152</v>
      </c>
      <c r="AC254" t="s">
        <v>152</v>
      </c>
      <c r="AD254" t="s">
        <v>152</v>
      </c>
      <c r="AE254" t="s">
        <v>152</v>
      </c>
      <c r="AF254" t="s">
        <v>152</v>
      </c>
    </row>
    <row r="255" spans="1:32" x14ac:dyDescent="0.35">
      <c r="A255" t="s">
        <v>1310</v>
      </c>
      <c r="B255" t="s">
        <v>1311</v>
      </c>
      <c r="C255" t="s">
        <v>10</v>
      </c>
      <c r="D255" t="s">
        <v>430</v>
      </c>
      <c r="E255" t="s">
        <v>423</v>
      </c>
      <c r="F255" t="s">
        <v>152</v>
      </c>
      <c r="G255" t="s">
        <v>152</v>
      </c>
      <c r="H255" t="s">
        <v>152</v>
      </c>
      <c r="I255" t="s">
        <v>152</v>
      </c>
      <c r="J255" t="s">
        <v>152</v>
      </c>
      <c r="K255" t="s">
        <v>152</v>
      </c>
      <c r="L255" t="s">
        <v>152</v>
      </c>
      <c r="M255" t="s">
        <v>152</v>
      </c>
      <c r="N255" s="9" t="s">
        <v>152</v>
      </c>
      <c r="O255" t="s">
        <v>152</v>
      </c>
      <c r="P255" t="s">
        <v>152</v>
      </c>
      <c r="Q255" t="s">
        <v>152</v>
      </c>
      <c r="R255" t="s">
        <v>152</v>
      </c>
      <c r="S255" t="s">
        <v>152</v>
      </c>
      <c r="T255" t="s">
        <v>1312</v>
      </c>
      <c r="U255" t="s">
        <v>152</v>
      </c>
      <c r="V255" t="s">
        <v>152</v>
      </c>
      <c r="W255" t="s">
        <v>152</v>
      </c>
      <c r="X255" t="s">
        <v>152</v>
      </c>
      <c r="Y255" t="s">
        <v>152</v>
      </c>
      <c r="Z255" t="s">
        <v>152</v>
      </c>
      <c r="AA255" t="s">
        <v>152</v>
      </c>
      <c r="AB255" t="s">
        <v>152</v>
      </c>
      <c r="AC255" t="s">
        <v>152</v>
      </c>
      <c r="AD255" t="s">
        <v>152</v>
      </c>
      <c r="AE255" t="s">
        <v>152</v>
      </c>
      <c r="AF255" t="s">
        <v>152</v>
      </c>
    </row>
    <row r="256" spans="1:32" x14ac:dyDescent="0.35">
      <c r="A256" t="s">
        <v>1313</v>
      </c>
      <c r="B256" t="s">
        <v>1314</v>
      </c>
      <c r="C256" t="s">
        <v>11</v>
      </c>
      <c r="D256" t="s">
        <v>427</v>
      </c>
      <c r="E256" t="s">
        <v>423</v>
      </c>
      <c r="F256" t="s">
        <v>1020</v>
      </c>
      <c r="G256" t="s">
        <v>1019</v>
      </c>
      <c r="H256" t="s">
        <v>424</v>
      </c>
      <c r="I256" t="s">
        <v>1315</v>
      </c>
      <c r="J256" t="s">
        <v>428</v>
      </c>
      <c r="K256" t="s">
        <v>152</v>
      </c>
      <c r="L256" s="8">
        <v>43862</v>
      </c>
      <c r="M256" t="s">
        <v>152</v>
      </c>
      <c r="N256" s="9" t="s">
        <v>152</v>
      </c>
      <c r="O256" t="s">
        <v>152</v>
      </c>
      <c r="P256" t="s">
        <v>152</v>
      </c>
      <c r="Q256" t="s">
        <v>152</v>
      </c>
      <c r="R256" t="s">
        <v>152</v>
      </c>
      <c r="S256" t="s">
        <v>152</v>
      </c>
      <c r="T256" t="s">
        <v>152</v>
      </c>
      <c r="U256" t="s">
        <v>152</v>
      </c>
      <c r="V256">
        <v>1</v>
      </c>
      <c r="W256" t="s">
        <v>152</v>
      </c>
      <c r="X256" t="s">
        <v>591</v>
      </c>
      <c r="Y256" t="s">
        <v>1020</v>
      </c>
      <c r="Z256" t="s">
        <v>152</v>
      </c>
      <c r="AA256" t="s">
        <v>152</v>
      </c>
      <c r="AB256" t="s">
        <v>152</v>
      </c>
      <c r="AC256" t="s">
        <v>152</v>
      </c>
      <c r="AD256" t="s">
        <v>152</v>
      </c>
      <c r="AE256" t="s">
        <v>152</v>
      </c>
      <c r="AF256" t="s">
        <v>152</v>
      </c>
    </row>
    <row r="257" spans="1:32" x14ac:dyDescent="0.35">
      <c r="A257" t="s">
        <v>1316</v>
      </c>
      <c r="B257" t="s">
        <v>1317</v>
      </c>
      <c r="C257" t="s">
        <v>12</v>
      </c>
      <c r="D257" t="s">
        <v>427</v>
      </c>
      <c r="E257" t="s">
        <v>423</v>
      </c>
      <c r="F257" t="s">
        <v>1027</v>
      </c>
      <c r="G257" t="s">
        <v>1026</v>
      </c>
      <c r="H257" t="s">
        <v>424</v>
      </c>
      <c r="I257" t="s">
        <v>1318</v>
      </c>
      <c r="J257" t="s">
        <v>428</v>
      </c>
      <c r="K257" t="s">
        <v>152</v>
      </c>
      <c r="L257" s="8">
        <v>43831</v>
      </c>
      <c r="M257" t="s">
        <v>152</v>
      </c>
      <c r="N257" s="9" t="s">
        <v>152</v>
      </c>
      <c r="O257" t="s">
        <v>152</v>
      </c>
      <c r="P257" t="s">
        <v>152</v>
      </c>
      <c r="Q257" t="s">
        <v>152</v>
      </c>
      <c r="R257" t="s">
        <v>152</v>
      </c>
      <c r="S257" t="s">
        <v>152</v>
      </c>
      <c r="T257" t="s">
        <v>1319</v>
      </c>
      <c r="U257" t="s">
        <v>152</v>
      </c>
      <c r="V257">
        <v>1</v>
      </c>
      <c r="W257" t="s">
        <v>152</v>
      </c>
      <c r="X257" t="s">
        <v>429</v>
      </c>
      <c r="Y257" t="s">
        <v>152</v>
      </c>
      <c r="Z257" t="s">
        <v>152</v>
      </c>
      <c r="AA257" t="s">
        <v>152</v>
      </c>
      <c r="AB257" t="s">
        <v>152</v>
      </c>
      <c r="AC257" t="s">
        <v>152</v>
      </c>
      <c r="AD257" t="s">
        <v>152</v>
      </c>
      <c r="AE257" t="s">
        <v>152</v>
      </c>
      <c r="AF257" t="s">
        <v>152</v>
      </c>
    </row>
    <row r="258" spans="1:32" x14ac:dyDescent="0.35">
      <c r="A258" t="s">
        <v>1320</v>
      </c>
      <c r="B258" t="s">
        <v>1321</v>
      </c>
      <c r="C258" t="s">
        <v>12</v>
      </c>
      <c r="D258" t="s">
        <v>430</v>
      </c>
      <c r="E258" t="s">
        <v>423</v>
      </c>
      <c r="F258" t="s">
        <v>152</v>
      </c>
      <c r="G258" t="s">
        <v>152</v>
      </c>
      <c r="H258" t="s">
        <v>152</v>
      </c>
      <c r="I258" t="s">
        <v>152</v>
      </c>
      <c r="J258" t="s">
        <v>152</v>
      </c>
      <c r="K258" t="s">
        <v>152</v>
      </c>
      <c r="L258" t="s">
        <v>152</v>
      </c>
      <c r="M258" t="s">
        <v>152</v>
      </c>
      <c r="N258" s="9" t="s">
        <v>152</v>
      </c>
      <c r="O258" t="s">
        <v>152</v>
      </c>
      <c r="P258" t="s">
        <v>152</v>
      </c>
      <c r="Q258" t="s">
        <v>152</v>
      </c>
      <c r="R258" t="s">
        <v>152</v>
      </c>
      <c r="S258" t="s">
        <v>152</v>
      </c>
      <c r="T258" t="s">
        <v>1322</v>
      </c>
      <c r="U258" t="s">
        <v>152</v>
      </c>
      <c r="V258" t="s">
        <v>152</v>
      </c>
      <c r="W258" t="s">
        <v>152</v>
      </c>
      <c r="X258" t="s">
        <v>152</v>
      </c>
      <c r="Y258" t="s">
        <v>152</v>
      </c>
      <c r="Z258" t="s">
        <v>152</v>
      </c>
      <c r="AA258" t="s">
        <v>152</v>
      </c>
      <c r="AB258" t="s">
        <v>152</v>
      </c>
      <c r="AC258" t="s">
        <v>152</v>
      </c>
      <c r="AD258" t="s">
        <v>152</v>
      </c>
      <c r="AE258" t="s">
        <v>152</v>
      </c>
      <c r="AF258" t="s">
        <v>152</v>
      </c>
    </row>
    <row r="259" spans="1:32" x14ac:dyDescent="0.35">
      <c r="A259" t="s">
        <v>1323</v>
      </c>
      <c r="B259" t="s">
        <v>1324</v>
      </c>
      <c r="C259" t="s">
        <v>10</v>
      </c>
      <c r="D259" t="s">
        <v>430</v>
      </c>
      <c r="E259" t="s">
        <v>423</v>
      </c>
      <c r="F259" t="s">
        <v>152</v>
      </c>
      <c r="G259" t="s">
        <v>152</v>
      </c>
      <c r="H259" t="s">
        <v>152</v>
      </c>
      <c r="I259" t="s">
        <v>152</v>
      </c>
      <c r="J259" t="s">
        <v>152</v>
      </c>
      <c r="K259" t="s">
        <v>152</v>
      </c>
      <c r="L259" t="s">
        <v>152</v>
      </c>
      <c r="M259" t="s">
        <v>152</v>
      </c>
      <c r="N259" s="9" t="s">
        <v>152</v>
      </c>
      <c r="O259" t="s">
        <v>152</v>
      </c>
      <c r="P259" t="s">
        <v>152</v>
      </c>
      <c r="Q259" t="s">
        <v>152</v>
      </c>
      <c r="R259" t="s">
        <v>152</v>
      </c>
      <c r="S259" t="s">
        <v>152</v>
      </c>
      <c r="T259" t="s">
        <v>152</v>
      </c>
      <c r="U259" t="s">
        <v>152</v>
      </c>
      <c r="V259" t="s">
        <v>152</v>
      </c>
      <c r="W259" t="s">
        <v>152</v>
      </c>
      <c r="X259" t="s">
        <v>152</v>
      </c>
      <c r="Y259" t="s">
        <v>152</v>
      </c>
      <c r="Z259" t="s">
        <v>152</v>
      </c>
      <c r="AA259" t="s">
        <v>152</v>
      </c>
      <c r="AB259" t="s">
        <v>152</v>
      </c>
      <c r="AC259" t="s">
        <v>152</v>
      </c>
      <c r="AD259" t="s">
        <v>152</v>
      </c>
      <c r="AE259" t="s">
        <v>152</v>
      </c>
      <c r="AF259" t="s">
        <v>152</v>
      </c>
    </row>
    <row r="260" spans="1:32" x14ac:dyDescent="0.35">
      <c r="A260" t="s">
        <v>1325</v>
      </c>
      <c r="B260" t="s">
        <v>630</v>
      </c>
      <c r="C260" t="s">
        <v>11</v>
      </c>
      <c r="D260" t="s">
        <v>430</v>
      </c>
      <c r="E260" t="s">
        <v>423</v>
      </c>
      <c r="F260" t="s">
        <v>152</v>
      </c>
      <c r="G260" t="s">
        <v>152</v>
      </c>
      <c r="H260" t="s">
        <v>152</v>
      </c>
      <c r="I260" t="s">
        <v>152</v>
      </c>
      <c r="J260" t="s">
        <v>152</v>
      </c>
      <c r="K260" t="s">
        <v>152</v>
      </c>
      <c r="L260" t="s">
        <v>152</v>
      </c>
      <c r="M260" t="s">
        <v>152</v>
      </c>
      <c r="N260" s="9" t="s">
        <v>152</v>
      </c>
      <c r="O260" t="s">
        <v>152</v>
      </c>
      <c r="P260" t="s">
        <v>152</v>
      </c>
      <c r="Q260" t="s">
        <v>152</v>
      </c>
      <c r="R260" t="s">
        <v>152</v>
      </c>
      <c r="S260" t="s">
        <v>152</v>
      </c>
      <c r="T260" t="s">
        <v>152</v>
      </c>
      <c r="U260" t="s">
        <v>152</v>
      </c>
      <c r="V260" t="s">
        <v>152</v>
      </c>
      <c r="W260" t="s">
        <v>152</v>
      </c>
      <c r="X260" t="s">
        <v>152</v>
      </c>
      <c r="Y260" t="s">
        <v>152</v>
      </c>
      <c r="Z260" t="s">
        <v>152</v>
      </c>
      <c r="AA260" t="s">
        <v>152</v>
      </c>
      <c r="AB260" t="s">
        <v>152</v>
      </c>
      <c r="AC260" t="s">
        <v>152</v>
      </c>
      <c r="AD260" t="s">
        <v>152</v>
      </c>
      <c r="AE260" t="s">
        <v>152</v>
      </c>
      <c r="AF260" t="s">
        <v>152</v>
      </c>
    </row>
    <row r="261" spans="1:32" x14ac:dyDescent="0.35">
      <c r="A261" t="s">
        <v>1326</v>
      </c>
      <c r="B261" t="s">
        <v>631</v>
      </c>
      <c r="C261" t="s">
        <v>10</v>
      </c>
      <c r="D261" t="s">
        <v>422</v>
      </c>
      <c r="E261" t="s">
        <v>423</v>
      </c>
      <c r="F261" t="s">
        <v>152</v>
      </c>
      <c r="G261" t="s">
        <v>368</v>
      </c>
      <c r="H261" t="s">
        <v>424</v>
      </c>
      <c r="I261" t="s">
        <v>632</v>
      </c>
      <c r="J261" t="s">
        <v>428</v>
      </c>
      <c r="K261" t="s">
        <v>152</v>
      </c>
      <c r="L261" t="s">
        <v>152</v>
      </c>
      <c r="M261" t="s">
        <v>152</v>
      </c>
      <c r="N261" s="9" t="s">
        <v>152</v>
      </c>
      <c r="O261" t="s">
        <v>152</v>
      </c>
      <c r="P261" t="s">
        <v>152</v>
      </c>
      <c r="Q261" t="s">
        <v>152</v>
      </c>
      <c r="R261" t="s">
        <v>152</v>
      </c>
      <c r="S261" t="s">
        <v>152</v>
      </c>
      <c r="T261" t="s">
        <v>152</v>
      </c>
      <c r="U261">
        <v>2837</v>
      </c>
      <c r="V261">
        <v>1</v>
      </c>
      <c r="W261" t="s">
        <v>152</v>
      </c>
      <c r="X261" t="s">
        <v>152</v>
      </c>
      <c r="Y261" t="s">
        <v>152</v>
      </c>
      <c r="Z261" t="s">
        <v>152</v>
      </c>
      <c r="AA261" t="s">
        <v>152</v>
      </c>
      <c r="AB261" t="s">
        <v>152</v>
      </c>
      <c r="AC261" t="s">
        <v>152</v>
      </c>
      <c r="AD261" t="s">
        <v>152</v>
      </c>
      <c r="AE261" t="s">
        <v>152</v>
      </c>
      <c r="AF261" t="s">
        <v>152</v>
      </c>
    </row>
    <row r="262" spans="1:32" x14ac:dyDescent="0.35">
      <c r="A262" t="s">
        <v>1327</v>
      </c>
      <c r="B262" t="s">
        <v>1328</v>
      </c>
      <c r="C262" t="s">
        <v>12</v>
      </c>
      <c r="D262" t="s">
        <v>430</v>
      </c>
      <c r="E262" t="s">
        <v>423</v>
      </c>
      <c r="F262" t="s">
        <v>152</v>
      </c>
      <c r="G262" t="s">
        <v>152</v>
      </c>
      <c r="H262" t="s">
        <v>152</v>
      </c>
      <c r="I262" t="s">
        <v>152</v>
      </c>
      <c r="J262" t="s">
        <v>152</v>
      </c>
      <c r="K262" t="s">
        <v>152</v>
      </c>
      <c r="L262" t="s">
        <v>152</v>
      </c>
      <c r="M262" t="s">
        <v>152</v>
      </c>
      <c r="N262" s="9" t="s">
        <v>152</v>
      </c>
      <c r="O262" t="s">
        <v>152</v>
      </c>
      <c r="P262" t="s">
        <v>152</v>
      </c>
      <c r="Q262" t="s">
        <v>152</v>
      </c>
      <c r="R262" t="s">
        <v>152</v>
      </c>
      <c r="S262" t="s">
        <v>152</v>
      </c>
      <c r="T262" t="s">
        <v>152</v>
      </c>
      <c r="U262" t="s">
        <v>152</v>
      </c>
      <c r="V262" t="s">
        <v>152</v>
      </c>
      <c r="W262" t="s">
        <v>152</v>
      </c>
      <c r="X262" t="s">
        <v>152</v>
      </c>
      <c r="Y262" t="s">
        <v>152</v>
      </c>
      <c r="Z262" t="s">
        <v>152</v>
      </c>
      <c r="AA262" t="s">
        <v>152</v>
      </c>
      <c r="AB262" t="s">
        <v>152</v>
      </c>
      <c r="AC262" t="s">
        <v>152</v>
      </c>
      <c r="AD262" t="s">
        <v>152</v>
      </c>
      <c r="AE262" t="s">
        <v>152</v>
      </c>
      <c r="AF262" t="s">
        <v>152</v>
      </c>
    </row>
    <row r="263" spans="1:32" x14ac:dyDescent="0.35">
      <c r="A263" t="s">
        <v>1329</v>
      </c>
      <c r="B263" t="s">
        <v>1330</v>
      </c>
      <c r="C263" t="s">
        <v>10</v>
      </c>
      <c r="D263" t="s">
        <v>427</v>
      </c>
      <c r="E263" t="s">
        <v>423</v>
      </c>
      <c r="F263" t="s">
        <v>1033</v>
      </c>
      <c r="G263" t="s">
        <v>1032</v>
      </c>
      <c r="H263" t="s">
        <v>424</v>
      </c>
      <c r="I263" t="s">
        <v>1331</v>
      </c>
      <c r="J263" t="s">
        <v>428</v>
      </c>
      <c r="K263" t="s">
        <v>152</v>
      </c>
      <c r="L263" s="8">
        <v>44168</v>
      </c>
      <c r="M263" t="s">
        <v>152</v>
      </c>
      <c r="N263" s="9" t="s">
        <v>152</v>
      </c>
      <c r="O263" t="s">
        <v>152</v>
      </c>
      <c r="P263" t="s">
        <v>152</v>
      </c>
      <c r="Q263" t="s">
        <v>152</v>
      </c>
      <c r="R263" t="s">
        <v>152</v>
      </c>
      <c r="S263" t="s">
        <v>152</v>
      </c>
      <c r="T263" t="s">
        <v>1332</v>
      </c>
      <c r="U263" t="s">
        <v>152</v>
      </c>
      <c r="V263">
        <v>1</v>
      </c>
      <c r="W263" t="s">
        <v>152</v>
      </c>
      <c r="X263" t="s">
        <v>429</v>
      </c>
      <c r="Y263" t="s">
        <v>152</v>
      </c>
      <c r="Z263" t="s">
        <v>152</v>
      </c>
      <c r="AA263" t="s">
        <v>152</v>
      </c>
      <c r="AB263" t="s">
        <v>152</v>
      </c>
      <c r="AC263" t="s">
        <v>152</v>
      </c>
      <c r="AD263" t="s">
        <v>152</v>
      </c>
      <c r="AE263" t="s">
        <v>152</v>
      </c>
      <c r="AF263" t="s">
        <v>152</v>
      </c>
    </row>
    <row r="264" spans="1:32" x14ac:dyDescent="0.35">
      <c r="A264" t="s">
        <v>1329</v>
      </c>
      <c r="B264" t="s">
        <v>1330</v>
      </c>
      <c r="C264" t="s">
        <v>10</v>
      </c>
      <c r="D264" t="s">
        <v>427</v>
      </c>
      <c r="E264" t="s">
        <v>423</v>
      </c>
      <c r="F264" t="s">
        <v>1033</v>
      </c>
      <c r="G264" t="s">
        <v>1032</v>
      </c>
      <c r="H264" t="s">
        <v>424</v>
      </c>
      <c r="I264" t="s">
        <v>1333</v>
      </c>
      <c r="J264" t="s">
        <v>428</v>
      </c>
      <c r="K264" t="s">
        <v>152</v>
      </c>
      <c r="L264" s="8">
        <v>44168</v>
      </c>
      <c r="M264" t="s">
        <v>152</v>
      </c>
      <c r="N264" s="9" t="s">
        <v>152</v>
      </c>
      <c r="O264" t="s">
        <v>152</v>
      </c>
      <c r="P264" t="s">
        <v>152</v>
      </c>
      <c r="Q264" t="s">
        <v>152</v>
      </c>
      <c r="R264" t="s">
        <v>152</v>
      </c>
      <c r="S264" t="s">
        <v>152</v>
      </c>
      <c r="T264" t="s">
        <v>1332</v>
      </c>
      <c r="U264" t="s">
        <v>152</v>
      </c>
      <c r="V264">
        <v>1</v>
      </c>
      <c r="W264" t="s">
        <v>152</v>
      </c>
      <c r="X264" t="s">
        <v>429</v>
      </c>
      <c r="Y264" t="s">
        <v>152</v>
      </c>
      <c r="Z264" t="s">
        <v>152</v>
      </c>
      <c r="AA264" t="s">
        <v>152</v>
      </c>
      <c r="AB264" t="s">
        <v>152</v>
      </c>
      <c r="AC264" t="s">
        <v>152</v>
      </c>
      <c r="AD264" t="s">
        <v>152</v>
      </c>
      <c r="AE264" t="s">
        <v>152</v>
      </c>
      <c r="AF264" t="s">
        <v>152</v>
      </c>
    </row>
    <row r="265" spans="1:32" x14ac:dyDescent="0.35">
      <c r="A265" t="s">
        <v>1329</v>
      </c>
      <c r="B265" t="s">
        <v>1330</v>
      </c>
      <c r="C265" t="s">
        <v>10</v>
      </c>
      <c r="D265" t="s">
        <v>427</v>
      </c>
      <c r="E265" t="s">
        <v>423</v>
      </c>
      <c r="F265" t="s">
        <v>1033</v>
      </c>
      <c r="G265" t="s">
        <v>1032</v>
      </c>
      <c r="H265" t="s">
        <v>424</v>
      </c>
      <c r="I265" t="s">
        <v>1334</v>
      </c>
      <c r="J265" t="s">
        <v>428</v>
      </c>
      <c r="K265" t="s">
        <v>152</v>
      </c>
      <c r="L265" s="8">
        <v>44138</v>
      </c>
      <c r="M265" t="s">
        <v>152</v>
      </c>
      <c r="N265" t="s">
        <v>152</v>
      </c>
      <c r="O265" t="s">
        <v>152</v>
      </c>
      <c r="P265" t="s">
        <v>152</v>
      </c>
      <c r="Q265" t="s">
        <v>152</v>
      </c>
      <c r="R265" t="s">
        <v>152</v>
      </c>
      <c r="S265" t="s">
        <v>152</v>
      </c>
      <c r="T265" t="s">
        <v>1332</v>
      </c>
      <c r="U265" t="s">
        <v>152</v>
      </c>
      <c r="V265">
        <v>1</v>
      </c>
      <c r="W265" t="s">
        <v>152</v>
      </c>
      <c r="X265" t="s">
        <v>429</v>
      </c>
      <c r="Y265" t="s">
        <v>152</v>
      </c>
      <c r="Z265" t="s">
        <v>152</v>
      </c>
      <c r="AA265" t="s">
        <v>152</v>
      </c>
      <c r="AB265" t="s">
        <v>152</v>
      </c>
      <c r="AC265" t="s">
        <v>152</v>
      </c>
      <c r="AD265" t="s">
        <v>152</v>
      </c>
      <c r="AE265" t="s">
        <v>152</v>
      </c>
      <c r="AF265" t="s">
        <v>152</v>
      </c>
    </row>
    <row r="266" spans="1:32" x14ac:dyDescent="0.35">
      <c r="A266" t="s">
        <v>1329</v>
      </c>
      <c r="B266" t="s">
        <v>1330</v>
      </c>
      <c r="C266" t="s">
        <v>10</v>
      </c>
      <c r="D266" t="s">
        <v>427</v>
      </c>
      <c r="E266" t="s">
        <v>423</v>
      </c>
      <c r="F266" t="s">
        <v>1033</v>
      </c>
      <c r="G266" t="s">
        <v>1032</v>
      </c>
      <c r="H266" t="s">
        <v>424</v>
      </c>
      <c r="I266" t="s">
        <v>1335</v>
      </c>
      <c r="J266" t="s">
        <v>428</v>
      </c>
      <c r="K266" t="s">
        <v>152</v>
      </c>
      <c r="L266" s="8">
        <v>44105</v>
      </c>
      <c r="M266" t="s">
        <v>152</v>
      </c>
      <c r="N266" t="s">
        <v>152</v>
      </c>
      <c r="O266" t="s">
        <v>152</v>
      </c>
      <c r="P266" t="s">
        <v>152</v>
      </c>
      <c r="Q266" t="s">
        <v>152</v>
      </c>
      <c r="R266" t="s">
        <v>152</v>
      </c>
      <c r="S266" t="s">
        <v>152</v>
      </c>
      <c r="T266" t="s">
        <v>1332</v>
      </c>
      <c r="U266" t="s">
        <v>152</v>
      </c>
      <c r="V266">
        <v>1</v>
      </c>
      <c r="W266" t="s">
        <v>152</v>
      </c>
      <c r="X266" t="s">
        <v>429</v>
      </c>
      <c r="Y266" t="s">
        <v>152</v>
      </c>
      <c r="Z266" t="s">
        <v>152</v>
      </c>
      <c r="AA266" t="s">
        <v>152</v>
      </c>
      <c r="AB266" t="s">
        <v>152</v>
      </c>
      <c r="AC266" t="s">
        <v>152</v>
      </c>
      <c r="AD266" t="s">
        <v>152</v>
      </c>
      <c r="AE266" t="s">
        <v>152</v>
      </c>
      <c r="AF266" t="s">
        <v>152</v>
      </c>
    </row>
    <row r="267" spans="1:32" x14ac:dyDescent="0.35">
      <c r="A267" t="s">
        <v>1336</v>
      </c>
      <c r="B267" t="s">
        <v>1337</v>
      </c>
      <c r="C267" t="s">
        <v>12</v>
      </c>
      <c r="D267" t="s">
        <v>427</v>
      </c>
      <c r="E267" t="s">
        <v>423</v>
      </c>
      <c r="F267" t="s">
        <v>1033</v>
      </c>
      <c r="G267" t="s">
        <v>1032</v>
      </c>
      <c r="H267" t="s">
        <v>424</v>
      </c>
      <c r="I267" t="s">
        <v>1331</v>
      </c>
      <c r="J267" t="s">
        <v>428</v>
      </c>
      <c r="K267" t="s">
        <v>152</v>
      </c>
      <c r="L267" s="8">
        <v>44168</v>
      </c>
      <c r="M267" t="s">
        <v>152</v>
      </c>
      <c r="N267" s="8" t="s">
        <v>152</v>
      </c>
      <c r="O267" t="s">
        <v>152</v>
      </c>
      <c r="P267" t="s">
        <v>152</v>
      </c>
      <c r="Q267" t="s">
        <v>152</v>
      </c>
      <c r="R267" t="s">
        <v>152</v>
      </c>
      <c r="S267" t="s">
        <v>152</v>
      </c>
      <c r="T267" t="s">
        <v>152</v>
      </c>
      <c r="U267" t="s">
        <v>152</v>
      </c>
      <c r="V267">
        <v>1</v>
      </c>
      <c r="W267" t="s">
        <v>152</v>
      </c>
      <c r="X267" t="s">
        <v>429</v>
      </c>
      <c r="Y267" t="s">
        <v>152</v>
      </c>
      <c r="Z267" t="s">
        <v>152</v>
      </c>
      <c r="AA267" t="s">
        <v>152</v>
      </c>
      <c r="AB267" t="s">
        <v>152</v>
      </c>
      <c r="AC267" t="s">
        <v>152</v>
      </c>
      <c r="AD267" t="s">
        <v>152</v>
      </c>
      <c r="AE267" t="s">
        <v>152</v>
      </c>
      <c r="AF267" t="s">
        <v>152</v>
      </c>
    </row>
    <row r="268" spans="1:32" x14ac:dyDescent="0.35">
      <c r="A268" t="s">
        <v>1336</v>
      </c>
      <c r="B268" t="s">
        <v>1337</v>
      </c>
      <c r="C268" t="s">
        <v>12</v>
      </c>
      <c r="D268" t="s">
        <v>427</v>
      </c>
      <c r="E268" t="s">
        <v>423</v>
      </c>
      <c r="F268" t="s">
        <v>1033</v>
      </c>
      <c r="G268" t="s">
        <v>1032</v>
      </c>
      <c r="H268" t="s">
        <v>424</v>
      </c>
      <c r="I268" t="s">
        <v>1333</v>
      </c>
      <c r="J268" t="s">
        <v>428</v>
      </c>
      <c r="K268" t="s">
        <v>152</v>
      </c>
      <c r="L268" s="8">
        <v>44168</v>
      </c>
      <c r="M268" t="s">
        <v>152</v>
      </c>
      <c r="N268" s="8" t="s">
        <v>152</v>
      </c>
      <c r="O268" t="s">
        <v>152</v>
      </c>
      <c r="P268" t="s">
        <v>152</v>
      </c>
      <c r="Q268" t="s">
        <v>152</v>
      </c>
      <c r="R268" t="s">
        <v>152</v>
      </c>
      <c r="S268" t="s">
        <v>152</v>
      </c>
      <c r="T268" t="s">
        <v>152</v>
      </c>
      <c r="U268" t="s">
        <v>152</v>
      </c>
      <c r="V268">
        <v>1</v>
      </c>
      <c r="W268" t="s">
        <v>152</v>
      </c>
      <c r="X268" t="s">
        <v>429</v>
      </c>
      <c r="Y268" t="s">
        <v>152</v>
      </c>
      <c r="Z268" t="s">
        <v>152</v>
      </c>
      <c r="AA268" t="s">
        <v>152</v>
      </c>
      <c r="AB268" t="s">
        <v>152</v>
      </c>
      <c r="AC268" t="s">
        <v>152</v>
      </c>
      <c r="AD268" t="s">
        <v>152</v>
      </c>
      <c r="AE268" t="s">
        <v>152</v>
      </c>
      <c r="AF268" t="s">
        <v>152</v>
      </c>
    </row>
    <row r="269" spans="1:32" x14ac:dyDescent="0.35">
      <c r="A269" t="s">
        <v>1336</v>
      </c>
      <c r="B269" t="s">
        <v>1337</v>
      </c>
      <c r="C269" t="s">
        <v>12</v>
      </c>
      <c r="D269" t="s">
        <v>427</v>
      </c>
      <c r="E269" t="s">
        <v>423</v>
      </c>
      <c r="F269" t="s">
        <v>1033</v>
      </c>
      <c r="G269" t="s">
        <v>1032</v>
      </c>
      <c r="H269" t="s">
        <v>424</v>
      </c>
      <c r="I269" t="s">
        <v>1334</v>
      </c>
      <c r="J269" t="s">
        <v>428</v>
      </c>
      <c r="K269" t="s">
        <v>152</v>
      </c>
      <c r="L269" s="8">
        <v>44138</v>
      </c>
      <c r="M269" t="s">
        <v>152</v>
      </c>
      <c r="N269" s="8" t="s">
        <v>152</v>
      </c>
      <c r="O269" t="s">
        <v>152</v>
      </c>
      <c r="P269" t="s">
        <v>152</v>
      </c>
      <c r="Q269" t="s">
        <v>152</v>
      </c>
      <c r="R269" t="s">
        <v>152</v>
      </c>
      <c r="S269" t="s">
        <v>152</v>
      </c>
      <c r="T269" t="s">
        <v>152</v>
      </c>
      <c r="U269" t="s">
        <v>152</v>
      </c>
      <c r="V269">
        <v>1</v>
      </c>
      <c r="W269" t="s">
        <v>152</v>
      </c>
      <c r="X269" t="s">
        <v>429</v>
      </c>
      <c r="Y269" t="s">
        <v>152</v>
      </c>
      <c r="Z269" t="s">
        <v>152</v>
      </c>
      <c r="AA269" t="s">
        <v>152</v>
      </c>
      <c r="AB269" t="s">
        <v>152</v>
      </c>
      <c r="AC269" t="s">
        <v>152</v>
      </c>
      <c r="AD269" t="s">
        <v>152</v>
      </c>
      <c r="AE269" t="s">
        <v>152</v>
      </c>
      <c r="AF269" t="s">
        <v>152</v>
      </c>
    </row>
    <row r="270" spans="1:32" x14ac:dyDescent="0.35">
      <c r="A270" t="s">
        <v>1336</v>
      </c>
      <c r="B270" t="s">
        <v>1337</v>
      </c>
      <c r="C270" t="s">
        <v>12</v>
      </c>
      <c r="D270" t="s">
        <v>427</v>
      </c>
      <c r="E270" t="s">
        <v>423</v>
      </c>
      <c r="F270" t="s">
        <v>1033</v>
      </c>
      <c r="G270" t="s">
        <v>1032</v>
      </c>
      <c r="H270" t="s">
        <v>424</v>
      </c>
      <c r="I270" t="s">
        <v>1335</v>
      </c>
      <c r="J270" t="s">
        <v>428</v>
      </c>
      <c r="K270" t="s">
        <v>152</v>
      </c>
      <c r="L270" s="8">
        <v>44105</v>
      </c>
      <c r="M270" t="s">
        <v>152</v>
      </c>
      <c r="N270" s="8" t="s">
        <v>152</v>
      </c>
      <c r="O270" t="s">
        <v>152</v>
      </c>
      <c r="P270" t="s">
        <v>152</v>
      </c>
      <c r="Q270" t="s">
        <v>152</v>
      </c>
      <c r="R270" t="s">
        <v>152</v>
      </c>
      <c r="S270" t="s">
        <v>152</v>
      </c>
      <c r="T270" t="s">
        <v>152</v>
      </c>
      <c r="U270" t="s">
        <v>152</v>
      </c>
      <c r="V270">
        <v>1</v>
      </c>
      <c r="W270" t="s">
        <v>152</v>
      </c>
      <c r="X270" t="s">
        <v>429</v>
      </c>
      <c r="Y270" t="s">
        <v>152</v>
      </c>
      <c r="Z270" t="s">
        <v>152</v>
      </c>
      <c r="AA270" t="s">
        <v>152</v>
      </c>
      <c r="AB270" t="s">
        <v>152</v>
      </c>
      <c r="AC270" t="s">
        <v>152</v>
      </c>
      <c r="AD270" t="s">
        <v>152</v>
      </c>
      <c r="AE270" t="s">
        <v>152</v>
      </c>
      <c r="AF270" t="s">
        <v>152</v>
      </c>
    </row>
    <row r="271" spans="1:32" x14ac:dyDescent="0.35">
      <c r="A271" t="s">
        <v>1338</v>
      </c>
      <c r="B271" t="s">
        <v>1339</v>
      </c>
      <c r="C271" t="s">
        <v>12</v>
      </c>
      <c r="D271" t="s">
        <v>427</v>
      </c>
      <c r="E271" t="s">
        <v>423</v>
      </c>
      <c r="F271" t="s">
        <v>1033</v>
      </c>
      <c r="G271" t="s">
        <v>1032</v>
      </c>
      <c r="H271" t="s">
        <v>424</v>
      </c>
      <c r="I271" t="s">
        <v>1331</v>
      </c>
      <c r="J271" t="s">
        <v>428</v>
      </c>
      <c r="K271" t="s">
        <v>152</v>
      </c>
      <c r="L271" s="8">
        <v>44168</v>
      </c>
      <c r="M271" t="s">
        <v>152</v>
      </c>
      <c r="N271" t="s">
        <v>152</v>
      </c>
      <c r="O271" t="s">
        <v>152</v>
      </c>
      <c r="P271" t="s">
        <v>152</v>
      </c>
      <c r="Q271" t="s">
        <v>152</v>
      </c>
      <c r="R271" t="s">
        <v>152</v>
      </c>
      <c r="S271" t="s">
        <v>152</v>
      </c>
      <c r="T271" t="s">
        <v>1340</v>
      </c>
      <c r="U271" t="s">
        <v>152</v>
      </c>
      <c r="V271">
        <v>1</v>
      </c>
      <c r="W271" t="s">
        <v>152</v>
      </c>
      <c r="X271" t="s">
        <v>429</v>
      </c>
      <c r="Y271" t="s">
        <v>152</v>
      </c>
      <c r="Z271" t="s">
        <v>152</v>
      </c>
      <c r="AA271" t="s">
        <v>152</v>
      </c>
      <c r="AB271" t="s">
        <v>152</v>
      </c>
      <c r="AC271" t="s">
        <v>152</v>
      </c>
      <c r="AD271" t="s">
        <v>152</v>
      </c>
      <c r="AE271" t="s">
        <v>152</v>
      </c>
      <c r="AF271" t="s">
        <v>152</v>
      </c>
    </row>
    <row r="272" spans="1:32" x14ac:dyDescent="0.35">
      <c r="A272" t="s">
        <v>1338</v>
      </c>
      <c r="B272" t="s">
        <v>1339</v>
      </c>
      <c r="C272" t="s">
        <v>12</v>
      </c>
      <c r="D272" t="s">
        <v>427</v>
      </c>
      <c r="E272" t="s">
        <v>423</v>
      </c>
      <c r="F272" t="s">
        <v>1033</v>
      </c>
      <c r="G272" t="s">
        <v>1032</v>
      </c>
      <c r="H272" t="s">
        <v>424</v>
      </c>
      <c r="I272" t="s">
        <v>1333</v>
      </c>
      <c r="J272" t="s">
        <v>428</v>
      </c>
      <c r="K272" t="s">
        <v>152</v>
      </c>
      <c r="L272" s="8">
        <v>44168</v>
      </c>
      <c r="M272" t="s">
        <v>152</v>
      </c>
      <c r="N272" t="s">
        <v>152</v>
      </c>
      <c r="O272" t="s">
        <v>152</v>
      </c>
      <c r="P272" t="s">
        <v>152</v>
      </c>
      <c r="Q272" t="s">
        <v>152</v>
      </c>
      <c r="R272" t="s">
        <v>152</v>
      </c>
      <c r="S272" t="s">
        <v>152</v>
      </c>
      <c r="T272" t="s">
        <v>1340</v>
      </c>
      <c r="U272" t="s">
        <v>152</v>
      </c>
      <c r="V272">
        <v>1</v>
      </c>
      <c r="W272" t="s">
        <v>152</v>
      </c>
      <c r="X272" t="s">
        <v>429</v>
      </c>
      <c r="Y272" t="s">
        <v>152</v>
      </c>
      <c r="Z272" t="s">
        <v>152</v>
      </c>
      <c r="AA272" t="s">
        <v>152</v>
      </c>
      <c r="AB272" t="s">
        <v>152</v>
      </c>
      <c r="AC272" t="s">
        <v>152</v>
      </c>
      <c r="AD272" t="s">
        <v>152</v>
      </c>
      <c r="AE272" t="s">
        <v>152</v>
      </c>
      <c r="AF272" t="s">
        <v>152</v>
      </c>
    </row>
    <row r="273" spans="1:32" x14ac:dyDescent="0.35">
      <c r="A273" t="s">
        <v>1338</v>
      </c>
      <c r="B273" t="s">
        <v>1339</v>
      </c>
      <c r="C273" t="s">
        <v>12</v>
      </c>
      <c r="D273" t="s">
        <v>427</v>
      </c>
      <c r="E273" t="s">
        <v>423</v>
      </c>
      <c r="F273" t="s">
        <v>1033</v>
      </c>
      <c r="G273" t="s">
        <v>1032</v>
      </c>
      <c r="H273" t="s">
        <v>424</v>
      </c>
      <c r="I273" t="s">
        <v>1334</v>
      </c>
      <c r="J273" t="s">
        <v>428</v>
      </c>
      <c r="K273" t="s">
        <v>152</v>
      </c>
      <c r="L273" s="8">
        <v>44138</v>
      </c>
      <c r="M273" t="s">
        <v>152</v>
      </c>
      <c r="N273" t="s">
        <v>152</v>
      </c>
      <c r="O273" t="s">
        <v>152</v>
      </c>
      <c r="P273" t="s">
        <v>152</v>
      </c>
      <c r="Q273" t="s">
        <v>152</v>
      </c>
      <c r="R273" t="s">
        <v>152</v>
      </c>
      <c r="S273" t="s">
        <v>152</v>
      </c>
      <c r="T273" t="s">
        <v>1340</v>
      </c>
      <c r="U273" t="s">
        <v>152</v>
      </c>
      <c r="V273">
        <v>1</v>
      </c>
      <c r="W273" t="s">
        <v>152</v>
      </c>
      <c r="X273" t="s">
        <v>429</v>
      </c>
      <c r="Y273" t="s">
        <v>152</v>
      </c>
      <c r="Z273" t="s">
        <v>152</v>
      </c>
      <c r="AA273" t="s">
        <v>152</v>
      </c>
      <c r="AB273" t="s">
        <v>152</v>
      </c>
      <c r="AC273" t="s">
        <v>152</v>
      </c>
      <c r="AD273" t="s">
        <v>152</v>
      </c>
      <c r="AE273" t="s">
        <v>152</v>
      </c>
      <c r="AF273" t="s">
        <v>152</v>
      </c>
    </row>
    <row r="274" spans="1:32" x14ac:dyDescent="0.35">
      <c r="A274" t="s">
        <v>1338</v>
      </c>
      <c r="B274" t="s">
        <v>1339</v>
      </c>
      <c r="C274" t="s">
        <v>12</v>
      </c>
      <c r="D274" t="s">
        <v>427</v>
      </c>
      <c r="E274" t="s">
        <v>423</v>
      </c>
      <c r="F274" t="s">
        <v>1033</v>
      </c>
      <c r="G274" t="s">
        <v>1032</v>
      </c>
      <c r="H274" t="s">
        <v>424</v>
      </c>
      <c r="I274" t="s">
        <v>1335</v>
      </c>
      <c r="J274" t="s">
        <v>428</v>
      </c>
      <c r="K274" t="s">
        <v>152</v>
      </c>
      <c r="L274" s="8">
        <v>44105</v>
      </c>
      <c r="M274" t="s">
        <v>152</v>
      </c>
      <c r="N274" t="s">
        <v>152</v>
      </c>
      <c r="O274" t="s">
        <v>152</v>
      </c>
      <c r="P274" t="s">
        <v>152</v>
      </c>
      <c r="Q274" t="s">
        <v>152</v>
      </c>
      <c r="R274" t="s">
        <v>152</v>
      </c>
      <c r="S274" t="s">
        <v>152</v>
      </c>
      <c r="T274" t="s">
        <v>1340</v>
      </c>
      <c r="U274" t="s">
        <v>152</v>
      </c>
      <c r="V274">
        <v>1</v>
      </c>
      <c r="W274" t="s">
        <v>152</v>
      </c>
      <c r="X274" t="s">
        <v>429</v>
      </c>
      <c r="Y274" t="s">
        <v>152</v>
      </c>
      <c r="Z274" t="s">
        <v>152</v>
      </c>
      <c r="AA274" t="s">
        <v>152</v>
      </c>
      <c r="AB274" t="s">
        <v>152</v>
      </c>
      <c r="AC274" t="s">
        <v>152</v>
      </c>
      <c r="AD274" t="s">
        <v>152</v>
      </c>
      <c r="AE274" t="s">
        <v>152</v>
      </c>
      <c r="AF274" t="s">
        <v>152</v>
      </c>
    </row>
    <row r="275" spans="1:32" x14ac:dyDescent="0.35">
      <c r="A275" t="s">
        <v>1341</v>
      </c>
      <c r="B275" t="s">
        <v>1342</v>
      </c>
      <c r="C275" t="s">
        <v>12</v>
      </c>
      <c r="D275" t="s">
        <v>427</v>
      </c>
      <c r="E275" t="s">
        <v>423</v>
      </c>
      <c r="F275" t="s">
        <v>1038</v>
      </c>
      <c r="G275" t="s">
        <v>1037</v>
      </c>
      <c r="H275" t="s">
        <v>424</v>
      </c>
      <c r="I275" t="s">
        <v>1343</v>
      </c>
      <c r="J275" t="s">
        <v>428</v>
      </c>
      <c r="K275" t="s">
        <v>152</v>
      </c>
      <c r="L275" s="9">
        <v>46023</v>
      </c>
      <c r="M275" t="s">
        <v>152</v>
      </c>
      <c r="N275" t="s">
        <v>152</v>
      </c>
      <c r="O275" t="s">
        <v>152</v>
      </c>
      <c r="P275" t="s">
        <v>152</v>
      </c>
      <c r="Q275" t="s">
        <v>152</v>
      </c>
      <c r="R275" t="s">
        <v>152</v>
      </c>
      <c r="S275" t="s">
        <v>152</v>
      </c>
      <c r="T275" t="s">
        <v>152</v>
      </c>
      <c r="U275" t="s">
        <v>152</v>
      </c>
      <c r="V275">
        <v>1</v>
      </c>
      <c r="W275" t="s">
        <v>152</v>
      </c>
      <c r="X275" t="s">
        <v>429</v>
      </c>
      <c r="Y275" t="s">
        <v>152</v>
      </c>
      <c r="Z275" t="s">
        <v>152</v>
      </c>
      <c r="AA275" t="s">
        <v>152</v>
      </c>
      <c r="AB275" t="s">
        <v>152</v>
      </c>
      <c r="AC275" t="s">
        <v>152</v>
      </c>
      <c r="AD275" t="s">
        <v>152</v>
      </c>
      <c r="AE275" t="s">
        <v>152</v>
      </c>
      <c r="AF275" t="s">
        <v>152</v>
      </c>
    </row>
    <row r="276" spans="1:32" x14ac:dyDescent="0.35">
      <c r="A276" t="s">
        <v>1341</v>
      </c>
      <c r="B276" t="s">
        <v>1342</v>
      </c>
      <c r="C276" t="s">
        <v>12</v>
      </c>
      <c r="D276" t="s">
        <v>427</v>
      </c>
      <c r="E276" t="s">
        <v>423</v>
      </c>
      <c r="F276" t="s">
        <v>1038</v>
      </c>
      <c r="G276" t="s">
        <v>1037</v>
      </c>
      <c r="H276" t="s">
        <v>424</v>
      </c>
      <c r="I276" t="s">
        <v>1344</v>
      </c>
      <c r="J276" t="s">
        <v>428</v>
      </c>
      <c r="K276" t="s">
        <v>152</v>
      </c>
      <c r="L276" s="9">
        <v>45658</v>
      </c>
      <c r="M276" s="8" t="s">
        <v>152</v>
      </c>
      <c r="N276" t="s">
        <v>152</v>
      </c>
      <c r="O276" t="s">
        <v>152</v>
      </c>
      <c r="P276" t="s">
        <v>152</v>
      </c>
      <c r="Q276" t="s">
        <v>152</v>
      </c>
      <c r="R276" t="s">
        <v>152</v>
      </c>
      <c r="S276" t="s">
        <v>152</v>
      </c>
      <c r="T276" t="s">
        <v>152</v>
      </c>
      <c r="U276" t="s">
        <v>152</v>
      </c>
      <c r="V276">
        <v>1</v>
      </c>
      <c r="W276" t="s">
        <v>152</v>
      </c>
      <c r="X276" t="s">
        <v>429</v>
      </c>
      <c r="Y276" t="s">
        <v>152</v>
      </c>
      <c r="Z276" t="s">
        <v>152</v>
      </c>
      <c r="AA276" t="s">
        <v>152</v>
      </c>
      <c r="AB276" t="s">
        <v>152</v>
      </c>
      <c r="AC276" t="s">
        <v>152</v>
      </c>
      <c r="AD276" t="s">
        <v>152</v>
      </c>
      <c r="AE276" t="s">
        <v>152</v>
      </c>
      <c r="AF276" t="s">
        <v>152</v>
      </c>
    </row>
    <row r="277" spans="1:32" x14ac:dyDescent="0.35">
      <c r="A277" t="s">
        <v>1341</v>
      </c>
      <c r="B277" t="s">
        <v>1342</v>
      </c>
      <c r="C277" t="s">
        <v>12</v>
      </c>
      <c r="D277" t="s">
        <v>427</v>
      </c>
      <c r="E277" t="s">
        <v>423</v>
      </c>
      <c r="F277" t="s">
        <v>1038</v>
      </c>
      <c r="G277" t="s">
        <v>1037</v>
      </c>
      <c r="H277" t="s">
        <v>424</v>
      </c>
      <c r="I277" t="s">
        <v>1345</v>
      </c>
      <c r="J277" t="s">
        <v>428</v>
      </c>
      <c r="K277" t="s">
        <v>152</v>
      </c>
      <c r="L277" s="9">
        <v>44927</v>
      </c>
      <c r="M277" t="s">
        <v>152</v>
      </c>
      <c r="N277" t="s">
        <v>152</v>
      </c>
      <c r="O277" t="s">
        <v>152</v>
      </c>
      <c r="P277" t="s">
        <v>152</v>
      </c>
      <c r="Q277" t="s">
        <v>152</v>
      </c>
      <c r="R277" t="s">
        <v>152</v>
      </c>
      <c r="S277" t="s">
        <v>152</v>
      </c>
      <c r="T277" t="s">
        <v>152</v>
      </c>
      <c r="U277" t="s">
        <v>152</v>
      </c>
      <c r="V277">
        <v>1</v>
      </c>
      <c r="W277" t="s">
        <v>152</v>
      </c>
      <c r="X277" t="s">
        <v>429</v>
      </c>
      <c r="Y277" t="s">
        <v>152</v>
      </c>
      <c r="Z277" t="s">
        <v>152</v>
      </c>
      <c r="AA277" t="s">
        <v>152</v>
      </c>
      <c r="AB277" t="s">
        <v>152</v>
      </c>
      <c r="AC277" t="s">
        <v>152</v>
      </c>
      <c r="AD277" t="s">
        <v>152</v>
      </c>
      <c r="AE277" t="s">
        <v>152</v>
      </c>
      <c r="AF277" t="s">
        <v>152</v>
      </c>
    </row>
    <row r="278" spans="1:32" x14ac:dyDescent="0.35">
      <c r="A278" t="s">
        <v>1341</v>
      </c>
      <c r="B278" t="s">
        <v>1342</v>
      </c>
      <c r="C278" t="s">
        <v>12</v>
      </c>
      <c r="D278" t="s">
        <v>427</v>
      </c>
      <c r="E278" t="s">
        <v>423</v>
      </c>
      <c r="F278" t="s">
        <v>1038</v>
      </c>
      <c r="G278" t="s">
        <v>1037</v>
      </c>
      <c r="H278" t="s">
        <v>424</v>
      </c>
      <c r="I278" t="s">
        <v>1346</v>
      </c>
      <c r="J278" t="s">
        <v>428</v>
      </c>
      <c r="K278" t="s">
        <v>152</v>
      </c>
      <c r="L278" s="9">
        <v>45292</v>
      </c>
      <c r="M278" s="8" t="s">
        <v>152</v>
      </c>
      <c r="N278" t="s">
        <v>152</v>
      </c>
      <c r="O278" t="s">
        <v>152</v>
      </c>
      <c r="P278" t="s">
        <v>152</v>
      </c>
      <c r="Q278" t="s">
        <v>152</v>
      </c>
      <c r="R278" t="s">
        <v>152</v>
      </c>
      <c r="S278" t="s">
        <v>152</v>
      </c>
      <c r="T278" t="s">
        <v>152</v>
      </c>
      <c r="U278" t="s">
        <v>152</v>
      </c>
      <c r="V278">
        <v>1</v>
      </c>
      <c r="W278" t="s">
        <v>152</v>
      </c>
      <c r="X278" t="s">
        <v>429</v>
      </c>
      <c r="Y278" t="s">
        <v>152</v>
      </c>
      <c r="Z278" t="s">
        <v>152</v>
      </c>
      <c r="AA278" t="s">
        <v>152</v>
      </c>
      <c r="AB278" t="s">
        <v>152</v>
      </c>
      <c r="AC278" t="s">
        <v>152</v>
      </c>
      <c r="AD278" t="s">
        <v>152</v>
      </c>
      <c r="AE278" t="s">
        <v>152</v>
      </c>
      <c r="AF278" t="s">
        <v>152</v>
      </c>
    </row>
    <row r="279" spans="1:32" x14ac:dyDescent="0.35">
      <c r="A279" t="s">
        <v>1341</v>
      </c>
      <c r="B279" t="s">
        <v>1342</v>
      </c>
      <c r="C279" t="s">
        <v>12</v>
      </c>
      <c r="D279" t="s">
        <v>427</v>
      </c>
      <c r="E279" t="s">
        <v>423</v>
      </c>
      <c r="F279" t="s">
        <v>1038</v>
      </c>
      <c r="G279" t="s">
        <v>1037</v>
      </c>
      <c r="H279" t="s">
        <v>424</v>
      </c>
      <c r="I279" t="s">
        <v>1347</v>
      </c>
      <c r="J279" t="s">
        <v>428</v>
      </c>
      <c r="K279" t="s">
        <v>152</v>
      </c>
      <c r="L279" s="9">
        <v>45658</v>
      </c>
      <c r="M279" t="s">
        <v>152</v>
      </c>
      <c r="N279" t="s">
        <v>152</v>
      </c>
      <c r="O279" t="s">
        <v>152</v>
      </c>
      <c r="P279" t="s">
        <v>152</v>
      </c>
      <c r="Q279" t="s">
        <v>152</v>
      </c>
      <c r="R279" t="s">
        <v>152</v>
      </c>
      <c r="S279" t="s">
        <v>152</v>
      </c>
      <c r="T279" t="s">
        <v>152</v>
      </c>
      <c r="U279" t="s">
        <v>152</v>
      </c>
      <c r="V279">
        <v>1</v>
      </c>
      <c r="W279" t="s">
        <v>152</v>
      </c>
      <c r="X279" t="s">
        <v>429</v>
      </c>
      <c r="Y279" t="s">
        <v>152</v>
      </c>
      <c r="Z279" t="s">
        <v>152</v>
      </c>
      <c r="AA279" t="s">
        <v>152</v>
      </c>
      <c r="AB279" t="s">
        <v>152</v>
      </c>
      <c r="AC279" t="s">
        <v>152</v>
      </c>
      <c r="AD279" t="s">
        <v>152</v>
      </c>
      <c r="AE279" t="s">
        <v>152</v>
      </c>
      <c r="AF279" t="s">
        <v>152</v>
      </c>
    </row>
    <row r="280" spans="1:32" x14ac:dyDescent="0.35">
      <c r="A280" t="s">
        <v>1348</v>
      </c>
      <c r="B280" t="s">
        <v>1349</v>
      </c>
      <c r="C280" t="s">
        <v>12</v>
      </c>
      <c r="D280" t="s">
        <v>430</v>
      </c>
      <c r="E280" t="s">
        <v>423</v>
      </c>
      <c r="F280" t="s">
        <v>152</v>
      </c>
      <c r="G280" t="s">
        <v>152</v>
      </c>
      <c r="H280" t="s">
        <v>152</v>
      </c>
      <c r="I280" t="s">
        <v>152</v>
      </c>
      <c r="J280" t="s">
        <v>152</v>
      </c>
      <c r="K280" t="s">
        <v>152</v>
      </c>
      <c r="L280" t="s">
        <v>152</v>
      </c>
      <c r="M280" t="s">
        <v>152</v>
      </c>
      <c r="N280" s="8" t="s">
        <v>152</v>
      </c>
      <c r="O280" t="s">
        <v>152</v>
      </c>
      <c r="P280" t="s">
        <v>152</v>
      </c>
      <c r="Q280" t="s">
        <v>152</v>
      </c>
      <c r="R280" t="s">
        <v>152</v>
      </c>
      <c r="S280" t="s">
        <v>152</v>
      </c>
      <c r="T280" t="s">
        <v>152</v>
      </c>
      <c r="U280" t="s">
        <v>152</v>
      </c>
      <c r="V280" t="s">
        <v>152</v>
      </c>
      <c r="W280" t="s">
        <v>152</v>
      </c>
      <c r="X280" t="s">
        <v>152</v>
      </c>
      <c r="Y280" t="s">
        <v>152</v>
      </c>
      <c r="Z280" t="s">
        <v>152</v>
      </c>
      <c r="AA280" t="s">
        <v>152</v>
      </c>
      <c r="AB280" t="s">
        <v>152</v>
      </c>
      <c r="AC280" t="s">
        <v>152</v>
      </c>
      <c r="AD280" t="s">
        <v>152</v>
      </c>
      <c r="AE280" t="s">
        <v>152</v>
      </c>
      <c r="AF280" t="s">
        <v>152</v>
      </c>
    </row>
    <row r="281" spans="1:32" x14ac:dyDescent="0.35">
      <c r="A281" t="s">
        <v>1350</v>
      </c>
      <c r="B281" t="s">
        <v>1351</v>
      </c>
      <c r="C281" t="s">
        <v>10</v>
      </c>
      <c r="D281" t="s">
        <v>430</v>
      </c>
      <c r="E281" t="s">
        <v>423</v>
      </c>
      <c r="F281" t="s">
        <v>152</v>
      </c>
      <c r="G281" t="s">
        <v>152</v>
      </c>
      <c r="H281" t="s">
        <v>152</v>
      </c>
      <c r="I281" t="s">
        <v>152</v>
      </c>
      <c r="J281" t="s">
        <v>152</v>
      </c>
      <c r="K281" t="s">
        <v>152</v>
      </c>
      <c r="L281" t="s">
        <v>152</v>
      </c>
      <c r="M281" t="s">
        <v>152</v>
      </c>
      <c r="N281" s="8" t="s">
        <v>152</v>
      </c>
      <c r="O281" t="s">
        <v>152</v>
      </c>
      <c r="P281" t="s">
        <v>152</v>
      </c>
      <c r="Q281" t="s">
        <v>152</v>
      </c>
      <c r="R281" t="s">
        <v>152</v>
      </c>
      <c r="S281" t="s">
        <v>152</v>
      </c>
      <c r="T281" t="s">
        <v>1352</v>
      </c>
      <c r="U281" t="s">
        <v>152</v>
      </c>
      <c r="V281" t="s">
        <v>152</v>
      </c>
      <c r="W281" t="s">
        <v>152</v>
      </c>
      <c r="X281" t="s">
        <v>152</v>
      </c>
      <c r="Y281" t="s">
        <v>152</v>
      </c>
      <c r="Z281" t="s">
        <v>152</v>
      </c>
      <c r="AA281" t="s">
        <v>152</v>
      </c>
      <c r="AB281" t="s">
        <v>152</v>
      </c>
      <c r="AC281" t="s">
        <v>152</v>
      </c>
      <c r="AD281" t="s">
        <v>152</v>
      </c>
      <c r="AE281" t="s">
        <v>152</v>
      </c>
      <c r="AF281" t="s">
        <v>152</v>
      </c>
    </row>
    <row r="282" spans="1:32" x14ac:dyDescent="0.35">
      <c r="A282" t="s">
        <v>1353</v>
      </c>
      <c r="B282" t="s">
        <v>1354</v>
      </c>
      <c r="C282" t="s">
        <v>10</v>
      </c>
      <c r="D282" t="s">
        <v>430</v>
      </c>
      <c r="E282" t="s">
        <v>423</v>
      </c>
      <c r="F282" t="s">
        <v>152</v>
      </c>
      <c r="G282" t="s">
        <v>152</v>
      </c>
      <c r="H282" t="s">
        <v>152</v>
      </c>
      <c r="I282" t="s">
        <v>152</v>
      </c>
      <c r="J282" t="s">
        <v>152</v>
      </c>
      <c r="K282" t="s">
        <v>152</v>
      </c>
      <c r="L282" t="s">
        <v>152</v>
      </c>
      <c r="M282" t="s">
        <v>152</v>
      </c>
      <c r="N282" s="8" t="s">
        <v>152</v>
      </c>
      <c r="O282" t="s">
        <v>152</v>
      </c>
      <c r="P282" t="s">
        <v>152</v>
      </c>
      <c r="Q282" t="s">
        <v>152</v>
      </c>
      <c r="R282" t="s">
        <v>152</v>
      </c>
      <c r="S282" t="s">
        <v>152</v>
      </c>
      <c r="T282" t="s">
        <v>152</v>
      </c>
      <c r="U282" t="s">
        <v>152</v>
      </c>
      <c r="V282" t="s">
        <v>152</v>
      </c>
      <c r="W282" t="s">
        <v>152</v>
      </c>
      <c r="X282" t="s">
        <v>152</v>
      </c>
      <c r="Y282" t="s">
        <v>152</v>
      </c>
      <c r="Z282" t="s">
        <v>152</v>
      </c>
      <c r="AA282" t="s">
        <v>152</v>
      </c>
      <c r="AB282" t="s">
        <v>152</v>
      </c>
      <c r="AC282" t="s">
        <v>152</v>
      </c>
      <c r="AD282" t="s">
        <v>152</v>
      </c>
      <c r="AE282" t="s">
        <v>152</v>
      </c>
      <c r="AF282" t="s">
        <v>152</v>
      </c>
    </row>
    <row r="283" spans="1:32" x14ac:dyDescent="0.35">
      <c r="A283" t="s">
        <v>1355</v>
      </c>
      <c r="B283" t="s">
        <v>1356</v>
      </c>
      <c r="C283" t="s">
        <v>12</v>
      </c>
      <c r="D283" t="s">
        <v>430</v>
      </c>
      <c r="E283" t="s">
        <v>423</v>
      </c>
      <c r="F283" t="s">
        <v>152</v>
      </c>
      <c r="G283" t="s">
        <v>152</v>
      </c>
      <c r="H283" t="s">
        <v>152</v>
      </c>
      <c r="I283" t="s">
        <v>152</v>
      </c>
      <c r="J283" t="s">
        <v>152</v>
      </c>
      <c r="K283" t="s">
        <v>152</v>
      </c>
      <c r="L283" t="s">
        <v>152</v>
      </c>
      <c r="M283" t="s">
        <v>152</v>
      </c>
      <c r="N283" s="8" t="s">
        <v>152</v>
      </c>
      <c r="O283" t="s">
        <v>152</v>
      </c>
      <c r="P283" t="s">
        <v>152</v>
      </c>
      <c r="Q283" t="s">
        <v>152</v>
      </c>
      <c r="R283" t="s">
        <v>152</v>
      </c>
      <c r="S283" t="s">
        <v>152</v>
      </c>
      <c r="T283" t="s">
        <v>152</v>
      </c>
      <c r="U283" t="s">
        <v>152</v>
      </c>
      <c r="V283" t="s">
        <v>152</v>
      </c>
      <c r="W283" t="s">
        <v>152</v>
      </c>
      <c r="X283" t="s">
        <v>152</v>
      </c>
      <c r="Y283" t="s">
        <v>152</v>
      </c>
      <c r="Z283" t="s">
        <v>152</v>
      </c>
      <c r="AA283" t="s">
        <v>152</v>
      </c>
      <c r="AB283" t="s">
        <v>152</v>
      </c>
      <c r="AC283" t="s">
        <v>152</v>
      </c>
      <c r="AD283" t="s">
        <v>152</v>
      </c>
      <c r="AE283" t="s">
        <v>152</v>
      </c>
      <c r="AF283" t="s">
        <v>152</v>
      </c>
    </row>
    <row r="284" spans="1:32" x14ac:dyDescent="0.35">
      <c r="A284" t="s">
        <v>1357</v>
      </c>
      <c r="B284" t="s">
        <v>1358</v>
      </c>
      <c r="C284" t="s">
        <v>10</v>
      </c>
      <c r="D284" t="s">
        <v>430</v>
      </c>
      <c r="E284" t="s">
        <v>423</v>
      </c>
      <c r="F284" t="s">
        <v>152</v>
      </c>
      <c r="G284" t="s">
        <v>152</v>
      </c>
      <c r="H284" t="s">
        <v>152</v>
      </c>
      <c r="I284" t="s">
        <v>152</v>
      </c>
      <c r="J284" t="s">
        <v>152</v>
      </c>
      <c r="K284" t="s">
        <v>152</v>
      </c>
      <c r="L284" t="s">
        <v>152</v>
      </c>
      <c r="M284" t="s">
        <v>152</v>
      </c>
      <c r="N284" t="s">
        <v>152</v>
      </c>
      <c r="O284" t="s">
        <v>152</v>
      </c>
      <c r="P284" t="s">
        <v>152</v>
      </c>
      <c r="Q284" t="s">
        <v>152</v>
      </c>
      <c r="R284" t="s">
        <v>152</v>
      </c>
      <c r="S284" t="s">
        <v>152</v>
      </c>
      <c r="T284" t="s">
        <v>152</v>
      </c>
      <c r="U284" t="s">
        <v>152</v>
      </c>
      <c r="V284" t="s">
        <v>152</v>
      </c>
      <c r="W284" t="s">
        <v>152</v>
      </c>
      <c r="X284" t="s">
        <v>152</v>
      </c>
      <c r="Y284" t="s">
        <v>152</v>
      </c>
      <c r="Z284" t="s">
        <v>152</v>
      </c>
      <c r="AA284" t="s">
        <v>152</v>
      </c>
      <c r="AB284" t="s">
        <v>152</v>
      </c>
      <c r="AC284" t="s">
        <v>152</v>
      </c>
      <c r="AD284" t="s">
        <v>152</v>
      </c>
      <c r="AE284" t="s">
        <v>152</v>
      </c>
      <c r="AF284" t="s">
        <v>152</v>
      </c>
    </row>
    <row r="285" spans="1:32" x14ac:dyDescent="0.35">
      <c r="A285" t="s">
        <v>1359</v>
      </c>
      <c r="B285" t="s">
        <v>1360</v>
      </c>
      <c r="C285" t="s">
        <v>10</v>
      </c>
      <c r="D285" t="s">
        <v>430</v>
      </c>
      <c r="E285" t="s">
        <v>423</v>
      </c>
      <c r="F285" t="s">
        <v>152</v>
      </c>
      <c r="G285" t="s">
        <v>152</v>
      </c>
      <c r="H285" t="s">
        <v>152</v>
      </c>
      <c r="I285" t="s">
        <v>152</v>
      </c>
      <c r="J285" t="s">
        <v>152</v>
      </c>
      <c r="K285" t="s">
        <v>152</v>
      </c>
      <c r="L285" t="s">
        <v>152</v>
      </c>
      <c r="M285" t="s">
        <v>152</v>
      </c>
      <c r="N285" t="s">
        <v>152</v>
      </c>
      <c r="O285" t="s">
        <v>152</v>
      </c>
      <c r="P285" t="s">
        <v>152</v>
      </c>
      <c r="Q285" t="s">
        <v>152</v>
      </c>
      <c r="R285" t="s">
        <v>152</v>
      </c>
      <c r="S285" t="s">
        <v>152</v>
      </c>
      <c r="T285" t="s">
        <v>152</v>
      </c>
      <c r="U285" t="s">
        <v>152</v>
      </c>
      <c r="V285" t="s">
        <v>152</v>
      </c>
      <c r="W285" t="s">
        <v>152</v>
      </c>
      <c r="X285" t="s">
        <v>152</v>
      </c>
      <c r="Y285" t="s">
        <v>152</v>
      </c>
      <c r="Z285" t="s">
        <v>152</v>
      </c>
      <c r="AA285" t="s">
        <v>152</v>
      </c>
      <c r="AB285" t="s">
        <v>152</v>
      </c>
      <c r="AC285" t="s">
        <v>152</v>
      </c>
      <c r="AD285" t="s">
        <v>152</v>
      </c>
      <c r="AE285" t="s">
        <v>152</v>
      </c>
      <c r="AF285" t="s">
        <v>152</v>
      </c>
    </row>
    <row r="286" spans="1:32" x14ac:dyDescent="0.35">
      <c r="A286" t="s">
        <v>1361</v>
      </c>
      <c r="B286" t="s">
        <v>1362</v>
      </c>
      <c r="C286" t="s">
        <v>10</v>
      </c>
      <c r="D286" t="s">
        <v>426</v>
      </c>
      <c r="E286" t="s">
        <v>423</v>
      </c>
      <c r="F286" t="s">
        <v>152</v>
      </c>
      <c r="G286" t="s">
        <v>884</v>
      </c>
      <c r="H286" t="s">
        <v>424</v>
      </c>
      <c r="I286" t="s">
        <v>1363</v>
      </c>
      <c r="J286" t="s">
        <v>425</v>
      </c>
      <c r="K286" t="s">
        <v>152</v>
      </c>
      <c r="L286" s="8">
        <v>43863</v>
      </c>
      <c r="M286" t="s">
        <v>152</v>
      </c>
      <c r="N286" t="s">
        <v>152</v>
      </c>
      <c r="O286" t="s">
        <v>152</v>
      </c>
      <c r="P286" t="s">
        <v>152</v>
      </c>
      <c r="Q286" t="s">
        <v>152</v>
      </c>
      <c r="R286" t="s">
        <v>152</v>
      </c>
      <c r="S286" t="s">
        <v>152</v>
      </c>
      <c r="T286" t="s">
        <v>152</v>
      </c>
      <c r="U286" t="s">
        <v>152</v>
      </c>
      <c r="V286">
        <v>1</v>
      </c>
      <c r="W286" t="s">
        <v>152</v>
      </c>
      <c r="X286" t="s">
        <v>152</v>
      </c>
      <c r="Y286" t="s">
        <v>152</v>
      </c>
      <c r="Z286" t="s">
        <v>152</v>
      </c>
      <c r="AA286" t="s">
        <v>152</v>
      </c>
      <c r="AB286" t="s">
        <v>152</v>
      </c>
      <c r="AC286" t="s">
        <v>152</v>
      </c>
      <c r="AD286" t="s">
        <v>152</v>
      </c>
      <c r="AE286" t="s">
        <v>152</v>
      </c>
      <c r="AF286" t="s">
        <v>152</v>
      </c>
    </row>
    <row r="287" spans="1:32" x14ac:dyDescent="0.35">
      <c r="A287" t="s">
        <v>633</v>
      </c>
      <c r="B287" t="s">
        <v>634</v>
      </c>
      <c r="C287" t="s">
        <v>12</v>
      </c>
      <c r="D287" t="s">
        <v>427</v>
      </c>
      <c r="E287" t="s">
        <v>423</v>
      </c>
      <c r="F287" t="s">
        <v>199</v>
      </c>
      <c r="G287" t="s">
        <v>198</v>
      </c>
      <c r="H287" t="s">
        <v>424</v>
      </c>
      <c r="I287" t="s">
        <v>635</v>
      </c>
      <c r="J287" t="s">
        <v>428</v>
      </c>
      <c r="K287" t="s">
        <v>152</v>
      </c>
      <c r="L287" t="s">
        <v>551</v>
      </c>
      <c r="M287" t="s">
        <v>152</v>
      </c>
      <c r="N287" t="s">
        <v>152</v>
      </c>
      <c r="O287" t="s">
        <v>152</v>
      </c>
      <c r="P287" t="s">
        <v>152</v>
      </c>
      <c r="Q287" t="s">
        <v>152</v>
      </c>
      <c r="R287" t="s">
        <v>152</v>
      </c>
      <c r="S287" t="s">
        <v>152</v>
      </c>
      <c r="T287" t="s">
        <v>152</v>
      </c>
      <c r="U287" t="s">
        <v>152</v>
      </c>
      <c r="V287">
        <v>-1</v>
      </c>
      <c r="W287" t="s">
        <v>152</v>
      </c>
      <c r="X287" t="s">
        <v>591</v>
      </c>
      <c r="Y287" t="s">
        <v>199</v>
      </c>
      <c r="Z287" t="s">
        <v>152</v>
      </c>
      <c r="AA287" t="s">
        <v>152</v>
      </c>
      <c r="AB287" t="s">
        <v>152</v>
      </c>
      <c r="AC287" t="s">
        <v>152</v>
      </c>
      <c r="AD287" t="s">
        <v>152</v>
      </c>
      <c r="AE287" t="s">
        <v>152</v>
      </c>
      <c r="AF287" t="s">
        <v>152</v>
      </c>
    </row>
    <row r="288" spans="1:32" x14ac:dyDescent="0.35">
      <c r="A288" t="s">
        <v>1364</v>
      </c>
      <c r="B288" t="s">
        <v>1365</v>
      </c>
      <c r="C288" t="s">
        <v>12</v>
      </c>
      <c r="D288" t="s">
        <v>430</v>
      </c>
      <c r="E288" t="s">
        <v>423</v>
      </c>
      <c r="F288" t="s">
        <v>152</v>
      </c>
      <c r="G288" t="s">
        <v>152</v>
      </c>
      <c r="H288" t="s">
        <v>152</v>
      </c>
      <c r="I288" t="s">
        <v>152</v>
      </c>
      <c r="J288" t="s">
        <v>152</v>
      </c>
      <c r="K288" t="s">
        <v>152</v>
      </c>
      <c r="L288" t="s">
        <v>152</v>
      </c>
      <c r="M288" t="s">
        <v>152</v>
      </c>
      <c r="N288" t="s">
        <v>152</v>
      </c>
      <c r="O288" t="s">
        <v>152</v>
      </c>
      <c r="P288" t="s">
        <v>152</v>
      </c>
      <c r="Q288" t="s">
        <v>152</v>
      </c>
      <c r="R288" t="s">
        <v>152</v>
      </c>
      <c r="S288" t="s">
        <v>152</v>
      </c>
      <c r="T288" t="s">
        <v>1366</v>
      </c>
      <c r="U288" t="s">
        <v>152</v>
      </c>
      <c r="V288" t="s">
        <v>152</v>
      </c>
      <c r="W288" t="s">
        <v>152</v>
      </c>
      <c r="X288" t="s">
        <v>152</v>
      </c>
      <c r="Y288" t="s">
        <v>152</v>
      </c>
      <c r="Z288" t="s">
        <v>152</v>
      </c>
      <c r="AA288" t="s">
        <v>152</v>
      </c>
      <c r="AB288" t="s">
        <v>152</v>
      </c>
      <c r="AC288" t="s">
        <v>152</v>
      </c>
      <c r="AD288" t="s">
        <v>152</v>
      </c>
      <c r="AE288" t="s">
        <v>152</v>
      </c>
      <c r="AF288" t="s">
        <v>152</v>
      </c>
    </row>
    <row r="289" spans="1:32" x14ac:dyDescent="0.35">
      <c r="A289" t="s">
        <v>636</v>
      </c>
      <c r="B289" t="s">
        <v>637</v>
      </c>
      <c r="C289" t="s">
        <v>12</v>
      </c>
      <c r="D289" t="s">
        <v>430</v>
      </c>
      <c r="E289" t="s">
        <v>423</v>
      </c>
      <c r="F289" t="s">
        <v>152</v>
      </c>
      <c r="G289" t="s">
        <v>152</v>
      </c>
      <c r="H289" t="s">
        <v>152</v>
      </c>
      <c r="I289" t="s">
        <v>152</v>
      </c>
      <c r="J289" t="s">
        <v>152</v>
      </c>
      <c r="K289" t="s">
        <v>152</v>
      </c>
      <c r="L289" t="s">
        <v>152</v>
      </c>
      <c r="M289" t="s">
        <v>152</v>
      </c>
      <c r="N289" t="s">
        <v>152</v>
      </c>
      <c r="O289" t="s">
        <v>152</v>
      </c>
      <c r="P289" t="s">
        <v>152</v>
      </c>
      <c r="Q289" t="s">
        <v>152</v>
      </c>
      <c r="R289" t="s">
        <v>152</v>
      </c>
      <c r="S289" t="s">
        <v>152</v>
      </c>
      <c r="T289" t="s">
        <v>638</v>
      </c>
      <c r="U289" t="s">
        <v>152</v>
      </c>
      <c r="V289" t="s">
        <v>152</v>
      </c>
      <c r="W289" t="s">
        <v>152</v>
      </c>
      <c r="X289" t="s">
        <v>152</v>
      </c>
      <c r="Y289" t="s">
        <v>152</v>
      </c>
      <c r="Z289" t="s">
        <v>152</v>
      </c>
      <c r="AA289" t="s">
        <v>152</v>
      </c>
      <c r="AB289" t="s">
        <v>152</v>
      </c>
      <c r="AC289" t="s">
        <v>152</v>
      </c>
      <c r="AD289" t="s">
        <v>152</v>
      </c>
      <c r="AE289" t="s">
        <v>152</v>
      </c>
      <c r="AF289" t="s">
        <v>152</v>
      </c>
    </row>
    <row r="290" spans="1:32" x14ac:dyDescent="0.35">
      <c r="A290" t="s">
        <v>639</v>
      </c>
      <c r="B290" t="s">
        <v>640</v>
      </c>
      <c r="C290" t="s">
        <v>12</v>
      </c>
      <c r="D290" t="s">
        <v>430</v>
      </c>
      <c r="E290" t="s">
        <v>423</v>
      </c>
      <c r="F290" t="s">
        <v>152</v>
      </c>
      <c r="G290" t="s">
        <v>152</v>
      </c>
      <c r="H290" t="s">
        <v>152</v>
      </c>
      <c r="I290" t="s">
        <v>152</v>
      </c>
      <c r="J290" t="s">
        <v>152</v>
      </c>
      <c r="K290" t="s">
        <v>152</v>
      </c>
      <c r="L290" t="s">
        <v>152</v>
      </c>
      <c r="M290" t="s">
        <v>152</v>
      </c>
      <c r="N290" t="s">
        <v>152</v>
      </c>
      <c r="O290" t="s">
        <v>152</v>
      </c>
      <c r="P290" t="s">
        <v>152</v>
      </c>
      <c r="Q290" t="s">
        <v>152</v>
      </c>
      <c r="R290" t="s">
        <v>152</v>
      </c>
      <c r="S290" t="s">
        <v>152</v>
      </c>
      <c r="T290" t="s">
        <v>152</v>
      </c>
      <c r="U290" t="s">
        <v>152</v>
      </c>
      <c r="V290" t="s">
        <v>152</v>
      </c>
      <c r="W290" t="s">
        <v>152</v>
      </c>
      <c r="X290" t="s">
        <v>152</v>
      </c>
      <c r="Y290" t="s">
        <v>152</v>
      </c>
      <c r="Z290" t="s">
        <v>152</v>
      </c>
      <c r="AA290" t="s">
        <v>152</v>
      </c>
      <c r="AB290" t="s">
        <v>152</v>
      </c>
      <c r="AC290" t="s">
        <v>152</v>
      </c>
      <c r="AD290" t="s">
        <v>152</v>
      </c>
      <c r="AE290" t="s">
        <v>152</v>
      </c>
      <c r="AF290" t="s">
        <v>152</v>
      </c>
    </row>
    <row r="291" spans="1:32" x14ac:dyDescent="0.35">
      <c r="A291" t="s">
        <v>1367</v>
      </c>
      <c r="B291" t="s">
        <v>1368</v>
      </c>
      <c r="C291" t="s">
        <v>11</v>
      </c>
      <c r="D291" t="s">
        <v>430</v>
      </c>
      <c r="E291" t="s">
        <v>423</v>
      </c>
      <c r="F291" t="s">
        <v>152</v>
      </c>
      <c r="G291" t="s">
        <v>152</v>
      </c>
      <c r="H291" t="s">
        <v>152</v>
      </c>
      <c r="I291" t="s">
        <v>152</v>
      </c>
      <c r="J291" t="s">
        <v>152</v>
      </c>
      <c r="K291" t="s">
        <v>152</v>
      </c>
      <c r="L291" t="s">
        <v>152</v>
      </c>
      <c r="M291" t="s">
        <v>152</v>
      </c>
      <c r="N291" t="s">
        <v>152</v>
      </c>
      <c r="O291" t="s">
        <v>152</v>
      </c>
      <c r="P291" t="s">
        <v>152</v>
      </c>
      <c r="Q291" t="s">
        <v>152</v>
      </c>
      <c r="R291" t="s">
        <v>152</v>
      </c>
      <c r="S291" t="s">
        <v>152</v>
      </c>
      <c r="T291" t="s">
        <v>152</v>
      </c>
      <c r="U291" t="s">
        <v>152</v>
      </c>
      <c r="V291" t="s">
        <v>152</v>
      </c>
      <c r="W291" t="s">
        <v>152</v>
      </c>
      <c r="X291" t="s">
        <v>152</v>
      </c>
      <c r="Y291" t="s">
        <v>152</v>
      </c>
      <c r="Z291" t="s">
        <v>152</v>
      </c>
      <c r="AA291" t="s">
        <v>152</v>
      </c>
      <c r="AB291" t="s">
        <v>152</v>
      </c>
      <c r="AC291" t="s">
        <v>152</v>
      </c>
      <c r="AD291" t="s">
        <v>152</v>
      </c>
      <c r="AE291" t="s">
        <v>152</v>
      </c>
      <c r="AF291" t="s">
        <v>152</v>
      </c>
    </row>
    <row r="292" spans="1:32" x14ac:dyDescent="0.35">
      <c r="A292" t="s">
        <v>1369</v>
      </c>
      <c r="B292" t="s">
        <v>1370</v>
      </c>
      <c r="C292" t="s">
        <v>10</v>
      </c>
      <c r="D292" t="s">
        <v>430</v>
      </c>
      <c r="E292" t="s">
        <v>423</v>
      </c>
      <c r="F292" t="s">
        <v>152</v>
      </c>
      <c r="G292" t="s">
        <v>152</v>
      </c>
      <c r="H292" t="s">
        <v>152</v>
      </c>
      <c r="I292" t="s">
        <v>152</v>
      </c>
      <c r="J292" t="s">
        <v>152</v>
      </c>
      <c r="K292" t="s">
        <v>152</v>
      </c>
      <c r="L292" t="s">
        <v>152</v>
      </c>
      <c r="M292" t="s">
        <v>152</v>
      </c>
      <c r="N292" t="s">
        <v>152</v>
      </c>
      <c r="O292" t="s">
        <v>152</v>
      </c>
      <c r="P292" t="s">
        <v>152</v>
      </c>
      <c r="Q292" t="s">
        <v>152</v>
      </c>
      <c r="R292" t="s">
        <v>152</v>
      </c>
      <c r="S292" t="s">
        <v>152</v>
      </c>
      <c r="T292" t="s">
        <v>152</v>
      </c>
      <c r="U292" t="s">
        <v>152</v>
      </c>
      <c r="V292" t="s">
        <v>152</v>
      </c>
      <c r="W292" t="s">
        <v>152</v>
      </c>
      <c r="X292" t="s">
        <v>152</v>
      </c>
      <c r="Y292" t="s">
        <v>152</v>
      </c>
      <c r="Z292" t="s">
        <v>152</v>
      </c>
      <c r="AA292" t="s">
        <v>152</v>
      </c>
      <c r="AB292" t="s">
        <v>152</v>
      </c>
      <c r="AC292" t="s">
        <v>152</v>
      </c>
      <c r="AD292" t="s">
        <v>152</v>
      </c>
      <c r="AE292" t="s">
        <v>152</v>
      </c>
      <c r="AF292" t="s">
        <v>152</v>
      </c>
    </row>
    <row r="293" spans="1:32" x14ac:dyDescent="0.35">
      <c r="A293" t="s">
        <v>1371</v>
      </c>
      <c r="B293" t="s">
        <v>1372</v>
      </c>
      <c r="C293" t="s">
        <v>12</v>
      </c>
      <c r="D293" t="s">
        <v>430</v>
      </c>
      <c r="E293" t="s">
        <v>423</v>
      </c>
      <c r="F293" t="s">
        <v>152</v>
      </c>
      <c r="G293" t="s">
        <v>152</v>
      </c>
      <c r="H293" t="s">
        <v>152</v>
      </c>
      <c r="I293" t="s">
        <v>152</v>
      </c>
      <c r="J293" t="s">
        <v>152</v>
      </c>
      <c r="K293" t="s">
        <v>152</v>
      </c>
      <c r="L293" t="s">
        <v>152</v>
      </c>
      <c r="M293" t="s">
        <v>152</v>
      </c>
      <c r="N293" t="s">
        <v>152</v>
      </c>
      <c r="O293" t="s">
        <v>152</v>
      </c>
      <c r="P293" t="s">
        <v>152</v>
      </c>
      <c r="Q293" t="s">
        <v>152</v>
      </c>
      <c r="R293" t="s">
        <v>152</v>
      </c>
      <c r="S293" t="s">
        <v>152</v>
      </c>
      <c r="T293" t="s">
        <v>152</v>
      </c>
      <c r="U293" t="s">
        <v>152</v>
      </c>
      <c r="V293" t="s">
        <v>152</v>
      </c>
      <c r="W293" t="s">
        <v>152</v>
      </c>
      <c r="X293" t="s">
        <v>152</v>
      </c>
      <c r="Y293" t="s">
        <v>152</v>
      </c>
      <c r="Z293" t="s">
        <v>152</v>
      </c>
      <c r="AA293" t="s">
        <v>152</v>
      </c>
      <c r="AB293" t="s">
        <v>152</v>
      </c>
      <c r="AC293" t="s">
        <v>152</v>
      </c>
      <c r="AD293" t="s">
        <v>152</v>
      </c>
      <c r="AE293" t="s">
        <v>152</v>
      </c>
      <c r="AF293" t="s">
        <v>152</v>
      </c>
    </row>
    <row r="294" spans="1:32" x14ac:dyDescent="0.35">
      <c r="A294" t="s">
        <v>1373</v>
      </c>
      <c r="B294" t="s">
        <v>1374</v>
      </c>
      <c r="C294" t="s">
        <v>12</v>
      </c>
      <c r="D294" t="s">
        <v>430</v>
      </c>
      <c r="E294" t="s">
        <v>423</v>
      </c>
      <c r="F294" t="s">
        <v>152</v>
      </c>
      <c r="G294" t="s">
        <v>152</v>
      </c>
      <c r="H294" t="s">
        <v>152</v>
      </c>
      <c r="I294" t="s">
        <v>152</v>
      </c>
      <c r="J294" t="s">
        <v>152</v>
      </c>
      <c r="K294" t="s">
        <v>152</v>
      </c>
      <c r="L294" t="s">
        <v>152</v>
      </c>
      <c r="M294" t="s">
        <v>152</v>
      </c>
      <c r="N294" t="s">
        <v>152</v>
      </c>
      <c r="O294" t="s">
        <v>152</v>
      </c>
      <c r="P294" t="s">
        <v>152</v>
      </c>
      <c r="Q294" t="s">
        <v>152</v>
      </c>
      <c r="R294" t="s">
        <v>152</v>
      </c>
      <c r="S294" t="s">
        <v>152</v>
      </c>
      <c r="T294" t="s">
        <v>152</v>
      </c>
      <c r="U294" t="s">
        <v>152</v>
      </c>
      <c r="V294" t="s">
        <v>152</v>
      </c>
      <c r="W294" t="s">
        <v>152</v>
      </c>
      <c r="X294" t="s">
        <v>152</v>
      </c>
      <c r="Y294" t="s">
        <v>152</v>
      </c>
      <c r="Z294" t="s">
        <v>152</v>
      </c>
      <c r="AA294" t="s">
        <v>152</v>
      </c>
      <c r="AB294" t="s">
        <v>152</v>
      </c>
      <c r="AC294" t="s">
        <v>152</v>
      </c>
      <c r="AD294" t="s">
        <v>152</v>
      </c>
      <c r="AE294" t="s">
        <v>152</v>
      </c>
      <c r="AF294" t="s">
        <v>152</v>
      </c>
    </row>
    <row r="295" spans="1:32" x14ac:dyDescent="0.35">
      <c r="A295" t="s">
        <v>1375</v>
      </c>
      <c r="B295" t="s">
        <v>1376</v>
      </c>
      <c r="C295" t="s">
        <v>12</v>
      </c>
      <c r="D295" t="s">
        <v>430</v>
      </c>
      <c r="E295" t="s">
        <v>423</v>
      </c>
      <c r="F295" t="s">
        <v>152</v>
      </c>
      <c r="G295" t="s">
        <v>152</v>
      </c>
      <c r="H295" t="s">
        <v>152</v>
      </c>
      <c r="I295" t="s">
        <v>152</v>
      </c>
      <c r="J295" t="s">
        <v>152</v>
      </c>
      <c r="K295" t="s">
        <v>152</v>
      </c>
      <c r="L295" t="s">
        <v>152</v>
      </c>
      <c r="M295" t="s">
        <v>152</v>
      </c>
      <c r="N295" t="s">
        <v>152</v>
      </c>
      <c r="O295" t="s">
        <v>152</v>
      </c>
      <c r="P295" t="s">
        <v>152</v>
      </c>
      <c r="Q295" t="s">
        <v>152</v>
      </c>
      <c r="R295" t="s">
        <v>152</v>
      </c>
      <c r="S295" t="s">
        <v>152</v>
      </c>
      <c r="T295" t="s">
        <v>152</v>
      </c>
      <c r="U295" t="s">
        <v>152</v>
      </c>
      <c r="V295" t="s">
        <v>152</v>
      </c>
      <c r="W295" t="s">
        <v>152</v>
      </c>
      <c r="X295" t="s">
        <v>152</v>
      </c>
      <c r="Y295" t="s">
        <v>152</v>
      </c>
      <c r="Z295" t="s">
        <v>152</v>
      </c>
      <c r="AA295" t="s">
        <v>152</v>
      </c>
      <c r="AB295" t="s">
        <v>152</v>
      </c>
      <c r="AC295" t="s">
        <v>152</v>
      </c>
      <c r="AD295" t="s">
        <v>152</v>
      </c>
      <c r="AE295" t="s">
        <v>152</v>
      </c>
      <c r="AF295" t="s">
        <v>152</v>
      </c>
    </row>
    <row r="296" spans="1:32" x14ac:dyDescent="0.35">
      <c r="A296" t="s">
        <v>1377</v>
      </c>
      <c r="B296" t="s">
        <v>1378</v>
      </c>
      <c r="C296" t="s">
        <v>10</v>
      </c>
      <c r="D296" t="s">
        <v>430</v>
      </c>
      <c r="E296" t="s">
        <v>423</v>
      </c>
      <c r="F296" t="s">
        <v>152</v>
      </c>
      <c r="G296" t="s">
        <v>152</v>
      </c>
      <c r="H296" t="s">
        <v>152</v>
      </c>
      <c r="I296" t="s">
        <v>152</v>
      </c>
      <c r="J296" t="s">
        <v>152</v>
      </c>
      <c r="K296" t="s">
        <v>152</v>
      </c>
      <c r="L296" t="s">
        <v>152</v>
      </c>
      <c r="M296" t="s">
        <v>152</v>
      </c>
      <c r="N296" t="s">
        <v>152</v>
      </c>
      <c r="O296" t="s">
        <v>152</v>
      </c>
      <c r="P296" t="s">
        <v>152</v>
      </c>
      <c r="Q296" t="s">
        <v>152</v>
      </c>
      <c r="R296" t="s">
        <v>152</v>
      </c>
      <c r="S296" t="s">
        <v>152</v>
      </c>
      <c r="T296" t="s">
        <v>152</v>
      </c>
      <c r="U296" t="s">
        <v>152</v>
      </c>
      <c r="V296" t="s">
        <v>152</v>
      </c>
      <c r="W296" t="s">
        <v>152</v>
      </c>
      <c r="X296" t="s">
        <v>152</v>
      </c>
      <c r="Y296" t="s">
        <v>152</v>
      </c>
      <c r="Z296" t="s">
        <v>152</v>
      </c>
      <c r="AA296" t="s">
        <v>152</v>
      </c>
      <c r="AB296" t="s">
        <v>152</v>
      </c>
      <c r="AC296" t="s">
        <v>152</v>
      </c>
      <c r="AD296" t="s">
        <v>152</v>
      </c>
      <c r="AE296" t="s">
        <v>152</v>
      </c>
      <c r="AF296" t="s">
        <v>152</v>
      </c>
    </row>
    <row r="297" spans="1:32" x14ac:dyDescent="0.35">
      <c r="A297" t="s">
        <v>1379</v>
      </c>
      <c r="B297" t="s">
        <v>1380</v>
      </c>
      <c r="C297" t="s">
        <v>10</v>
      </c>
      <c r="D297" t="s">
        <v>464</v>
      </c>
      <c r="E297" t="s">
        <v>423</v>
      </c>
      <c r="F297" t="s">
        <v>210</v>
      </c>
      <c r="G297" t="s">
        <v>209</v>
      </c>
      <c r="H297" t="s">
        <v>424</v>
      </c>
      <c r="I297" t="s">
        <v>641</v>
      </c>
      <c r="J297" t="s">
        <v>428</v>
      </c>
      <c r="K297" t="s">
        <v>152</v>
      </c>
      <c r="L297" t="s">
        <v>152</v>
      </c>
      <c r="M297" t="s">
        <v>152</v>
      </c>
      <c r="N297" t="s">
        <v>152</v>
      </c>
      <c r="O297" t="s">
        <v>152</v>
      </c>
      <c r="P297" t="s">
        <v>152</v>
      </c>
      <c r="Q297" t="s">
        <v>152</v>
      </c>
      <c r="R297" t="s">
        <v>152</v>
      </c>
      <c r="S297" t="s">
        <v>152</v>
      </c>
      <c r="T297" t="s">
        <v>152</v>
      </c>
      <c r="U297">
        <v>3961</v>
      </c>
      <c r="V297">
        <v>-1</v>
      </c>
      <c r="W297" t="s">
        <v>152</v>
      </c>
      <c r="X297" t="s">
        <v>429</v>
      </c>
      <c r="Y297" t="s">
        <v>152</v>
      </c>
      <c r="Z297" t="s">
        <v>152</v>
      </c>
      <c r="AA297" t="s">
        <v>152</v>
      </c>
      <c r="AB297" t="s">
        <v>152</v>
      </c>
      <c r="AC297" t="s">
        <v>152</v>
      </c>
      <c r="AD297" t="s">
        <v>152</v>
      </c>
      <c r="AE297" t="s">
        <v>152</v>
      </c>
      <c r="AF297" t="s">
        <v>152</v>
      </c>
    </row>
    <row r="298" spans="1:32" x14ac:dyDescent="0.35">
      <c r="A298" t="s">
        <v>1381</v>
      </c>
      <c r="B298" t="s">
        <v>1382</v>
      </c>
      <c r="C298" t="s">
        <v>12</v>
      </c>
      <c r="D298" t="s">
        <v>430</v>
      </c>
      <c r="E298" t="s">
        <v>423</v>
      </c>
      <c r="F298" t="s">
        <v>152</v>
      </c>
      <c r="G298" t="s">
        <v>152</v>
      </c>
      <c r="H298" t="s">
        <v>152</v>
      </c>
      <c r="I298" t="s">
        <v>152</v>
      </c>
      <c r="J298" t="s">
        <v>152</v>
      </c>
      <c r="K298" t="s">
        <v>152</v>
      </c>
      <c r="L298" t="s">
        <v>152</v>
      </c>
      <c r="M298" t="s">
        <v>152</v>
      </c>
      <c r="N298" s="8" t="s">
        <v>152</v>
      </c>
      <c r="O298" t="s">
        <v>152</v>
      </c>
      <c r="P298" t="s">
        <v>152</v>
      </c>
      <c r="Q298" t="s">
        <v>152</v>
      </c>
      <c r="R298" t="s">
        <v>152</v>
      </c>
      <c r="S298" t="s">
        <v>152</v>
      </c>
      <c r="T298" t="s">
        <v>152</v>
      </c>
      <c r="U298" t="s">
        <v>152</v>
      </c>
      <c r="V298" t="s">
        <v>152</v>
      </c>
      <c r="W298" t="s">
        <v>152</v>
      </c>
      <c r="X298" t="s">
        <v>152</v>
      </c>
      <c r="Y298" t="s">
        <v>152</v>
      </c>
      <c r="Z298" t="s">
        <v>152</v>
      </c>
      <c r="AA298" t="s">
        <v>152</v>
      </c>
      <c r="AB298" t="s">
        <v>152</v>
      </c>
      <c r="AC298" t="s">
        <v>152</v>
      </c>
      <c r="AD298" t="s">
        <v>152</v>
      </c>
      <c r="AE298" t="s">
        <v>152</v>
      </c>
      <c r="AF298" t="s">
        <v>152</v>
      </c>
    </row>
    <row r="299" spans="1:32" x14ac:dyDescent="0.35">
      <c r="A299" t="s">
        <v>1383</v>
      </c>
      <c r="B299" t="s">
        <v>1384</v>
      </c>
      <c r="C299" t="s">
        <v>12</v>
      </c>
      <c r="D299" t="s">
        <v>430</v>
      </c>
      <c r="E299" t="s">
        <v>423</v>
      </c>
      <c r="F299" t="s">
        <v>152</v>
      </c>
      <c r="G299" t="s">
        <v>152</v>
      </c>
      <c r="H299" t="s">
        <v>152</v>
      </c>
      <c r="I299" t="s">
        <v>152</v>
      </c>
      <c r="J299" t="s">
        <v>152</v>
      </c>
      <c r="K299" t="s">
        <v>152</v>
      </c>
      <c r="L299" t="s">
        <v>152</v>
      </c>
      <c r="M299" t="s">
        <v>152</v>
      </c>
      <c r="N299" s="8" t="s">
        <v>152</v>
      </c>
      <c r="O299" t="s">
        <v>152</v>
      </c>
      <c r="P299" t="s">
        <v>152</v>
      </c>
      <c r="Q299" t="s">
        <v>152</v>
      </c>
      <c r="R299" t="s">
        <v>152</v>
      </c>
      <c r="S299" t="s">
        <v>152</v>
      </c>
      <c r="T299" t="s">
        <v>152</v>
      </c>
      <c r="U299" t="s">
        <v>152</v>
      </c>
      <c r="V299" t="s">
        <v>152</v>
      </c>
      <c r="W299" t="s">
        <v>152</v>
      </c>
      <c r="X299" t="s">
        <v>152</v>
      </c>
      <c r="Y299" t="s">
        <v>152</v>
      </c>
      <c r="Z299" t="s">
        <v>152</v>
      </c>
      <c r="AA299" t="s">
        <v>152</v>
      </c>
      <c r="AB299" t="s">
        <v>152</v>
      </c>
      <c r="AC299" t="s">
        <v>152</v>
      </c>
      <c r="AD299" t="s">
        <v>152</v>
      </c>
      <c r="AE299" t="s">
        <v>152</v>
      </c>
      <c r="AF299" t="s">
        <v>152</v>
      </c>
    </row>
    <row r="300" spans="1:32" x14ac:dyDescent="0.35">
      <c r="A300" t="s">
        <v>642</v>
      </c>
      <c r="B300" t="s">
        <v>643</v>
      </c>
      <c r="C300" t="s">
        <v>12</v>
      </c>
      <c r="D300" t="s">
        <v>427</v>
      </c>
      <c r="E300" t="s">
        <v>423</v>
      </c>
      <c r="F300" t="s">
        <v>212</v>
      </c>
      <c r="G300" t="s">
        <v>211</v>
      </c>
      <c r="H300" t="s">
        <v>424</v>
      </c>
      <c r="I300" t="s">
        <v>644</v>
      </c>
      <c r="J300" t="s">
        <v>428</v>
      </c>
      <c r="K300" t="s">
        <v>152</v>
      </c>
      <c r="L300" s="8">
        <v>44112</v>
      </c>
      <c r="M300" t="s">
        <v>152</v>
      </c>
      <c r="N300" s="8" t="s">
        <v>152</v>
      </c>
      <c r="O300" t="s">
        <v>152</v>
      </c>
      <c r="P300" t="s">
        <v>152</v>
      </c>
      <c r="Q300" t="s">
        <v>152</v>
      </c>
      <c r="R300" t="s">
        <v>152</v>
      </c>
      <c r="S300" t="s">
        <v>152</v>
      </c>
      <c r="T300" t="s">
        <v>152</v>
      </c>
      <c r="U300" t="s">
        <v>152</v>
      </c>
      <c r="V300">
        <v>1</v>
      </c>
      <c r="W300" t="s">
        <v>152</v>
      </c>
      <c r="X300" t="s">
        <v>429</v>
      </c>
      <c r="Y300" t="s">
        <v>152</v>
      </c>
      <c r="Z300" t="s">
        <v>152</v>
      </c>
      <c r="AA300" t="s">
        <v>152</v>
      </c>
      <c r="AB300" t="s">
        <v>152</v>
      </c>
      <c r="AC300" t="s">
        <v>152</v>
      </c>
      <c r="AD300" t="s">
        <v>152</v>
      </c>
      <c r="AE300" t="s">
        <v>152</v>
      </c>
      <c r="AF300" t="s">
        <v>152</v>
      </c>
    </row>
    <row r="301" spans="1:32" x14ac:dyDescent="0.35">
      <c r="A301" t="s">
        <v>645</v>
      </c>
      <c r="B301" t="s">
        <v>646</v>
      </c>
      <c r="C301" t="s">
        <v>10</v>
      </c>
      <c r="D301" t="s">
        <v>464</v>
      </c>
      <c r="E301" t="s">
        <v>423</v>
      </c>
      <c r="F301" t="s">
        <v>152</v>
      </c>
      <c r="G301" t="s">
        <v>215</v>
      </c>
      <c r="H301" t="s">
        <v>424</v>
      </c>
      <c r="I301" t="s">
        <v>647</v>
      </c>
      <c r="J301" t="s">
        <v>425</v>
      </c>
      <c r="K301" t="s">
        <v>152</v>
      </c>
      <c r="L301" t="s">
        <v>152</v>
      </c>
      <c r="M301" t="s">
        <v>152</v>
      </c>
      <c r="N301" t="s">
        <v>152</v>
      </c>
      <c r="O301" t="s">
        <v>152</v>
      </c>
      <c r="P301" t="s">
        <v>152</v>
      </c>
      <c r="Q301" t="s">
        <v>152</v>
      </c>
      <c r="R301" t="s">
        <v>152</v>
      </c>
      <c r="S301" t="s">
        <v>152</v>
      </c>
      <c r="T301" t="s">
        <v>648</v>
      </c>
      <c r="U301">
        <v>1536</v>
      </c>
      <c r="V301">
        <v>1</v>
      </c>
      <c r="W301" t="s">
        <v>152</v>
      </c>
      <c r="X301" t="s">
        <v>152</v>
      </c>
      <c r="Y301" t="s">
        <v>152</v>
      </c>
      <c r="Z301" t="s">
        <v>152</v>
      </c>
      <c r="AA301" t="s">
        <v>152</v>
      </c>
      <c r="AB301" t="s">
        <v>152</v>
      </c>
      <c r="AC301" t="s">
        <v>152</v>
      </c>
      <c r="AD301" t="s">
        <v>152</v>
      </c>
      <c r="AE301" t="s">
        <v>152</v>
      </c>
      <c r="AF301" t="s">
        <v>152</v>
      </c>
    </row>
    <row r="302" spans="1:32" x14ac:dyDescent="0.35">
      <c r="A302" t="s">
        <v>650</v>
      </c>
      <c r="B302" t="s">
        <v>651</v>
      </c>
      <c r="C302" t="s">
        <v>12</v>
      </c>
      <c r="D302" t="s">
        <v>426</v>
      </c>
      <c r="E302" t="s">
        <v>423</v>
      </c>
      <c r="F302" t="s">
        <v>152</v>
      </c>
      <c r="G302" t="s">
        <v>216</v>
      </c>
      <c r="H302" t="s">
        <v>424</v>
      </c>
      <c r="I302" t="s">
        <v>649</v>
      </c>
      <c r="J302" t="s">
        <v>425</v>
      </c>
      <c r="K302" t="s">
        <v>152</v>
      </c>
      <c r="L302" s="8">
        <v>43862</v>
      </c>
      <c r="M302" t="s">
        <v>152</v>
      </c>
      <c r="N302" t="s">
        <v>152</v>
      </c>
      <c r="O302" t="s">
        <v>152</v>
      </c>
      <c r="P302" t="s">
        <v>152</v>
      </c>
      <c r="Q302" t="s">
        <v>152</v>
      </c>
      <c r="R302" t="s">
        <v>152</v>
      </c>
      <c r="S302" t="s">
        <v>152</v>
      </c>
      <c r="T302" t="s">
        <v>152</v>
      </c>
      <c r="U302" t="s">
        <v>152</v>
      </c>
      <c r="V302">
        <v>-1</v>
      </c>
      <c r="W302" t="s">
        <v>152</v>
      </c>
      <c r="X302" t="s">
        <v>152</v>
      </c>
      <c r="Y302" t="s">
        <v>152</v>
      </c>
      <c r="Z302" t="s">
        <v>152</v>
      </c>
      <c r="AA302" t="s">
        <v>152</v>
      </c>
      <c r="AB302" t="s">
        <v>152</v>
      </c>
      <c r="AC302" t="s">
        <v>152</v>
      </c>
      <c r="AD302" t="s">
        <v>152</v>
      </c>
      <c r="AE302" t="s">
        <v>152</v>
      </c>
      <c r="AF302" t="s">
        <v>152</v>
      </c>
    </row>
    <row r="303" spans="1:32" x14ac:dyDescent="0.35">
      <c r="A303" t="s">
        <v>652</v>
      </c>
      <c r="B303" t="s">
        <v>653</v>
      </c>
      <c r="C303" t="s">
        <v>10</v>
      </c>
      <c r="D303" t="s">
        <v>426</v>
      </c>
      <c r="E303" t="s">
        <v>423</v>
      </c>
      <c r="F303" t="s">
        <v>152</v>
      </c>
      <c r="G303" t="s">
        <v>216</v>
      </c>
      <c r="H303" t="s">
        <v>424</v>
      </c>
      <c r="I303" t="s">
        <v>649</v>
      </c>
      <c r="J303" t="s">
        <v>425</v>
      </c>
      <c r="K303" t="s">
        <v>152</v>
      </c>
      <c r="L303" s="8">
        <v>43862</v>
      </c>
      <c r="M303" t="s">
        <v>152</v>
      </c>
      <c r="N303" s="9" t="s">
        <v>152</v>
      </c>
      <c r="O303" t="s">
        <v>152</v>
      </c>
      <c r="P303" t="s">
        <v>152</v>
      </c>
      <c r="Q303" t="s">
        <v>152</v>
      </c>
      <c r="R303" t="s">
        <v>152</v>
      </c>
      <c r="S303" t="s">
        <v>152</v>
      </c>
      <c r="T303" t="s">
        <v>152</v>
      </c>
      <c r="U303" t="s">
        <v>152</v>
      </c>
      <c r="V303">
        <v>-1</v>
      </c>
      <c r="W303" t="s">
        <v>152</v>
      </c>
      <c r="X303" t="s">
        <v>152</v>
      </c>
      <c r="Y303" t="s">
        <v>152</v>
      </c>
      <c r="Z303" t="s">
        <v>152</v>
      </c>
      <c r="AA303" t="s">
        <v>152</v>
      </c>
      <c r="AB303" t="s">
        <v>152</v>
      </c>
      <c r="AC303" t="s">
        <v>152</v>
      </c>
      <c r="AD303" t="s">
        <v>152</v>
      </c>
      <c r="AE303" t="s">
        <v>152</v>
      </c>
      <c r="AF303" t="s">
        <v>152</v>
      </c>
    </row>
    <row r="304" spans="1:32" x14ac:dyDescent="0.35">
      <c r="A304" t="s">
        <v>654</v>
      </c>
      <c r="B304" t="s">
        <v>655</v>
      </c>
      <c r="C304" t="s">
        <v>10</v>
      </c>
      <c r="D304" t="s">
        <v>430</v>
      </c>
      <c r="E304" t="s">
        <v>423</v>
      </c>
      <c r="F304" t="s">
        <v>152</v>
      </c>
      <c r="G304" t="s">
        <v>152</v>
      </c>
      <c r="H304" t="s">
        <v>152</v>
      </c>
      <c r="I304" t="s">
        <v>152</v>
      </c>
      <c r="J304" t="s">
        <v>152</v>
      </c>
      <c r="K304" t="s">
        <v>152</v>
      </c>
      <c r="L304" t="s">
        <v>152</v>
      </c>
      <c r="M304" t="s">
        <v>152</v>
      </c>
      <c r="N304" t="s">
        <v>152</v>
      </c>
      <c r="O304" t="s">
        <v>152</v>
      </c>
      <c r="P304" t="s">
        <v>152</v>
      </c>
      <c r="Q304" t="s">
        <v>152</v>
      </c>
      <c r="R304" t="s">
        <v>152</v>
      </c>
      <c r="S304" t="s">
        <v>152</v>
      </c>
      <c r="T304" t="s">
        <v>152</v>
      </c>
      <c r="U304" t="s">
        <v>152</v>
      </c>
      <c r="V304" t="s">
        <v>152</v>
      </c>
      <c r="W304" t="s">
        <v>152</v>
      </c>
      <c r="X304" t="s">
        <v>152</v>
      </c>
      <c r="Y304" t="s">
        <v>152</v>
      </c>
      <c r="Z304" t="s">
        <v>152</v>
      </c>
      <c r="AA304" t="s">
        <v>152</v>
      </c>
      <c r="AB304" t="s">
        <v>152</v>
      </c>
      <c r="AC304" t="s">
        <v>152</v>
      </c>
      <c r="AD304" t="s">
        <v>152</v>
      </c>
      <c r="AE304" t="s">
        <v>152</v>
      </c>
      <c r="AF304" t="s">
        <v>152</v>
      </c>
    </row>
    <row r="305" spans="1:32" x14ac:dyDescent="0.35">
      <c r="A305" t="s">
        <v>1385</v>
      </c>
      <c r="B305" t="s">
        <v>1386</v>
      </c>
      <c r="C305" t="s">
        <v>12</v>
      </c>
      <c r="D305" t="s">
        <v>427</v>
      </c>
      <c r="E305" t="s">
        <v>423</v>
      </c>
      <c r="F305" t="s">
        <v>889</v>
      </c>
      <c r="G305" t="s">
        <v>888</v>
      </c>
      <c r="H305" t="s">
        <v>424</v>
      </c>
      <c r="I305" t="s">
        <v>1387</v>
      </c>
      <c r="J305" t="s">
        <v>428</v>
      </c>
      <c r="K305" t="s">
        <v>152</v>
      </c>
      <c r="L305" s="8">
        <v>44016</v>
      </c>
      <c r="M305" t="s">
        <v>152</v>
      </c>
      <c r="N305" s="8" t="s">
        <v>152</v>
      </c>
      <c r="O305" t="s">
        <v>152</v>
      </c>
      <c r="P305" t="s">
        <v>152</v>
      </c>
      <c r="Q305" t="s">
        <v>152</v>
      </c>
      <c r="R305" t="s">
        <v>152</v>
      </c>
      <c r="S305" t="s">
        <v>152</v>
      </c>
      <c r="T305" t="s">
        <v>1388</v>
      </c>
      <c r="U305" t="s">
        <v>152</v>
      </c>
      <c r="V305">
        <v>-1</v>
      </c>
      <c r="W305" t="s">
        <v>152</v>
      </c>
      <c r="X305" t="s">
        <v>429</v>
      </c>
      <c r="Y305" t="s">
        <v>152</v>
      </c>
      <c r="Z305" t="s">
        <v>152</v>
      </c>
      <c r="AA305" t="s">
        <v>152</v>
      </c>
      <c r="AB305" t="s">
        <v>152</v>
      </c>
      <c r="AC305" t="s">
        <v>152</v>
      </c>
      <c r="AD305" t="s">
        <v>152</v>
      </c>
      <c r="AE305" t="s">
        <v>152</v>
      </c>
      <c r="AF305" t="s">
        <v>152</v>
      </c>
    </row>
    <row r="306" spans="1:32" x14ac:dyDescent="0.35">
      <c r="A306" t="s">
        <v>1385</v>
      </c>
      <c r="B306" t="s">
        <v>1386</v>
      </c>
      <c r="C306" t="s">
        <v>12</v>
      </c>
      <c r="D306" t="s">
        <v>427</v>
      </c>
      <c r="E306" t="s">
        <v>423</v>
      </c>
      <c r="F306" t="s">
        <v>889</v>
      </c>
      <c r="G306" t="s">
        <v>888</v>
      </c>
      <c r="H306" t="s">
        <v>424</v>
      </c>
      <c r="I306" t="s">
        <v>1389</v>
      </c>
      <c r="J306" t="s">
        <v>428</v>
      </c>
      <c r="K306" t="s">
        <v>152</v>
      </c>
      <c r="L306" s="8">
        <v>43985</v>
      </c>
      <c r="M306" t="s">
        <v>152</v>
      </c>
      <c r="N306" s="8" t="s">
        <v>152</v>
      </c>
      <c r="O306" t="s">
        <v>152</v>
      </c>
      <c r="P306" t="s">
        <v>152</v>
      </c>
      <c r="Q306" t="s">
        <v>152</v>
      </c>
      <c r="R306" t="s">
        <v>152</v>
      </c>
      <c r="S306" t="s">
        <v>152</v>
      </c>
      <c r="T306" t="s">
        <v>1388</v>
      </c>
      <c r="U306" t="s">
        <v>152</v>
      </c>
      <c r="V306">
        <v>-1</v>
      </c>
      <c r="W306" t="s">
        <v>152</v>
      </c>
      <c r="X306" t="s">
        <v>429</v>
      </c>
      <c r="Y306" t="s">
        <v>152</v>
      </c>
      <c r="Z306" t="s">
        <v>152</v>
      </c>
      <c r="AA306" t="s">
        <v>152</v>
      </c>
      <c r="AB306" t="s">
        <v>152</v>
      </c>
      <c r="AC306" t="s">
        <v>152</v>
      </c>
      <c r="AD306" t="s">
        <v>152</v>
      </c>
      <c r="AE306" t="s">
        <v>152</v>
      </c>
      <c r="AF306" t="s">
        <v>152</v>
      </c>
    </row>
    <row r="307" spans="1:32" x14ac:dyDescent="0.35">
      <c r="A307" t="s">
        <v>656</v>
      </c>
      <c r="B307" t="s">
        <v>657</v>
      </c>
      <c r="C307" t="s">
        <v>12</v>
      </c>
      <c r="D307" t="s">
        <v>430</v>
      </c>
      <c r="E307" t="s">
        <v>423</v>
      </c>
      <c r="F307" t="s">
        <v>152</v>
      </c>
      <c r="G307" t="s">
        <v>152</v>
      </c>
      <c r="H307" t="s">
        <v>152</v>
      </c>
      <c r="I307" t="s">
        <v>152</v>
      </c>
      <c r="J307" t="s">
        <v>152</v>
      </c>
      <c r="K307" t="s">
        <v>152</v>
      </c>
      <c r="L307" t="s">
        <v>152</v>
      </c>
      <c r="M307" t="s">
        <v>152</v>
      </c>
      <c r="N307" s="9" t="s">
        <v>152</v>
      </c>
      <c r="O307" t="s">
        <v>152</v>
      </c>
      <c r="P307" t="s">
        <v>152</v>
      </c>
      <c r="Q307" t="s">
        <v>152</v>
      </c>
      <c r="R307" t="s">
        <v>152</v>
      </c>
      <c r="S307" t="s">
        <v>152</v>
      </c>
      <c r="T307" t="s">
        <v>658</v>
      </c>
      <c r="U307" t="s">
        <v>152</v>
      </c>
      <c r="V307" t="s">
        <v>152</v>
      </c>
      <c r="W307" t="s">
        <v>152</v>
      </c>
      <c r="X307" t="s">
        <v>152</v>
      </c>
      <c r="Y307" t="s">
        <v>152</v>
      </c>
      <c r="Z307" t="s">
        <v>152</v>
      </c>
      <c r="AA307" t="s">
        <v>152</v>
      </c>
      <c r="AB307" t="s">
        <v>152</v>
      </c>
      <c r="AC307" t="s">
        <v>152</v>
      </c>
      <c r="AD307" t="s">
        <v>152</v>
      </c>
      <c r="AE307" t="s">
        <v>152</v>
      </c>
      <c r="AF307" t="s">
        <v>152</v>
      </c>
    </row>
    <row r="308" spans="1:32" x14ac:dyDescent="0.35">
      <c r="A308" t="s">
        <v>1390</v>
      </c>
      <c r="B308" t="s">
        <v>1391</v>
      </c>
      <c r="C308" t="s">
        <v>12</v>
      </c>
      <c r="D308" t="s">
        <v>430</v>
      </c>
      <c r="E308" t="s">
        <v>423</v>
      </c>
      <c r="F308" t="s">
        <v>152</v>
      </c>
      <c r="G308" t="s">
        <v>152</v>
      </c>
      <c r="H308" t="s">
        <v>152</v>
      </c>
      <c r="I308" t="s">
        <v>152</v>
      </c>
      <c r="J308" t="s">
        <v>152</v>
      </c>
      <c r="K308" t="s">
        <v>152</v>
      </c>
      <c r="L308" t="s">
        <v>152</v>
      </c>
      <c r="M308" t="s">
        <v>152</v>
      </c>
      <c r="N308" s="9" t="s">
        <v>152</v>
      </c>
      <c r="O308" t="s">
        <v>152</v>
      </c>
      <c r="P308" t="s">
        <v>152</v>
      </c>
      <c r="Q308" t="s">
        <v>152</v>
      </c>
      <c r="R308" t="s">
        <v>152</v>
      </c>
      <c r="S308" t="s">
        <v>152</v>
      </c>
      <c r="T308" t="s">
        <v>1392</v>
      </c>
      <c r="U308" t="s">
        <v>152</v>
      </c>
      <c r="V308" t="s">
        <v>152</v>
      </c>
      <c r="W308" t="s">
        <v>152</v>
      </c>
      <c r="X308" t="s">
        <v>152</v>
      </c>
      <c r="Y308" t="s">
        <v>152</v>
      </c>
      <c r="Z308" t="s">
        <v>152</v>
      </c>
      <c r="AA308" t="s">
        <v>152</v>
      </c>
      <c r="AB308" t="s">
        <v>152</v>
      </c>
      <c r="AC308" t="s">
        <v>152</v>
      </c>
      <c r="AD308" t="s">
        <v>152</v>
      </c>
      <c r="AE308" t="s">
        <v>152</v>
      </c>
      <c r="AF308" t="s">
        <v>152</v>
      </c>
    </row>
    <row r="309" spans="1:32" x14ac:dyDescent="0.35">
      <c r="A309" t="s">
        <v>1393</v>
      </c>
      <c r="B309" t="s">
        <v>1394</v>
      </c>
      <c r="C309" t="s">
        <v>10</v>
      </c>
      <c r="D309" t="s">
        <v>430</v>
      </c>
      <c r="E309" t="s">
        <v>423</v>
      </c>
      <c r="F309" t="s">
        <v>152</v>
      </c>
      <c r="G309" t="s">
        <v>152</v>
      </c>
      <c r="H309" t="s">
        <v>152</v>
      </c>
      <c r="I309" t="s">
        <v>152</v>
      </c>
      <c r="J309" t="s">
        <v>152</v>
      </c>
      <c r="K309" t="s">
        <v>152</v>
      </c>
      <c r="L309" t="s">
        <v>152</v>
      </c>
      <c r="M309" t="s">
        <v>152</v>
      </c>
      <c r="N309" s="8" t="s">
        <v>152</v>
      </c>
      <c r="O309" t="s">
        <v>152</v>
      </c>
      <c r="P309" t="s">
        <v>152</v>
      </c>
      <c r="Q309" t="s">
        <v>152</v>
      </c>
      <c r="R309" t="s">
        <v>152</v>
      </c>
      <c r="S309" t="s">
        <v>152</v>
      </c>
      <c r="T309" t="s">
        <v>152</v>
      </c>
      <c r="U309" t="s">
        <v>152</v>
      </c>
      <c r="V309" t="s">
        <v>152</v>
      </c>
      <c r="W309" t="s">
        <v>152</v>
      </c>
      <c r="X309" t="s">
        <v>152</v>
      </c>
      <c r="Y309" t="s">
        <v>152</v>
      </c>
      <c r="Z309" t="s">
        <v>152</v>
      </c>
      <c r="AA309" t="s">
        <v>152</v>
      </c>
      <c r="AB309" t="s">
        <v>152</v>
      </c>
      <c r="AC309" t="s">
        <v>152</v>
      </c>
      <c r="AD309" t="s">
        <v>152</v>
      </c>
      <c r="AE309" t="s">
        <v>152</v>
      </c>
      <c r="AF309" t="s">
        <v>152</v>
      </c>
    </row>
    <row r="310" spans="1:32" x14ac:dyDescent="0.35">
      <c r="A310" t="s">
        <v>1395</v>
      </c>
      <c r="B310" t="s">
        <v>1396</v>
      </c>
      <c r="C310" t="s">
        <v>10</v>
      </c>
      <c r="D310" t="s">
        <v>430</v>
      </c>
      <c r="E310" t="s">
        <v>423</v>
      </c>
      <c r="F310" t="s">
        <v>152</v>
      </c>
      <c r="G310" t="s">
        <v>152</v>
      </c>
      <c r="H310" t="s">
        <v>152</v>
      </c>
      <c r="I310" t="s">
        <v>152</v>
      </c>
      <c r="J310" t="s">
        <v>152</v>
      </c>
      <c r="K310" t="s">
        <v>152</v>
      </c>
      <c r="L310" t="s">
        <v>152</v>
      </c>
      <c r="M310" s="8" t="s">
        <v>152</v>
      </c>
      <c r="N310" t="s">
        <v>152</v>
      </c>
      <c r="O310" t="s">
        <v>152</v>
      </c>
      <c r="P310" t="s">
        <v>152</v>
      </c>
      <c r="Q310" t="s">
        <v>152</v>
      </c>
      <c r="R310" t="s">
        <v>152</v>
      </c>
      <c r="S310" t="s">
        <v>152</v>
      </c>
      <c r="T310" t="s">
        <v>152</v>
      </c>
      <c r="U310" t="s">
        <v>152</v>
      </c>
      <c r="V310" t="s">
        <v>152</v>
      </c>
      <c r="W310" t="s">
        <v>152</v>
      </c>
      <c r="X310" t="s">
        <v>152</v>
      </c>
      <c r="Y310" t="s">
        <v>152</v>
      </c>
      <c r="Z310" t="s">
        <v>152</v>
      </c>
      <c r="AA310" t="s">
        <v>152</v>
      </c>
      <c r="AB310" t="s">
        <v>152</v>
      </c>
      <c r="AC310" t="s">
        <v>152</v>
      </c>
      <c r="AD310" t="s">
        <v>152</v>
      </c>
      <c r="AE310" t="s">
        <v>152</v>
      </c>
      <c r="AF310" t="s">
        <v>152</v>
      </c>
    </row>
    <row r="311" spans="1:32" x14ac:dyDescent="0.35">
      <c r="A311" t="s">
        <v>1397</v>
      </c>
      <c r="B311" t="s">
        <v>1398</v>
      </c>
      <c r="C311" t="s">
        <v>11</v>
      </c>
      <c r="D311" t="s">
        <v>430</v>
      </c>
      <c r="E311" t="s">
        <v>423</v>
      </c>
      <c r="F311" t="s">
        <v>152</v>
      </c>
      <c r="G311" t="s">
        <v>152</v>
      </c>
      <c r="H311" t="s">
        <v>152</v>
      </c>
      <c r="I311" t="s">
        <v>152</v>
      </c>
      <c r="J311" t="s">
        <v>152</v>
      </c>
      <c r="K311" t="s">
        <v>152</v>
      </c>
      <c r="L311" t="s">
        <v>152</v>
      </c>
      <c r="M311" s="8" t="s">
        <v>152</v>
      </c>
      <c r="N311" t="s">
        <v>152</v>
      </c>
      <c r="O311" t="s">
        <v>152</v>
      </c>
      <c r="P311" t="s">
        <v>152</v>
      </c>
      <c r="Q311" t="s">
        <v>152</v>
      </c>
      <c r="R311" t="s">
        <v>152</v>
      </c>
      <c r="S311" t="s">
        <v>152</v>
      </c>
      <c r="T311" t="s">
        <v>1399</v>
      </c>
      <c r="U311" t="s">
        <v>152</v>
      </c>
      <c r="V311" t="s">
        <v>152</v>
      </c>
      <c r="W311" t="s">
        <v>152</v>
      </c>
      <c r="X311" t="s">
        <v>152</v>
      </c>
      <c r="Y311" t="s">
        <v>152</v>
      </c>
      <c r="Z311" t="s">
        <v>152</v>
      </c>
      <c r="AA311" t="s">
        <v>152</v>
      </c>
      <c r="AB311" t="s">
        <v>152</v>
      </c>
      <c r="AC311" t="s">
        <v>152</v>
      </c>
      <c r="AD311" t="s">
        <v>152</v>
      </c>
      <c r="AE311" t="s">
        <v>152</v>
      </c>
      <c r="AF311" t="s">
        <v>152</v>
      </c>
    </row>
    <row r="312" spans="1:32" x14ac:dyDescent="0.35">
      <c r="A312" t="s">
        <v>1400</v>
      </c>
      <c r="B312" t="s">
        <v>1401</v>
      </c>
      <c r="C312" t="s">
        <v>10</v>
      </c>
      <c r="D312" t="s">
        <v>430</v>
      </c>
      <c r="E312" t="s">
        <v>423</v>
      </c>
      <c r="F312" t="s">
        <v>152</v>
      </c>
      <c r="G312" t="s">
        <v>152</v>
      </c>
      <c r="H312" t="s">
        <v>152</v>
      </c>
      <c r="I312" t="s">
        <v>152</v>
      </c>
      <c r="J312" t="s">
        <v>152</v>
      </c>
      <c r="K312" t="s">
        <v>152</v>
      </c>
      <c r="L312" t="s">
        <v>152</v>
      </c>
      <c r="M312" t="s">
        <v>152</v>
      </c>
      <c r="N312" s="9" t="s">
        <v>152</v>
      </c>
      <c r="O312" t="s">
        <v>152</v>
      </c>
      <c r="P312" t="s">
        <v>152</v>
      </c>
      <c r="Q312" t="s">
        <v>152</v>
      </c>
      <c r="R312" t="s">
        <v>152</v>
      </c>
      <c r="S312" t="s">
        <v>152</v>
      </c>
      <c r="T312" t="s">
        <v>1402</v>
      </c>
      <c r="U312" t="s">
        <v>152</v>
      </c>
      <c r="V312" t="s">
        <v>152</v>
      </c>
      <c r="W312" t="s">
        <v>152</v>
      </c>
      <c r="X312" t="s">
        <v>152</v>
      </c>
      <c r="Y312" t="s">
        <v>152</v>
      </c>
      <c r="Z312" t="s">
        <v>152</v>
      </c>
      <c r="AA312" t="s">
        <v>152</v>
      </c>
      <c r="AB312" t="s">
        <v>152</v>
      </c>
      <c r="AC312" t="s">
        <v>152</v>
      </c>
      <c r="AD312" t="s">
        <v>152</v>
      </c>
      <c r="AE312" t="s">
        <v>152</v>
      </c>
      <c r="AF312" t="s">
        <v>152</v>
      </c>
    </row>
    <row r="313" spans="1:32" x14ac:dyDescent="0.35">
      <c r="A313" t="s">
        <v>1403</v>
      </c>
      <c r="B313" t="s">
        <v>1404</v>
      </c>
      <c r="C313" t="s">
        <v>10</v>
      </c>
      <c r="D313" t="s">
        <v>422</v>
      </c>
      <c r="E313" t="s">
        <v>423</v>
      </c>
      <c r="F313" t="s">
        <v>223</v>
      </c>
      <c r="G313" t="s">
        <v>222</v>
      </c>
      <c r="H313" t="s">
        <v>424</v>
      </c>
      <c r="I313" t="s">
        <v>660</v>
      </c>
      <c r="J313" t="s">
        <v>428</v>
      </c>
      <c r="K313" t="s">
        <v>152</v>
      </c>
      <c r="L313" t="s">
        <v>152</v>
      </c>
      <c r="M313" t="s">
        <v>152</v>
      </c>
      <c r="N313" s="9" t="s">
        <v>152</v>
      </c>
      <c r="O313" t="s">
        <v>152</v>
      </c>
      <c r="P313" t="s">
        <v>152</v>
      </c>
      <c r="Q313" t="s">
        <v>152</v>
      </c>
      <c r="R313" t="s">
        <v>152</v>
      </c>
      <c r="S313" t="s">
        <v>152</v>
      </c>
      <c r="T313" t="s">
        <v>1405</v>
      </c>
      <c r="U313">
        <v>4901</v>
      </c>
      <c r="V313">
        <v>-1</v>
      </c>
      <c r="W313" t="s">
        <v>152</v>
      </c>
      <c r="X313" t="s">
        <v>429</v>
      </c>
      <c r="Y313" t="s">
        <v>152</v>
      </c>
      <c r="Z313" t="s">
        <v>152</v>
      </c>
      <c r="AA313" t="s">
        <v>152</v>
      </c>
      <c r="AB313" t="s">
        <v>152</v>
      </c>
      <c r="AC313" t="s">
        <v>152</v>
      </c>
      <c r="AD313" t="s">
        <v>152</v>
      </c>
      <c r="AE313" t="s">
        <v>152</v>
      </c>
      <c r="AF313" t="s">
        <v>152</v>
      </c>
    </row>
    <row r="314" spans="1:32" x14ac:dyDescent="0.35">
      <c r="A314" t="s">
        <v>1406</v>
      </c>
      <c r="B314" t="s">
        <v>659</v>
      </c>
      <c r="C314" t="s">
        <v>11</v>
      </c>
      <c r="D314" t="s">
        <v>427</v>
      </c>
      <c r="E314" t="s">
        <v>423</v>
      </c>
      <c r="F314" t="s">
        <v>223</v>
      </c>
      <c r="G314" t="s">
        <v>222</v>
      </c>
      <c r="H314" t="s">
        <v>424</v>
      </c>
      <c r="I314" t="s">
        <v>660</v>
      </c>
      <c r="J314" t="s">
        <v>428</v>
      </c>
      <c r="K314" t="s">
        <v>152</v>
      </c>
      <c r="L314" s="8">
        <v>44105</v>
      </c>
      <c r="M314" s="8" t="s">
        <v>152</v>
      </c>
      <c r="N314" t="s">
        <v>152</v>
      </c>
      <c r="O314" t="s">
        <v>152</v>
      </c>
      <c r="P314" t="s">
        <v>152</v>
      </c>
      <c r="Q314" t="s">
        <v>152</v>
      </c>
      <c r="R314" t="s">
        <v>152</v>
      </c>
      <c r="S314" t="s">
        <v>152</v>
      </c>
      <c r="T314" t="s">
        <v>1407</v>
      </c>
      <c r="U314" t="s">
        <v>152</v>
      </c>
      <c r="V314">
        <v>-1</v>
      </c>
      <c r="W314" t="s">
        <v>152</v>
      </c>
      <c r="X314" t="s">
        <v>429</v>
      </c>
      <c r="Y314" t="s">
        <v>152</v>
      </c>
      <c r="Z314" t="s">
        <v>152</v>
      </c>
      <c r="AA314" t="s">
        <v>152</v>
      </c>
      <c r="AB314" t="s">
        <v>152</v>
      </c>
      <c r="AC314" t="s">
        <v>152</v>
      </c>
      <c r="AD314" t="s">
        <v>152</v>
      </c>
      <c r="AE314" t="s">
        <v>152</v>
      </c>
      <c r="AF314" t="s">
        <v>152</v>
      </c>
    </row>
    <row r="315" spans="1:32" x14ac:dyDescent="0.35">
      <c r="A315" t="s">
        <v>1408</v>
      </c>
      <c r="B315" t="s">
        <v>1409</v>
      </c>
      <c r="C315" t="s">
        <v>10</v>
      </c>
      <c r="D315" t="s">
        <v>464</v>
      </c>
      <c r="E315" t="s">
        <v>423</v>
      </c>
      <c r="F315" t="s">
        <v>223</v>
      </c>
      <c r="G315" t="s">
        <v>222</v>
      </c>
      <c r="H315" t="s">
        <v>424</v>
      </c>
      <c r="I315" t="s">
        <v>660</v>
      </c>
      <c r="J315" t="s">
        <v>428</v>
      </c>
      <c r="K315" t="s">
        <v>152</v>
      </c>
      <c r="L315" t="s">
        <v>152</v>
      </c>
      <c r="M315" t="s">
        <v>152</v>
      </c>
      <c r="N315" s="9" t="s">
        <v>152</v>
      </c>
      <c r="O315" t="s">
        <v>152</v>
      </c>
      <c r="P315" t="s">
        <v>152</v>
      </c>
      <c r="Q315" t="s">
        <v>152</v>
      </c>
      <c r="R315" t="s">
        <v>152</v>
      </c>
      <c r="S315" t="s">
        <v>152</v>
      </c>
      <c r="T315" t="s">
        <v>1410</v>
      </c>
      <c r="U315">
        <v>4029</v>
      </c>
      <c r="V315">
        <v>-1</v>
      </c>
      <c r="W315" t="s">
        <v>152</v>
      </c>
      <c r="X315" t="s">
        <v>429</v>
      </c>
      <c r="Y315" t="s">
        <v>152</v>
      </c>
      <c r="Z315" t="s">
        <v>152</v>
      </c>
      <c r="AA315" t="s">
        <v>152</v>
      </c>
      <c r="AB315" t="s">
        <v>152</v>
      </c>
      <c r="AC315" t="s">
        <v>152</v>
      </c>
      <c r="AD315" t="s">
        <v>152</v>
      </c>
      <c r="AE315" t="s">
        <v>152</v>
      </c>
      <c r="AF315" t="s">
        <v>152</v>
      </c>
    </row>
    <row r="316" spans="1:32" x14ac:dyDescent="0.35">
      <c r="A316" t="s">
        <v>1411</v>
      </c>
      <c r="B316" t="s">
        <v>1412</v>
      </c>
      <c r="C316" t="s">
        <v>10</v>
      </c>
      <c r="D316" t="s">
        <v>430</v>
      </c>
      <c r="E316" t="s">
        <v>423</v>
      </c>
      <c r="F316" t="s">
        <v>152</v>
      </c>
      <c r="G316" t="s">
        <v>152</v>
      </c>
      <c r="H316" t="s">
        <v>152</v>
      </c>
      <c r="I316" t="s">
        <v>152</v>
      </c>
      <c r="J316" t="s">
        <v>152</v>
      </c>
      <c r="K316" t="s">
        <v>152</v>
      </c>
      <c r="L316" t="s">
        <v>152</v>
      </c>
      <c r="M316" t="s">
        <v>152</v>
      </c>
      <c r="N316" s="9" t="s">
        <v>152</v>
      </c>
      <c r="O316" t="s">
        <v>152</v>
      </c>
      <c r="P316" t="s">
        <v>152</v>
      </c>
      <c r="Q316" t="s">
        <v>152</v>
      </c>
      <c r="R316" t="s">
        <v>152</v>
      </c>
      <c r="S316" t="s">
        <v>152</v>
      </c>
      <c r="T316" t="s">
        <v>1413</v>
      </c>
      <c r="U316" t="s">
        <v>152</v>
      </c>
      <c r="V316" t="s">
        <v>152</v>
      </c>
      <c r="W316" t="s">
        <v>152</v>
      </c>
      <c r="X316" t="s">
        <v>152</v>
      </c>
      <c r="Y316" t="s">
        <v>152</v>
      </c>
      <c r="Z316" t="s">
        <v>152</v>
      </c>
      <c r="AA316" t="s">
        <v>152</v>
      </c>
      <c r="AB316" t="s">
        <v>152</v>
      </c>
      <c r="AC316" t="s">
        <v>152</v>
      </c>
      <c r="AD316" t="s">
        <v>152</v>
      </c>
      <c r="AE316" t="s">
        <v>152</v>
      </c>
      <c r="AF316" t="s">
        <v>152</v>
      </c>
    </row>
    <row r="317" spans="1:32" x14ac:dyDescent="0.35">
      <c r="A317" t="s">
        <v>1414</v>
      </c>
      <c r="B317" t="s">
        <v>1415</v>
      </c>
      <c r="C317" t="s">
        <v>11</v>
      </c>
      <c r="D317" t="s">
        <v>430</v>
      </c>
      <c r="E317" t="s">
        <v>423</v>
      </c>
      <c r="F317" t="s">
        <v>152</v>
      </c>
      <c r="G317" t="s">
        <v>152</v>
      </c>
      <c r="H317" t="s">
        <v>152</v>
      </c>
      <c r="I317" t="s">
        <v>152</v>
      </c>
      <c r="J317" t="s">
        <v>152</v>
      </c>
      <c r="K317" t="s">
        <v>152</v>
      </c>
      <c r="L317" t="s">
        <v>152</v>
      </c>
      <c r="M317" t="s">
        <v>152</v>
      </c>
      <c r="N317" s="9" t="s">
        <v>152</v>
      </c>
      <c r="O317" t="s">
        <v>152</v>
      </c>
      <c r="P317" t="s">
        <v>152</v>
      </c>
      <c r="Q317" t="s">
        <v>152</v>
      </c>
      <c r="R317" t="s">
        <v>152</v>
      </c>
      <c r="S317" t="s">
        <v>152</v>
      </c>
      <c r="T317" t="s">
        <v>152</v>
      </c>
      <c r="U317" t="s">
        <v>152</v>
      </c>
      <c r="V317" t="s">
        <v>152</v>
      </c>
      <c r="W317" t="s">
        <v>152</v>
      </c>
      <c r="X317" t="s">
        <v>152</v>
      </c>
      <c r="Y317" t="s">
        <v>152</v>
      </c>
      <c r="Z317" t="s">
        <v>152</v>
      </c>
      <c r="AA317" t="s">
        <v>152</v>
      </c>
      <c r="AB317" t="s">
        <v>152</v>
      </c>
      <c r="AC317" t="s">
        <v>152</v>
      </c>
      <c r="AD317" t="s">
        <v>152</v>
      </c>
      <c r="AE317" t="s">
        <v>152</v>
      </c>
      <c r="AF317" t="s">
        <v>152</v>
      </c>
    </row>
    <row r="318" spans="1:32" x14ac:dyDescent="0.35">
      <c r="A318" t="s">
        <v>1416</v>
      </c>
      <c r="B318" t="s">
        <v>1417</v>
      </c>
      <c r="C318" t="s">
        <v>12</v>
      </c>
      <c r="D318" t="s">
        <v>430</v>
      </c>
      <c r="E318" t="s">
        <v>423</v>
      </c>
      <c r="F318" t="s">
        <v>152</v>
      </c>
      <c r="G318" t="s">
        <v>152</v>
      </c>
      <c r="H318" t="s">
        <v>152</v>
      </c>
      <c r="I318" t="s">
        <v>152</v>
      </c>
      <c r="J318" t="s">
        <v>152</v>
      </c>
      <c r="K318" t="s">
        <v>152</v>
      </c>
      <c r="L318" t="s">
        <v>152</v>
      </c>
      <c r="M318" t="s">
        <v>152</v>
      </c>
      <c r="N318" s="9" t="s">
        <v>152</v>
      </c>
      <c r="O318" t="s">
        <v>152</v>
      </c>
      <c r="P318" t="s">
        <v>152</v>
      </c>
      <c r="Q318" t="s">
        <v>152</v>
      </c>
      <c r="R318" t="s">
        <v>152</v>
      </c>
      <c r="S318" t="s">
        <v>152</v>
      </c>
      <c r="T318" t="s">
        <v>152</v>
      </c>
      <c r="U318" t="s">
        <v>152</v>
      </c>
      <c r="V318" t="s">
        <v>152</v>
      </c>
      <c r="W318" t="s">
        <v>152</v>
      </c>
      <c r="X318" t="s">
        <v>152</v>
      </c>
      <c r="Y318" t="s">
        <v>152</v>
      </c>
      <c r="Z318" t="s">
        <v>152</v>
      </c>
      <c r="AA318" t="s">
        <v>152</v>
      </c>
      <c r="AB318" t="s">
        <v>152</v>
      </c>
      <c r="AC318" t="s">
        <v>152</v>
      </c>
      <c r="AD318" t="s">
        <v>152</v>
      </c>
      <c r="AE318" t="s">
        <v>152</v>
      </c>
      <c r="AF318" t="s">
        <v>152</v>
      </c>
    </row>
    <row r="319" spans="1:32" x14ac:dyDescent="0.35">
      <c r="A319" t="s">
        <v>1418</v>
      </c>
      <c r="B319" t="s">
        <v>1419</v>
      </c>
      <c r="C319" t="s">
        <v>12</v>
      </c>
      <c r="D319" t="s">
        <v>430</v>
      </c>
      <c r="E319" t="s">
        <v>423</v>
      </c>
      <c r="F319" t="s">
        <v>152</v>
      </c>
      <c r="G319" t="s">
        <v>152</v>
      </c>
      <c r="H319" t="s">
        <v>152</v>
      </c>
      <c r="I319" t="s">
        <v>152</v>
      </c>
      <c r="J319" t="s">
        <v>152</v>
      </c>
      <c r="K319" t="s">
        <v>152</v>
      </c>
      <c r="L319" t="s">
        <v>152</v>
      </c>
      <c r="M319" t="s">
        <v>152</v>
      </c>
      <c r="N319" s="9" t="s">
        <v>152</v>
      </c>
      <c r="O319" t="s">
        <v>152</v>
      </c>
      <c r="P319" t="s">
        <v>152</v>
      </c>
      <c r="Q319" t="s">
        <v>152</v>
      </c>
      <c r="R319" t="s">
        <v>152</v>
      </c>
      <c r="S319" t="s">
        <v>152</v>
      </c>
      <c r="T319" t="s">
        <v>1420</v>
      </c>
      <c r="U319" t="s">
        <v>152</v>
      </c>
      <c r="V319" t="s">
        <v>152</v>
      </c>
      <c r="W319" t="s">
        <v>152</v>
      </c>
      <c r="X319" t="s">
        <v>152</v>
      </c>
      <c r="Y319" t="s">
        <v>152</v>
      </c>
      <c r="Z319" t="s">
        <v>152</v>
      </c>
      <c r="AA319" t="s">
        <v>152</v>
      </c>
      <c r="AB319" t="s">
        <v>152</v>
      </c>
      <c r="AC319" t="s">
        <v>152</v>
      </c>
      <c r="AD319" t="s">
        <v>152</v>
      </c>
      <c r="AE319" t="s">
        <v>152</v>
      </c>
      <c r="AF319" t="s">
        <v>152</v>
      </c>
    </row>
    <row r="320" spans="1:32" x14ac:dyDescent="0.35">
      <c r="A320" t="s">
        <v>1421</v>
      </c>
      <c r="B320" t="s">
        <v>1422</v>
      </c>
      <c r="C320" t="s">
        <v>10</v>
      </c>
      <c r="D320" t="s">
        <v>430</v>
      </c>
      <c r="E320" t="s">
        <v>423</v>
      </c>
      <c r="F320" t="s">
        <v>152</v>
      </c>
      <c r="G320" t="s">
        <v>152</v>
      </c>
      <c r="H320" t="s">
        <v>152</v>
      </c>
      <c r="I320" t="s">
        <v>152</v>
      </c>
      <c r="J320" t="s">
        <v>152</v>
      </c>
      <c r="K320" t="s">
        <v>152</v>
      </c>
      <c r="L320" t="s">
        <v>152</v>
      </c>
      <c r="M320" t="s">
        <v>152</v>
      </c>
      <c r="N320" s="9" t="s">
        <v>152</v>
      </c>
      <c r="O320" t="s">
        <v>152</v>
      </c>
      <c r="P320" t="s">
        <v>152</v>
      </c>
      <c r="Q320" t="s">
        <v>152</v>
      </c>
      <c r="R320" t="s">
        <v>152</v>
      </c>
      <c r="S320" t="s">
        <v>152</v>
      </c>
      <c r="T320" t="s">
        <v>152</v>
      </c>
      <c r="U320" t="s">
        <v>152</v>
      </c>
      <c r="V320" t="s">
        <v>152</v>
      </c>
      <c r="W320" t="s">
        <v>152</v>
      </c>
      <c r="X320" t="s">
        <v>152</v>
      </c>
      <c r="Y320" t="s">
        <v>152</v>
      </c>
      <c r="Z320" t="s">
        <v>152</v>
      </c>
      <c r="AA320" t="s">
        <v>152</v>
      </c>
      <c r="AB320" t="s">
        <v>152</v>
      </c>
      <c r="AC320" t="s">
        <v>152</v>
      </c>
      <c r="AD320" t="s">
        <v>152</v>
      </c>
      <c r="AE320" t="s">
        <v>152</v>
      </c>
      <c r="AF320" t="s">
        <v>152</v>
      </c>
    </row>
    <row r="321" spans="1:32" x14ac:dyDescent="0.35">
      <c r="A321" t="s">
        <v>1423</v>
      </c>
      <c r="B321" t="s">
        <v>1424</v>
      </c>
      <c r="C321" t="s">
        <v>11</v>
      </c>
      <c r="D321" t="s">
        <v>430</v>
      </c>
      <c r="E321" t="s">
        <v>423</v>
      </c>
      <c r="F321" t="s">
        <v>152</v>
      </c>
      <c r="G321" t="s">
        <v>152</v>
      </c>
      <c r="H321" t="s">
        <v>152</v>
      </c>
      <c r="I321" t="s">
        <v>152</v>
      </c>
      <c r="J321" t="s">
        <v>152</v>
      </c>
      <c r="K321" t="s">
        <v>152</v>
      </c>
      <c r="L321" t="s">
        <v>152</v>
      </c>
      <c r="M321" t="s">
        <v>152</v>
      </c>
      <c r="N321" s="9" t="s">
        <v>152</v>
      </c>
      <c r="O321" t="s">
        <v>152</v>
      </c>
      <c r="P321" t="s">
        <v>152</v>
      </c>
      <c r="Q321" t="s">
        <v>152</v>
      </c>
      <c r="R321" t="s">
        <v>152</v>
      </c>
      <c r="S321" t="s">
        <v>152</v>
      </c>
      <c r="T321" t="s">
        <v>152</v>
      </c>
      <c r="U321" t="s">
        <v>152</v>
      </c>
      <c r="V321" t="s">
        <v>152</v>
      </c>
      <c r="W321" t="s">
        <v>152</v>
      </c>
      <c r="X321" t="s">
        <v>152</v>
      </c>
      <c r="Y321" t="s">
        <v>152</v>
      </c>
      <c r="Z321" t="s">
        <v>152</v>
      </c>
      <c r="AA321" t="s">
        <v>152</v>
      </c>
      <c r="AB321" t="s">
        <v>152</v>
      </c>
      <c r="AC321" t="s">
        <v>152</v>
      </c>
      <c r="AD321" t="s">
        <v>152</v>
      </c>
      <c r="AE321" t="s">
        <v>152</v>
      </c>
      <c r="AF321" t="s">
        <v>152</v>
      </c>
    </row>
    <row r="322" spans="1:32" x14ac:dyDescent="0.35">
      <c r="A322" t="s">
        <v>1425</v>
      </c>
      <c r="B322" t="s">
        <v>1426</v>
      </c>
      <c r="C322" t="s">
        <v>12</v>
      </c>
      <c r="D322" t="s">
        <v>430</v>
      </c>
      <c r="E322" t="s">
        <v>423</v>
      </c>
      <c r="F322" t="s">
        <v>152</v>
      </c>
      <c r="G322" t="s">
        <v>152</v>
      </c>
      <c r="H322" t="s">
        <v>152</v>
      </c>
      <c r="I322" t="s">
        <v>152</v>
      </c>
      <c r="J322" t="s">
        <v>152</v>
      </c>
      <c r="K322" t="s">
        <v>152</v>
      </c>
      <c r="L322" t="s">
        <v>152</v>
      </c>
      <c r="M322" t="s">
        <v>152</v>
      </c>
      <c r="N322" s="9" t="s">
        <v>152</v>
      </c>
      <c r="O322" t="s">
        <v>152</v>
      </c>
      <c r="P322" t="s">
        <v>152</v>
      </c>
      <c r="Q322" t="s">
        <v>152</v>
      </c>
      <c r="R322" t="s">
        <v>152</v>
      </c>
      <c r="S322" t="s">
        <v>152</v>
      </c>
      <c r="T322" t="s">
        <v>1427</v>
      </c>
      <c r="U322" t="s">
        <v>152</v>
      </c>
      <c r="V322" t="s">
        <v>152</v>
      </c>
      <c r="W322" t="s">
        <v>152</v>
      </c>
      <c r="X322" t="s">
        <v>152</v>
      </c>
      <c r="Y322" t="s">
        <v>152</v>
      </c>
      <c r="Z322" t="s">
        <v>152</v>
      </c>
      <c r="AA322" t="s">
        <v>152</v>
      </c>
      <c r="AB322" t="s">
        <v>152</v>
      </c>
      <c r="AC322" t="s">
        <v>152</v>
      </c>
      <c r="AD322" t="s">
        <v>152</v>
      </c>
      <c r="AE322" t="s">
        <v>152</v>
      </c>
      <c r="AF322" t="s">
        <v>152</v>
      </c>
    </row>
    <row r="323" spans="1:32" x14ac:dyDescent="0.35">
      <c r="A323" t="s">
        <v>1428</v>
      </c>
      <c r="B323" t="s">
        <v>1429</v>
      </c>
      <c r="C323" t="s">
        <v>12</v>
      </c>
      <c r="D323" t="s">
        <v>430</v>
      </c>
      <c r="E323" t="s">
        <v>423</v>
      </c>
      <c r="F323" t="s">
        <v>152</v>
      </c>
      <c r="G323" t="s">
        <v>152</v>
      </c>
      <c r="H323" t="s">
        <v>152</v>
      </c>
      <c r="I323" t="s">
        <v>152</v>
      </c>
      <c r="J323" t="s">
        <v>152</v>
      </c>
      <c r="K323" t="s">
        <v>152</v>
      </c>
      <c r="L323" t="s">
        <v>152</v>
      </c>
      <c r="M323" s="9" t="s">
        <v>152</v>
      </c>
      <c r="N323" t="s">
        <v>152</v>
      </c>
      <c r="O323" t="s">
        <v>152</v>
      </c>
      <c r="P323" t="s">
        <v>152</v>
      </c>
      <c r="Q323" t="s">
        <v>152</v>
      </c>
      <c r="R323" t="s">
        <v>152</v>
      </c>
      <c r="S323" t="s">
        <v>152</v>
      </c>
      <c r="T323" t="s">
        <v>152</v>
      </c>
      <c r="U323" t="s">
        <v>152</v>
      </c>
      <c r="V323" t="s">
        <v>152</v>
      </c>
      <c r="W323" t="s">
        <v>152</v>
      </c>
      <c r="X323" t="s">
        <v>152</v>
      </c>
      <c r="Y323" t="s">
        <v>152</v>
      </c>
      <c r="Z323" t="s">
        <v>152</v>
      </c>
      <c r="AA323" t="s">
        <v>152</v>
      </c>
      <c r="AB323" t="s">
        <v>152</v>
      </c>
      <c r="AC323" t="s">
        <v>152</v>
      </c>
      <c r="AD323" t="s">
        <v>152</v>
      </c>
      <c r="AE323" t="s">
        <v>152</v>
      </c>
      <c r="AF323" t="s">
        <v>152</v>
      </c>
    </row>
    <row r="324" spans="1:32" x14ac:dyDescent="0.35">
      <c r="A324" t="s">
        <v>1430</v>
      </c>
      <c r="B324" t="s">
        <v>1431</v>
      </c>
      <c r="C324" t="s">
        <v>10</v>
      </c>
      <c r="D324" t="s">
        <v>430</v>
      </c>
      <c r="E324" t="s">
        <v>423</v>
      </c>
      <c r="F324" t="s">
        <v>152</v>
      </c>
      <c r="G324" t="s">
        <v>152</v>
      </c>
      <c r="H324" t="s">
        <v>152</v>
      </c>
      <c r="I324" t="s">
        <v>152</v>
      </c>
      <c r="J324" t="s">
        <v>152</v>
      </c>
      <c r="K324" t="s">
        <v>152</v>
      </c>
      <c r="L324" t="s">
        <v>152</v>
      </c>
      <c r="M324" s="9" t="s">
        <v>152</v>
      </c>
      <c r="N324" t="s">
        <v>152</v>
      </c>
      <c r="O324" t="s">
        <v>152</v>
      </c>
      <c r="P324" t="s">
        <v>152</v>
      </c>
      <c r="Q324" t="s">
        <v>152</v>
      </c>
      <c r="R324" t="s">
        <v>152</v>
      </c>
      <c r="S324" t="s">
        <v>152</v>
      </c>
      <c r="T324" t="s">
        <v>1432</v>
      </c>
      <c r="U324" t="s">
        <v>152</v>
      </c>
      <c r="V324" t="s">
        <v>152</v>
      </c>
      <c r="W324" t="s">
        <v>152</v>
      </c>
      <c r="X324" t="s">
        <v>152</v>
      </c>
      <c r="Y324" t="s">
        <v>152</v>
      </c>
      <c r="Z324" t="s">
        <v>152</v>
      </c>
      <c r="AA324" t="s">
        <v>152</v>
      </c>
      <c r="AB324" t="s">
        <v>152</v>
      </c>
      <c r="AC324" t="s">
        <v>152</v>
      </c>
      <c r="AD324" t="s">
        <v>152</v>
      </c>
      <c r="AE324" t="s">
        <v>152</v>
      </c>
      <c r="AF324" t="s">
        <v>152</v>
      </c>
    </row>
    <row r="325" spans="1:32" x14ac:dyDescent="0.35">
      <c r="A325" t="s">
        <v>1433</v>
      </c>
      <c r="B325" t="s">
        <v>1434</v>
      </c>
      <c r="C325" t="s">
        <v>12</v>
      </c>
      <c r="D325" t="s">
        <v>430</v>
      </c>
      <c r="E325" t="s">
        <v>423</v>
      </c>
      <c r="F325" t="s">
        <v>152</v>
      </c>
      <c r="G325" t="s">
        <v>152</v>
      </c>
      <c r="H325" t="s">
        <v>152</v>
      </c>
      <c r="I325" t="s">
        <v>152</v>
      </c>
      <c r="J325" t="s">
        <v>152</v>
      </c>
      <c r="K325" t="s">
        <v>152</v>
      </c>
      <c r="L325" t="s">
        <v>152</v>
      </c>
      <c r="M325" s="9" t="s">
        <v>152</v>
      </c>
      <c r="N325" t="s">
        <v>152</v>
      </c>
      <c r="O325" t="s">
        <v>152</v>
      </c>
      <c r="P325" t="s">
        <v>152</v>
      </c>
      <c r="Q325" t="s">
        <v>152</v>
      </c>
      <c r="R325" t="s">
        <v>152</v>
      </c>
      <c r="S325" t="s">
        <v>152</v>
      </c>
      <c r="T325" t="s">
        <v>152</v>
      </c>
      <c r="U325" t="s">
        <v>152</v>
      </c>
      <c r="V325" t="s">
        <v>152</v>
      </c>
      <c r="W325" t="s">
        <v>152</v>
      </c>
      <c r="X325" t="s">
        <v>152</v>
      </c>
      <c r="Y325" t="s">
        <v>152</v>
      </c>
      <c r="Z325" t="s">
        <v>152</v>
      </c>
      <c r="AA325" t="s">
        <v>152</v>
      </c>
      <c r="AB325" t="s">
        <v>152</v>
      </c>
      <c r="AC325" t="s">
        <v>152</v>
      </c>
      <c r="AD325" t="s">
        <v>152</v>
      </c>
      <c r="AE325" t="s">
        <v>152</v>
      </c>
      <c r="AF325" t="s">
        <v>152</v>
      </c>
    </row>
    <row r="326" spans="1:32" x14ac:dyDescent="0.35">
      <c r="A326" t="s">
        <v>1435</v>
      </c>
      <c r="B326" t="s">
        <v>1436</v>
      </c>
      <c r="C326" t="s">
        <v>10</v>
      </c>
      <c r="D326" t="s">
        <v>430</v>
      </c>
      <c r="E326" t="s">
        <v>423</v>
      </c>
      <c r="F326" t="s">
        <v>152</v>
      </c>
      <c r="G326" t="s">
        <v>152</v>
      </c>
      <c r="H326" t="s">
        <v>152</v>
      </c>
      <c r="I326" t="s">
        <v>152</v>
      </c>
      <c r="J326" t="s">
        <v>152</v>
      </c>
      <c r="K326" t="s">
        <v>152</v>
      </c>
      <c r="L326" t="s">
        <v>152</v>
      </c>
      <c r="M326" s="9" t="s">
        <v>152</v>
      </c>
      <c r="N326" t="s">
        <v>152</v>
      </c>
      <c r="O326" t="s">
        <v>152</v>
      </c>
      <c r="P326" t="s">
        <v>152</v>
      </c>
      <c r="Q326" t="s">
        <v>152</v>
      </c>
      <c r="R326" t="s">
        <v>152</v>
      </c>
      <c r="S326" t="s">
        <v>152</v>
      </c>
      <c r="T326" t="s">
        <v>152</v>
      </c>
      <c r="U326" t="s">
        <v>152</v>
      </c>
      <c r="V326" t="s">
        <v>152</v>
      </c>
      <c r="W326" t="s">
        <v>152</v>
      </c>
      <c r="X326" t="s">
        <v>152</v>
      </c>
      <c r="Y326" t="s">
        <v>152</v>
      </c>
      <c r="Z326" t="s">
        <v>152</v>
      </c>
      <c r="AA326" t="s">
        <v>152</v>
      </c>
      <c r="AB326" t="s">
        <v>152</v>
      </c>
      <c r="AC326" t="s">
        <v>152</v>
      </c>
      <c r="AD326" t="s">
        <v>152</v>
      </c>
      <c r="AE326" t="s">
        <v>152</v>
      </c>
      <c r="AF326" t="s">
        <v>152</v>
      </c>
    </row>
    <row r="327" spans="1:32" x14ac:dyDescent="0.35">
      <c r="A327" t="s">
        <v>1437</v>
      </c>
      <c r="B327" t="s">
        <v>1438</v>
      </c>
      <c r="C327" t="s">
        <v>10</v>
      </c>
      <c r="D327" t="s">
        <v>430</v>
      </c>
      <c r="E327" t="s">
        <v>423</v>
      </c>
      <c r="F327" t="s">
        <v>152</v>
      </c>
      <c r="G327" t="s">
        <v>152</v>
      </c>
      <c r="H327" t="s">
        <v>152</v>
      </c>
      <c r="I327" t="s">
        <v>152</v>
      </c>
      <c r="J327" t="s">
        <v>152</v>
      </c>
      <c r="K327" t="s">
        <v>152</v>
      </c>
      <c r="L327" t="s">
        <v>152</v>
      </c>
      <c r="M327" t="s">
        <v>152</v>
      </c>
      <c r="N327" s="9" t="s">
        <v>152</v>
      </c>
      <c r="O327" t="s">
        <v>152</v>
      </c>
      <c r="P327" t="s">
        <v>152</v>
      </c>
      <c r="Q327" t="s">
        <v>152</v>
      </c>
      <c r="R327" t="s">
        <v>152</v>
      </c>
      <c r="S327" t="s">
        <v>152</v>
      </c>
      <c r="T327" t="s">
        <v>152</v>
      </c>
      <c r="U327" t="s">
        <v>152</v>
      </c>
      <c r="V327" t="s">
        <v>152</v>
      </c>
      <c r="W327" t="s">
        <v>152</v>
      </c>
      <c r="X327" t="s">
        <v>152</v>
      </c>
      <c r="Y327" t="s">
        <v>152</v>
      </c>
      <c r="Z327" t="s">
        <v>152</v>
      </c>
      <c r="AA327" t="s">
        <v>152</v>
      </c>
      <c r="AB327" t="s">
        <v>152</v>
      </c>
      <c r="AC327" t="s">
        <v>152</v>
      </c>
      <c r="AD327" t="s">
        <v>152</v>
      </c>
      <c r="AE327" t="s">
        <v>152</v>
      </c>
      <c r="AF327" t="s">
        <v>152</v>
      </c>
    </row>
    <row r="328" spans="1:32" x14ac:dyDescent="0.35">
      <c r="A328" t="s">
        <v>661</v>
      </c>
      <c r="B328" t="s">
        <v>662</v>
      </c>
      <c r="C328" t="s">
        <v>10</v>
      </c>
      <c r="D328" t="s">
        <v>427</v>
      </c>
      <c r="E328" t="s">
        <v>423</v>
      </c>
      <c r="F328" t="s">
        <v>228</v>
      </c>
      <c r="G328" t="s">
        <v>227</v>
      </c>
      <c r="H328" t="s">
        <v>424</v>
      </c>
      <c r="I328" t="s">
        <v>663</v>
      </c>
      <c r="J328" t="s">
        <v>428</v>
      </c>
      <c r="K328" t="s">
        <v>152</v>
      </c>
      <c r="L328" t="s">
        <v>664</v>
      </c>
      <c r="M328" t="s">
        <v>152</v>
      </c>
      <c r="N328" s="9" t="s">
        <v>152</v>
      </c>
      <c r="O328" t="s">
        <v>152</v>
      </c>
      <c r="P328" t="s">
        <v>152</v>
      </c>
      <c r="Q328" t="s">
        <v>152</v>
      </c>
      <c r="R328" t="s">
        <v>152</v>
      </c>
      <c r="S328" t="s">
        <v>152</v>
      </c>
      <c r="T328" t="s">
        <v>152</v>
      </c>
      <c r="U328" t="s">
        <v>152</v>
      </c>
      <c r="V328">
        <v>-1</v>
      </c>
      <c r="W328" t="s">
        <v>152</v>
      </c>
      <c r="X328" t="s">
        <v>591</v>
      </c>
      <c r="Y328" t="s">
        <v>228</v>
      </c>
      <c r="Z328" t="s">
        <v>152</v>
      </c>
      <c r="AA328" t="s">
        <v>152</v>
      </c>
      <c r="AB328" t="s">
        <v>152</v>
      </c>
      <c r="AC328" t="s">
        <v>152</v>
      </c>
      <c r="AD328" t="s">
        <v>152</v>
      </c>
      <c r="AE328" t="s">
        <v>152</v>
      </c>
      <c r="AF328" t="s">
        <v>152</v>
      </c>
    </row>
    <row r="329" spans="1:32" x14ac:dyDescent="0.35">
      <c r="A329" t="s">
        <v>661</v>
      </c>
      <c r="B329" t="s">
        <v>662</v>
      </c>
      <c r="C329" t="s">
        <v>10</v>
      </c>
      <c r="D329" t="s">
        <v>427</v>
      </c>
      <c r="E329" t="s">
        <v>423</v>
      </c>
      <c r="F329" t="s">
        <v>228</v>
      </c>
      <c r="G329" t="s">
        <v>227</v>
      </c>
      <c r="H329" t="s">
        <v>424</v>
      </c>
      <c r="I329" t="s">
        <v>665</v>
      </c>
      <c r="J329" t="s">
        <v>428</v>
      </c>
      <c r="K329" t="s">
        <v>152</v>
      </c>
      <c r="L329" s="8">
        <v>44169</v>
      </c>
      <c r="M329" t="s">
        <v>152</v>
      </c>
      <c r="N329" s="9" t="s">
        <v>152</v>
      </c>
      <c r="O329" t="s">
        <v>152</v>
      </c>
      <c r="P329" t="s">
        <v>152</v>
      </c>
      <c r="Q329" t="s">
        <v>152</v>
      </c>
      <c r="R329" t="s">
        <v>152</v>
      </c>
      <c r="S329" t="s">
        <v>152</v>
      </c>
      <c r="T329" t="s">
        <v>152</v>
      </c>
      <c r="U329" t="s">
        <v>152</v>
      </c>
      <c r="V329">
        <v>-1</v>
      </c>
      <c r="W329" t="s">
        <v>152</v>
      </c>
      <c r="X329" t="s">
        <v>591</v>
      </c>
      <c r="Y329" t="s">
        <v>228</v>
      </c>
      <c r="Z329" t="s">
        <v>152</v>
      </c>
      <c r="AA329" t="s">
        <v>152</v>
      </c>
      <c r="AB329" t="s">
        <v>152</v>
      </c>
      <c r="AC329" t="s">
        <v>152</v>
      </c>
      <c r="AD329" t="s">
        <v>152</v>
      </c>
      <c r="AE329" t="s">
        <v>152</v>
      </c>
      <c r="AF329" t="s">
        <v>152</v>
      </c>
    </row>
    <row r="330" spans="1:32" x14ac:dyDescent="0.35">
      <c r="A330" t="s">
        <v>661</v>
      </c>
      <c r="B330" t="s">
        <v>662</v>
      </c>
      <c r="C330" t="s">
        <v>10</v>
      </c>
      <c r="D330" t="s">
        <v>427</v>
      </c>
      <c r="E330" t="s">
        <v>423</v>
      </c>
      <c r="F330" t="s">
        <v>228</v>
      </c>
      <c r="G330" t="s">
        <v>227</v>
      </c>
      <c r="H330" t="s">
        <v>424</v>
      </c>
      <c r="I330" t="s">
        <v>666</v>
      </c>
      <c r="J330" t="s">
        <v>428</v>
      </c>
      <c r="K330" t="s">
        <v>152</v>
      </c>
      <c r="L330" s="8">
        <v>44106</v>
      </c>
      <c r="M330" t="s">
        <v>152</v>
      </c>
      <c r="N330" s="9" t="s">
        <v>152</v>
      </c>
      <c r="O330" t="s">
        <v>152</v>
      </c>
      <c r="P330" t="s">
        <v>152</v>
      </c>
      <c r="Q330" t="s">
        <v>152</v>
      </c>
      <c r="R330" t="s">
        <v>152</v>
      </c>
      <c r="S330" t="s">
        <v>152</v>
      </c>
      <c r="T330" t="s">
        <v>152</v>
      </c>
      <c r="U330" t="s">
        <v>152</v>
      </c>
      <c r="V330">
        <v>-1</v>
      </c>
      <c r="W330" t="s">
        <v>152</v>
      </c>
      <c r="X330" t="s">
        <v>591</v>
      </c>
      <c r="Y330" t="s">
        <v>228</v>
      </c>
      <c r="Z330" t="s">
        <v>152</v>
      </c>
      <c r="AA330" t="s">
        <v>152</v>
      </c>
      <c r="AB330" t="s">
        <v>152</v>
      </c>
      <c r="AC330" t="s">
        <v>152</v>
      </c>
      <c r="AD330" t="s">
        <v>152</v>
      </c>
      <c r="AE330" t="s">
        <v>152</v>
      </c>
      <c r="AF330" t="s">
        <v>152</v>
      </c>
    </row>
    <row r="331" spans="1:32" x14ac:dyDescent="0.35">
      <c r="A331" t="s">
        <v>667</v>
      </c>
      <c r="B331" t="s">
        <v>668</v>
      </c>
      <c r="C331" t="s">
        <v>12</v>
      </c>
      <c r="D331" t="s">
        <v>427</v>
      </c>
      <c r="E331" t="s">
        <v>423</v>
      </c>
      <c r="F331" t="s">
        <v>228</v>
      </c>
      <c r="G331" t="s">
        <v>227</v>
      </c>
      <c r="H331" t="s">
        <v>424</v>
      </c>
      <c r="I331" t="s">
        <v>663</v>
      </c>
      <c r="J331" t="s">
        <v>428</v>
      </c>
      <c r="K331" t="s">
        <v>152</v>
      </c>
      <c r="L331" t="s">
        <v>552</v>
      </c>
      <c r="M331" t="s">
        <v>152</v>
      </c>
      <c r="N331" t="s">
        <v>152</v>
      </c>
      <c r="O331" t="s">
        <v>152</v>
      </c>
      <c r="P331" t="s">
        <v>152</v>
      </c>
      <c r="Q331" t="s">
        <v>152</v>
      </c>
      <c r="R331" t="s">
        <v>152</v>
      </c>
      <c r="S331" t="s">
        <v>152</v>
      </c>
      <c r="T331" t="s">
        <v>152</v>
      </c>
      <c r="U331" t="s">
        <v>152</v>
      </c>
      <c r="V331">
        <v>-1</v>
      </c>
      <c r="W331" t="s">
        <v>152</v>
      </c>
      <c r="X331" t="s">
        <v>591</v>
      </c>
      <c r="Y331" t="s">
        <v>228</v>
      </c>
      <c r="Z331" t="s">
        <v>152</v>
      </c>
      <c r="AA331" t="s">
        <v>152</v>
      </c>
      <c r="AB331" t="s">
        <v>152</v>
      </c>
      <c r="AC331" t="s">
        <v>152</v>
      </c>
      <c r="AD331" t="s">
        <v>152</v>
      </c>
      <c r="AE331" t="s">
        <v>152</v>
      </c>
      <c r="AF331" t="s">
        <v>152</v>
      </c>
    </row>
    <row r="332" spans="1:32" x14ac:dyDescent="0.35">
      <c r="A332" t="s">
        <v>667</v>
      </c>
      <c r="B332" t="s">
        <v>668</v>
      </c>
      <c r="C332" t="s">
        <v>12</v>
      </c>
      <c r="D332" t="s">
        <v>427</v>
      </c>
      <c r="E332" t="s">
        <v>423</v>
      </c>
      <c r="F332" t="s">
        <v>228</v>
      </c>
      <c r="G332" t="s">
        <v>227</v>
      </c>
      <c r="H332" t="s">
        <v>424</v>
      </c>
      <c r="I332" t="s">
        <v>665</v>
      </c>
      <c r="J332" t="s">
        <v>428</v>
      </c>
      <c r="K332" t="s">
        <v>152</v>
      </c>
      <c r="L332" s="8">
        <v>44167</v>
      </c>
      <c r="M332" t="s">
        <v>152</v>
      </c>
      <c r="N332" t="s">
        <v>152</v>
      </c>
      <c r="O332" t="s">
        <v>152</v>
      </c>
      <c r="P332" t="s">
        <v>152</v>
      </c>
      <c r="Q332" t="s">
        <v>152</v>
      </c>
      <c r="R332" t="s">
        <v>152</v>
      </c>
      <c r="S332" t="s">
        <v>152</v>
      </c>
      <c r="T332" t="s">
        <v>152</v>
      </c>
      <c r="U332" t="s">
        <v>152</v>
      </c>
      <c r="V332">
        <v>-1</v>
      </c>
      <c r="W332" t="s">
        <v>152</v>
      </c>
      <c r="X332" t="s">
        <v>591</v>
      </c>
      <c r="Y332" t="s">
        <v>228</v>
      </c>
      <c r="Z332" t="s">
        <v>152</v>
      </c>
      <c r="AA332" t="s">
        <v>152</v>
      </c>
      <c r="AB332" t="s">
        <v>152</v>
      </c>
      <c r="AC332" t="s">
        <v>152</v>
      </c>
      <c r="AD332" t="s">
        <v>152</v>
      </c>
      <c r="AE332" t="s">
        <v>152</v>
      </c>
      <c r="AF332" t="s">
        <v>152</v>
      </c>
    </row>
    <row r="333" spans="1:32" x14ac:dyDescent="0.35">
      <c r="A333" t="s">
        <v>667</v>
      </c>
      <c r="B333" t="s">
        <v>668</v>
      </c>
      <c r="C333" t="s">
        <v>12</v>
      </c>
      <c r="D333" t="s">
        <v>464</v>
      </c>
      <c r="E333" t="s">
        <v>423</v>
      </c>
      <c r="F333" t="s">
        <v>228</v>
      </c>
      <c r="G333" t="s">
        <v>227</v>
      </c>
      <c r="H333" t="s">
        <v>424</v>
      </c>
      <c r="I333" t="s">
        <v>666</v>
      </c>
      <c r="J333" t="s">
        <v>428</v>
      </c>
      <c r="K333" t="s">
        <v>152</v>
      </c>
      <c r="L333" t="s">
        <v>152</v>
      </c>
      <c r="M333" t="s">
        <v>152</v>
      </c>
      <c r="N333" t="s">
        <v>152</v>
      </c>
      <c r="O333" t="s">
        <v>152</v>
      </c>
      <c r="P333" t="s">
        <v>152</v>
      </c>
      <c r="Q333" t="s">
        <v>152</v>
      </c>
      <c r="R333" t="s">
        <v>152</v>
      </c>
      <c r="S333" t="s">
        <v>152</v>
      </c>
      <c r="T333" t="s">
        <v>152</v>
      </c>
      <c r="U333">
        <v>3563</v>
      </c>
      <c r="V333">
        <v>-1</v>
      </c>
      <c r="W333" t="s">
        <v>152</v>
      </c>
      <c r="X333" t="s">
        <v>591</v>
      </c>
      <c r="Y333" t="s">
        <v>228</v>
      </c>
      <c r="Z333" t="s">
        <v>152</v>
      </c>
      <c r="AA333" t="s">
        <v>152</v>
      </c>
      <c r="AB333" t="s">
        <v>152</v>
      </c>
      <c r="AC333" t="s">
        <v>152</v>
      </c>
      <c r="AD333" t="s">
        <v>152</v>
      </c>
      <c r="AE333" t="s">
        <v>152</v>
      </c>
      <c r="AF333" t="s">
        <v>152</v>
      </c>
    </row>
    <row r="334" spans="1:32" x14ac:dyDescent="0.35">
      <c r="A334" t="s">
        <v>1439</v>
      </c>
      <c r="B334" t="s">
        <v>1440</v>
      </c>
      <c r="C334" t="s">
        <v>10</v>
      </c>
      <c r="D334" t="s">
        <v>427</v>
      </c>
      <c r="E334" t="s">
        <v>423</v>
      </c>
      <c r="F334" t="s">
        <v>909</v>
      </c>
      <c r="G334" t="s">
        <v>908</v>
      </c>
      <c r="H334" t="s">
        <v>424</v>
      </c>
      <c r="I334" t="s">
        <v>1441</v>
      </c>
      <c r="J334" t="s">
        <v>428</v>
      </c>
      <c r="K334" t="s">
        <v>152</v>
      </c>
      <c r="L334" s="8">
        <v>44105</v>
      </c>
      <c r="M334" t="s">
        <v>152</v>
      </c>
      <c r="N334" t="s">
        <v>152</v>
      </c>
      <c r="O334" t="s">
        <v>152</v>
      </c>
      <c r="P334" t="s">
        <v>152</v>
      </c>
      <c r="Q334" t="s">
        <v>152</v>
      </c>
      <c r="R334" t="s">
        <v>152</v>
      </c>
      <c r="S334" t="s">
        <v>152</v>
      </c>
      <c r="T334" t="s">
        <v>152</v>
      </c>
      <c r="U334" t="s">
        <v>152</v>
      </c>
      <c r="V334">
        <v>1</v>
      </c>
      <c r="W334" t="s">
        <v>152</v>
      </c>
      <c r="X334" t="s">
        <v>429</v>
      </c>
      <c r="Y334" t="s">
        <v>152</v>
      </c>
      <c r="Z334" t="s">
        <v>152</v>
      </c>
      <c r="AA334" t="s">
        <v>152</v>
      </c>
      <c r="AB334" t="s">
        <v>152</v>
      </c>
      <c r="AC334" t="s">
        <v>152</v>
      </c>
      <c r="AD334" t="s">
        <v>152</v>
      </c>
      <c r="AE334" t="s">
        <v>152</v>
      </c>
      <c r="AF334" t="s">
        <v>152</v>
      </c>
    </row>
    <row r="335" spans="1:32" x14ac:dyDescent="0.35">
      <c r="A335" t="s">
        <v>1442</v>
      </c>
      <c r="B335" t="s">
        <v>1443</v>
      </c>
      <c r="C335" t="s">
        <v>12</v>
      </c>
      <c r="D335" t="s">
        <v>464</v>
      </c>
      <c r="E335" t="s">
        <v>423</v>
      </c>
      <c r="F335" t="s">
        <v>909</v>
      </c>
      <c r="G335" t="s">
        <v>908</v>
      </c>
      <c r="H335" t="s">
        <v>424</v>
      </c>
      <c r="I335" t="s">
        <v>1444</v>
      </c>
      <c r="J335" t="s">
        <v>428</v>
      </c>
      <c r="K335" t="s">
        <v>152</v>
      </c>
      <c r="L335" t="s">
        <v>152</v>
      </c>
      <c r="M335" t="s">
        <v>152</v>
      </c>
      <c r="N335" t="s">
        <v>152</v>
      </c>
      <c r="O335" t="s">
        <v>152</v>
      </c>
      <c r="P335" t="s">
        <v>152</v>
      </c>
      <c r="Q335" t="s">
        <v>152</v>
      </c>
      <c r="R335" t="s">
        <v>152</v>
      </c>
      <c r="S335" t="s">
        <v>152</v>
      </c>
      <c r="T335" t="s">
        <v>152</v>
      </c>
      <c r="U335">
        <v>680</v>
      </c>
      <c r="V335">
        <v>1</v>
      </c>
      <c r="W335" t="s">
        <v>152</v>
      </c>
      <c r="X335" t="s">
        <v>429</v>
      </c>
      <c r="Y335" t="s">
        <v>152</v>
      </c>
      <c r="Z335" t="s">
        <v>152</v>
      </c>
      <c r="AA335" t="s">
        <v>152</v>
      </c>
      <c r="AB335" t="s">
        <v>152</v>
      </c>
      <c r="AC335" t="s">
        <v>152</v>
      </c>
      <c r="AD335" t="s">
        <v>152</v>
      </c>
      <c r="AE335" t="s">
        <v>152</v>
      </c>
      <c r="AF335" t="s">
        <v>152</v>
      </c>
    </row>
    <row r="336" spans="1:32" x14ac:dyDescent="0.35">
      <c r="A336" t="s">
        <v>1442</v>
      </c>
      <c r="B336" t="s">
        <v>1443</v>
      </c>
      <c r="C336" t="s">
        <v>12</v>
      </c>
      <c r="D336" t="s">
        <v>427</v>
      </c>
      <c r="E336" t="s">
        <v>423</v>
      </c>
      <c r="F336" t="s">
        <v>909</v>
      </c>
      <c r="G336" t="s">
        <v>908</v>
      </c>
      <c r="H336" t="s">
        <v>424</v>
      </c>
      <c r="I336" t="s">
        <v>1441</v>
      </c>
      <c r="J336" t="s">
        <v>428</v>
      </c>
      <c r="K336" t="s">
        <v>152</v>
      </c>
      <c r="L336" s="8">
        <v>44105</v>
      </c>
      <c r="M336" t="s">
        <v>152</v>
      </c>
      <c r="N336" t="s">
        <v>152</v>
      </c>
      <c r="O336" t="s">
        <v>152</v>
      </c>
      <c r="P336" t="s">
        <v>152</v>
      </c>
      <c r="Q336" t="s">
        <v>152</v>
      </c>
      <c r="R336" t="s">
        <v>152</v>
      </c>
      <c r="S336" t="s">
        <v>152</v>
      </c>
      <c r="T336" t="s">
        <v>152</v>
      </c>
      <c r="U336" t="s">
        <v>152</v>
      </c>
      <c r="V336">
        <v>1</v>
      </c>
      <c r="W336" t="s">
        <v>152</v>
      </c>
      <c r="X336" t="s">
        <v>429</v>
      </c>
      <c r="Y336" t="s">
        <v>152</v>
      </c>
      <c r="Z336" t="s">
        <v>152</v>
      </c>
      <c r="AA336" t="s">
        <v>152</v>
      </c>
      <c r="AB336" t="s">
        <v>152</v>
      </c>
      <c r="AC336" t="s">
        <v>152</v>
      </c>
      <c r="AD336" t="s">
        <v>152</v>
      </c>
      <c r="AE336" t="s">
        <v>152</v>
      </c>
      <c r="AF336" t="s">
        <v>152</v>
      </c>
    </row>
    <row r="337" spans="1:32" x14ac:dyDescent="0.35">
      <c r="A337" t="s">
        <v>1442</v>
      </c>
      <c r="B337" t="s">
        <v>1443</v>
      </c>
      <c r="C337" t="s">
        <v>12</v>
      </c>
      <c r="D337" t="s">
        <v>464</v>
      </c>
      <c r="E337" t="s">
        <v>423</v>
      </c>
      <c r="F337" t="s">
        <v>909</v>
      </c>
      <c r="G337" t="s">
        <v>908</v>
      </c>
      <c r="H337" t="s">
        <v>424</v>
      </c>
      <c r="I337" t="s">
        <v>1445</v>
      </c>
      <c r="J337" t="s">
        <v>428</v>
      </c>
      <c r="K337" t="s">
        <v>152</v>
      </c>
      <c r="L337" t="s">
        <v>152</v>
      </c>
      <c r="M337" t="s">
        <v>152</v>
      </c>
      <c r="N337" t="s">
        <v>152</v>
      </c>
      <c r="O337" t="s">
        <v>152</v>
      </c>
      <c r="P337" t="s">
        <v>152</v>
      </c>
      <c r="Q337" t="s">
        <v>152</v>
      </c>
      <c r="R337" t="s">
        <v>152</v>
      </c>
      <c r="S337" t="s">
        <v>152</v>
      </c>
      <c r="T337" t="s">
        <v>152</v>
      </c>
      <c r="U337">
        <v>680</v>
      </c>
      <c r="V337">
        <v>1</v>
      </c>
      <c r="W337" t="s">
        <v>152</v>
      </c>
      <c r="X337" t="s">
        <v>429</v>
      </c>
      <c r="Y337" t="s">
        <v>152</v>
      </c>
      <c r="Z337" t="s">
        <v>152</v>
      </c>
      <c r="AA337" t="s">
        <v>152</v>
      </c>
      <c r="AB337" t="s">
        <v>152</v>
      </c>
      <c r="AC337" t="s">
        <v>152</v>
      </c>
      <c r="AD337" t="s">
        <v>152</v>
      </c>
      <c r="AE337" t="s">
        <v>152</v>
      </c>
      <c r="AF337" t="s">
        <v>152</v>
      </c>
    </row>
    <row r="338" spans="1:32" x14ac:dyDescent="0.35">
      <c r="A338" t="s">
        <v>1442</v>
      </c>
      <c r="B338" t="s">
        <v>1443</v>
      </c>
      <c r="C338" t="s">
        <v>12</v>
      </c>
      <c r="D338" t="s">
        <v>464</v>
      </c>
      <c r="E338" t="s">
        <v>423</v>
      </c>
      <c r="F338" t="s">
        <v>909</v>
      </c>
      <c r="G338" t="s">
        <v>908</v>
      </c>
      <c r="H338" t="s">
        <v>424</v>
      </c>
      <c r="I338" t="s">
        <v>1446</v>
      </c>
      <c r="J338" t="s">
        <v>428</v>
      </c>
      <c r="K338" t="s">
        <v>152</v>
      </c>
      <c r="L338" t="s">
        <v>152</v>
      </c>
      <c r="M338" t="s">
        <v>152</v>
      </c>
      <c r="N338" t="s">
        <v>152</v>
      </c>
      <c r="O338" t="s">
        <v>152</v>
      </c>
      <c r="P338" t="s">
        <v>152</v>
      </c>
      <c r="Q338" t="s">
        <v>152</v>
      </c>
      <c r="R338" t="s">
        <v>152</v>
      </c>
      <c r="S338" t="s">
        <v>152</v>
      </c>
      <c r="T338" t="s">
        <v>152</v>
      </c>
      <c r="U338">
        <v>680</v>
      </c>
      <c r="V338">
        <v>1</v>
      </c>
      <c r="W338" t="s">
        <v>152</v>
      </c>
      <c r="X338" t="s">
        <v>429</v>
      </c>
      <c r="Y338" t="s">
        <v>152</v>
      </c>
      <c r="Z338" t="s">
        <v>152</v>
      </c>
      <c r="AA338" t="s">
        <v>152</v>
      </c>
      <c r="AB338" t="s">
        <v>152</v>
      </c>
      <c r="AC338" t="s">
        <v>152</v>
      </c>
      <c r="AD338" t="s">
        <v>152</v>
      </c>
      <c r="AE338" t="s">
        <v>152</v>
      </c>
      <c r="AF338" t="s">
        <v>152</v>
      </c>
    </row>
    <row r="339" spans="1:32" x14ac:dyDescent="0.35">
      <c r="A339" t="s">
        <v>1447</v>
      </c>
      <c r="B339" t="s">
        <v>1448</v>
      </c>
      <c r="C339" t="s">
        <v>10</v>
      </c>
      <c r="D339" t="s">
        <v>430</v>
      </c>
      <c r="E339" t="s">
        <v>423</v>
      </c>
      <c r="F339" t="s">
        <v>152</v>
      </c>
      <c r="G339" t="s">
        <v>152</v>
      </c>
      <c r="H339" t="s">
        <v>152</v>
      </c>
      <c r="I339" t="s">
        <v>152</v>
      </c>
      <c r="J339" t="s">
        <v>152</v>
      </c>
      <c r="K339" t="s">
        <v>152</v>
      </c>
      <c r="L339" t="s">
        <v>152</v>
      </c>
      <c r="M339" t="s">
        <v>152</v>
      </c>
      <c r="N339" t="s">
        <v>152</v>
      </c>
      <c r="O339" t="s">
        <v>152</v>
      </c>
      <c r="P339" t="s">
        <v>152</v>
      </c>
      <c r="Q339" t="s">
        <v>152</v>
      </c>
      <c r="R339" t="s">
        <v>152</v>
      </c>
      <c r="S339" t="s">
        <v>152</v>
      </c>
      <c r="T339" t="s">
        <v>152</v>
      </c>
      <c r="U339" t="s">
        <v>152</v>
      </c>
      <c r="V339" t="s">
        <v>152</v>
      </c>
      <c r="W339" t="s">
        <v>152</v>
      </c>
      <c r="X339" t="s">
        <v>152</v>
      </c>
      <c r="Y339" t="s">
        <v>152</v>
      </c>
      <c r="Z339" t="s">
        <v>152</v>
      </c>
      <c r="AA339" t="s">
        <v>152</v>
      </c>
      <c r="AB339" t="s">
        <v>152</v>
      </c>
      <c r="AC339" t="s">
        <v>152</v>
      </c>
      <c r="AD339" t="s">
        <v>152</v>
      </c>
      <c r="AE339" t="s">
        <v>152</v>
      </c>
      <c r="AF339" t="s">
        <v>152</v>
      </c>
    </row>
    <row r="340" spans="1:32" x14ac:dyDescent="0.35">
      <c r="A340" t="s">
        <v>1449</v>
      </c>
      <c r="B340" t="s">
        <v>1450</v>
      </c>
      <c r="C340" t="s">
        <v>12</v>
      </c>
      <c r="D340" t="s">
        <v>430</v>
      </c>
      <c r="E340" t="s">
        <v>423</v>
      </c>
      <c r="F340" t="s">
        <v>152</v>
      </c>
      <c r="G340" t="s">
        <v>152</v>
      </c>
      <c r="H340" t="s">
        <v>152</v>
      </c>
      <c r="I340" t="s">
        <v>152</v>
      </c>
      <c r="J340" t="s">
        <v>152</v>
      </c>
      <c r="K340" t="s">
        <v>152</v>
      </c>
      <c r="L340" t="s">
        <v>152</v>
      </c>
      <c r="M340" t="s">
        <v>152</v>
      </c>
      <c r="N340" t="s">
        <v>152</v>
      </c>
      <c r="O340" t="s">
        <v>152</v>
      </c>
      <c r="P340" t="s">
        <v>152</v>
      </c>
      <c r="Q340" t="s">
        <v>152</v>
      </c>
      <c r="R340" t="s">
        <v>152</v>
      </c>
      <c r="S340" t="s">
        <v>152</v>
      </c>
      <c r="T340" t="s">
        <v>152</v>
      </c>
      <c r="U340" t="s">
        <v>152</v>
      </c>
      <c r="V340" t="s">
        <v>152</v>
      </c>
      <c r="W340" t="s">
        <v>152</v>
      </c>
      <c r="X340" t="s">
        <v>152</v>
      </c>
      <c r="Y340" t="s">
        <v>152</v>
      </c>
      <c r="Z340" t="s">
        <v>152</v>
      </c>
      <c r="AA340" t="s">
        <v>152</v>
      </c>
      <c r="AB340" t="s">
        <v>152</v>
      </c>
      <c r="AC340" t="s">
        <v>152</v>
      </c>
      <c r="AD340" t="s">
        <v>152</v>
      </c>
      <c r="AE340" t="s">
        <v>152</v>
      </c>
      <c r="AF340" t="s">
        <v>152</v>
      </c>
    </row>
    <row r="341" spans="1:32" x14ac:dyDescent="0.35">
      <c r="A341" t="s">
        <v>1451</v>
      </c>
      <c r="B341" t="s">
        <v>1452</v>
      </c>
      <c r="C341" t="s">
        <v>10</v>
      </c>
      <c r="D341" t="s">
        <v>430</v>
      </c>
      <c r="E341" t="s">
        <v>423</v>
      </c>
      <c r="F341" t="s">
        <v>152</v>
      </c>
      <c r="G341" t="s">
        <v>152</v>
      </c>
      <c r="H341" t="s">
        <v>152</v>
      </c>
      <c r="I341" t="s">
        <v>152</v>
      </c>
      <c r="J341" t="s">
        <v>152</v>
      </c>
      <c r="K341" t="s">
        <v>152</v>
      </c>
      <c r="L341" t="s">
        <v>152</v>
      </c>
      <c r="M341" t="s">
        <v>152</v>
      </c>
      <c r="N341" t="s">
        <v>152</v>
      </c>
      <c r="O341" t="s">
        <v>152</v>
      </c>
      <c r="P341" t="s">
        <v>152</v>
      </c>
      <c r="Q341" t="s">
        <v>152</v>
      </c>
      <c r="R341" t="s">
        <v>152</v>
      </c>
      <c r="S341" t="s">
        <v>152</v>
      </c>
      <c r="T341" t="s">
        <v>152</v>
      </c>
      <c r="U341" t="s">
        <v>152</v>
      </c>
      <c r="V341" t="s">
        <v>152</v>
      </c>
      <c r="W341" t="s">
        <v>152</v>
      </c>
      <c r="X341" t="s">
        <v>152</v>
      </c>
      <c r="Y341" t="s">
        <v>152</v>
      </c>
      <c r="Z341" t="s">
        <v>152</v>
      </c>
      <c r="AA341" t="s">
        <v>152</v>
      </c>
      <c r="AB341" t="s">
        <v>152</v>
      </c>
      <c r="AC341" t="s">
        <v>152</v>
      </c>
      <c r="AD341" t="s">
        <v>152</v>
      </c>
      <c r="AE341" t="s">
        <v>152</v>
      </c>
      <c r="AF341" t="s">
        <v>152</v>
      </c>
    </row>
    <row r="342" spans="1:32" x14ac:dyDescent="0.35">
      <c r="A342" t="s">
        <v>1453</v>
      </c>
      <c r="B342" t="s">
        <v>1454</v>
      </c>
      <c r="C342" t="s">
        <v>10</v>
      </c>
      <c r="D342" t="s">
        <v>430</v>
      </c>
      <c r="E342" t="s">
        <v>423</v>
      </c>
      <c r="F342" t="s">
        <v>152</v>
      </c>
      <c r="G342" t="s">
        <v>152</v>
      </c>
      <c r="H342" t="s">
        <v>152</v>
      </c>
      <c r="I342" t="s">
        <v>152</v>
      </c>
      <c r="J342" t="s">
        <v>152</v>
      </c>
      <c r="K342" t="s">
        <v>152</v>
      </c>
      <c r="L342" t="s">
        <v>152</v>
      </c>
      <c r="M342" t="s">
        <v>152</v>
      </c>
      <c r="N342" t="s">
        <v>152</v>
      </c>
      <c r="O342" t="s">
        <v>152</v>
      </c>
      <c r="P342" t="s">
        <v>152</v>
      </c>
      <c r="Q342" t="s">
        <v>152</v>
      </c>
      <c r="R342" t="s">
        <v>152</v>
      </c>
      <c r="S342" t="s">
        <v>152</v>
      </c>
      <c r="T342" t="s">
        <v>152</v>
      </c>
      <c r="U342" t="s">
        <v>152</v>
      </c>
      <c r="V342" t="s">
        <v>152</v>
      </c>
      <c r="W342" t="s">
        <v>152</v>
      </c>
      <c r="X342" t="s">
        <v>152</v>
      </c>
      <c r="Y342" t="s">
        <v>152</v>
      </c>
      <c r="Z342" t="s">
        <v>152</v>
      </c>
      <c r="AA342" t="s">
        <v>152</v>
      </c>
      <c r="AB342" t="s">
        <v>152</v>
      </c>
      <c r="AC342" t="s">
        <v>152</v>
      </c>
      <c r="AD342" t="s">
        <v>152</v>
      </c>
      <c r="AE342" t="s">
        <v>152</v>
      </c>
      <c r="AF342" t="s">
        <v>152</v>
      </c>
    </row>
    <row r="343" spans="1:32" x14ac:dyDescent="0.35">
      <c r="A343" t="s">
        <v>1455</v>
      </c>
      <c r="B343" t="s">
        <v>1456</v>
      </c>
      <c r="C343" t="s">
        <v>12</v>
      </c>
      <c r="D343" t="s">
        <v>430</v>
      </c>
      <c r="E343" t="s">
        <v>423</v>
      </c>
      <c r="F343" t="s">
        <v>152</v>
      </c>
      <c r="G343" t="s">
        <v>152</v>
      </c>
      <c r="H343" t="s">
        <v>152</v>
      </c>
      <c r="I343" t="s">
        <v>152</v>
      </c>
      <c r="J343" t="s">
        <v>152</v>
      </c>
      <c r="K343" t="s">
        <v>152</v>
      </c>
      <c r="L343" t="s">
        <v>152</v>
      </c>
      <c r="M343" t="s">
        <v>152</v>
      </c>
      <c r="N343" s="8" t="s">
        <v>152</v>
      </c>
      <c r="O343" t="s">
        <v>152</v>
      </c>
      <c r="P343" t="s">
        <v>152</v>
      </c>
      <c r="Q343" t="s">
        <v>152</v>
      </c>
      <c r="R343" t="s">
        <v>152</v>
      </c>
      <c r="S343" t="s">
        <v>152</v>
      </c>
      <c r="T343" t="s">
        <v>1457</v>
      </c>
      <c r="U343" t="s">
        <v>152</v>
      </c>
      <c r="V343" t="s">
        <v>152</v>
      </c>
      <c r="W343" t="s">
        <v>152</v>
      </c>
      <c r="X343" t="s">
        <v>152</v>
      </c>
      <c r="Y343" t="s">
        <v>152</v>
      </c>
      <c r="Z343" t="s">
        <v>152</v>
      </c>
      <c r="AA343" t="s">
        <v>152</v>
      </c>
      <c r="AB343" t="s">
        <v>152</v>
      </c>
      <c r="AC343" t="s">
        <v>152</v>
      </c>
      <c r="AD343" t="s">
        <v>152</v>
      </c>
      <c r="AE343" t="s">
        <v>152</v>
      </c>
      <c r="AF343" t="s">
        <v>152</v>
      </c>
    </row>
    <row r="344" spans="1:32" x14ac:dyDescent="0.35">
      <c r="A344" t="s">
        <v>1458</v>
      </c>
      <c r="B344" t="s">
        <v>1459</v>
      </c>
      <c r="C344" t="s">
        <v>12</v>
      </c>
      <c r="D344" t="s">
        <v>430</v>
      </c>
      <c r="E344" t="s">
        <v>423</v>
      </c>
      <c r="F344" t="s">
        <v>152</v>
      </c>
      <c r="G344" t="s">
        <v>152</v>
      </c>
      <c r="H344" t="s">
        <v>152</v>
      </c>
      <c r="I344" t="s">
        <v>152</v>
      </c>
      <c r="J344" t="s">
        <v>152</v>
      </c>
      <c r="K344" t="s">
        <v>152</v>
      </c>
      <c r="L344" t="s">
        <v>152</v>
      </c>
      <c r="M344" t="s">
        <v>152</v>
      </c>
      <c r="N344" t="s">
        <v>152</v>
      </c>
      <c r="O344" t="s">
        <v>152</v>
      </c>
      <c r="P344" t="s">
        <v>152</v>
      </c>
      <c r="Q344" t="s">
        <v>152</v>
      </c>
      <c r="R344" t="s">
        <v>152</v>
      </c>
      <c r="S344" t="s">
        <v>152</v>
      </c>
      <c r="T344" t="s">
        <v>1460</v>
      </c>
      <c r="U344" t="s">
        <v>152</v>
      </c>
      <c r="V344" t="s">
        <v>152</v>
      </c>
      <c r="W344" t="s">
        <v>152</v>
      </c>
      <c r="X344" t="s">
        <v>152</v>
      </c>
      <c r="Y344" t="s">
        <v>152</v>
      </c>
      <c r="Z344" t="s">
        <v>152</v>
      </c>
      <c r="AA344" t="s">
        <v>152</v>
      </c>
      <c r="AB344" t="s">
        <v>152</v>
      </c>
      <c r="AC344" t="s">
        <v>152</v>
      </c>
      <c r="AD344" t="s">
        <v>152</v>
      </c>
      <c r="AE344" t="s">
        <v>152</v>
      </c>
      <c r="AF344" t="s">
        <v>152</v>
      </c>
    </row>
    <row r="345" spans="1:32" x14ac:dyDescent="0.35">
      <c r="A345" t="s">
        <v>1461</v>
      </c>
      <c r="B345" t="s">
        <v>1462</v>
      </c>
      <c r="C345" t="s">
        <v>10</v>
      </c>
      <c r="D345" t="s">
        <v>430</v>
      </c>
      <c r="E345" t="s">
        <v>423</v>
      </c>
      <c r="F345" t="s">
        <v>152</v>
      </c>
      <c r="G345" t="s">
        <v>152</v>
      </c>
      <c r="H345" t="s">
        <v>152</v>
      </c>
      <c r="I345" t="s">
        <v>152</v>
      </c>
      <c r="J345" t="s">
        <v>152</v>
      </c>
      <c r="K345" t="s">
        <v>152</v>
      </c>
      <c r="L345" t="s">
        <v>152</v>
      </c>
      <c r="M345" t="s">
        <v>152</v>
      </c>
      <c r="N345" t="s">
        <v>152</v>
      </c>
      <c r="O345" t="s">
        <v>152</v>
      </c>
      <c r="P345" t="s">
        <v>152</v>
      </c>
      <c r="Q345" t="s">
        <v>152</v>
      </c>
      <c r="R345" t="s">
        <v>152</v>
      </c>
      <c r="S345" t="s">
        <v>152</v>
      </c>
      <c r="T345" t="s">
        <v>152</v>
      </c>
      <c r="U345" t="s">
        <v>152</v>
      </c>
      <c r="V345" t="s">
        <v>152</v>
      </c>
      <c r="W345" t="s">
        <v>152</v>
      </c>
      <c r="X345" t="s">
        <v>152</v>
      </c>
      <c r="Y345" t="s">
        <v>152</v>
      </c>
      <c r="Z345" t="s">
        <v>152</v>
      </c>
      <c r="AA345" t="s">
        <v>152</v>
      </c>
      <c r="AB345" t="s">
        <v>152</v>
      </c>
      <c r="AC345" t="s">
        <v>152</v>
      </c>
      <c r="AD345" t="s">
        <v>152</v>
      </c>
      <c r="AE345" t="s">
        <v>152</v>
      </c>
      <c r="AF345" t="s">
        <v>152</v>
      </c>
    </row>
    <row r="346" spans="1:32" x14ac:dyDescent="0.35">
      <c r="A346" t="s">
        <v>1463</v>
      </c>
      <c r="B346" t="s">
        <v>1464</v>
      </c>
      <c r="C346" t="s">
        <v>12</v>
      </c>
      <c r="D346" t="s">
        <v>426</v>
      </c>
      <c r="E346" t="s">
        <v>423</v>
      </c>
      <c r="F346" t="s">
        <v>152</v>
      </c>
      <c r="G346" t="s">
        <v>914</v>
      </c>
      <c r="H346" t="s">
        <v>424</v>
      </c>
      <c r="I346" t="s">
        <v>1465</v>
      </c>
      <c r="J346" t="s">
        <v>425</v>
      </c>
      <c r="K346" t="s">
        <v>152</v>
      </c>
      <c r="L346" s="8">
        <v>43831</v>
      </c>
      <c r="M346" t="s">
        <v>152</v>
      </c>
      <c r="N346" t="s">
        <v>152</v>
      </c>
      <c r="O346" t="s">
        <v>152</v>
      </c>
      <c r="P346" t="s">
        <v>152</v>
      </c>
      <c r="Q346" t="s">
        <v>152</v>
      </c>
      <c r="R346" t="s">
        <v>152</v>
      </c>
      <c r="S346" t="s">
        <v>152</v>
      </c>
      <c r="T346" t="s">
        <v>1466</v>
      </c>
      <c r="U346" t="s">
        <v>152</v>
      </c>
      <c r="V346">
        <v>1</v>
      </c>
      <c r="W346" t="s">
        <v>152</v>
      </c>
      <c r="X346" t="s">
        <v>152</v>
      </c>
      <c r="Y346" t="s">
        <v>152</v>
      </c>
      <c r="Z346" t="s">
        <v>152</v>
      </c>
      <c r="AA346" t="s">
        <v>152</v>
      </c>
      <c r="AB346" t="s">
        <v>152</v>
      </c>
      <c r="AC346" t="s">
        <v>152</v>
      </c>
      <c r="AD346" t="s">
        <v>152</v>
      </c>
      <c r="AE346" t="s">
        <v>152</v>
      </c>
      <c r="AF346" t="s">
        <v>152</v>
      </c>
    </row>
    <row r="347" spans="1:32" x14ac:dyDescent="0.35">
      <c r="A347" t="s">
        <v>1467</v>
      </c>
      <c r="B347" t="s">
        <v>1468</v>
      </c>
      <c r="C347" t="s">
        <v>12</v>
      </c>
      <c r="D347" t="s">
        <v>430</v>
      </c>
      <c r="E347" t="s">
        <v>423</v>
      </c>
      <c r="F347" t="s">
        <v>152</v>
      </c>
      <c r="G347" t="s">
        <v>152</v>
      </c>
      <c r="H347" t="s">
        <v>152</v>
      </c>
      <c r="I347" t="s">
        <v>152</v>
      </c>
      <c r="J347" t="s">
        <v>152</v>
      </c>
      <c r="K347" t="s">
        <v>152</v>
      </c>
      <c r="L347" t="s">
        <v>152</v>
      </c>
      <c r="M347" t="s">
        <v>152</v>
      </c>
      <c r="N347" t="s">
        <v>152</v>
      </c>
      <c r="O347" t="s">
        <v>152</v>
      </c>
      <c r="P347" t="s">
        <v>152</v>
      </c>
      <c r="Q347" t="s">
        <v>152</v>
      </c>
      <c r="R347" t="s">
        <v>152</v>
      </c>
      <c r="S347" t="s">
        <v>152</v>
      </c>
      <c r="T347" t="s">
        <v>1469</v>
      </c>
      <c r="U347" t="s">
        <v>152</v>
      </c>
      <c r="V347" t="s">
        <v>152</v>
      </c>
      <c r="W347" t="s">
        <v>152</v>
      </c>
      <c r="X347" t="s">
        <v>152</v>
      </c>
      <c r="Y347" t="s">
        <v>152</v>
      </c>
      <c r="Z347" t="s">
        <v>152</v>
      </c>
      <c r="AA347" t="s">
        <v>152</v>
      </c>
      <c r="AB347" t="s">
        <v>152</v>
      </c>
      <c r="AC347" t="s">
        <v>152</v>
      </c>
      <c r="AD347" t="s">
        <v>152</v>
      </c>
      <c r="AE347" t="s">
        <v>152</v>
      </c>
      <c r="AF347" t="s">
        <v>152</v>
      </c>
    </row>
    <row r="348" spans="1:32" x14ac:dyDescent="0.35">
      <c r="A348" t="s">
        <v>1470</v>
      </c>
      <c r="B348" t="s">
        <v>1471</v>
      </c>
      <c r="C348" t="s">
        <v>12</v>
      </c>
      <c r="D348" t="s">
        <v>426</v>
      </c>
      <c r="E348" t="s">
        <v>423</v>
      </c>
      <c r="F348" t="s">
        <v>152</v>
      </c>
      <c r="G348" t="s">
        <v>916</v>
      </c>
      <c r="H348" t="s">
        <v>424</v>
      </c>
      <c r="I348" t="s">
        <v>1472</v>
      </c>
      <c r="J348" t="s">
        <v>425</v>
      </c>
      <c r="K348" t="s">
        <v>152</v>
      </c>
      <c r="L348" s="8">
        <v>43956</v>
      </c>
      <c r="M348" t="s">
        <v>152</v>
      </c>
      <c r="N348" t="s">
        <v>152</v>
      </c>
      <c r="O348" t="s">
        <v>152</v>
      </c>
      <c r="P348" t="s">
        <v>152</v>
      </c>
      <c r="Q348" t="s">
        <v>152</v>
      </c>
      <c r="R348" t="s">
        <v>152</v>
      </c>
      <c r="S348" t="s">
        <v>152</v>
      </c>
      <c r="T348" t="s">
        <v>152</v>
      </c>
      <c r="U348" t="s">
        <v>152</v>
      </c>
      <c r="V348">
        <v>1</v>
      </c>
      <c r="W348" t="s">
        <v>152</v>
      </c>
      <c r="X348" t="s">
        <v>152</v>
      </c>
      <c r="Y348" t="s">
        <v>152</v>
      </c>
      <c r="Z348" t="s">
        <v>152</v>
      </c>
      <c r="AA348" t="s">
        <v>152</v>
      </c>
      <c r="AB348" t="s">
        <v>152</v>
      </c>
      <c r="AC348" t="s">
        <v>152</v>
      </c>
      <c r="AD348" t="s">
        <v>152</v>
      </c>
      <c r="AE348" t="s">
        <v>152</v>
      </c>
      <c r="AF348" t="s">
        <v>152</v>
      </c>
    </row>
    <row r="349" spans="1:32" x14ac:dyDescent="0.35">
      <c r="A349" t="s">
        <v>1473</v>
      </c>
      <c r="B349" t="s">
        <v>1474</v>
      </c>
      <c r="C349" t="s">
        <v>12</v>
      </c>
      <c r="D349" t="s">
        <v>430</v>
      </c>
      <c r="E349" t="s">
        <v>423</v>
      </c>
      <c r="F349" t="s">
        <v>152</v>
      </c>
      <c r="G349" t="s">
        <v>152</v>
      </c>
      <c r="H349" t="s">
        <v>152</v>
      </c>
      <c r="I349" t="s">
        <v>152</v>
      </c>
      <c r="J349" t="s">
        <v>152</v>
      </c>
      <c r="K349" t="s">
        <v>152</v>
      </c>
      <c r="L349" t="s">
        <v>152</v>
      </c>
      <c r="M349" t="s">
        <v>152</v>
      </c>
      <c r="N349" t="s">
        <v>152</v>
      </c>
      <c r="O349" t="s">
        <v>152</v>
      </c>
      <c r="P349" t="s">
        <v>152</v>
      </c>
      <c r="Q349" t="s">
        <v>152</v>
      </c>
      <c r="R349" t="s">
        <v>152</v>
      </c>
      <c r="S349" t="s">
        <v>152</v>
      </c>
      <c r="T349" t="s">
        <v>152</v>
      </c>
      <c r="U349" t="s">
        <v>152</v>
      </c>
      <c r="V349" t="s">
        <v>152</v>
      </c>
      <c r="W349" t="s">
        <v>152</v>
      </c>
      <c r="X349" t="s">
        <v>152</v>
      </c>
      <c r="Y349" t="s">
        <v>152</v>
      </c>
      <c r="Z349" t="s">
        <v>152</v>
      </c>
      <c r="AA349" t="s">
        <v>152</v>
      </c>
      <c r="AB349" t="s">
        <v>152</v>
      </c>
      <c r="AC349" t="s">
        <v>152</v>
      </c>
      <c r="AD349" t="s">
        <v>152</v>
      </c>
      <c r="AE349" t="s">
        <v>152</v>
      </c>
      <c r="AF349" t="s">
        <v>152</v>
      </c>
    </row>
    <row r="350" spans="1:32" x14ac:dyDescent="0.35">
      <c r="A350" t="s">
        <v>1475</v>
      </c>
      <c r="B350" t="s">
        <v>1476</v>
      </c>
      <c r="C350" t="s">
        <v>12</v>
      </c>
      <c r="D350" t="s">
        <v>430</v>
      </c>
      <c r="E350" t="s">
        <v>423</v>
      </c>
      <c r="F350" t="s">
        <v>152</v>
      </c>
      <c r="G350" t="s">
        <v>152</v>
      </c>
      <c r="H350" t="s">
        <v>152</v>
      </c>
      <c r="I350" t="s">
        <v>152</v>
      </c>
      <c r="J350" t="s">
        <v>152</v>
      </c>
      <c r="K350" t="s">
        <v>152</v>
      </c>
      <c r="L350" t="s">
        <v>152</v>
      </c>
      <c r="M350" t="s">
        <v>152</v>
      </c>
      <c r="N350" t="s">
        <v>152</v>
      </c>
      <c r="O350" t="s">
        <v>152</v>
      </c>
      <c r="P350" t="s">
        <v>152</v>
      </c>
      <c r="Q350" t="s">
        <v>152</v>
      </c>
      <c r="R350" t="s">
        <v>152</v>
      </c>
      <c r="S350" t="s">
        <v>152</v>
      </c>
      <c r="T350" t="s">
        <v>152</v>
      </c>
      <c r="U350" t="s">
        <v>152</v>
      </c>
      <c r="V350" t="s">
        <v>152</v>
      </c>
      <c r="W350" t="s">
        <v>152</v>
      </c>
      <c r="X350" t="s">
        <v>152</v>
      </c>
      <c r="Y350" t="s">
        <v>152</v>
      </c>
      <c r="Z350" t="s">
        <v>152</v>
      </c>
      <c r="AA350" t="s">
        <v>152</v>
      </c>
      <c r="AB350" t="s">
        <v>152</v>
      </c>
      <c r="AC350" t="s">
        <v>152</v>
      </c>
      <c r="AD350" t="s">
        <v>152</v>
      </c>
      <c r="AE350" t="s">
        <v>152</v>
      </c>
      <c r="AF350" t="s">
        <v>152</v>
      </c>
    </row>
    <row r="351" spans="1:32" x14ac:dyDescent="0.35">
      <c r="A351" t="s">
        <v>1477</v>
      </c>
      <c r="B351" t="s">
        <v>1478</v>
      </c>
      <c r="C351" t="s">
        <v>10</v>
      </c>
      <c r="D351" t="s">
        <v>430</v>
      </c>
      <c r="E351" t="s">
        <v>423</v>
      </c>
      <c r="F351" t="s">
        <v>152</v>
      </c>
      <c r="G351" t="s">
        <v>152</v>
      </c>
      <c r="H351" t="s">
        <v>152</v>
      </c>
      <c r="I351" t="s">
        <v>152</v>
      </c>
      <c r="J351" t="s">
        <v>152</v>
      </c>
      <c r="K351" t="s">
        <v>152</v>
      </c>
      <c r="L351" t="s">
        <v>152</v>
      </c>
      <c r="M351" t="s">
        <v>152</v>
      </c>
      <c r="N351" t="s">
        <v>152</v>
      </c>
      <c r="O351" t="s">
        <v>152</v>
      </c>
      <c r="P351" t="s">
        <v>152</v>
      </c>
      <c r="Q351" t="s">
        <v>152</v>
      </c>
      <c r="R351" t="s">
        <v>152</v>
      </c>
      <c r="S351" t="s">
        <v>152</v>
      </c>
      <c r="T351" t="s">
        <v>152</v>
      </c>
      <c r="U351" t="s">
        <v>152</v>
      </c>
      <c r="V351" t="s">
        <v>152</v>
      </c>
      <c r="W351" t="s">
        <v>152</v>
      </c>
      <c r="X351" t="s">
        <v>152</v>
      </c>
      <c r="Y351" t="s">
        <v>152</v>
      </c>
      <c r="Z351" t="s">
        <v>152</v>
      </c>
      <c r="AA351" t="s">
        <v>152</v>
      </c>
      <c r="AB351" t="s">
        <v>152</v>
      </c>
      <c r="AC351" t="s">
        <v>152</v>
      </c>
      <c r="AD351" t="s">
        <v>152</v>
      </c>
      <c r="AE351" t="s">
        <v>152</v>
      </c>
      <c r="AF351" t="s">
        <v>152</v>
      </c>
    </row>
    <row r="352" spans="1:32" x14ac:dyDescent="0.35">
      <c r="A352" t="s">
        <v>1479</v>
      </c>
      <c r="B352" t="s">
        <v>1480</v>
      </c>
      <c r="C352" t="s">
        <v>12</v>
      </c>
      <c r="D352" t="s">
        <v>430</v>
      </c>
      <c r="E352" t="s">
        <v>423</v>
      </c>
      <c r="F352" t="s">
        <v>152</v>
      </c>
      <c r="G352" t="s">
        <v>152</v>
      </c>
      <c r="H352" t="s">
        <v>152</v>
      </c>
      <c r="I352" t="s">
        <v>152</v>
      </c>
      <c r="J352" t="s">
        <v>152</v>
      </c>
      <c r="K352" t="s">
        <v>152</v>
      </c>
      <c r="L352" t="s">
        <v>152</v>
      </c>
      <c r="M352" t="s">
        <v>152</v>
      </c>
      <c r="N352" s="8" t="s">
        <v>152</v>
      </c>
      <c r="O352" t="s">
        <v>152</v>
      </c>
      <c r="P352" t="s">
        <v>152</v>
      </c>
      <c r="Q352" t="s">
        <v>152</v>
      </c>
      <c r="R352" t="s">
        <v>152</v>
      </c>
      <c r="S352" t="s">
        <v>152</v>
      </c>
      <c r="T352" t="s">
        <v>152</v>
      </c>
      <c r="U352" t="s">
        <v>152</v>
      </c>
      <c r="V352" t="s">
        <v>152</v>
      </c>
      <c r="W352" t="s">
        <v>152</v>
      </c>
      <c r="X352" t="s">
        <v>152</v>
      </c>
      <c r="Y352" t="s">
        <v>152</v>
      </c>
      <c r="Z352" t="s">
        <v>152</v>
      </c>
      <c r="AA352" t="s">
        <v>152</v>
      </c>
      <c r="AB352" t="s">
        <v>152</v>
      </c>
      <c r="AC352" t="s">
        <v>152</v>
      </c>
      <c r="AD352" t="s">
        <v>152</v>
      </c>
      <c r="AE352" t="s">
        <v>152</v>
      </c>
      <c r="AF352" t="s">
        <v>152</v>
      </c>
    </row>
    <row r="353" spans="1:32" x14ac:dyDescent="0.35">
      <c r="A353" t="s">
        <v>1481</v>
      </c>
      <c r="B353" t="s">
        <v>1482</v>
      </c>
      <c r="C353" t="s">
        <v>12</v>
      </c>
      <c r="D353" t="s">
        <v>567</v>
      </c>
      <c r="E353" t="s">
        <v>568</v>
      </c>
      <c r="F353" t="s">
        <v>925</v>
      </c>
      <c r="G353" t="s">
        <v>924</v>
      </c>
      <c r="H353" t="s">
        <v>424</v>
      </c>
      <c r="I353" t="s">
        <v>1483</v>
      </c>
      <c r="J353" t="s">
        <v>428</v>
      </c>
      <c r="K353" s="8">
        <v>44177</v>
      </c>
      <c r="L353" t="s">
        <v>152</v>
      </c>
      <c r="M353" t="s">
        <v>152</v>
      </c>
      <c r="N353" s="8" t="s">
        <v>152</v>
      </c>
      <c r="O353">
        <v>4972</v>
      </c>
      <c r="P353">
        <v>4759</v>
      </c>
      <c r="Q353">
        <v>1587</v>
      </c>
      <c r="R353" t="s">
        <v>1484</v>
      </c>
      <c r="S353" t="s">
        <v>1485</v>
      </c>
      <c r="T353" t="s">
        <v>152</v>
      </c>
      <c r="U353" t="s">
        <v>152</v>
      </c>
      <c r="V353">
        <v>-1</v>
      </c>
      <c r="W353" t="s">
        <v>152</v>
      </c>
      <c r="X353" t="s">
        <v>429</v>
      </c>
      <c r="Y353" t="s">
        <v>152</v>
      </c>
      <c r="Z353" t="s">
        <v>152</v>
      </c>
      <c r="AA353" t="s">
        <v>152</v>
      </c>
      <c r="AB353" t="s">
        <v>152</v>
      </c>
      <c r="AC353" t="s">
        <v>152</v>
      </c>
      <c r="AD353" t="s">
        <v>152</v>
      </c>
      <c r="AE353" t="s">
        <v>152</v>
      </c>
      <c r="AF353" t="s">
        <v>152</v>
      </c>
    </row>
    <row r="354" spans="1:32" x14ac:dyDescent="0.35">
      <c r="A354" t="s">
        <v>1481</v>
      </c>
      <c r="B354" t="s">
        <v>1482</v>
      </c>
      <c r="C354" t="s">
        <v>12</v>
      </c>
      <c r="D354" t="s">
        <v>567</v>
      </c>
      <c r="E354" t="s">
        <v>568</v>
      </c>
      <c r="F354" t="s">
        <v>925</v>
      </c>
      <c r="G354" t="s">
        <v>924</v>
      </c>
      <c r="H354" t="s">
        <v>424</v>
      </c>
      <c r="I354" t="s">
        <v>1486</v>
      </c>
      <c r="J354" t="s">
        <v>428</v>
      </c>
      <c r="K354" s="8">
        <v>44146</v>
      </c>
      <c r="L354" t="s">
        <v>152</v>
      </c>
      <c r="M354" t="s">
        <v>152</v>
      </c>
      <c r="N354" t="s">
        <v>152</v>
      </c>
      <c r="O354">
        <v>4726</v>
      </c>
      <c r="P354">
        <v>4726</v>
      </c>
      <c r="Q354">
        <v>1576</v>
      </c>
      <c r="R354" t="s">
        <v>1484</v>
      </c>
      <c r="S354" t="s">
        <v>1485</v>
      </c>
      <c r="T354" t="s">
        <v>152</v>
      </c>
      <c r="U354" t="s">
        <v>152</v>
      </c>
      <c r="V354">
        <v>-1</v>
      </c>
      <c r="W354" t="s">
        <v>152</v>
      </c>
      <c r="X354" t="s">
        <v>429</v>
      </c>
      <c r="Y354" t="s">
        <v>152</v>
      </c>
      <c r="Z354" t="s">
        <v>152</v>
      </c>
      <c r="AA354" t="s">
        <v>152</v>
      </c>
      <c r="AB354" t="s">
        <v>152</v>
      </c>
      <c r="AC354" t="s">
        <v>152</v>
      </c>
      <c r="AD354" t="s">
        <v>152</v>
      </c>
      <c r="AE354" t="s">
        <v>152</v>
      </c>
      <c r="AF354" t="s">
        <v>152</v>
      </c>
    </row>
    <row r="355" spans="1:32" x14ac:dyDescent="0.35">
      <c r="A355" t="s">
        <v>1487</v>
      </c>
      <c r="B355" t="s">
        <v>1488</v>
      </c>
      <c r="C355" t="s">
        <v>10</v>
      </c>
      <c r="D355" t="s">
        <v>427</v>
      </c>
      <c r="E355" t="s">
        <v>423</v>
      </c>
      <c r="F355" t="s">
        <v>234</v>
      </c>
      <c r="G355" t="s">
        <v>233</v>
      </c>
      <c r="H355" t="s">
        <v>424</v>
      </c>
      <c r="I355" t="s">
        <v>1489</v>
      </c>
      <c r="J355" t="s">
        <v>428</v>
      </c>
      <c r="K355" t="s">
        <v>152</v>
      </c>
      <c r="L355" s="9">
        <v>42401</v>
      </c>
      <c r="M355" t="s">
        <v>152</v>
      </c>
      <c r="N355" t="s">
        <v>152</v>
      </c>
      <c r="O355" t="s">
        <v>152</v>
      </c>
      <c r="P355" t="s">
        <v>152</v>
      </c>
      <c r="Q355" t="s">
        <v>152</v>
      </c>
      <c r="R355" t="s">
        <v>152</v>
      </c>
      <c r="S355" t="s">
        <v>152</v>
      </c>
      <c r="T355" t="s">
        <v>152</v>
      </c>
      <c r="U355" t="s">
        <v>152</v>
      </c>
      <c r="V355">
        <v>1</v>
      </c>
      <c r="W355" t="s">
        <v>152</v>
      </c>
      <c r="X355" t="s">
        <v>429</v>
      </c>
      <c r="Y355" t="s">
        <v>152</v>
      </c>
      <c r="Z355" t="s">
        <v>152</v>
      </c>
      <c r="AA355" t="s">
        <v>152</v>
      </c>
      <c r="AB355" t="s">
        <v>152</v>
      </c>
      <c r="AC355" t="s">
        <v>152</v>
      </c>
      <c r="AD355" t="s">
        <v>152</v>
      </c>
      <c r="AE355" t="s">
        <v>152</v>
      </c>
      <c r="AF355" t="s">
        <v>152</v>
      </c>
    </row>
    <row r="356" spans="1:32" x14ac:dyDescent="0.35">
      <c r="A356" t="s">
        <v>1490</v>
      </c>
      <c r="B356" t="s">
        <v>1491</v>
      </c>
      <c r="C356" t="s">
        <v>11</v>
      </c>
      <c r="D356" t="s">
        <v>427</v>
      </c>
      <c r="E356" t="s">
        <v>423</v>
      </c>
      <c r="F356" t="s">
        <v>234</v>
      </c>
      <c r="G356" t="s">
        <v>233</v>
      </c>
      <c r="H356" t="s">
        <v>424</v>
      </c>
      <c r="I356" t="s">
        <v>1489</v>
      </c>
      <c r="J356" t="s">
        <v>428</v>
      </c>
      <c r="K356" t="s">
        <v>152</v>
      </c>
      <c r="L356" s="9">
        <v>42430</v>
      </c>
      <c r="M356" t="s">
        <v>152</v>
      </c>
      <c r="N356" t="s">
        <v>152</v>
      </c>
      <c r="O356" t="s">
        <v>152</v>
      </c>
      <c r="P356" t="s">
        <v>152</v>
      </c>
      <c r="Q356" t="s">
        <v>152</v>
      </c>
      <c r="R356" t="s">
        <v>152</v>
      </c>
      <c r="S356" t="s">
        <v>152</v>
      </c>
      <c r="T356" t="s">
        <v>152</v>
      </c>
      <c r="U356" t="s">
        <v>152</v>
      </c>
      <c r="V356">
        <v>1</v>
      </c>
      <c r="W356" t="s">
        <v>152</v>
      </c>
      <c r="X356" t="s">
        <v>429</v>
      </c>
      <c r="Y356" t="s">
        <v>152</v>
      </c>
      <c r="Z356" t="s">
        <v>152</v>
      </c>
      <c r="AA356" t="s">
        <v>152</v>
      </c>
      <c r="AB356" t="s">
        <v>152</v>
      </c>
      <c r="AC356" t="s">
        <v>152</v>
      </c>
      <c r="AD356" t="s">
        <v>152</v>
      </c>
      <c r="AE356" t="s">
        <v>152</v>
      </c>
      <c r="AF356" t="s">
        <v>152</v>
      </c>
    </row>
    <row r="357" spans="1:32" x14ac:dyDescent="0.35">
      <c r="A357" t="s">
        <v>1492</v>
      </c>
      <c r="B357" t="s">
        <v>1493</v>
      </c>
      <c r="C357" t="s">
        <v>10</v>
      </c>
      <c r="D357" t="s">
        <v>427</v>
      </c>
      <c r="E357" t="s">
        <v>423</v>
      </c>
      <c r="F357" t="s">
        <v>234</v>
      </c>
      <c r="G357" t="s">
        <v>233</v>
      </c>
      <c r="H357" t="s">
        <v>424</v>
      </c>
      <c r="I357" t="s">
        <v>1489</v>
      </c>
      <c r="J357" t="s">
        <v>428</v>
      </c>
      <c r="K357" t="s">
        <v>152</v>
      </c>
      <c r="L357" s="9">
        <v>42675</v>
      </c>
      <c r="M357" t="s">
        <v>152</v>
      </c>
      <c r="N357" t="s">
        <v>152</v>
      </c>
      <c r="O357" t="s">
        <v>152</v>
      </c>
      <c r="P357" t="s">
        <v>152</v>
      </c>
      <c r="Q357" t="s">
        <v>152</v>
      </c>
      <c r="R357" t="s">
        <v>152</v>
      </c>
      <c r="S357" t="s">
        <v>152</v>
      </c>
      <c r="T357" t="s">
        <v>152</v>
      </c>
      <c r="U357" t="s">
        <v>152</v>
      </c>
      <c r="V357">
        <v>1</v>
      </c>
      <c r="W357" t="s">
        <v>152</v>
      </c>
      <c r="X357" t="s">
        <v>429</v>
      </c>
      <c r="Y357" t="s">
        <v>152</v>
      </c>
      <c r="Z357" t="s">
        <v>152</v>
      </c>
      <c r="AA357" t="s">
        <v>152</v>
      </c>
      <c r="AB357" t="s">
        <v>152</v>
      </c>
      <c r="AC357" t="s">
        <v>152</v>
      </c>
      <c r="AD357" t="s">
        <v>152</v>
      </c>
      <c r="AE357" t="s">
        <v>152</v>
      </c>
      <c r="AF357" t="s">
        <v>152</v>
      </c>
    </row>
    <row r="358" spans="1:32" x14ac:dyDescent="0.35">
      <c r="A358" t="s">
        <v>1494</v>
      </c>
      <c r="B358" t="s">
        <v>1495</v>
      </c>
      <c r="C358" t="s">
        <v>10</v>
      </c>
      <c r="D358" t="s">
        <v>427</v>
      </c>
      <c r="E358" t="s">
        <v>423</v>
      </c>
      <c r="F358" t="s">
        <v>234</v>
      </c>
      <c r="G358" t="s">
        <v>233</v>
      </c>
      <c r="H358" t="s">
        <v>424</v>
      </c>
      <c r="I358" t="s">
        <v>1489</v>
      </c>
      <c r="J358" t="s">
        <v>428</v>
      </c>
      <c r="K358" t="s">
        <v>152</v>
      </c>
      <c r="L358" s="9">
        <v>42705</v>
      </c>
      <c r="M358" t="s">
        <v>152</v>
      </c>
      <c r="N358" t="s">
        <v>152</v>
      </c>
      <c r="O358" t="s">
        <v>152</v>
      </c>
      <c r="P358" t="s">
        <v>152</v>
      </c>
      <c r="Q358" t="s">
        <v>152</v>
      </c>
      <c r="R358" t="s">
        <v>152</v>
      </c>
      <c r="S358" t="s">
        <v>152</v>
      </c>
      <c r="T358" t="s">
        <v>152</v>
      </c>
      <c r="U358" t="s">
        <v>152</v>
      </c>
      <c r="V358">
        <v>1</v>
      </c>
      <c r="W358" t="s">
        <v>152</v>
      </c>
      <c r="X358" t="s">
        <v>429</v>
      </c>
      <c r="Y358" t="s">
        <v>152</v>
      </c>
      <c r="Z358" t="s">
        <v>152</v>
      </c>
      <c r="AA358" t="s">
        <v>152</v>
      </c>
      <c r="AB358" t="s">
        <v>152</v>
      </c>
      <c r="AC358" t="s">
        <v>152</v>
      </c>
      <c r="AD358" t="s">
        <v>152</v>
      </c>
      <c r="AE358" t="s">
        <v>152</v>
      </c>
      <c r="AF358" t="s">
        <v>152</v>
      </c>
    </row>
    <row r="359" spans="1:32" x14ac:dyDescent="0.35">
      <c r="A359" t="s">
        <v>1496</v>
      </c>
      <c r="B359" t="s">
        <v>1497</v>
      </c>
      <c r="C359" t="s">
        <v>10</v>
      </c>
      <c r="D359" t="s">
        <v>427</v>
      </c>
      <c r="E359" t="s">
        <v>423</v>
      </c>
      <c r="F359" t="s">
        <v>234</v>
      </c>
      <c r="G359" t="s">
        <v>233</v>
      </c>
      <c r="H359" t="s">
        <v>424</v>
      </c>
      <c r="I359" t="s">
        <v>1489</v>
      </c>
      <c r="J359" t="s">
        <v>428</v>
      </c>
      <c r="K359" t="s">
        <v>152</v>
      </c>
      <c r="L359" t="s">
        <v>1498</v>
      </c>
      <c r="M359" t="s">
        <v>152</v>
      </c>
      <c r="N359" t="s">
        <v>152</v>
      </c>
      <c r="O359" t="s">
        <v>152</v>
      </c>
      <c r="P359" t="s">
        <v>152</v>
      </c>
      <c r="Q359" t="s">
        <v>152</v>
      </c>
      <c r="R359" t="s">
        <v>152</v>
      </c>
      <c r="S359" t="s">
        <v>152</v>
      </c>
      <c r="T359" t="s">
        <v>152</v>
      </c>
      <c r="U359" t="s">
        <v>152</v>
      </c>
      <c r="V359">
        <v>1</v>
      </c>
      <c r="W359" t="s">
        <v>152</v>
      </c>
      <c r="X359" t="s">
        <v>429</v>
      </c>
      <c r="Y359" t="s">
        <v>152</v>
      </c>
      <c r="Z359" t="s">
        <v>152</v>
      </c>
      <c r="AA359" t="s">
        <v>152</v>
      </c>
      <c r="AB359" t="s">
        <v>152</v>
      </c>
      <c r="AC359" t="s">
        <v>152</v>
      </c>
      <c r="AD359" t="s">
        <v>152</v>
      </c>
      <c r="AE359" t="s">
        <v>152</v>
      </c>
      <c r="AF359" t="s">
        <v>152</v>
      </c>
    </row>
    <row r="360" spans="1:32" x14ac:dyDescent="0.35">
      <c r="A360" t="s">
        <v>1499</v>
      </c>
      <c r="B360" t="s">
        <v>1500</v>
      </c>
      <c r="C360" t="s">
        <v>10</v>
      </c>
      <c r="D360" t="s">
        <v>430</v>
      </c>
      <c r="E360" t="s">
        <v>423</v>
      </c>
      <c r="F360" t="s">
        <v>152</v>
      </c>
      <c r="G360" t="s">
        <v>152</v>
      </c>
      <c r="H360" t="s">
        <v>152</v>
      </c>
      <c r="I360" t="s">
        <v>152</v>
      </c>
      <c r="J360" t="s">
        <v>152</v>
      </c>
      <c r="K360" t="s">
        <v>152</v>
      </c>
      <c r="L360" t="s">
        <v>152</v>
      </c>
      <c r="M360" t="s">
        <v>152</v>
      </c>
      <c r="N360" t="s">
        <v>152</v>
      </c>
      <c r="O360" t="s">
        <v>152</v>
      </c>
      <c r="P360" t="s">
        <v>152</v>
      </c>
      <c r="Q360" t="s">
        <v>152</v>
      </c>
      <c r="R360" t="s">
        <v>152</v>
      </c>
      <c r="S360" t="s">
        <v>152</v>
      </c>
      <c r="T360" t="s">
        <v>1501</v>
      </c>
      <c r="U360" t="s">
        <v>152</v>
      </c>
      <c r="V360" t="s">
        <v>152</v>
      </c>
      <c r="W360" t="s">
        <v>152</v>
      </c>
      <c r="X360" t="s">
        <v>152</v>
      </c>
      <c r="Y360" t="s">
        <v>152</v>
      </c>
      <c r="Z360" t="s">
        <v>152</v>
      </c>
      <c r="AA360" t="s">
        <v>152</v>
      </c>
      <c r="AB360" t="s">
        <v>152</v>
      </c>
      <c r="AC360" t="s">
        <v>152</v>
      </c>
      <c r="AD360" t="s">
        <v>152</v>
      </c>
      <c r="AE360" t="s">
        <v>152</v>
      </c>
      <c r="AF360" t="s">
        <v>152</v>
      </c>
    </row>
    <row r="361" spans="1:32" x14ac:dyDescent="0.35">
      <c r="A361" t="s">
        <v>669</v>
      </c>
      <c r="B361" t="s">
        <v>670</v>
      </c>
      <c r="C361" t="s">
        <v>12</v>
      </c>
      <c r="D361" t="s">
        <v>430</v>
      </c>
      <c r="E361" t="s">
        <v>423</v>
      </c>
      <c r="F361" t="s">
        <v>152</v>
      </c>
      <c r="G361" t="s">
        <v>152</v>
      </c>
      <c r="H361" t="s">
        <v>152</v>
      </c>
      <c r="I361" t="s">
        <v>152</v>
      </c>
      <c r="J361" t="s">
        <v>152</v>
      </c>
      <c r="K361" t="s">
        <v>152</v>
      </c>
      <c r="L361" t="s">
        <v>152</v>
      </c>
      <c r="M361" t="s">
        <v>152</v>
      </c>
      <c r="N361" s="8" t="s">
        <v>152</v>
      </c>
      <c r="O361" t="s">
        <v>152</v>
      </c>
      <c r="P361" t="s">
        <v>152</v>
      </c>
      <c r="Q361" t="s">
        <v>152</v>
      </c>
      <c r="R361" t="s">
        <v>152</v>
      </c>
      <c r="S361" t="s">
        <v>152</v>
      </c>
      <c r="T361" t="s">
        <v>152</v>
      </c>
      <c r="U361" t="s">
        <v>152</v>
      </c>
      <c r="V361" t="s">
        <v>152</v>
      </c>
      <c r="W361" t="s">
        <v>152</v>
      </c>
      <c r="X361" t="s">
        <v>152</v>
      </c>
      <c r="Y361" t="s">
        <v>152</v>
      </c>
      <c r="Z361" t="s">
        <v>152</v>
      </c>
      <c r="AA361" t="s">
        <v>152</v>
      </c>
      <c r="AB361" t="s">
        <v>152</v>
      </c>
      <c r="AC361" t="s">
        <v>152</v>
      </c>
      <c r="AD361" t="s">
        <v>152</v>
      </c>
      <c r="AE361" t="s">
        <v>152</v>
      </c>
      <c r="AF361" t="s">
        <v>152</v>
      </c>
    </row>
    <row r="362" spans="1:32" x14ac:dyDescent="0.35">
      <c r="A362" t="s">
        <v>1502</v>
      </c>
      <c r="B362" t="s">
        <v>1503</v>
      </c>
      <c r="C362" t="s">
        <v>12</v>
      </c>
      <c r="D362" t="s">
        <v>430</v>
      </c>
      <c r="E362" t="s">
        <v>423</v>
      </c>
      <c r="F362" t="s">
        <v>152</v>
      </c>
      <c r="G362" t="s">
        <v>152</v>
      </c>
      <c r="H362" t="s">
        <v>152</v>
      </c>
      <c r="I362" t="s">
        <v>152</v>
      </c>
      <c r="J362" t="s">
        <v>152</v>
      </c>
      <c r="K362" t="s">
        <v>152</v>
      </c>
      <c r="L362" t="s">
        <v>152</v>
      </c>
      <c r="M362" t="s">
        <v>152</v>
      </c>
      <c r="N362" s="8" t="s">
        <v>152</v>
      </c>
      <c r="O362" t="s">
        <v>152</v>
      </c>
      <c r="P362" t="s">
        <v>152</v>
      </c>
      <c r="Q362" t="s">
        <v>152</v>
      </c>
      <c r="R362" t="s">
        <v>152</v>
      </c>
      <c r="S362" t="s">
        <v>152</v>
      </c>
      <c r="T362" t="s">
        <v>152</v>
      </c>
      <c r="U362" t="s">
        <v>152</v>
      </c>
      <c r="V362" t="s">
        <v>152</v>
      </c>
      <c r="W362" t="s">
        <v>152</v>
      </c>
      <c r="X362" t="s">
        <v>152</v>
      </c>
      <c r="Y362" t="s">
        <v>152</v>
      </c>
      <c r="Z362" t="s">
        <v>152</v>
      </c>
      <c r="AA362" t="s">
        <v>152</v>
      </c>
      <c r="AB362" t="s">
        <v>152</v>
      </c>
      <c r="AC362" t="s">
        <v>152</v>
      </c>
      <c r="AD362" t="s">
        <v>152</v>
      </c>
      <c r="AE362" t="s">
        <v>152</v>
      </c>
      <c r="AF362" t="s">
        <v>152</v>
      </c>
    </row>
    <row r="363" spans="1:32" x14ac:dyDescent="0.35">
      <c r="A363" t="s">
        <v>1504</v>
      </c>
      <c r="B363" t="s">
        <v>1505</v>
      </c>
      <c r="C363" t="s">
        <v>12</v>
      </c>
      <c r="D363" t="s">
        <v>446</v>
      </c>
      <c r="E363" t="s">
        <v>447</v>
      </c>
      <c r="F363" t="s">
        <v>930</v>
      </c>
      <c r="G363" t="s">
        <v>929</v>
      </c>
      <c r="H363" t="s">
        <v>424</v>
      </c>
      <c r="I363" t="s">
        <v>1506</v>
      </c>
      <c r="J363" t="s">
        <v>428</v>
      </c>
      <c r="K363" s="9">
        <v>44166</v>
      </c>
      <c r="L363" t="s">
        <v>152</v>
      </c>
      <c r="M363" t="s">
        <v>152</v>
      </c>
      <c r="N363" s="8" t="s">
        <v>152</v>
      </c>
      <c r="O363">
        <v>2592</v>
      </c>
      <c r="P363">
        <v>1883</v>
      </c>
      <c r="Q363">
        <v>628</v>
      </c>
      <c r="R363" t="s">
        <v>1507</v>
      </c>
      <c r="S363" t="s">
        <v>1508</v>
      </c>
      <c r="T363" t="s">
        <v>1509</v>
      </c>
      <c r="U363" t="s">
        <v>152</v>
      </c>
      <c r="V363">
        <v>1</v>
      </c>
      <c r="W363" t="s">
        <v>152</v>
      </c>
      <c r="X363" t="s">
        <v>429</v>
      </c>
      <c r="Y363" t="s">
        <v>152</v>
      </c>
      <c r="Z363" t="s">
        <v>152</v>
      </c>
      <c r="AA363" t="s">
        <v>152</v>
      </c>
      <c r="AB363" t="s">
        <v>152</v>
      </c>
      <c r="AC363" t="s">
        <v>506</v>
      </c>
      <c r="AD363" t="s">
        <v>152</v>
      </c>
      <c r="AE363" t="s">
        <v>152</v>
      </c>
      <c r="AF363" t="s">
        <v>152</v>
      </c>
    </row>
    <row r="364" spans="1:32" x14ac:dyDescent="0.35">
      <c r="A364" t="s">
        <v>1504</v>
      </c>
      <c r="B364" t="s">
        <v>1505</v>
      </c>
      <c r="C364" t="s">
        <v>12</v>
      </c>
      <c r="D364" t="s">
        <v>446</v>
      </c>
      <c r="E364" t="s">
        <v>447</v>
      </c>
      <c r="F364" t="s">
        <v>930</v>
      </c>
      <c r="G364" t="s">
        <v>929</v>
      </c>
      <c r="H364" t="s">
        <v>424</v>
      </c>
      <c r="I364" t="s">
        <v>1510</v>
      </c>
      <c r="J364" t="s">
        <v>428</v>
      </c>
      <c r="K364" s="9">
        <v>43374</v>
      </c>
      <c r="L364" t="s">
        <v>152</v>
      </c>
      <c r="M364" t="s">
        <v>152</v>
      </c>
      <c r="N364" s="8" t="s">
        <v>152</v>
      </c>
      <c r="O364">
        <v>2613</v>
      </c>
      <c r="P364">
        <v>1322</v>
      </c>
      <c r="Q364">
        <v>441</v>
      </c>
      <c r="R364" t="s">
        <v>1507</v>
      </c>
      <c r="S364" t="s">
        <v>1508</v>
      </c>
      <c r="T364" t="s">
        <v>1509</v>
      </c>
      <c r="U364" t="s">
        <v>152</v>
      </c>
      <c r="V364">
        <v>1</v>
      </c>
      <c r="W364" t="s">
        <v>152</v>
      </c>
      <c r="X364" t="s">
        <v>429</v>
      </c>
      <c r="Y364" t="s">
        <v>152</v>
      </c>
      <c r="Z364" t="s">
        <v>152</v>
      </c>
      <c r="AA364" t="s">
        <v>152</v>
      </c>
      <c r="AB364" t="s">
        <v>152</v>
      </c>
      <c r="AC364" t="s">
        <v>1511</v>
      </c>
      <c r="AD364" t="s">
        <v>152</v>
      </c>
      <c r="AE364" t="s">
        <v>152</v>
      </c>
      <c r="AF364" t="s">
        <v>152</v>
      </c>
    </row>
    <row r="365" spans="1:32" x14ac:dyDescent="0.35">
      <c r="A365" t="s">
        <v>1504</v>
      </c>
      <c r="B365" t="s">
        <v>1505</v>
      </c>
      <c r="C365" t="s">
        <v>12</v>
      </c>
      <c r="D365" t="s">
        <v>567</v>
      </c>
      <c r="E365" t="s">
        <v>568</v>
      </c>
      <c r="F365" t="s">
        <v>934</v>
      </c>
      <c r="G365" t="s">
        <v>933</v>
      </c>
      <c r="H365" t="s">
        <v>424</v>
      </c>
      <c r="I365" t="s">
        <v>1512</v>
      </c>
      <c r="J365" t="s">
        <v>428</v>
      </c>
      <c r="K365" s="8">
        <v>44146</v>
      </c>
      <c r="L365" t="s">
        <v>152</v>
      </c>
      <c r="M365" t="s">
        <v>152</v>
      </c>
      <c r="N365" s="8" t="s">
        <v>152</v>
      </c>
      <c r="O365">
        <v>2319</v>
      </c>
      <c r="P365">
        <v>1425</v>
      </c>
      <c r="Q365">
        <v>475</v>
      </c>
      <c r="R365" t="s">
        <v>1513</v>
      </c>
      <c r="S365" t="s">
        <v>1514</v>
      </c>
      <c r="T365" t="s">
        <v>1509</v>
      </c>
      <c r="U365" t="s">
        <v>152</v>
      </c>
      <c r="V365">
        <v>-1</v>
      </c>
      <c r="W365" t="s">
        <v>152</v>
      </c>
      <c r="X365" t="s">
        <v>429</v>
      </c>
      <c r="Y365" t="s">
        <v>152</v>
      </c>
      <c r="Z365" t="s">
        <v>152</v>
      </c>
      <c r="AA365" t="s">
        <v>152</v>
      </c>
      <c r="AB365" t="s">
        <v>152</v>
      </c>
      <c r="AC365" t="s">
        <v>152</v>
      </c>
      <c r="AD365" t="s">
        <v>152</v>
      </c>
      <c r="AE365" t="s">
        <v>152</v>
      </c>
      <c r="AF365" t="s">
        <v>152</v>
      </c>
    </row>
    <row r="366" spans="1:32" x14ac:dyDescent="0.35">
      <c r="A366" t="s">
        <v>1504</v>
      </c>
      <c r="B366" t="s">
        <v>1505</v>
      </c>
      <c r="C366" t="s">
        <v>12</v>
      </c>
      <c r="D366" t="s">
        <v>446</v>
      </c>
      <c r="E366" t="s">
        <v>447</v>
      </c>
      <c r="F366" t="s">
        <v>930</v>
      </c>
      <c r="G366" t="s">
        <v>929</v>
      </c>
      <c r="H366" t="s">
        <v>424</v>
      </c>
      <c r="I366" t="s">
        <v>1515</v>
      </c>
      <c r="J366" t="s">
        <v>428</v>
      </c>
      <c r="K366" s="9">
        <v>42186</v>
      </c>
      <c r="L366" t="s">
        <v>152</v>
      </c>
      <c r="M366" t="s">
        <v>152</v>
      </c>
      <c r="N366" s="8" t="s">
        <v>152</v>
      </c>
      <c r="O366">
        <v>2930</v>
      </c>
      <c r="P366">
        <v>1931</v>
      </c>
      <c r="Q366">
        <v>644</v>
      </c>
      <c r="R366" t="s">
        <v>1507</v>
      </c>
      <c r="S366" t="s">
        <v>1508</v>
      </c>
      <c r="T366" t="s">
        <v>1509</v>
      </c>
      <c r="U366" t="s">
        <v>152</v>
      </c>
      <c r="V366">
        <v>1</v>
      </c>
      <c r="W366" t="s">
        <v>152</v>
      </c>
      <c r="X366" t="s">
        <v>429</v>
      </c>
      <c r="Y366" t="s">
        <v>152</v>
      </c>
      <c r="Z366" t="s">
        <v>152</v>
      </c>
      <c r="AA366" t="s">
        <v>152</v>
      </c>
      <c r="AB366" t="s">
        <v>152</v>
      </c>
      <c r="AC366" t="s">
        <v>1516</v>
      </c>
      <c r="AD366" t="s">
        <v>152</v>
      </c>
      <c r="AE366" t="s">
        <v>152</v>
      </c>
      <c r="AF366" t="s">
        <v>152</v>
      </c>
    </row>
    <row r="367" spans="1:32" x14ac:dyDescent="0.35">
      <c r="A367" t="s">
        <v>1504</v>
      </c>
      <c r="B367" t="s">
        <v>1505</v>
      </c>
      <c r="C367" t="s">
        <v>12</v>
      </c>
      <c r="D367" t="s">
        <v>446</v>
      </c>
      <c r="E367" t="s">
        <v>447</v>
      </c>
      <c r="F367" t="s">
        <v>930</v>
      </c>
      <c r="G367" t="s">
        <v>929</v>
      </c>
      <c r="H367" t="s">
        <v>424</v>
      </c>
      <c r="I367" t="s">
        <v>1517</v>
      </c>
      <c r="J367" t="s">
        <v>428</v>
      </c>
      <c r="K367" s="9">
        <v>44166</v>
      </c>
      <c r="L367" t="s">
        <v>152</v>
      </c>
      <c r="M367" t="s">
        <v>152</v>
      </c>
      <c r="N367" s="8" t="s">
        <v>152</v>
      </c>
      <c r="O367">
        <v>2101</v>
      </c>
      <c r="P367">
        <v>1736</v>
      </c>
      <c r="Q367">
        <v>579</v>
      </c>
      <c r="R367" t="s">
        <v>1507</v>
      </c>
      <c r="S367" t="s">
        <v>1508</v>
      </c>
      <c r="T367" t="s">
        <v>1509</v>
      </c>
      <c r="U367" t="s">
        <v>152</v>
      </c>
      <c r="V367">
        <v>1</v>
      </c>
      <c r="W367" t="s">
        <v>152</v>
      </c>
      <c r="X367" t="s">
        <v>429</v>
      </c>
      <c r="Y367" t="s">
        <v>152</v>
      </c>
      <c r="Z367" t="s">
        <v>152</v>
      </c>
      <c r="AA367" t="s">
        <v>152</v>
      </c>
      <c r="AB367" t="s">
        <v>152</v>
      </c>
      <c r="AC367" t="s">
        <v>1518</v>
      </c>
      <c r="AD367" t="s">
        <v>152</v>
      </c>
      <c r="AE367" t="s">
        <v>152</v>
      </c>
      <c r="AF367" t="s">
        <v>152</v>
      </c>
    </row>
    <row r="368" spans="1:32" x14ac:dyDescent="0.35">
      <c r="A368" t="s">
        <v>1504</v>
      </c>
      <c r="B368" t="s">
        <v>1505</v>
      </c>
      <c r="C368" t="s">
        <v>12</v>
      </c>
      <c r="D368" t="s">
        <v>567</v>
      </c>
      <c r="E368" t="s">
        <v>568</v>
      </c>
      <c r="F368" t="s">
        <v>934</v>
      </c>
      <c r="G368" t="s">
        <v>933</v>
      </c>
      <c r="H368" t="s">
        <v>424</v>
      </c>
      <c r="I368" t="s">
        <v>1519</v>
      </c>
      <c r="J368" t="s">
        <v>428</v>
      </c>
      <c r="K368" s="8">
        <v>44114</v>
      </c>
      <c r="L368" t="s">
        <v>152</v>
      </c>
      <c r="M368" t="s">
        <v>152</v>
      </c>
      <c r="N368" s="8" t="s">
        <v>152</v>
      </c>
      <c r="O368">
        <v>2286</v>
      </c>
      <c r="P368">
        <v>1392</v>
      </c>
      <c r="Q368">
        <v>464</v>
      </c>
      <c r="R368" t="s">
        <v>1513</v>
      </c>
      <c r="S368" t="s">
        <v>1514</v>
      </c>
      <c r="T368" t="s">
        <v>1509</v>
      </c>
      <c r="U368" t="s">
        <v>152</v>
      </c>
      <c r="V368">
        <v>-1</v>
      </c>
      <c r="W368" t="s">
        <v>152</v>
      </c>
      <c r="X368" t="s">
        <v>429</v>
      </c>
      <c r="Y368" t="s">
        <v>152</v>
      </c>
      <c r="Z368" t="s">
        <v>152</v>
      </c>
      <c r="AA368" t="s">
        <v>152</v>
      </c>
      <c r="AB368" t="s">
        <v>152</v>
      </c>
      <c r="AC368" t="s">
        <v>152</v>
      </c>
      <c r="AD368" t="s">
        <v>152</v>
      </c>
      <c r="AE368" t="s">
        <v>152</v>
      </c>
      <c r="AF368" t="s">
        <v>152</v>
      </c>
    </row>
    <row r="369" spans="1:32" x14ac:dyDescent="0.35">
      <c r="A369" t="s">
        <v>1504</v>
      </c>
      <c r="B369" t="s">
        <v>1505</v>
      </c>
      <c r="C369" t="s">
        <v>12</v>
      </c>
      <c r="D369" t="s">
        <v>446</v>
      </c>
      <c r="E369" t="s">
        <v>447</v>
      </c>
      <c r="F369" t="s">
        <v>930</v>
      </c>
      <c r="G369" t="s">
        <v>929</v>
      </c>
      <c r="H369" t="s">
        <v>424</v>
      </c>
      <c r="I369" t="s">
        <v>1520</v>
      </c>
      <c r="J369" t="s">
        <v>428</v>
      </c>
      <c r="K369" s="9">
        <v>41791</v>
      </c>
      <c r="L369" t="s">
        <v>152</v>
      </c>
      <c r="M369" t="s">
        <v>152</v>
      </c>
      <c r="N369" s="8" t="s">
        <v>152</v>
      </c>
      <c r="O369">
        <v>1319</v>
      </c>
      <c r="P369">
        <v>1319</v>
      </c>
      <c r="Q369">
        <v>440</v>
      </c>
      <c r="R369" t="s">
        <v>1507</v>
      </c>
      <c r="S369" t="s">
        <v>1508</v>
      </c>
      <c r="T369" t="s">
        <v>1509</v>
      </c>
      <c r="U369" t="s">
        <v>152</v>
      </c>
      <c r="V369">
        <v>1</v>
      </c>
      <c r="W369" t="s">
        <v>152</v>
      </c>
      <c r="X369" t="s">
        <v>429</v>
      </c>
      <c r="Y369" t="s">
        <v>152</v>
      </c>
      <c r="Z369" t="s">
        <v>152</v>
      </c>
      <c r="AA369" t="s">
        <v>152</v>
      </c>
      <c r="AB369" t="s">
        <v>152</v>
      </c>
      <c r="AC369" t="s">
        <v>1521</v>
      </c>
      <c r="AD369" t="s">
        <v>152</v>
      </c>
      <c r="AE369" t="s">
        <v>152</v>
      </c>
      <c r="AF369" t="s">
        <v>152</v>
      </c>
    </row>
    <row r="370" spans="1:32" x14ac:dyDescent="0.35">
      <c r="A370" t="s">
        <v>1504</v>
      </c>
      <c r="B370" t="s">
        <v>1505</v>
      </c>
      <c r="C370" t="s">
        <v>12</v>
      </c>
      <c r="D370" t="s">
        <v>446</v>
      </c>
      <c r="E370" t="s">
        <v>447</v>
      </c>
      <c r="F370" t="s">
        <v>930</v>
      </c>
      <c r="G370" t="s">
        <v>929</v>
      </c>
      <c r="H370" t="s">
        <v>424</v>
      </c>
      <c r="I370" t="s">
        <v>1522</v>
      </c>
      <c r="J370" t="s">
        <v>428</v>
      </c>
      <c r="K370" s="9">
        <v>42583</v>
      </c>
      <c r="L370" t="s">
        <v>152</v>
      </c>
      <c r="M370" t="s">
        <v>152</v>
      </c>
      <c r="N370" s="8" t="s">
        <v>152</v>
      </c>
      <c r="O370">
        <v>2717</v>
      </c>
      <c r="P370">
        <v>1718</v>
      </c>
      <c r="Q370">
        <v>573</v>
      </c>
      <c r="R370" t="s">
        <v>1507</v>
      </c>
      <c r="S370" t="s">
        <v>1508</v>
      </c>
      <c r="T370" t="s">
        <v>1509</v>
      </c>
      <c r="U370" t="s">
        <v>152</v>
      </c>
      <c r="V370">
        <v>1</v>
      </c>
      <c r="W370" t="s">
        <v>152</v>
      </c>
      <c r="X370" t="s">
        <v>429</v>
      </c>
      <c r="Y370" t="s">
        <v>152</v>
      </c>
      <c r="Z370" t="s">
        <v>152</v>
      </c>
      <c r="AA370" t="s">
        <v>152</v>
      </c>
      <c r="AB370" t="s">
        <v>152</v>
      </c>
      <c r="AC370" t="s">
        <v>1516</v>
      </c>
      <c r="AD370" t="s">
        <v>152</v>
      </c>
      <c r="AE370" t="s">
        <v>152</v>
      </c>
      <c r="AF370" t="s">
        <v>152</v>
      </c>
    </row>
    <row r="371" spans="1:32" x14ac:dyDescent="0.35">
      <c r="A371" t="s">
        <v>671</v>
      </c>
      <c r="B371" t="s">
        <v>672</v>
      </c>
      <c r="C371" t="s">
        <v>10</v>
      </c>
      <c r="D371" t="s">
        <v>430</v>
      </c>
      <c r="E371" t="s">
        <v>423</v>
      </c>
      <c r="F371" t="s">
        <v>152</v>
      </c>
      <c r="G371" t="s">
        <v>152</v>
      </c>
      <c r="H371" t="s">
        <v>152</v>
      </c>
      <c r="I371" t="s">
        <v>152</v>
      </c>
      <c r="J371" t="s">
        <v>152</v>
      </c>
      <c r="K371" t="s">
        <v>152</v>
      </c>
      <c r="L371" t="s">
        <v>152</v>
      </c>
      <c r="M371" t="s">
        <v>152</v>
      </c>
      <c r="N371" t="s">
        <v>152</v>
      </c>
      <c r="O371" t="s">
        <v>152</v>
      </c>
      <c r="P371" t="s">
        <v>152</v>
      </c>
      <c r="Q371" t="s">
        <v>152</v>
      </c>
      <c r="R371" t="s">
        <v>152</v>
      </c>
      <c r="S371" t="s">
        <v>152</v>
      </c>
      <c r="T371" t="s">
        <v>673</v>
      </c>
      <c r="U371" t="s">
        <v>152</v>
      </c>
      <c r="V371" t="s">
        <v>152</v>
      </c>
      <c r="W371" t="s">
        <v>152</v>
      </c>
      <c r="X371" t="s">
        <v>152</v>
      </c>
      <c r="Y371" t="s">
        <v>152</v>
      </c>
      <c r="Z371" t="s">
        <v>152</v>
      </c>
      <c r="AA371" t="s">
        <v>152</v>
      </c>
      <c r="AB371" t="s">
        <v>152</v>
      </c>
      <c r="AC371" t="s">
        <v>152</v>
      </c>
      <c r="AD371" t="s">
        <v>152</v>
      </c>
      <c r="AE371" t="s">
        <v>152</v>
      </c>
      <c r="AF371" t="s">
        <v>152</v>
      </c>
    </row>
    <row r="372" spans="1:32" x14ac:dyDescent="0.35">
      <c r="A372" t="s">
        <v>1523</v>
      </c>
      <c r="B372" t="s">
        <v>1524</v>
      </c>
      <c r="C372" t="s">
        <v>12</v>
      </c>
      <c r="D372" t="s">
        <v>426</v>
      </c>
      <c r="E372" t="s">
        <v>423</v>
      </c>
      <c r="F372" t="s">
        <v>152</v>
      </c>
      <c r="G372" t="s">
        <v>247</v>
      </c>
      <c r="H372" t="s">
        <v>424</v>
      </c>
      <c r="I372" t="s">
        <v>674</v>
      </c>
      <c r="J372" t="s">
        <v>425</v>
      </c>
      <c r="K372" t="s">
        <v>152</v>
      </c>
      <c r="L372" s="8">
        <v>43831</v>
      </c>
      <c r="M372" t="s">
        <v>152</v>
      </c>
      <c r="N372" t="s">
        <v>152</v>
      </c>
      <c r="O372" t="s">
        <v>152</v>
      </c>
      <c r="P372" t="s">
        <v>152</v>
      </c>
      <c r="Q372" t="s">
        <v>152</v>
      </c>
      <c r="R372" t="s">
        <v>152</v>
      </c>
      <c r="S372" t="s">
        <v>152</v>
      </c>
      <c r="T372" t="s">
        <v>152</v>
      </c>
      <c r="U372" t="s">
        <v>152</v>
      </c>
      <c r="V372">
        <v>1</v>
      </c>
      <c r="W372" t="s">
        <v>152</v>
      </c>
      <c r="X372" t="s">
        <v>152</v>
      </c>
      <c r="Y372" t="s">
        <v>152</v>
      </c>
      <c r="Z372" t="s">
        <v>152</v>
      </c>
      <c r="AA372" t="s">
        <v>152</v>
      </c>
      <c r="AB372" t="s">
        <v>152</v>
      </c>
      <c r="AC372" t="s">
        <v>152</v>
      </c>
      <c r="AD372" t="s">
        <v>152</v>
      </c>
      <c r="AE372" t="s">
        <v>152</v>
      </c>
      <c r="AF372" t="s">
        <v>152</v>
      </c>
    </row>
    <row r="373" spans="1:32" x14ac:dyDescent="0.35">
      <c r="A373" t="s">
        <v>1525</v>
      </c>
      <c r="B373" t="s">
        <v>1526</v>
      </c>
      <c r="C373" t="s">
        <v>10</v>
      </c>
      <c r="D373" t="s">
        <v>427</v>
      </c>
      <c r="E373" t="s">
        <v>423</v>
      </c>
      <c r="F373" t="s">
        <v>939</v>
      </c>
      <c r="G373" t="s">
        <v>938</v>
      </c>
      <c r="H373" t="s">
        <v>424</v>
      </c>
      <c r="I373" t="s">
        <v>1527</v>
      </c>
      <c r="J373" t="s">
        <v>428</v>
      </c>
      <c r="K373" t="s">
        <v>152</v>
      </c>
      <c r="L373" s="8">
        <v>43984</v>
      </c>
      <c r="M373" t="s">
        <v>152</v>
      </c>
      <c r="N373" t="s">
        <v>152</v>
      </c>
      <c r="O373" t="s">
        <v>152</v>
      </c>
      <c r="P373" t="s">
        <v>152</v>
      </c>
      <c r="Q373" t="s">
        <v>152</v>
      </c>
      <c r="R373" t="s">
        <v>152</v>
      </c>
      <c r="S373" t="s">
        <v>152</v>
      </c>
      <c r="T373" t="s">
        <v>152</v>
      </c>
      <c r="U373" t="s">
        <v>152</v>
      </c>
      <c r="V373">
        <v>1</v>
      </c>
      <c r="W373" t="s">
        <v>152</v>
      </c>
      <c r="X373" t="s">
        <v>429</v>
      </c>
      <c r="Y373" t="s">
        <v>152</v>
      </c>
      <c r="Z373" t="s">
        <v>152</v>
      </c>
      <c r="AA373" t="s">
        <v>152</v>
      </c>
      <c r="AB373" t="s">
        <v>152</v>
      </c>
      <c r="AC373" t="s">
        <v>152</v>
      </c>
      <c r="AD373" t="s">
        <v>152</v>
      </c>
      <c r="AE373" t="s">
        <v>152</v>
      </c>
      <c r="AF373" t="s">
        <v>152</v>
      </c>
    </row>
    <row r="374" spans="1:32" x14ac:dyDescent="0.35">
      <c r="A374" t="s">
        <v>1525</v>
      </c>
      <c r="B374" t="s">
        <v>1526</v>
      </c>
      <c r="C374" t="s">
        <v>10</v>
      </c>
      <c r="D374" t="s">
        <v>427</v>
      </c>
      <c r="E374" t="s">
        <v>423</v>
      </c>
      <c r="F374" t="s">
        <v>939</v>
      </c>
      <c r="G374" t="s">
        <v>938</v>
      </c>
      <c r="H374" t="s">
        <v>424</v>
      </c>
      <c r="I374" t="s">
        <v>1528</v>
      </c>
      <c r="J374" t="s">
        <v>428</v>
      </c>
      <c r="K374" t="s">
        <v>152</v>
      </c>
      <c r="L374" s="8">
        <v>44015</v>
      </c>
      <c r="M374" t="s">
        <v>152</v>
      </c>
      <c r="N374" s="8" t="s">
        <v>152</v>
      </c>
      <c r="O374" t="s">
        <v>152</v>
      </c>
      <c r="P374" t="s">
        <v>152</v>
      </c>
      <c r="Q374" t="s">
        <v>152</v>
      </c>
      <c r="R374" t="s">
        <v>152</v>
      </c>
      <c r="S374" t="s">
        <v>152</v>
      </c>
      <c r="T374" t="s">
        <v>152</v>
      </c>
      <c r="U374" t="s">
        <v>152</v>
      </c>
      <c r="V374">
        <v>1</v>
      </c>
      <c r="W374" t="s">
        <v>152</v>
      </c>
      <c r="X374" t="s">
        <v>429</v>
      </c>
      <c r="Y374" t="s">
        <v>152</v>
      </c>
      <c r="Z374" t="s">
        <v>152</v>
      </c>
      <c r="AA374" t="s">
        <v>152</v>
      </c>
      <c r="AB374" t="s">
        <v>152</v>
      </c>
      <c r="AC374" t="s">
        <v>152</v>
      </c>
      <c r="AD374" t="s">
        <v>152</v>
      </c>
      <c r="AE374" t="s">
        <v>152</v>
      </c>
      <c r="AF374" t="s">
        <v>152</v>
      </c>
    </row>
    <row r="375" spans="1:32" x14ac:dyDescent="0.35">
      <c r="N375" s="8"/>
    </row>
    <row r="376" spans="1:32" x14ac:dyDescent="0.35">
      <c r="N376" s="8"/>
    </row>
    <row r="387" spans="14:14" x14ac:dyDescent="0.35">
      <c r="N387" s="8"/>
    </row>
    <row r="393" spans="14:14" x14ac:dyDescent="0.35">
      <c r="N393" s="8"/>
    </row>
    <row r="394" spans="14:14" x14ac:dyDescent="0.35">
      <c r="N394" s="8"/>
    </row>
    <row r="396" spans="14:14" x14ac:dyDescent="0.35">
      <c r="N396" s="8"/>
    </row>
    <row r="399" spans="14:14" x14ac:dyDescent="0.35">
      <c r="N399" s="8"/>
    </row>
    <row r="400" spans="14:14" x14ac:dyDescent="0.35">
      <c r="N400" s="8"/>
    </row>
    <row r="411" spans="14:14" x14ac:dyDescent="0.35">
      <c r="N411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A67D-5815-4368-9869-EAE217562175}">
  <dimension ref="A1:X374"/>
  <sheetViews>
    <sheetView topLeftCell="J1" workbookViewId="0">
      <selection activeCell="P1" sqref="P1"/>
    </sheetView>
  </sheetViews>
  <sheetFormatPr defaultRowHeight="14.5" x14ac:dyDescent="0.35"/>
  <cols>
    <col min="3" max="3" width="19.6328125" bestFit="1" customWidth="1"/>
    <col min="7" max="7" width="19.6328125" bestFit="1" customWidth="1"/>
    <col min="11" max="11" width="39.1796875" bestFit="1" customWidth="1"/>
  </cols>
  <sheetData>
    <row r="1" spans="1:24" x14ac:dyDescent="0.35">
      <c r="A1" t="s">
        <v>0</v>
      </c>
      <c r="B1" t="s">
        <v>1</v>
      </c>
      <c r="C1" t="s">
        <v>396</v>
      </c>
      <c r="E1" t="s">
        <v>0</v>
      </c>
      <c r="F1" t="s">
        <v>1</v>
      </c>
      <c r="G1" t="s">
        <v>396</v>
      </c>
      <c r="H1" t="s">
        <v>373</v>
      </c>
      <c r="I1" t="s">
        <v>374</v>
      </c>
      <c r="J1" t="s">
        <v>375</v>
      </c>
      <c r="K1" t="s">
        <v>376</v>
      </c>
      <c r="M1" t="s">
        <v>0</v>
      </c>
      <c r="N1" t="s">
        <v>1</v>
      </c>
      <c r="O1" t="s">
        <v>396</v>
      </c>
      <c r="P1" t="s">
        <v>373</v>
      </c>
      <c r="Q1" t="s">
        <v>374</v>
      </c>
      <c r="R1" t="s">
        <v>375</v>
      </c>
      <c r="S1" t="s">
        <v>376</v>
      </c>
      <c r="X1" t="s">
        <v>685</v>
      </c>
    </row>
    <row r="2" spans="1:24" x14ac:dyDescent="0.35">
      <c r="A2" t="str">
        <f>LEFT(VEP!B2,FIND(":",VEP!B2)-1)</f>
        <v>1</v>
      </c>
      <c r="B2" t="str">
        <f>RIGHT(VEP!B2,LEN(VEP!B2)-FIND("-",VEP!B2))</f>
        <v>5159885</v>
      </c>
      <c r="C2" t="str">
        <f>IF(VEP!F2="-",VEP!G2,VEP!F2)</f>
        <v>ENSCAFG00000000027</v>
      </c>
      <c r="E2" s="10">
        <v>1</v>
      </c>
      <c r="F2" s="10">
        <v>5159885</v>
      </c>
      <c r="G2" t="s">
        <v>844</v>
      </c>
      <c r="H2">
        <f>IF(AND(E2=E1,F2=F1),H1+1,1)</f>
        <v>1</v>
      </c>
      <c r="I2">
        <f>_xlfn.MAXIFS(H:H,F:F,F2,E:E,E2)</f>
        <v>1</v>
      </c>
      <c r="J2">
        <f>IF(I2=H2,1,0)</f>
        <v>1</v>
      </c>
      <c r="K2" t="str">
        <f>IF(AND(E2=E1,F2=F1),K1&amp;","&amp;G2,G2)</f>
        <v>ENSCAFG00000000027</v>
      </c>
      <c r="M2" s="10">
        <v>1</v>
      </c>
      <c r="N2" s="10">
        <v>5159885</v>
      </c>
      <c r="O2" t="s">
        <v>844</v>
      </c>
      <c r="P2">
        <v>1</v>
      </c>
      <c r="Q2">
        <v>1</v>
      </c>
      <c r="R2">
        <v>1</v>
      </c>
      <c r="S2" t="s">
        <v>844</v>
      </c>
      <c r="X2" t="s">
        <v>1529</v>
      </c>
    </row>
    <row r="3" spans="1:24" x14ac:dyDescent="0.35">
      <c r="A3" t="str">
        <f>LEFT(VEP!B3,FIND(":",VEP!B3)-1)</f>
        <v>1</v>
      </c>
      <c r="B3" t="str">
        <f>RIGHT(VEP!B3,LEN(VEP!B3)-FIND("-",VEP!B3))</f>
        <v>5310127</v>
      </c>
      <c r="C3" t="str">
        <f>IF(VEP!F3="-",VEP!G3,VEP!F3)</f>
        <v>-</v>
      </c>
      <c r="E3" s="10">
        <v>1</v>
      </c>
      <c r="F3" s="10">
        <v>5310127</v>
      </c>
      <c r="G3" t="s">
        <v>152</v>
      </c>
      <c r="H3">
        <f t="shared" ref="H3:H66" si="0">IF(AND(E3=E2,F3=F2),H2+1,1)</f>
        <v>1</v>
      </c>
      <c r="I3">
        <f t="shared" ref="I3:I66" si="1">_xlfn.MAXIFS(H:H,F:F,F3,E:E,E3)</f>
        <v>1</v>
      </c>
      <c r="J3">
        <f t="shared" ref="J3:J66" si="2">IF(I3=H3,1,0)</f>
        <v>1</v>
      </c>
      <c r="K3" t="str">
        <f t="shared" ref="K3:K66" si="3">IF(AND(E3=E2,F3=F2),K2&amp;","&amp;G3,G3)</f>
        <v>-</v>
      </c>
      <c r="M3" s="10">
        <v>1</v>
      </c>
      <c r="N3" s="10">
        <v>5310127</v>
      </c>
      <c r="O3" t="s">
        <v>152</v>
      </c>
      <c r="P3">
        <v>1</v>
      </c>
      <c r="Q3">
        <v>1</v>
      </c>
      <c r="R3">
        <v>1</v>
      </c>
      <c r="S3" t="s">
        <v>152</v>
      </c>
      <c r="X3" t="s">
        <v>686</v>
      </c>
    </row>
    <row r="4" spans="1:24" x14ac:dyDescent="0.35">
      <c r="A4" t="str">
        <f>LEFT(VEP!B4,FIND(":",VEP!B4)-1)</f>
        <v>1</v>
      </c>
      <c r="B4" t="str">
        <f>RIGHT(VEP!B4,LEN(VEP!B4)-FIND("-",VEP!B4))</f>
        <v>5872563</v>
      </c>
      <c r="C4" t="str">
        <f>IF(VEP!F4="-",VEP!G4,VEP!F4)</f>
        <v>-</v>
      </c>
      <c r="E4" s="10">
        <v>1</v>
      </c>
      <c r="F4" s="10">
        <v>5872563</v>
      </c>
      <c r="G4" t="s">
        <v>152</v>
      </c>
      <c r="H4">
        <f t="shared" si="0"/>
        <v>1</v>
      </c>
      <c r="I4">
        <f t="shared" si="1"/>
        <v>1</v>
      </c>
      <c r="J4">
        <f t="shared" si="2"/>
        <v>1</v>
      </c>
      <c r="K4" t="str">
        <f t="shared" si="3"/>
        <v>-</v>
      </c>
      <c r="M4" s="10">
        <v>1</v>
      </c>
      <c r="N4" s="10">
        <v>5872563</v>
      </c>
      <c r="O4" t="s">
        <v>152</v>
      </c>
      <c r="P4">
        <v>1</v>
      </c>
      <c r="Q4">
        <v>1</v>
      </c>
      <c r="R4">
        <v>1</v>
      </c>
      <c r="S4" t="s">
        <v>152</v>
      </c>
      <c r="X4" t="s">
        <v>687</v>
      </c>
    </row>
    <row r="5" spans="1:24" x14ac:dyDescent="0.35">
      <c r="A5" t="str">
        <f>LEFT(VEP!B5,FIND(":",VEP!B5)-1)</f>
        <v>1</v>
      </c>
      <c r="B5" t="str">
        <f>RIGHT(VEP!B5,LEN(VEP!B5)-FIND("-",VEP!B5))</f>
        <v>6052112</v>
      </c>
      <c r="C5" t="str">
        <f>IF(VEP!F5="-",VEP!G5,VEP!F5)</f>
        <v>-</v>
      </c>
      <c r="E5" s="10">
        <v>1</v>
      </c>
      <c r="F5" s="10">
        <v>6052112</v>
      </c>
      <c r="G5" t="s">
        <v>152</v>
      </c>
      <c r="H5">
        <f t="shared" si="0"/>
        <v>1</v>
      </c>
      <c r="I5">
        <f t="shared" si="1"/>
        <v>1</v>
      </c>
      <c r="J5">
        <f t="shared" si="2"/>
        <v>1</v>
      </c>
      <c r="K5" t="str">
        <f t="shared" si="3"/>
        <v>-</v>
      </c>
      <c r="M5" s="10">
        <v>1</v>
      </c>
      <c r="N5" s="10">
        <v>6052112</v>
      </c>
      <c r="O5" t="s">
        <v>152</v>
      </c>
      <c r="P5">
        <v>1</v>
      </c>
      <c r="Q5">
        <v>1</v>
      </c>
      <c r="R5">
        <v>1</v>
      </c>
      <c r="S5" t="s">
        <v>152</v>
      </c>
      <c r="X5" t="s">
        <v>688</v>
      </c>
    </row>
    <row r="6" spans="1:24" x14ac:dyDescent="0.35">
      <c r="A6" t="str">
        <f>LEFT(VEP!B6,FIND(":",VEP!B6)-1)</f>
        <v>1</v>
      </c>
      <c r="B6" t="str">
        <f>RIGHT(VEP!B6,LEN(VEP!B6)-FIND("-",VEP!B6))</f>
        <v>43001368</v>
      </c>
      <c r="C6" t="str">
        <f>IF(VEP!F6="-",VEP!G6,VEP!F6)</f>
        <v>-</v>
      </c>
      <c r="E6" s="10">
        <v>1</v>
      </c>
      <c r="F6" s="10">
        <v>43001368</v>
      </c>
      <c r="G6" t="s">
        <v>152</v>
      </c>
      <c r="H6">
        <f t="shared" si="0"/>
        <v>1</v>
      </c>
      <c r="I6">
        <f t="shared" si="1"/>
        <v>1</v>
      </c>
      <c r="J6">
        <f t="shared" si="2"/>
        <v>1</v>
      </c>
      <c r="K6" t="str">
        <f t="shared" si="3"/>
        <v>-</v>
      </c>
      <c r="M6" s="10">
        <v>1</v>
      </c>
      <c r="N6" s="10">
        <v>43001368</v>
      </c>
      <c r="O6" t="s">
        <v>152</v>
      </c>
      <c r="P6">
        <v>1</v>
      </c>
      <c r="Q6">
        <v>1</v>
      </c>
      <c r="R6">
        <v>1</v>
      </c>
      <c r="S6" t="s">
        <v>152</v>
      </c>
      <c r="X6" t="s">
        <v>689</v>
      </c>
    </row>
    <row r="7" spans="1:24" x14ac:dyDescent="0.35">
      <c r="A7" t="str">
        <f>LEFT(VEP!B7,FIND(":",VEP!B7)-1)</f>
        <v>1</v>
      </c>
      <c r="B7" t="str">
        <f>RIGHT(VEP!B7,LEN(VEP!B7)-FIND("-",VEP!B7))</f>
        <v>43153646</v>
      </c>
      <c r="C7" t="str">
        <f>IF(VEP!F7="-",VEP!G7,VEP!F7)</f>
        <v>FBXO5</v>
      </c>
      <c r="E7" s="10">
        <v>1</v>
      </c>
      <c r="F7" s="10">
        <v>43153646</v>
      </c>
      <c r="G7" t="s">
        <v>854</v>
      </c>
      <c r="H7">
        <f t="shared" si="0"/>
        <v>1</v>
      </c>
      <c r="I7">
        <f t="shared" si="1"/>
        <v>2</v>
      </c>
      <c r="J7">
        <f t="shared" si="2"/>
        <v>0</v>
      </c>
      <c r="K7" t="str">
        <f t="shared" si="3"/>
        <v>FBXO5</v>
      </c>
      <c r="M7" s="10">
        <v>1</v>
      </c>
      <c r="N7" s="10">
        <v>43153646</v>
      </c>
      <c r="O7" t="s">
        <v>858</v>
      </c>
      <c r="P7">
        <v>2</v>
      </c>
      <c r="Q7">
        <v>2</v>
      </c>
      <c r="R7">
        <v>1</v>
      </c>
      <c r="S7" t="s">
        <v>1530</v>
      </c>
    </row>
    <row r="8" spans="1:24" x14ac:dyDescent="0.35">
      <c r="A8" t="str">
        <f>LEFT(VEP!B8,FIND(":",VEP!B8)-1)</f>
        <v>1</v>
      </c>
      <c r="B8" t="str">
        <f>RIGHT(VEP!B8,LEN(VEP!B8)-FIND("-",VEP!B8))</f>
        <v>43153646</v>
      </c>
      <c r="C8" t="str">
        <f>IF(VEP!F8="-",VEP!G8,VEP!F8)</f>
        <v>MTRF1L</v>
      </c>
      <c r="E8" s="10">
        <v>1</v>
      </c>
      <c r="F8" s="10">
        <v>43153646</v>
      </c>
      <c r="G8" t="s">
        <v>858</v>
      </c>
      <c r="H8">
        <f t="shared" si="0"/>
        <v>2</v>
      </c>
      <c r="I8">
        <f t="shared" si="1"/>
        <v>2</v>
      </c>
      <c r="J8">
        <f t="shared" si="2"/>
        <v>1</v>
      </c>
      <c r="K8" t="str">
        <f t="shared" si="3"/>
        <v>FBXO5,MTRF1L</v>
      </c>
      <c r="M8" s="10">
        <v>1</v>
      </c>
      <c r="N8" s="10">
        <v>43166291</v>
      </c>
      <c r="O8" t="s">
        <v>858</v>
      </c>
      <c r="P8">
        <v>1</v>
      </c>
      <c r="Q8">
        <v>1</v>
      </c>
      <c r="R8">
        <v>1</v>
      </c>
      <c r="S8" t="s">
        <v>858</v>
      </c>
    </row>
    <row r="9" spans="1:24" x14ac:dyDescent="0.35">
      <c r="A9" t="str">
        <f>LEFT(VEP!B9,FIND(":",VEP!B9)-1)</f>
        <v>1</v>
      </c>
      <c r="B9" t="str">
        <f>RIGHT(VEP!B9,LEN(VEP!B9)-FIND("-",VEP!B9))</f>
        <v>43153646</v>
      </c>
      <c r="C9" t="str">
        <f>IF(VEP!F9="-",VEP!G9,VEP!F9)</f>
        <v>FBXO5</v>
      </c>
      <c r="E9" s="10">
        <v>1</v>
      </c>
      <c r="F9" s="10">
        <v>43166291</v>
      </c>
      <c r="G9" t="s">
        <v>858</v>
      </c>
      <c r="H9">
        <f t="shared" si="0"/>
        <v>1</v>
      </c>
      <c r="I9">
        <f t="shared" si="1"/>
        <v>1</v>
      </c>
      <c r="J9">
        <f t="shared" si="2"/>
        <v>1</v>
      </c>
      <c r="K9" t="str">
        <f t="shared" si="3"/>
        <v>MTRF1L</v>
      </c>
      <c r="M9" s="10">
        <v>1</v>
      </c>
      <c r="N9" s="10">
        <v>50801975</v>
      </c>
      <c r="O9" t="s">
        <v>169</v>
      </c>
      <c r="P9">
        <v>1</v>
      </c>
      <c r="Q9">
        <v>1</v>
      </c>
      <c r="R9">
        <v>1</v>
      </c>
      <c r="S9" t="s">
        <v>169</v>
      </c>
    </row>
    <row r="10" spans="1:24" x14ac:dyDescent="0.35">
      <c r="A10" t="str">
        <f>LEFT(VEP!B10,FIND(":",VEP!B10)-1)</f>
        <v>1</v>
      </c>
      <c r="B10" t="str">
        <f>RIGHT(VEP!B10,LEN(VEP!B10)-FIND("-",VEP!B10))</f>
        <v>43153646</v>
      </c>
      <c r="C10" t="str">
        <f>IF(VEP!F10="-",VEP!G10,VEP!F10)</f>
        <v>MTRF1L</v>
      </c>
      <c r="E10" s="10">
        <v>1</v>
      </c>
      <c r="F10" s="10">
        <v>50801975</v>
      </c>
      <c r="G10" t="s">
        <v>169</v>
      </c>
      <c r="H10">
        <f t="shared" si="0"/>
        <v>1</v>
      </c>
      <c r="I10">
        <f t="shared" si="1"/>
        <v>1</v>
      </c>
      <c r="J10">
        <f t="shared" si="2"/>
        <v>1</v>
      </c>
      <c r="K10" t="str">
        <f t="shared" si="3"/>
        <v>PRKN</v>
      </c>
      <c r="M10" s="10">
        <v>1</v>
      </c>
      <c r="N10" s="10">
        <v>96115461</v>
      </c>
      <c r="O10" t="s">
        <v>152</v>
      </c>
      <c r="P10">
        <v>1</v>
      </c>
      <c r="Q10">
        <v>1</v>
      </c>
      <c r="R10">
        <v>1</v>
      </c>
      <c r="S10" t="s">
        <v>152</v>
      </c>
    </row>
    <row r="11" spans="1:24" x14ac:dyDescent="0.35">
      <c r="A11" t="str">
        <f>LEFT(VEP!B11,FIND(":",VEP!B11)-1)</f>
        <v>1</v>
      </c>
      <c r="B11" t="str">
        <f>RIGHT(VEP!B11,LEN(VEP!B11)-FIND("-",VEP!B11))</f>
        <v>43166291</v>
      </c>
      <c r="C11" t="str">
        <f>IF(VEP!F11="-",VEP!G11,VEP!F11)</f>
        <v>MTRF1L</v>
      </c>
      <c r="E11" s="10">
        <v>1</v>
      </c>
      <c r="F11" s="10">
        <v>96115461</v>
      </c>
      <c r="G11" t="s">
        <v>152</v>
      </c>
      <c r="H11">
        <f t="shared" si="0"/>
        <v>1</v>
      </c>
      <c r="I11">
        <f t="shared" si="1"/>
        <v>1</v>
      </c>
      <c r="J11">
        <f t="shared" si="2"/>
        <v>1</v>
      </c>
      <c r="K11" t="str">
        <f t="shared" si="3"/>
        <v>-</v>
      </c>
      <c r="M11" s="10">
        <v>2</v>
      </c>
      <c r="N11" s="10">
        <v>18035654</v>
      </c>
      <c r="O11" t="s">
        <v>862</v>
      </c>
      <c r="P11">
        <v>1</v>
      </c>
      <c r="Q11">
        <v>1</v>
      </c>
      <c r="R11">
        <v>1</v>
      </c>
      <c r="S11" t="s">
        <v>862</v>
      </c>
    </row>
    <row r="12" spans="1:24" x14ac:dyDescent="0.35">
      <c r="A12" t="str">
        <f>LEFT(VEP!B12,FIND(":",VEP!B12)-1)</f>
        <v>1</v>
      </c>
      <c r="B12" t="str">
        <f>RIGHT(VEP!B12,LEN(VEP!B12)-FIND("-",VEP!B12))</f>
        <v>43166291</v>
      </c>
      <c r="C12" t="str">
        <f>IF(VEP!F12="-",VEP!G12,VEP!F12)</f>
        <v>MTRF1L</v>
      </c>
      <c r="E12" s="10">
        <v>2</v>
      </c>
      <c r="F12" s="10">
        <v>18035654</v>
      </c>
      <c r="G12" t="s">
        <v>862</v>
      </c>
      <c r="H12">
        <f t="shared" si="0"/>
        <v>1</v>
      </c>
      <c r="I12">
        <f t="shared" si="1"/>
        <v>1</v>
      </c>
      <c r="J12">
        <f t="shared" si="2"/>
        <v>1</v>
      </c>
      <c r="K12" t="str">
        <f t="shared" si="3"/>
        <v>MPP7</v>
      </c>
      <c r="M12" s="10">
        <v>2</v>
      </c>
      <c r="N12" s="10">
        <v>19458355</v>
      </c>
      <c r="O12" t="s">
        <v>152</v>
      </c>
      <c r="P12">
        <v>1</v>
      </c>
      <c r="Q12">
        <v>1</v>
      </c>
      <c r="R12">
        <v>1</v>
      </c>
      <c r="S12" t="s">
        <v>152</v>
      </c>
    </row>
    <row r="13" spans="1:24" x14ac:dyDescent="0.35">
      <c r="A13" t="str">
        <f>LEFT(VEP!B13,FIND(":",VEP!B13)-1)</f>
        <v>1</v>
      </c>
      <c r="B13" t="str">
        <f>RIGHT(VEP!B13,LEN(VEP!B13)-FIND("-",VEP!B13))</f>
        <v>50801975</v>
      </c>
      <c r="C13" t="str">
        <f>IF(VEP!F13="-",VEP!G13,VEP!F13)</f>
        <v>PRKN</v>
      </c>
      <c r="E13" s="10">
        <v>2</v>
      </c>
      <c r="F13" s="10">
        <v>19458355</v>
      </c>
      <c r="G13" t="s">
        <v>152</v>
      </c>
      <c r="H13">
        <f t="shared" si="0"/>
        <v>1</v>
      </c>
      <c r="I13">
        <f t="shared" si="1"/>
        <v>1</v>
      </c>
      <c r="J13">
        <f t="shared" si="2"/>
        <v>1</v>
      </c>
      <c r="K13" t="str">
        <f t="shared" si="3"/>
        <v>-</v>
      </c>
      <c r="M13" s="10">
        <v>2</v>
      </c>
      <c r="N13" s="10">
        <v>19490670</v>
      </c>
      <c r="O13" t="s">
        <v>866</v>
      </c>
      <c r="P13">
        <v>1</v>
      </c>
      <c r="Q13">
        <v>1</v>
      </c>
      <c r="R13">
        <v>1</v>
      </c>
      <c r="S13" t="s">
        <v>866</v>
      </c>
    </row>
    <row r="14" spans="1:24" x14ac:dyDescent="0.35">
      <c r="A14" t="str">
        <f>LEFT(VEP!B14,FIND(":",VEP!B14)-1)</f>
        <v>1</v>
      </c>
      <c r="B14" t="str">
        <f>RIGHT(VEP!B14,LEN(VEP!B14)-FIND("-",VEP!B14))</f>
        <v>50801975</v>
      </c>
      <c r="C14" t="str">
        <f>IF(VEP!F14="-",VEP!G14,VEP!F14)</f>
        <v>PRKN</v>
      </c>
      <c r="E14" s="10">
        <v>2</v>
      </c>
      <c r="F14" s="10">
        <v>19490670</v>
      </c>
      <c r="G14" t="s">
        <v>866</v>
      </c>
      <c r="H14">
        <f t="shared" si="0"/>
        <v>1</v>
      </c>
      <c r="I14">
        <f t="shared" si="1"/>
        <v>1</v>
      </c>
      <c r="J14">
        <f t="shared" si="2"/>
        <v>1</v>
      </c>
      <c r="K14" t="str">
        <f t="shared" si="3"/>
        <v>ST8SIA6</v>
      </c>
      <c r="M14" s="10">
        <v>2</v>
      </c>
      <c r="N14" s="10">
        <v>19612695</v>
      </c>
      <c r="O14" t="s">
        <v>866</v>
      </c>
      <c r="P14">
        <v>1</v>
      </c>
      <c r="Q14">
        <v>1</v>
      </c>
      <c r="R14">
        <v>1</v>
      </c>
      <c r="S14" t="s">
        <v>866</v>
      </c>
    </row>
    <row r="15" spans="1:24" x14ac:dyDescent="0.35">
      <c r="A15" t="str">
        <f>LEFT(VEP!B15,FIND(":",VEP!B15)-1)</f>
        <v>1</v>
      </c>
      <c r="B15" t="str">
        <f>RIGHT(VEP!B15,LEN(VEP!B15)-FIND("-",VEP!B15))</f>
        <v>50801975</v>
      </c>
      <c r="C15" t="str">
        <f>IF(VEP!F15="-",VEP!G15,VEP!F15)</f>
        <v>PRKN</v>
      </c>
      <c r="E15" s="10">
        <v>2</v>
      </c>
      <c r="F15" s="10">
        <v>19612695</v>
      </c>
      <c r="G15" t="s">
        <v>866</v>
      </c>
      <c r="H15">
        <f t="shared" si="0"/>
        <v>1</v>
      </c>
      <c r="I15">
        <f t="shared" si="1"/>
        <v>1</v>
      </c>
      <c r="J15">
        <f t="shared" si="2"/>
        <v>1</v>
      </c>
      <c r="K15" t="str">
        <f t="shared" si="3"/>
        <v>ST8SIA6</v>
      </c>
      <c r="M15" s="10">
        <v>2</v>
      </c>
      <c r="N15" s="10">
        <v>61876498</v>
      </c>
      <c r="O15" t="s">
        <v>178</v>
      </c>
      <c r="P15">
        <v>1</v>
      </c>
      <c r="Q15">
        <v>1</v>
      </c>
      <c r="R15">
        <v>1</v>
      </c>
      <c r="S15" t="s">
        <v>178</v>
      </c>
    </row>
    <row r="16" spans="1:24" x14ac:dyDescent="0.35">
      <c r="A16" t="str">
        <f>LEFT(VEP!B16,FIND(":",VEP!B16)-1)</f>
        <v>1</v>
      </c>
      <c r="B16" t="str">
        <f>RIGHT(VEP!B16,LEN(VEP!B16)-FIND("-",VEP!B16))</f>
        <v>50801975</v>
      </c>
      <c r="C16" t="str">
        <f>IF(VEP!F16="-",VEP!G16,VEP!F16)</f>
        <v>PRKN</v>
      </c>
      <c r="E16" s="10">
        <v>2</v>
      </c>
      <c r="F16" s="10">
        <v>61876498</v>
      </c>
      <c r="G16" t="s">
        <v>178</v>
      </c>
      <c r="H16">
        <f t="shared" si="0"/>
        <v>1</v>
      </c>
      <c r="I16">
        <f t="shared" si="1"/>
        <v>1</v>
      </c>
      <c r="J16">
        <f t="shared" si="2"/>
        <v>1</v>
      </c>
      <c r="K16" t="str">
        <f t="shared" si="3"/>
        <v>FTO</v>
      </c>
      <c r="M16" s="10">
        <v>2</v>
      </c>
      <c r="N16" s="10">
        <v>61880556</v>
      </c>
      <c r="O16" t="s">
        <v>178</v>
      </c>
      <c r="P16">
        <v>1</v>
      </c>
      <c r="Q16">
        <v>1</v>
      </c>
      <c r="R16">
        <v>1</v>
      </c>
      <c r="S16" t="s">
        <v>178</v>
      </c>
    </row>
    <row r="17" spans="1:19" x14ac:dyDescent="0.35">
      <c r="A17" t="str">
        <f>LEFT(VEP!B17,FIND(":",VEP!B17)-1)</f>
        <v>1</v>
      </c>
      <c r="B17" t="str">
        <f>RIGHT(VEP!B17,LEN(VEP!B17)-FIND("-",VEP!B17))</f>
        <v>50801975</v>
      </c>
      <c r="C17" t="str">
        <f>IF(VEP!F17="-",VEP!G17,VEP!F17)</f>
        <v>PRKN</v>
      </c>
      <c r="E17" s="10">
        <v>2</v>
      </c>
      <c r="F17" s="10">
        <v>61880556</v>
      </c>
      <c r="G17" t="s">
        <v>178</v>
      </c>
      <c r="H17">
        <f t="shared" si="0"/>
        <v>1</v>
      </c>
      <c r="I17">
        <f t="shared" si="1"/>
        <v>1</v>
      </c>
      <c r="J17">
        <f t="shared" si="2"/>
        <v>1</v>
      </c>
      <c r="K17" t="str">
        <f t="shared" si="3"/>
        <v>FTO</v>
      </c>
      <c r="M17" s="10">
        <v>2</v>
      </c>
      <c r="N17" s="10">
        <v>61897779</v>
      </c>
      <c r="O17" t="s">
        <v>178</v>
      </c>
      <c r="P17">
        <v>1</v>
      </c>
      <c r="Q17">
        <v>1</v>
      </c>
      <c r="R17">
        <v>1</v>
      </c>
      <c r="S17" t="s">
        <v>178</v>
      </c>
    </row>
    <row r="18" spans="1:19" x14ac:dyDescent="0.35">
      <c r="A18" t="str">
        <f>LEFT(VEP!B18,FIND(":",VEP!B18)-1)</f>
        <v>1</v>
      </c>
      <c r="B18" t="str">
        <f>RIGHT(VEP!B18,LEN(VEP!B18)-FIND("-",VEP!B18))</f>
        <v>50801975</v>
      </c>
      <c r="C18" t="str">
        <f>IF(VEP!F18="-",VEP!G18,VEP!F18)</f>
        <v>PRKN</v>
      </c>
      <c r="E18" s="10">
        <v>2</v>
      </c>
      <c r="F18" s="10">
        <v>61897779</v>
      </c>
      <c r="G18" t="s">
        <v>178</v>
      </c>
      <c r="H18">
        <f t="shared" si="0"/>
        <v>1</v>
      </c>
      <c r="I18">
        <f t="shared" si="1"/>
        <v>1</v>
      </c>
      <c r="J18">
        <f t="shared" si="2"/>
        <v>1</v>
      </c>
      <c r="K18" t="str">
        <f t="shared" si="3"/>
        <v>FTO</v>
      </c>
      <c r="M18" s="10">
        <v>2</v>
      </c>
      <c r="N18" s="10">
        <v>61901702</v>
      </c>
      <c r="O18" t="s">
        <v>178</v>
      </c>
      <c r="P18">
        <v>1</v>
      </c>
      <c r="Q18">
        <v>1</v>
      </c>
      <c r="R18">
        <v>1</v>
      </c>
      <c r="S18" t="s">
        <v>178</v>
      </c>
    </row>
    <row r="19" spans="1:19" x14ac:dyDescent="0.35">
      <c r="A19" t="str">
        <f>LEFT(VEP!B19,FIND(":",VEP!B19)-1)</f>
        <v>1</v>
      </c>
      <c r="B19" t="str">
        <f>RIGHT(VEP!B19,LEN(VEP!B19)-FIND("-",VEP!B19))</f>
        <v>50801975</v>
      </c>
      <c r="C19" t="str">
        <f>IF(VEP!F19="-",VEP!G19,VEP!F19)</f>
        <v>PRKN</v>
      </c>
      <c r="E19" s="10">
        <v>2</v>
      </c>
      <c r="F19" s="10">
        <v>61901702</v>
      </c>
      <c r="G19" t="s">
        <v>178</v>
      </c>
      <c r="H19">
        <f t="shared" si="0"/>
        <v>1</v>
      </c>
      <c r="I19">
        <f t="shared" si="1"/>
        <v>1</v>
      </c>
      <c r="J19">
        <f t="shared" si="2"/>
        <v>1</v>
      </c>
      <c r="K19" t="str">
        <f t="shared" si="3"/>
        <v>FTO</v>
      </c>
      <c r="M19" s="10">
        <v>2</v>
      </c>
      <c r="N19" s="10">
        <v>71434345</v>
      </c>
      <c r="O19" t="s">
        <v>182</v>
      </c>
      <c r="P19">
        <v>1</v>
      </c>
      <c r="Q19">
        <v>1</v>
      </c>
      <c r="R19">
        <v>1</v>
      </c>
      <c r="S19" t="s">
        <v>182</v>
      </c>
    </row>
    <row r="20" spans="1:19" x14ac:dyDescent="0.35">
      <c r="A20" t="str">
        <f>LEFT(VEP!B20,FIND(":",VEP!B20)-1)</f>
        <v>1</v>
      </c>
      <c r="B20" t="str">
        <f>RIGHT(VEP!B20,LEN(VEP!B20)-FIND("-",VEP!B20))</f>
        <v>50801975</v>
      </c>
      <c r="C20" t="str">
        <f>IF(VEP!F20="-",VEP!G20,VEP!F20)</f>
        <v>PRKN</v>
      </c>
      <c r="E20" s="10">
        <v>2</v>
      </c>
      <c r="F20" s="10">
        <v>71434345</v>
      </c>
      <c r="G20" t="s">
        <v>182</v>
      </c>
      <c r="H20">
        <f t="shared" si="0"/>
        <v>1</v>
      </c>
      <c r="I20">
        <f t="shared" si="1"/>
        <v>1</v>
      </c>
      <c r="J20">
        <f t="shared" si="2"/>
        <v>1</v>
      </c>
      <c r="K20" t="str">
        <f t="shared" si="3"/>
        <v>SRSF4</v>
      </c>
      <c r="M20" s="10">
        <v>3</v>
      </c>
      <c r="N20" s="10">
        <v>17490492</v>
      </c>
      <c r="O20" t="s">
        <v>152</v>
      </c>
      <c r="P20">
        <v>1</v>
      </c>
      <c r="Q20">
        <v>1</v>
      </c>
      <c r="R20">
        <v>1</v>
      </c>
      <c r="S20" t="s">
        <v>152</v>
      </c>
    </row>
    <row r="21" spans="1:19" x14ac:dyDescent="0.35">
      <c r="A21" t="str">
        <f>LEFT(VEP!B21,FIND(":",VEP!B21)-1)</f>
        <v>1</v>
      </c>
      <c r="B21" t="str">
        <f>RIGHT(VEP!B21,LEN(VEP!B21)-FIND("-",VEP!B21))</f>
        <v>50801975</v>
      </c>
      <c r="C21" t="str">
        <f>IF(VEP!F21="-",VEP!G21,VEP!F21)</f>
        <v>PRKN</v>
      </c>
      <c r="E21" s="10">
        <v>3</v>
      </c>
      <c r="F21" s="10">
        <v>17490492</v>
      </c>
      <c r="G21" t="s">
        <v>152</v>
      </c>
      <c r="H21">
        <f t="shared" si="0"/>
        <v>1</v>
      </c>
      <c r="I21">
        <f t="shared" si="1"/>
        <v>1</v>
      </c>
      <c r="J21">
        <f t="shared" si="2"/>
        <v>1</v>
      </c>
      <c r="K21" t="str">
        <f t="shared" si="3"/>
        <v>-</v>
      </c>
      <c r="M21" s="10">
        <v>3</v>
      </c>
      <c r="N21" s="10">
        <v>17501276</v>
      </c>
      <c r="O21" t="s">
        <v>188</v>
      </c>
      <c r="P21">
        <v>1</v>
      </c>
      <c r="Q21">
        <v>1</v>
      </c>
      <c r="R21">
        <v>1</v>
      </c>
      <c r="S21" t="s">
        <v>188</v>
      </c>
    </row>
    <row r="22" spans="1:19" x14ac:dyDescent="0.35">
      <c r="A22" t="str">
        <f>LEFT(VEP!B22,FIND(":",VEP!B22)-1)</f>
        <v>1</v>
      </c>
      <c r="B22" t="str">
        <f>RIGHT(VEP!B22,LEN(VEP!B22)-FIND("-",VEP!B22))</f>
        <v>96115461</v>
      </c>
      <c r="C22" t="str">
        <f>IF(VEP!F22="-",VEP!G22,VEP!F22)</f>
        <v>-</v>
      </c>
      <c r="E22" s="10">
        <v>3</v>
      </c>
      <c r="F22" s="10">
        <v>17501276</v>
      </c>
      <c r="G22" t="s">
        <v>188</v>
      </c>
      <c r="H22">
        <f t="shared" si="0"/>
        <v>1</v>
      </c>
      <c r="I22">
        <f t="shared" si="1"/>
        <v>1</v>
      </c>
      <c r="J22">
        <f t="shared" si="2"/>
        <v>1</v>
      </c>
      <c r="K22" t="str">
        <f t="shared" si="3"/>
        <v>ENSCAFG00000044202</v>
      </c>
      <c r="M22" s="10">
        <v>3</v>
      </c>
      <c r="N22" s="10">
        <v>17516194</v>
      </c>
      <c r="O22" t="s">
        <v>152</v>
      </c>
      <c r="P22">
        <v>1</v>
      </c>
      <c r="Q22">
        <v>1</v>
      </c>
      <c r="R22">
        <v>1</v>
      </c>
      <c r="S22" t="s">
        <v>152</v>
      </c>
    </row>
    <row r="23" spans="1:19" x14ac:dyDescent="0.35">
      <c r="A23" t="str">
        <f>LEFT(VEP!B23,FIND(":",VEP!B23)-1)</f>
        <v>10</v>
      </c>
      <c r="B23" t="str">
        <f>RIGHT(VEP!B23,LEN(VEP!B23)-FIND("-",VEP!B23))</f>
        <v>4413901</v>
      </c>
      <c r="C23" t="str">
        <f>IF(VEP!F23="-",VEP!G23,VEP!F23)</f>
        <v>-</v>
      </c>
      <c r="E23" s="10">
        <v>3</v>
      </c>
      <c r="F23" s="10">
        <v>17516194</v>
      </c>
      <c r="G23" t="s">
        <v>152</v>
      </c>
      <c r="H23">
        <f t="shared" si="0"/>
        <v>1</v>
      </c>
      <c r="I23">
        <f t="shared" si="1"/>
        <v>1</v>
      </c>
      <c r="J23">
        <f t="shared" si="2"/>
        <v>1</v>
      </c>
      <c r="K23" t="str">
        <f t="shared" si="3"/>
        <v>-</v>
      </c>
      <c r="M23" s="10">
        <v>3</v>
      </c>
      <c r="N23" s="10">
        <v>40271682</v>
      </c>
      <c r="O23" t="s">
        <v>152</v>
      </c>
      <c r="P23">
        <v>1</v>
      </c>
      <c r="Q23">
        <v>1</v>
      </c>
      <c r="R23">
        <v>1</v>
      </c>
      <c r="S23" t="s">
        <v>152</v>
      </c>
    </row>
    <row r="24" spans="1:19" x14ac:dyDescent="0.35">
      <c r="A24" t="str">
        <f>LEFT(VEP!B24,FIND(":",VEP!B24)-1)</f>
        <v>10</v>
      </c>
      <c r="B24" t="str">
        <f>RIGHT(VEP!B24,LEN(VEP!B24)-FIND("-",VEP!B24))</f>
        <v>8070103</v>
      </c>
      <c r="C24" t="str">
        <f>IF(VEP!F24="-",VEP!G24,VEP!F24)</f>
        <v>-</v>
      </c>
      <c r="E24" s="10">
        <v>3</v>
      </c>
      <c r="F24" s="10">
        <v>40271682</v>
      </c>
      <c r="G24" t="s">
        <v>152</v>
      </c>
      <c r="H24">
        <f t="shared" si="0"/>
        <v>1</v>
      </c>
      <c r="I24">
        <f t="shared" si="1"/>
        <v>1</v>
      </c>
      <c r="J24">
        <f t="shared" si="2"/>
        <v>1</v>
      </c>
      <c r="K24" t="str">
        <f t="shared" si="3"/>
        <v>-</v>
      </c>
      <c r="M24" s="10">
        <v>3</v>
      </c>
      <c r="N24" s="10">
        <v>40285461</v>
      </c>
      <c r="O24" t="s">
        <v>152</v>
      </c>
      <c r="P24">
        <v>1</v>
      </c>
      <c r="Q24">
        <v>1</v>
      </c>
      <c r="R24">
        <v>1</v>
      </c>
      <c r="S24" t="s">
        <v>152</v>
      </c>
    </row>
    <row r="25" spans="1:19" x14ac:dyDescent="0.35">
      <c r="A25" t="str">
        <f>LEFT(VEP!B25,FIND(":",VEP!B25)-1)</f>
        <v>10</v>
      </c>
      <c r="B25" t="str">
        <f>RIGHT(VEP!B25,LEN(VEP!B25)-FIND("-",VEP!B25))</f>
        <v>44372549</v>
      </c>
      <c r="C25" t="str">
        <f>IF(VEP!F25="-",VEP!G25,VEP!F25)</f>
        <v>VWA3B</v>
      </c>
      <c r="E25" s="10">
        <v>3</v>
      </c>
      <c r="F25" s="10">
        <v>40285461</v>
      </c>
      <c r="G25" t="s">
        <v>152</v>
      </c>
      <c r="H25">
        <f t="shared" si="0"/>
        <v>1</v>
      </c>
      <c r="I25">
        <f t="shared" si="1"/>
        <v>1</v>
      </c>
      <c r="J25">
        <f t="shared" si="2"/>
        <v>1</v>
      </c>
      <c r="K25" t="str">
        <f t="shared" si="3"/>
        <v>-</v>
      </c>
      <c r="M25" s="10">
        <v>3</v>
      </c>
      <c r="N25" s="10">
        <v>40288466</v>
      </c>
      <c r="O25" t="s">
        <v>152</v>
      </c>
      <c r="P25">
        <v>1</v>
      </c>
      <c r="Q25">
        <v>1</v>
      </c>
      <c r="R25">
        <v>1</v>
      </c>
      <c r="S25" t="s">
        <v>152</v>
      </c>
    </row>
    <row r="26" spans="1:19" x14ac:dyDescent="0.35">
      <c r="A26" t="str">
        <f>LEFT(VEP!B26,FIND(":",VEP!B26)-1)</f>
        <v>10</v>
      </c>
      <c r="B26" t="str">
        <f>RIGHT(VEP!B26,LEN(VEP!B26)-FIND("-",VEP!B26))</f>
        <v>44388924</v>
      </c>
      <c r="C26" t="str">
        <f>IF(VEP!F26="-",VEP!G26,VEP!F26)</f>
        <v>VWA3B</v>
      </c>
      <c r="E26" s="10">
        <v>3</v>
      </c>
      <c r="F26" s="10">
        <v>40288466</v>
      </c>
      <c r="G26" t="s">
        <v>152</v>
      </c>
      <c r="H26">
        <f t="shared" si="0"/>
        <v>1</v>
      </c>
      <c r="I26">
        <f t="shared" si="1"/>
        <v>1</v>
      </c>
      <c r="J26">
        <f t="shared" si="2"/>
        <v>1</v>
      </c>
      <c r="K26" t="str">
        <f t="shared" si="3"/>
        <v>-</v>
      </c>
      <c r="M26" s="10">
        <v>3</v>
      </c>
      <c r="N26" s="10">
        <v>40302288</v>
      </c>
      <c r="O26" t="s">
        <v>152</v>
      </c>
      <c r="P26">
        <v>1</v>
      </c>
      <c r="Q26">
        <v>1</v>
      </c>
      <c r="R26">
        <v>1</v>
      </c>
      <c r="S26" t="s">
        <v>152</v>
      </c>
    </row>
    <row r="27" spans="1:19" x14ac:dyDescent="0.35">
      <c r="A27" t="str">
        <f>LEFT(VEP!B27,FIND(":",VEP!B27)-1)</f>
        <v>10</v>
      </c>
      <c r="B27" t="str">
        <f>RIGHT(VEP!B27,LEN(VEP!B27)-FIND("-",VEP!B27))</f>
        <v>46053118</v>
      </c>
      <c r="C27" t="str">
        <f>IF(VEP!F27="-",VEP!G27,VEP!F27)</f>
        <v>THADA</v>
      </c>
      <c r="E27" s="10">
        <v>3</v>
      </c>
      <c r="F27" s="10">
        <v>40302288</v>
      </c>
      <c r="G27" t="s">
        <v>152</v>
      </c>
      <c r="H27">
        <f t="shared" si="0"/>
        <v>1</v>
      </c>
      <c r="I27">
        <f t="shared" si="1"/>
        <v>1</v>
      </c>
      <c r="J27">
        <f t="shared" si="2"/>
        <v>1</v>
      </c>
      <c r="K27" t="str">
        <f t="shared" si="3"/>
        <v>-</v>
      </c>
      <c r="M27" s="10">
        <v>3</v>
      </c>
      <c r="N27" s="10">
        <v>40429653</v>
      </c>
      <c r="O27" t="s">
        <v>875</v>
      </c>
      <c r="P27">
        <v>1</v>
      </c>
      <c r="Q27">
        <v>1</v>
      </c>
      <c r="R27">
        <v>1</v>
      </c>
      <c r="S27" t="s">
        <v>875</v>
      </c>
    </row>
    <row r="28" spans="1:19" x14ac:dyDescent="0.35">
      <c r="A28" t="str">
        <f>LEFT(VEP!B28,FIND(":",VEP!B28)-1)</f>
        <v>10</v>
      </c>
      <c r="B28" t="str">
        <f>RIGHT(VEP!B28,LEN(VEP!B28)-FIND("-",VEP!B28))</f>
        <v>46053118</v>
      </c>
      <c r="C28" t="str">
        <f>IF(VEP!F28="-",VEP!G28,VEP!F28)</f>
        <v>THADA</v>
      </c>
      <c r="E28" s="10">
        <v>3</v>
      </c>
      <c r="F28" s="10">
        <v>40429653</v>
      </c>
      <c r="G28" t="s">
        <v>875</v>
      </c>
      <c r="H28">
        <f t="shared" si="0"/>
        <v>1</v>
      </c>
      <c r="I28">
        <f t="shared" si="1"/>
        <v>1</v>
      </c>
      <c r="J28">
        <f t="shared" si="2"/>
        <v>1</v>
      </c>
      <c r="K28" t="str">
        <f t="shared" si="3"/>
        <v>LINS1</v>
      </c>
      <c r="M28" s="10">
        <v>3</v>
      </c>
      <c r="N28" s="10">
        <v>40482806</v>
      </c>
      <c r="O28" t="s">
        <v>877</v>
      </c>
      <c r="P28">
        <v>1</v>
      </c>
      <c r="Q28">
        <v>1</v>
      </c>
      <c r="R28">
        <v>1</v>
      </c>
      <c r="S28" t="s">
        <v>877</v>
      </c>
    </row>
    <row r="29" spans="1:19" x14ac:dyDescent="0.35">
      <c r="A29" t="str">
        <f>LEFT(VEP!B29,FIND(":",VEP!B29)-1)</f>
        <v>10</v>
      </c>
      <c r="B29" t="str">
        <f>RIGHT(VEP!B29,LEN(VEP!B29)-FIND("-",VEP!B29))</f>
        <v>46053118</v>
      </c>
      <c r="C29" t="str">
        <f>IF(VEP!F29="-",VEP!G29,VEP!F29)</f>
        <v>THADA</v>
      </c>
      <c r="E29" s="10">
        <v>3</v>
      </c>
      <c r="F29" s="10">
        <v>40482806</v>
      </c>
      <c r="G29" t="s">
        <v>877</v>
      </c>
      <c r="H29">
        <f t="shared" si="0"/>
        <v>1</v>
      </c>
      <c r="I29">
        <f t="shared" si="1"/>
        <v>1</v>
      </c>
      <c r="J29">
        <f t="shared" si="2"/>
        <v>1</v>
      </c>
      <c r="K29" t="str">
        <f t="shared" si="3"/>
        <v>CERS3</v>
      </c>
      <c r="M29" s="10">
        <v>3</v>
      </c>
      <c r="N29" s="10">
        <v>50496977</v>
      </c>
      <c r="O29" t="s">
        <v>880</v>
      </c>
      <c r="P29">
        <v>1</v>
      </c>
      <c r="Q29">
        <v>1</v>
      </c>
      <c r="R29">
        <v>1</v>
      </c>
      <c r="S29" t="s">
        <v>880</v>
      </c>
    </row>
    <row r="30" spans="1:19" x14ac:dyDescent="0.35">
      <c r="A30" t="str">
        <f>LEFT(VEP!B30,FIND(":",VEP!B30)-1)</f>
        <v>10</v>
      </c>
      <c r="B30" t="str">
        <f>RIGHT(VEP!B30,LEN(VEP!B30)-FIND("-",VEP!B30))</f>
        <v>46053118</v>
      </c>
      <c r="C30" t="str">
        <f>IF(VEP!F30="-",VEP!G30,VEP!F30)</f>
        <v>THADA</v>
      </c>
      <c r="E30" s="10">
        <v>3</v>
      </c>
      <c r="F30" s="10">
        <v>50496977</v>
      </c>
      <c r="G30" t="s">
        <v>880</v>
      </c>
      <c r="H30">
        <f t="shared" si="0"/>
        <v>1</v>
      </c>
      <c r="I30">
        <f t="shared" si="1"/>
        <v>1</v>
      </c>
      <c r="J30">
        <f t="shared" si="2"/>
        <v>1</v>
      </c>
      <c r="K30" t="str">
        <f t="shared" si="3"/>
        <v>ENSCAFG00000032799</v>
      </c>
      <c r="M30" s="10">
        <v>3</v>
      </c>
      <c r="N30" s="10">
        <v>50517218</v>
      </c>
      <c r="O30" t="s">
        <v>881</v>
      </c>
      <c r="P30">
        <v>2</v>
      </c>
      <c r="Q30">
        <v>2</v>
      </c>
      <c r="R30">
        <v>1</v>
      </c>
      <c r="S30" t="s">
        <v>1043</v>
      </c>
    </row>
    <row r="31" spans="1:19" x14ac:dyDescent="0.35">
      <c r="A31" t="str">
        <f>LEFT(VEP!B31,FIND(":",VEP!B31)-1)</f>
        <v>10</v>
      </c>
      <c r="B31" t="str">
        <f>RIGHT(VEP!B31,LEN(VEP!B31)-FIND("-",VEP!B31))</f>
        <v>46053118</v>
      </c>
      <c r="C31" t="str">
        <f>IF(VEP!F31="-",VEP!G31,VEP!F31)</f>
        <v>THADA</v>
      </c>
      <c r="E31" s="10">
        <v>3</v>
      </c>
      <c r="F31" s="10">
        <v>50517218</v>
      </c>
      <c r="G31" t="s">
        <v>880</v>
      </c>
      <c r="H31">
        <f t="shared" si="0"/>
        <v>1</v>
      </c>
      <c r="I31">
        <f t="shared" si="1"/>
        <v>2</v>
      </c>
      <c r="J31">
        <f t="shared" si="2"/>
        <v>0</v>
      </c>
      <c r="K31" t="str">
        <f t="shared" si="3"/>
        <v>ENSCAFG00000032799</v>
      </c>
      <c r="M31" s="10">
        <v>3</v>
      </c>
      <c r="N31" s="10">
        <v>72708942</v>
      </c>
      <c r="O31" t="s">
        <v>152</v>
      </c>
      <c r="P31">
        <v>1</v>
      </c>
      <c r="Q31">
        <v>1</v>
      </c>
      <c r="R31">
        <v>1</v>
      </c>
      <c r="S31" t="s">
        <v>152</v>
      </c>
    </row>
    <row r="32" spans="1:19" x14ac:dyDescent="0.35">
      <c r="A32" t="str">
        <f>LEFT(VEP!B32,FIND(":",VEP!B32)-1)</f>
        <v>11</v>
      </c>
      <c r="B32" t="str">
        <f>RIGHT(VEP!B32,LEN(VEP!B32)-FIND("-",VEP!B32))</f>
        <v>37403166</v>
      </c>
      <c r="C32" t="str">
        <f>IF(VEP!F32="-",VEP!G32,VEP!F32)</f>
        <v>CNTLN</v>
      </c>
      <c r="E32" s="10">
        <v>3</v>
      </c>
      <c r="F32" s="10">
        <v>50517218</v>
      </c>
      <c r="G32" t="s">
        <v>881</v>
      </c>
      <c r="H32">
        <f t="shared" si="0"/>
        <v>2</v>
      </c>
      <c r="I32">
        <f t="shared" si="1"/>
        <v>2</v>
      </c>
      <c r="J32">
        <f t="shared" si="2"/>
        <v>1</v>
      </c>
      <c r="K32" t="str">
        <f t="shared" si="3"/>
        <v>ENSCAFG00000032799,ENSCAFG00000036046</v>
      </c>
      <c r="M32" s="10">
        <v>4</v>
      </c>
      <c r="N32" s="10">
        <v>3048691</v>
      </c>
      <c r="O32" t="s">
        <v>152</v>
      </c>
      <c r="P32">
        <v>1</v>
      </c>
      <c r="Q32">
        <v>1</v>
      </c>
      <c r="R32">
        <v>1</v>
      </c>
      <c r="S32" t="s">
        <v>152</v>
      </c>
    </row>
    <row r="33" spans="1:19" x14ac:dyDescent="0.35">
      <c r="A33" t="str">
        <f>LEFT(VEP!B33,FIND(":",VEP!B33)-1)</f>
        <v>11</v>
      </c>
      <c r="B33" t="str">
        <f>RIGHT(VEP!B33,LEN(VEP!B33)-FIND("-",VEP!B33))</f>
        <v>37403166</v>
      </c>
      <c r="C33" t="str">
        <f>IF(VEP!F33="-",VEP!G33,VEP!F33)</f>
        <v>CNTLN</v>
      </c>
      <c r="E33" s="10">
        <v>3</v>
      </c>
      <c r="F33" s="10">
        <v>72708942</v>
      </c>
      <c r="G33" t="s">
        <v>152</v>
      </c>
      <c r="H33">
        <f t="shared" si="0"/>
        <v>1</v>
      </c>
      <c r="I33">
        <f t="shared" si="1"/>
        <v>1</v>
      </c>
      <c r="J33">
        <f t="shared" si="2"/>
        <v>1</v>
      </c>
      <c r="K33" t="str">
        <f t="shared" si="3"/>
        <v>-</v>
      </c>
      <c r="M33" s="10">
        <v>4</v>
      </c>
      <c r="N33" s="10">
        <v>3071741</v>
      </c>
      <c r="O33" t="s">
        <v>152</v>
      </c>
      <c r="P33">
        <v>1</v>
      </c>
      <c r="Q33">
        <v>1</v>
      </c>
      <c r="R33">
        <v>1</v>
      </c>
      <c r="S33" t="s">
        <v>152</v>
      </c>
    </row>
    <row r="34" spans="1:19" x14ac:dyDescent="0.35">
      <c r="A34" t="str">
        <f>LEFT(VEP!B34,FIND(":",VEP!B34)-1)</f>
        <v>11</v>
      </c>
      <c r="B34" t="str">
        <f>RIGHT(VEP!B34,LEN(VEP!B34)-FIND("-",VEP!B34))</f>
        <v>37403166</v>
      </c>
      <c r="C34" t="str">
        <f>IF(VEP!F34="-",VEP!G34,VEP!F34)</f>
        <v>CNTLN</v>
      </c>
      <c r="E34" s="10">
        <v>4</v>
      </c>
      <c r="F34" s="10">
        <v>3048691</v>
      </c>
      <c r="G34" t="s">
        <v>152</v>
      </c>
      <c r="H34">
        <f t="shared" si="0"/>
        <v>1</v>
      </c>
      <c r="I34">
        <f t="shared" si="1"/>
        <v>1</v>
      </c>
      <c r="J34">
        <f t="shared" si="2"/>
        <v>1</v>
      </c>
      <c r="K34" t="str">
        <f t="shared" si="3"/>
        <v>-</v>
      </c>
      <c r="M34" s="10">
        <v>4</v>
      </c>
      <c r="N34" s="10">
        <v>3082925</v>
      </c>
      <c r="O34" t="s">
        <v>152</v>
      </c>
      <c r="P34">
        <v>1</v>
      </c>
      <c r="Q34">
        <v>1</v>
      </c>
      <c r="R34">
        <v>1</v>
      </c>
      <c r="S34" t="s">
        <v>152</v>
      </c>
    </row>
    <row r="35" spans="1:19" x14ac:dyDescent="0.35">
      <c r="A35" t="str">
        <f>LEFT(VEP!B35,FIND(":",VEP!B35)-1)</f>
        <v>11</v>
      </c>
      <c r="B35" t="str">
        <f>RIGHT(VEP!B35,LEN(VEP!B35)-FIND("-",VEP!B35))</f>
        <v>54324689</v>
      </c>
      <c r="C35" t="str">
        <f>IF(VEP!F35="-",VEP!G35,VEP!F35)</f>
        <v>SHB</v>
      </c>
      <c r="E35" s="10">
        <v>4</v>
      </c>
      <c r="F35" s="10">
        <v>3071741</v>
      </c>
      <c r="G35" t="s">
        <v>152</v>
      </c>
      <c r="H35">
        <f t="shared" si="0"/>
        <v>1</v>
      </c>
      <c r="I35">
        <f t="shared" si="1"/>
        <v>1</v>
      </c>
      <c r="J35">
        <f t="shared" si="2"/>
        <v>1</v>
      </c>
      <c r="K35" t="str">
        <f t="shared" si="3"/>
        <v>-</v>
      </c>
      <c r="M35" s="10">
        <v>4</v>
      </c>
      <c r="N35" s="10">
        <v>3126439</v>
      </c>
      <c r="O35" t="s">
        <v>152</v>
      </c>
      <c r="P35">
        <v>1</v>
      </c>
      <c r="Q35">
        <v>1</v>
      </c>
      <c r="R35">
        <v>1</v>
      </c>
      <c r="S35" t="s">
        <v>152</v>
      </c>
    </row>
    <row r="36" spans="1:19" x14ac:dyDescent="0.35">
      <c r="A36" t="str">
        <f>LEFT(VEP!B36,FIND(":",VEP!B36)-1)</f>
        <v>11</v>
      </c>
      <c r="B36" t="str">
        <f>RIGHT(VEP!B36,LEN(VEP!B36)-FIND("-",VEP!B36))</f>
        <v>54324689</v>
      </c>
      <c r="C36" t="str">
        <f>IF(VEP!F36="-",VEP!G36,VEP!F36)</f>
        <v>ENSCAFG00000043130</v>
      </c>
      <c r="E36" s="10">
        <v>4</v>
      </c>
      <c r="F36" s="10">
        <v>3082925</v>
      </c>
      <c r="G36" t="s">
        <v>152</v>
      </c>
      <c r="H36">
        <f t="shared" si="0"/>
        <v>1</v>
      </c>
      <c r="I36">
        <f t="shared" si="1"/>
        <v>1</v>
      </c>
      <c r="J36">
        <f t="shared" si="2"/>
        <v>1</v>
      </c>
      <c r="K36" t="str">
        <f t="shared" si="3"/>
        <v>-</v>
      </c>
      <c r="M36" s="10">
        <v>4</v>
      </c>
      <c r="N36" s="10">
        <v>3146777</v>
      </c>
      <c r="O36" t="s">
        <v>152</v>
      </c>
      <c r="P36">
        <v>1</v>
      </c>
      <c r="Q36">
        <v>1</v>
      </c>
      <c r="R36">
        <v>1</v>
      </c>
      <c r="S36" t="s">
        <v>152</v>
      </c>
    </row>
    <row r="37" spans="1:19" x14ac:dyDescent="0.35">
      <c r="A37" t="str">
        <f>LEFT(VEP!B37,FIND(":",VEP!B37)-1)</f>
        <v>11</v>
      </c>
      <c r="B37" t="str">
        <f>RIGHT(VEP!B37,LEN(VEP!B37)-FIND("-",VEP!B37))</f>
        <v>54347903</v>
      </c>
      <c r="C37" t="str">
        <f>IF(VEP!F37="-",VEP!G37,VEP!F37)</f>
        <v>ENSCAFG00000043130</v>
      </c>
      <c r="E37" s="10">
        <v>4</v>
      </c>
      <c r="F37" s="10">
        <v>3126439</v>
      </c>
      <c r="G37" t="s">
        <v>152</v>
      </c>
      <c r="H37">
        <f t="shared" si="0"/>
        <v>1</v>
      </c>
      <c r="I37">
        <f t="shared" si="1"/>
        <v>1</v>
      </c>
      <c r="J37">
        <f t="shared" si="2"/>
        <v>1</v>
      </c>
      <c r="K37" t="str">
        <f t="shared" si="3"/>
        <v>-</v>
      </c>
      <c r="M37" s="10">
        <v>4</v>
      </c>
      <c r="N37" s="10">
        <v>14435498</v>
      </c>
      <c r="O37" t="s">
        <v>152</v>
      </c>
      <c r="P37">
        <v>1</v>
      </c>
      <c r="Q37">
        <v>1</v>
      </c>
      <c r="R37">
        <v>1</v>
      </c>
      <c r="S37" t="s">
        <v>152</v>
      </c>
    </row>
    <row r="38" spans="1:19" x14ac:dyDescent="0.35">
      <c r="A38" t="str">
        <f>LEFT(VEP!B38,FIND(":",VEP!B38)-1)</f>
        <v>11</v>
      </c>
      <c r="B38" t="str">
        <f>RIGHT(VEP!B38,LEN(VEP!B38)-FIND("-",VEP!B38))</f>
        <v>54347903</v>
      </c>
      <c r="C38" t="str">
        <f>IF(VEP!F38="-",VEP!G38,VEP!F38)</f>
        <v>ENSCAFG00000043130</v>
      </c>
      <c r="E38" s="10">
        <v>4</v>
      </c>
      <c r="F38" s="10">
        <v>3146777</v>
      </c>
      <c r="G38" t="s">
        <v>152</v>
      </c>
      <c r="H38">
        <f t="shared" si="0"/>
        <v>1</v>
      </c>
      <c r="I38">
        <f t="shared" si="1"/>
        <v>1</v>
      </c>
      <c r="J38">
        <f t="shared" si="2"/>
        <v>1</v>
      </c>
      <c r="K38" t="str">
        <f t="shared" si="3"/>
        <v>-</v>
      </c>
      <c r="M38" s="10">
        <v>4</v>
      </c>
      <c r="N38" s="10">
        <v>14577608</v>
      </c>
      <c r="O38" t="s">
        <v>884</v>
      </c>
      <c r="P38">
        <v>1</v>
      </c>
      <c r="Q38">
        <v>1</v>
      </c>
      <c r="R38">
        <v>1</v>
      </c>
      <c r="S38" t="s">
        <v>884</v>
      </c>
    </row>
    <row r="39" spans="1:19" x14ac:dyDescent="0.35">
      <c r="A39" t="str">
        <f>LEFT(VEP!B39,FIND(":",VEP!B39)-1)</f>
        <v>11</v>
      </c>
      <c r="B39" t="str">
        <f>RIGHT(VEP!B39,LEN(VEP!B39)-FIND("-",VEP!B39))</f>
        <v>54347903</v>
      </c>
      <c r="C39" t="str">
        <f>IF(VEP!F39="-",VEP!G39,VEP!F39)</f>
        <v>ENSCAFG00000043130</v>
      </c>
      <c r="E39" s="10">
        <v>4</v>
      </c>
      <c r="F39" s="10">
        <v>14435498</v>
      </c>
      <c r="G39" t="s">
        <v>152</v>
      </c>
      <c r="H39">
        <f t="shared" si="0"/>
        <v>1</v>
      </c>
      <c r="I39">
        <f t="shared" si="1"/>
        <v>1</v>
      </c>
      <c r="J39">
        <f t="shared" si="2"/>
        <v>1</v>
      </c>
      <c r="K39" t="str">
        <f t="shared" si="3"/>
        <v>-</v>
      </c>
      <c r="M39" s="10">
        <v>4</v>
      </c>
      <c r="N39" s="10">
        <v>17518453</v>
      </c>
      <c r="O39" t="s">
        <v>199</v>
      </c>
      <c r="P39">
        <v>1</v>
      </c>
      <c r="Q39">
        <v>1</v>
      </c>
      <c r="R39">
        <v>1</v>
      </c>
      <c r="S39" t="s">
        <v>199</v>
      </c>
    </row>
    <row r="40" spans="1:19" x14ac:dyDescent="0.35">
      <c r="A40" t="str">
        <f>LEFT(VEP!B40,FIND(":",VEP!B40)-1)</f>
        <v>11</v>
      </c>
      <c r="B40" t="str">
        <f>RIGHT(VEP!B40,LEN(VEP!B40)-FIND("-",VEP!B40))</f>
        <v>54347903</v>
      </c>
      <c r="C40" t="str">
        <f>IF(VEP!F40="-",VEP!G40,VEP!F40)</f>
        <v>ENSCAFG00000043130</v>
      </c>
      <c r="E40" s="10">
        <v>4</v>
      </c>
      <c r="F40" s="10">
        <v>14577608</v>
      </c>
      <c r="G40" t="s">
        <v>884</v>
      </c>
      <c r="H40">
        <f t="shared" si="0"/>
        <v>1</v>
      </c>
      <c r="I40">
        <f t="shared" si="1"/>
        <v>1</v>
      </c>
      <c r="J40">
        <f t="shared" si="2"/>
        <v>1</v>
      </c>
      <c r="K40" t="str">
        <f t="shared" si="3"/>
        <v>ENSCAFG00000043308</v>
      </c>
      <c r="M40" s="10">
        <v>4</v>
      </c>
      <c r="N40" s="10">
        <v>57340831</v>
      </c>
      <c r="O40" t="s">
        <v>152</v>
      </c>
      <c r="P40">
        <v>1</v>
      </c>
      <c r="Q40">
        <v>1</v>
      </c>
      <c r="R40">
        <v>1</v>
      </c>
      <c r="S40" t="s">
        <v>152</v>
      </c>
    </row>
    <row r="41" spans="1:19" x14ac:dyDescent="0.35">
      <c r="A41" t="str">
        <f>LEFT(VEP!B41,FIND(":",VEP!B41)-1)</f>
        <v>11</v>
      </c>
      <c r="B41" t="str">
        <f>RIGHT(VEP!B41,LEN(VEP!B41)-FIND("-",VEP!B41))</f>
        <v>54368623</v>
      </c>
      <c r="C41" t="str">
        <f>IF(VEP!F41="-",VEP!G41,VEP!F41)</f>
        <v>ENSCAFG00000043130</v>
      </c>
      <c r="E41" s="10">
        <v>4</v>
      </c>
      <c r="F41" s="10">
        <v>17518453</v>
      </c>
      <c r="G41" t="s">
        <v>199</v>
      </c>
      <c r="H41">
        <f t="shared" si="0"/>
        <v>1</v>
      </c>
      <c r="I41">
        <f t="shared" si="1"/>
        <v>1</v>
      </c>
      <c r="J41">
        <f t="shared" si="2"/>
        <v>1</v>
      </c>
      <c r="K41" t="str">
        <f t="shared" si="3"/>
        <v>CTNNA3</v>
      </c>
      <c r="M41" s="10">
        <v>4</v>
      </c>
      <c r="N41" s="10">
        <v>57345395</v>
      </c>
      <c r="O41" t="s">
        <v>152</v>
      </c>
      <c r="P41">
        <v>1</v>
      </c>
      <c r="Q41">
        <v>1</v>
      </c>
      <c r="R41">
        <v>1</v>
      </c>
      <c r="S41" t="s">
        <v>152</v>
      </c>
    </row>
    <row r="42" spans="1:19" x14ac:dyDescent="0.35">
      <c r="A42" t="str">
        <f>LEFT(VEP!B42,FIND(":",VEP!B42)-1)</f>
        <v>11</v>
      </c>
      <c r="B42" t="str">
        <f>RIGHT(VEP!B42,LEN(VEP!B42)-FIND("-",VEP!B42))</f>
        <v>54368623</v>
      </c>
      <c r="C42" t="str">
        <f>IF(VEP!F42="-",VEP!G42,VEP!F42)</f>
        <v>ENSCAFG00000043130</v>
      </c>
      <c r="E42" s="10">
        <v>4</v>
      </c>
      <c r="F42" s="10">
        <v>57340831</v>
      </c>
      <c r="G42" t="s">
        <v>152</v>
      </c>
      <c r="H42">
        <f t="shared" si="0"/>
        <v>1</v>
      </c>
      <c r="I42">
        <f t="shared" si="1"/>
        <v>1</v>
      </c>
      <c r="J42">
        <f t="shared" si="2"/>
        <v>1</v>
      </c>
      <c r="K42" t="str">
        <f t="shared" si="3"/>
        <v>-</v>
      </c>
      <c r="M42" s="10">
        <v>4</v>
      </c>
      <c r="N42" s="10">
        <v>57366377</v>
      </c>
      <c r="O42" t="s">
        <v>152</v>
      </c>
      <c r="P42">
        <v>1</v>
      </c>
      <c r="Q42">
        <v>1</v>
      </c>
      <c r="R42">
        <v>1</v>
      </c>
      <c r="S42" t="s">
        <v>152</v>
      </c>
    </row>
    <row r="43" spans="1:19" x14ac:dyDescent="0.35">
      <c r="A43" t="str">
        <f>LEFT(VEP!B43,FIND(":",VEP!B43)-1)</f>
        <v>11</v>
      </c>
      <c r="B43" t="str">
        <f>RIGHT(VEP!B43,LEN(VEP!B43)-FIND("-",VEP!B43))</f>
        <v>54368623</v>
      </c>
      <c r="C43" t="str">
        <f>IF(VEP!F43="-",VEP!G43,VEP!F43)</f>
        <v>ENSCAFG00000043130</v>
      </c>
      <c r="E43" s="10">
        <v>4</v>
      </c>
      <c r="F43" s="10">
        <v>57345395</v>
      </c>
      <c r="G43" t="s">
        <v>152</v>
      </c>
      <c r="H43">
        <f t="shared" si="0"/>
        <v>1</v>
      </c>
      <c r="I43">
        <f t="shared" si="1"/>
        <v>1</v>
      </c>
      <c r="J43">
        <f t="shared" si="2"/>
        <v>1</v>
      </c>
      <c r="K43" t="str">
        <f t="shared" si="3"/>
        <v>-</v>
      </c>
      <c r="M43" s="10">
        <v>4</v>
      </c>
      <c r="N43" s="10">
        <v>57377127</v>
      </c>
      <c r="O43" t="s">
        <v>152</v>
      </c>
      <c r="P43">
        <v>1</v>
      </c>
      <c r="Q43">
        <v>1</v>
      </c>
      <c r="R43">
        <v>1</v>
      </c>
      <c r="S43" t="s">
        <v>152</v>
      </c>
    </row>
    <row r="44" spans="1:19" x14ac:dyDescent="0.35">
      <c r="A44" t="str">
        <f>LEFT(VEP!B44,FIND(":",VEP!B44)-1)</f>
        <v>11</v>
      </c>
      <c r="B44" t="str">
        <f>RIGHT(VEP!B44,LEN(VEP!B44)-FIND("-",VEP!B44))</f>
        <v>54368623</v>
      </c>
      <c r="C44" t="str">
        <f>IF(VEP!F44="-",VEP!G44,VEP!F44)</f>
        <v>ENSCAFG00000043130</v>
      </c>
      <c r="E44" s="10">
        <v>4</v>
      </c>
      <c r="F44" s="10">
        <v>57366377</v>
      </c>
      <c r="G44" t="s">
        <v>152</v>
      </c>
      <c r="H44">
        <f t="shared" si="0"/>
        <v>1</v>
      </c>
      <c r="I44">
        <f t="shared" si="1"/>
        <v>1</v>
      </c>
      <c r="J44">
        <f t="shared" si="2"/>
        <v>1</v>
      </c>
      <c r="K44" t="str">
        <f t="shared" si="3"/>
        <v>-</v>
      </c>
      <c r="M44" s="10">
        <v>4</v>
      </c>
      <c r="N44" s="10">
        <v>79892825</v>
      </c>
      <c r="O44" t="s">
        <v>152</v>
      </c>
      <c r="P44">
        <v>1</v>
      </c>
      <c r="Q44">
        <v>1</v>
      </c>
      <c r="R44">
        <v>1</v>
      </c>
      <c r="S44" t="s">
        <v>152</v>
      </c>
    </row>
    <row r="45" spans="1:19" x14ac:dyDescent="0.35">
      <c r="A45" t="str">
        <f>LEFT(VEP!B45,FIND(":",VEP!B45)-1)</f>
        <v>11</v>
      </c>
      <c r="B45" t="str">
        <f>RIGHT(VEP!B45,LEN(VEP!B45)-FIND("-",VEP!B45))</f>
        <v>54391443</v>
      </c>
      <c r="C45" t="str">
        <f>IF(VEP!F45="-",VEP!G45,VEP!F45)</f>
        <v>ENSCAFG00000043130</v>
      </c>
      <c r="E45" s="10">
        <v>4</v>
      </c>
      <c r="F45" s="10">
        <v>57377127</v>
      </c>
      <c r="G45" t="s">
        <v>152</v>
      </c>
      <c r="H45">
        <f t="shared" si="0"/>
        <v>1</v>
      </c>
      <c r="I45">
        <f t="shared" si="1"/>
        <v>1</v>
      </c>
      <c r="J45">
        <f t="shared" si="2"/>
        <v>1</v>
      </c>
      <c r="K45" t="str">
        <f t="shared" si="3"/>
        <v>-</v>
      </c>
      <c r="M45" s="10">
        <v>4</v>
      </c>
      <c r="N45" s="10">
        <v>79915023</v>
      </c>
      <c r="O45" t="s">
        <v>152</v>
      </c>
      <c r="P45">
        <v>1</v>
      </c>
      <c r="Q45">
        <v>1</v>
      </c>
      <c r="R45">
        <v>1</v>
      </c>
      <c r="S45" t="s">
        <v>152</v>
      </c>
    </row>
    <row r="46" spans="1:19" x14ac:dyDescent="0.35">
      <c r="A46" t="str">
        <f>LEFT(VEP!B46,FIND(":",VEP!B46)-1)</f>
        <v>11</v>
      </c>
      <c r="B46" t="str">
        <f>RIGHT(VEP!B46,LEN(VEP!B46)-FIND("-",VEP!B46))</f>
        <v>54391443</v>
      </c>
      <c r="C46" t="str">
        <f>IF(VEP!F46="-",VEP!G46,VEP!F46)</f>
        <v>ENSCAFG00000043130</v>
      </c>
      <c r="E46" s="10">
        <v>4</v>
      </c>
      <c r="F46" s="10">
        <v>79892825</v>
      </c>
      <c r="G46" t="s">
        <v>152</v>
      </c>
      <c r="H46">
        <f t="shared" si="0"/>
        <v>1</v>
      </c>
      <c r="I46">
        <f t="shared" si="1"/>
        <v>1</v>
      </c>
      <c r="J46">
        <f t="shared" si="2"/>
        <v>1</v>
      </c>
      <c r="K46" t="str">
        <f t="shared" si="3"/>
        <v>-</v>
      </c>
      <c r="M46" s="10">
        <v>4</v>
      </c>
      <c r="N46" s="10">
        <v>79926461</v>
      </c>
      <c r="O46" t="s">
        <v>152</v>
      </c>
      <c r="P46">
        <v>1</v>
      </c>
      <c r="Q46">
        <v>1</v>
      </c>
      <c r="R46">
        <v>1</v>
      </c>
      <c r="S46" t="s">
        <v>152</v>
      </c>
    </row>
    <row r="47" spans="1:19" x14ac:dyDescent="0.35">
      <c r="A47" t="str">
        <f>LEFT(VEP!B47,FIND(":",VEP!B47)-1)</f>
        <v>11</v>
      </c>
      <c r="B47" t="str">
        <f>RIGHT(VEP!B47,LEN(VEP!B47)-FIND("-",VEP!B47))</f>
        <v>54391443</v>
      </c>
      <c r="C47" t="str">
        <f>IF(VEP!F47="-",VEP!G47,VEP!F47)</f>
        <v>ENSCAFG00000043130</v>
      </c>
      <c r="E47" s="10">
        <v>4</v>
      </c>
      <c r="F47" s="10">
        <v>79915023</v>
      </c>
      <c r="G47" t="s">
        <v>152</v>
      </c>
      <c r="H47">
        <f t="shared" si="0"/>
        <v>1</v>
      </c>
      <c r="I47">
        <f t="shared" si="1"/>
        <v>1</v>
      </c>
      <c r="J47">
        <f t="shared" si="2"/>
        <v>1</v>
      </c>
      <c r="K47" t="str">
        <f t="shared" si="3"/>
        <v>-</v>
      </c>
      <c r="M47" s="10">
        <v>4</v>
      </c>
      <c r="N47" s="10">
        <v>80374988</v>
      </c>
      <c r="O47" t="s">
        <v>152</v>
      </c>
      <c r="P47">
        <v>1</v>
      </c>
      <c r="Q47">
        <v>1</v>
      </c>
      <c r="R47">
        <v>1</v>
      </c>
      <c r="S47" t="s">
        <v>152</v>
      </c>
    </row>
    <row r="48" spans="1:19" x14ac:dyDescent="0.35">
      <c r="A48" t="str">
        <f>LEFT(VEP!B48,FIND(":",VEP!B48)-1)</f>
        <v>11</v>
      </c>
      <c r="B48" t="str">
        <f>RIGHT(VEP!B48,LEN(VEP!B48)-FIND("-",VEP!B48))</f>
        <v>54391443</v>
      </c>
      <c r="C48" t="str">
        <f>IF(VEP!F48="-",VEP!G48,VEP!F48)</f>
        <v>ENSCAFG00000043130</v>
      </c>
      <c r="E48" s="10">
        <v>4</v>
      </c>
      <c r="F48" s="10">
        <v>79926461</v>
      </c>
      <c r="G48" t="s">
        <v>152</v>
      </c>
      <c r="H48">
        <f t="shared" si="0"/>
        <v>1</v>
      </c>
      <c r="I48">
        <f t="shared" si="1"/>
        <v>1</v>
      </c>
      <c r="J48">
        <f t="shared" si="2"/>
        <v>1</v>
      </c>
      <c r="K48" t="str">
        <f t="shared" si="3"/>
        <v>-</v>
      </c>
      <c r="M48" s="10">
        <v>4</v>
      </c>
      <c r="N48" s="10">
        <v>80388346</v>
      </c>
      <c r="O48" t="s">
        <v>152</v>
      </c>
      <c r="P48">
        <v>1</v>
      </c>
      <c r="Q48">
        <v>1</v>
      </c>
      <c r="R48">
        <v>1</v>
      </c>
      <c r="S48" t="s">
        <v>152</v>
      </c>
    </row>
    <row r="49" spans="1:19" x14ac:dyDescent="0.35">
      <c r="A49" t="str">
        <f>LEFT(VEP!B49,FIND(":",VEP!B49)-1)</f>
        <v>12</v>
      </c>
      <c r="B49" t="str">
        <f>RIGHT(VEP!B49,LEN(VEP!B49)-FIND("-",VEP!B49))</f>
        <v>25497970</v>
      </c>
      <c r="C49" t="str">
        <f>IF(VEP!F49="-",VEP!G49,VEP!F49)</f>
        <v>ENSCAFG00000048288</v>
      </c>
      <c r="E49" s="10">
        <v>4</v>
      </c>
      <c r="F49" s="10">
        <v>80374988</v>
      </c>
      <c r="G49" t="s">
        <v>152</v>
      </c>
      <c r="H49">
        <f t="shared" si="0"/>
        <v>1</v>
      </c>
      <c r="I49">
        <f t="shared" si="1"/>
        <v>1</v>
      </c>
      <c r="J49">
        <f t="shared" si="2"/>
        <v>1</v>
      </c>
      <c r="K49" t="str">
        <f t="shared" si="3"/>
        <v>-</v>
      </c>
      <c r="M49" s="10">
        <v>5</v>
      </c>
      <c r="N49" s="10">
        <v>3662272</v>
      </c>
      <c r="O49" t="s">
        <v>210</v>
      </c>
      <c r="P49">
        <v>1</v>
      </c>
      <c r="Q49">
        <v>1</v>
      </c>
      <c r="R49">
        <v>1</v>
      </c>
      <c r="S49" t="s">
        <v>210</v>
      </c>
    </row>
    <row r="50" spans="1:19" x14ac:dyDescent="0.35">
      <c r="A50" t="str">
        <f>LEFT(VEP!B50,FIND(":",VEP!B50)-1)</f>
        <v>12</v>
      </c>
      <c r="B50" t="str">
        <f>RIGHT(VEP!B50,LEN(VEP!B50)-FIND("-",VEP!B50))</f>
        <v>25497970</v>
      </c>
      <c r="C50" t="str">
        <f>IF(VEP!F50="-",VEP!G50,VEP!F50)</f>
        <v>ENSCAFG00000048288</v>
      </c>
      <c r="E50" s="10">
        <v>4</v>
      </c>
      <c r="F50" s="10">
        <v>80388346</v>
      </c>
      <c r="G50" t="s">
        <v>152</v>
      </c>
      <c r="H50">
        <f t="shared" si="0"/>
        <v>1</v>
      </c>
      <c r="I50">
        <f t="shared" si="1"/>
        <v>1</v>
      </c>
      <c r="J50">
        <f t="shared" si="2"/>
        <v>1</v>
      </c>
      <c r="K50" t="str">
        <f t="shared" si="3"/>
        <v>-</v>
      </c>
      <c r="M50" s="10">
        <v>5</v>
      </c>
      <c r="N50" s="10">
        <v>3668337</v>
      </c>
      <c r="O50" t="s">
        <v>152</v>
      </c>
      <c r="P50">
        <v>1</v>
      </c>
      <c r="Q50">
        <v>1</v>
      </c>
      <c r="R50">
        <v>1</v>
      </c>
      <c r="S50" t="s">
        <v>152</v>
      </c>
    </row>
    <row r="51" spans="1:19" x14ac:dyDescent="0.35">
      <c r="A51" t="str">
        <f>LEFT(VEP!B51,FIND(":",VEP!B51)-1)</f>
        <v>12</v>
      </c>
      <c r="B51" t="str">
        <f>RIGHT(VEP!B51,LEN(VEP!B51)-FIND("-",VEP!B51))</f>
        <v>26284264</v>
      </c>
      <c r="C51" t="str">
        <f>IF(VEP!F51="-",VEP!G51,VEP!F51)</f>
        <v>-</v>
      </c>
      <c r="E51" s="10">
        <v>5</v>
      </c>
      <c r="F51" s="10">
        <v>3662272</v>
      </c>
      <c r="G51" t="s">
        <v>210</v>
      </c>
      <c r="H51">
        <f t="shared" si="0"/>
        <v>1</v>
      </c>
      <c r="I51">
        <f t="shared" si="1"/>
        <v>1</v>
      </c>
      <c r="J51">
        <f t="shared" si="2"/>
        <v>1</v>
      </c>
      <c r="K51" t="str">
        <f t="shared" si="3"/>
        <v>NTM</v>
      </c>
      <c r="M51" s="10">
        <v>5</v>
      </c>
      <c r="N51" s="10">
        <v>3807420</v>
      </c>
      <c r="O51" t="s">
        <v>152</v>
      </c>
      <c r="P51">
        <v>1</v>
      </c>
      <c r="Q51">
        <v>1</v>
      </c>
      <c r="R51">
        <v>1</v>
      </c>
      <c r="S51" t="s">
        <v>152</v>
      </c>
    </row>
    <row r="52" spans="1:19" x14ac:dyDescent="0.35">
      <c r="A52" t="str">
        <f>LEFT(VEP!B52,FIND(":",VEP!B52)-1)</f>
        <v>12</v>
      </c>
      <c r="B52" t="str">
        <f>RIGHT(VEP!B52,LEN(VEP!B52)-FIND("-",VEP!B52))</f>
        <v>27248464</v>
      </c>
      <c r="C52" t="str">
        <f>IF(VEP!F52="-",VEP!G52,VEP!F52)</f>
        <v>ENSCAFG00000002495</v>
      </c>
      <c r="E52" s="10">
        <v>5</v>
      </c>
      <c r="F52" s="10">
        <v>3668337</v>
      </c>
      <c r="G52" t="s">
        <v>152</v>
      </c>
      <c r="H52">
        <f t="shared" si="0"/>
        <v>1</v>
      </c>
      <c r="I52">
        <f t="shared" si="1"/>
        <v>1</v>
      </c>
      <c r="J52">
        <f t="shared" si="2"/>
        <v>1</v>
      </c>
      <c r="K52" t="str">
        <f t="shared" si="3"/>
        <v>-</v>
      </c>
      <c r="M52" s="10">
        <v>5</v>
      </c>
      <c r="N52" s="10">
        <v>4064061</v>
      </c>
      <c r="O52" t="s">
        <v>212</v>
      </c>
      <c r="P52">
        <v>1</v>
      </c>
      <c r="Q52">
        <v>1</v>
      </c>
      <c r="R52">
        <v>1</v>
      </c>
      <c r="S52" t="s">
        <v>212</v>
      </c>
    </row>
    <row r="53" spans="1:19" x14ac:dyDescent="0.35">
      <c r="A53" t="str">
        <f>LEFT(VEP!B53,FIND(":",VEP!B53)-1)</f>
        <v>12</v>
      </c>
      <c r="B53" t="str">
        <f>RIGHT(VEP!B53,LEN(VEP!B53)-FIND("-",VEP!B53))</f>
        <v>31671091</v>
      </c>
      <c r="C53" t="str">
        <f>IF(VEP!F53="-",VEP!G53,VEP!F53)</f>
        <v>ADGRB3</v>
      </c>
      <c r="E53" s="10">
        <v>5</v>
      </c>
      <c r="F53" s="10">
        <v>3807420</v>
      </c>
      <c r="G53" t="s">
        <v>152</v>
      </c>
      <c r="H53">
        <f t="shared" si="0"/>
        <v>1</v>
      </c>
      <c r="I53">
        <f t="shared" si="1"/>
        <v>1</v>
      </c>
      <c r="J53">
        <f t="shared" si="2"/>
        <v>1</v>
      </c>
      <c r="K53" t="str">
        <f t="shared" si="3"/>
        <v>-</v>
      </c>
      <c r="M53" s="10">
        <v>5</v>
      </c>
      <c r="N53" s="10">
        <v>4093514</v>
      </c>
      <c r="O53" t="s">
        <v>215</v>
      </c>
      <c r="P53">
        <v>1</v>
      </c>
      <c r="Q53">
        <v>1</v>
      </c>
      <c r="R53">
        <v>1</v>
      </c>
      <c r="S53" t="s">
        <v>215</v>
      </c>
    </row>
    <row r="54" spans="1:19" x14ac:dyDescent="0.35">
      <c r="A54" t="str">
        <f>LEFT(VEP!B54,FIND(":",VEP!B54)-1)</f>
        <v>12</v>
      </c>
      <c r="B54" t="str">
        <f>RIGHT(VEP!B54,LEN(VEP!B54)-FIND("-",VEP!B54))</f>
        <v>31691990</v>
      </c>
      <c r="C54" t="str">
        <f>IF(VEP!F54="-",VEP!G54,VEP!F54)</f>
        <v>ADGRB3</v>
      </c>
      <c r="E54" s="10">
        <v>5</v>
      </c>
      <c r="F54" s="10">
        <v>4064061</v>
      </c>
      <c r="G54" t="s">
        <v>212</v>
      </c>
      <c r="H54">
        <f t="shared" si="0"/>
        <v>1</v>
      </c>
      <c r="I54">
        <f t="shared" si="1"/>
        <v>1</v>
      </c>
      <c r="J54">
        <f t="shared" si="2"/>
        <v>1</v>
      </c>
      <c r="K54" t="str">
        <f t="shared" si="3"/>
        <v>SNX19</v>
      </c>
      <c r="M54" s="10">
        <v>5</v>
      </c>
      <c r="N54" s="10">
        <v>6838932</v>
      </c>
      <c r="O54" t="s">
        <v>216</v>
      </c>
      <c r="P54">
        <v>1</v>
      </c>
      <c r="Q54">
        <v>1</v>
      </c>
      <c r="R54">
        <v>1</v>
      </c>
      <c r="S54" t="s">
        <v>216</v>
      </c>
    </row>
    <row r="55" spans="1:19" x14ac:dyDescent="0.35">
      <c r="A55" t="str">
        <f>LEFT(VEP!B55,FIND(":",VEP!B55)-1)</f>
        <v>12</v>
      </c>
      <c r="B55" t="str">
        <f>RIGHT(VEP!B55,LEN(VEP!B55)-FIND("-",VEP!B55))</f>
        <v>31745290</v>
      </c>
      <c r="C55" t="str">
        <f>IF(VEP!F55="-",VEP!G55,VEP!F55)</f>
        <v>ADGRB3</v>
      </c>
      <c r="E55" s="10">
        <v>5</v>
      </c>
      <c r="F55" s="10">
        <v>4093514</v>
      </c>
      <c r="G55" t="s">
        <v>215</v>
      </c>
      <c r="H55">
        <f t="shared" si="0"/>
        <v>1</v>
      </c>
      <c r="I55">
        <f t="shared" si="1"/>
        <v>1</v>
      </c>
      <c r="J55">
        <f t="shared" si="2"/>
        <v>1</v>
      </c>
      <c r="K55" t="str">
        <f t="shared" si="3"/>
        <v>ENSCAFG00000044958</v>
      </c>
      <c r="M55" s="10">
        <v>5</v>
      </c>
      <c r="N55" s="10">
        <v>6845530</v>
      </c>
      <c r="O55" t="s">
        <v>216</v>
      </c>
      <c r="P55">
        <v>1</v>
      </c>
      <c r="Q55">
        <v>1</v>
      </c>
      <c r="R55">
        <v>1</v>
      </c>
      <c r="S55" t="s">
        <v>216</v>
      </c>
    </row>
    <row r="56" spans="1:19" x14ac:dyDescent="0.35">
      <c r="A56" t="str">
        <f>LEFT(VEP!B56,FIND(":",VEP!B56)-1)</f>
        <v>12</v>
      </c>
      <c r="B56" t="str">
        <f>RIGHT(VEP!B56,LEN(VEP!B56)-FIND("-",VEP!B56))</f>
        <v>31835704</v>
      </c>
      <c r="C56" t="str">
        <f>IF(VEP!F56="-",VEP!G56,VEP!F56)</f>
        <v>ADGRB3</v>
      </c>
      <c r="E56" s="10">
        <v>5</v>
      </c>
      <c r="F56" s="10">
        <v>6838932</v>
      </c>
      <c r="G56" t="s">
        <v>216</v>
      </c>
      <c r="H56">
        <f t="shared" si="0"/>
        <v>1</v>
      </c>
      <c r="I56">
        <f t="shared" si="1"/>
        <v>1</v>
      </c>
      <c r="J56">
        <f t="shared" si="2"/>
        <v>1</v>
      </c>
      <c r="K56" t="str">
        <f t="shared" si="3"/>
        <v>ENSCAFG00000045669</v>
      </c>
      <c r="M56" s="10">
        <v>5</v>
      </c>
      <c r="N56" s="10">
        <v>6859691</v>
      </c>
      <c r="O56" t="s">
        <v>152</v>
      </c>
      <c r="P56">
        <v>1</v>
      </c>
      <c r="Q56">
        <v>1</v>
      </c>
      <c r="R56">
        <v>1</v>
      </c>
      <c r="S56" t="s">
        <v>152</v>
      </c>
    </row>
    <row r="57" spans="1:19" x14ac:dyDescent="0.35">
      <c r="A57" t="str">
        <f>LEFT(VEP!B57,FIND(":",VEP!B57)-1)</f>
        <v>12</v>
      </c>
      <c r="B57" t="str">
        <f>RIGHT(VEP!B57,LEN(VEP!B57)-FIND("-",VEP!B57))</f>
        <v>31835704</v>
      </c>
      <c r="C57" t="str">
        <f>IF(VEP!F57="-",VEP!G57,VEP!F57)</f>
        <v>U6</v>
      </c>
      <c r="E57" s="10">
        <v>5</v>
      </c>
      <c r="F57" s="10">
        <v>6845530</v>
      </c>
      <c r="G57" t="s">
        <v>216</v>
      </c>
      <c r="H57">
        <f t="shared" si="0"/>
        <v>1</v>
      </c>
      <c r="I57">
        <f t="shared" si="1"/>
        <v>1</v>
      </c>
      <c r="J57">
        <f t="shared" si="2"/>
        <v>1</v>
      </c>
      <c r="K57" t="str">
        <f t="shared" si="3"/>
        <v>ENSCAFG00000045669</v>
      </c>
      <c r="M57" s="10">
        <v>5</v>
      </c>
      <c r="N57" s="10">
        <v>34062036</v>
      </c>
      <c r="O57" t="s">
        <v>889</v>
      </c>
      <c r="P57">
        <v>1</v>
      </c>
      <c r="Q57">
        <v>1</v>
      </c>
      <c r="R57">
        <v>1</v>
      </c>
      <c r="S57" t="s">
        <v>889</v>
      </c>
    </row>
    <row r="58" spans="1:19" x14ac:dyDescent="0.35">
      <c r="A58" t="str">
        <f>LEFT(VEP!B58,FIND(":",VEP!B58)-1)</f>
        <v>13</v>
      </c>
      <c r="B58" t="str">
        <f>RIGHT(VEP!B58,LEN(VEP!B58)-FIND("-",VEP!B58))</f>
        <v>4180065</v>
      </c>
      <c r="C58" t="str">
        <f>IF(VEP!F58="-",VEP!G58,VEP!F58)</f>
        <v>-</v>
      </c>
      <c r="E58" s="10">
        <v>5</v>
      </c>
      <c r="F58" s="10">
        <v>6859691</v>
      </c>
      <c r="G58" t="s">
        <v>152</v>
      </c>
      <c r="H58">
        <f t="shared" si="0"/>
        <v>1</v>
      </c>
      <c r="I58">
        <f t="shared" si="1"/>
        <v>1</v>
      </c>
      <c r="J58">
        <f t="shared" si="2"/>
        <v>1</v>
      </c>
      <c r="K58" t="str">
        <f t="shared" si="3"/>
        <v>-</v>
      </c>
      <c r="M58" s="10">
        <v>5</v>
      </c>
      <c r="N58" s="10">
        <v>40202215</v>
      </c>
      <c r="O58" t="s">
        <v>152</v>
      </c>
      <c r="P58">
        <v>1</v>
      </c>
      <c r="Q58">
        <v>1</v>
      </c>
      <c r="R58">
        <v>1</v>
      </c>
      <c r="S58" t="s">
        <v>152</v>
      </c>
    </row>
    <row r="59" spans="1:19" x14ac:dyDescent="0.35">
      <c r="A59" t="str">
        <f>LEFT(VEP!B59,FIND(":",VEP!B59)-1)</f>
        <v>13</v>
      </c>
      <c r="B59" t="str">
        <f>RIGHT(VEP!B59,LEN(VEP!B59)-FIND("-",VEP!B59))</f>
        <v>4199845</v>
      </c>
      <c r="C59" t="str">
        <f>IF(VEP!F59="-",VEP!G59,VEP!F59)</f>
        <v>-</v>
      </c>
      <c r="E59" s="10">
        <v>5</v>
      </c>
      <c r="F59" s="10">
        <v>34062036</v>
      </c>
      <c r="G59" t="s">
        <v>889</v>
      </c>
      <c r="H59">
        <f t="shared" si="0"/>
        <v>1</v>
      </c>
      <c r="I59">
        <f t="shared" si="1"/>
        <v>1</v>
      </c>
      <c r="J59">
        <f t="shared" si="2"/>
        <v>1</v>
      </c>
      <c r="K59" t="str">
        <f t="shared" si="3"/>
        <v>STX8</v>
      </c>
      <c r="M59" s="10">
        <v>5</v>
      </c>
      <c r="N59" s="10">
        <v>42006811</v>
      </c>
      <c r="O59" t="s">
        <v>152</v>
      </c>
      <c r="P59">
        <v>1</v>
      </c>
      <c r="Q59">
        <v>1</v>
      </c>
      <c r="R59">
        <v>1</v>
      </c>
      <c r="S59" t="s">
        <v>152</v>
      </c>
    </row>
    <row r="60" spans="1:19" x14ac:dyDescent="0.35">
      <c r="A60" t="str">
        <f>LEFT(VEP!B60,FIND(":",VEP!B60)-1)</f>
        <v>13</v>
      </c>
      <c r="B60" t="str">
        <f>RIGHT(VEP!B60,LEN(VEP!B60)-FIND("-",VEP!B60))</f>
        <v>4214058</v>
      </c>
      <c r="C60" t="str">
        <f>IF(VEP!F60="-",VEP!G60,VEP!F60)</f>
        <v>KLF10</v>
      </c>
      <c r="E60" s="10">
        <v>5</v>
      </c>
      <c r="F60" s="10">
        <v>40202215</v>
      </c>
      <c r="G60" t="s">
        <v>152</v>
      </c>
      <c r="H60">
        <f t="shared" si="0"/>
        <v>1</v>
      </c>
      <c r="I60">
        <f t="shared" si="1"/>
        <v>1</v>
      </c>
      <c r="J60">
        <f t="shared" si="2"/>
        <v>1</v>
      </c>
      <c r="K60" t="str">
        <f t="shared" si="3"/>
        <v>-</v>
      </c>
      <c r="M60" s="10">
        <v>5</v>
      </c>
      <c r="N60" s="10">
        <v>42038858</v>
      </c>
      <c r="O60" t="s">
        <v>152</v>
      </c>
      <c r="P60">
        <v>1</v>
      </c>
      <c r="Q60">
        <v>1</v>
      </c>
      <c r="R60">
        <v>1</v>
      </c>
      <c r="S60" t="s">
        <v>152</v>
      </c>
    </row>
    <row r="61" spans="1:19" x14ac:dyDescent="0.35">
      <c r="A61" t="str">
        <f>LEFT(VEP!B61,FIND(":",VEP!B61)-1)</f>
        <v>13</v>
      </c>
      <c r="B61" t="str">
        <f>RIGHT(VEP!B61,LEN(VEP!B61)-FIND("-",VEP!B61))</f>
        <v>4223549</v>
      </c>
      <c r="C61" t="str">
        <f>IF(VEP!F61="-",VEP!G61,VEP!F61)</f>
        <v>KLF10</v>
      </c>
      <c r="E61" s="10">
        <v>5</v>
      </c>
      <c r="F61" s="10">
        <v>42006811</v>
      </c>
      <c r="G61" t="s">
        <v>152</v>
      </c>
      <c r="H61">
        <f t="shared" si="0"/>
        <v>1</v>
      </c>
      <c r="I61">
        <f t="shared" si="1"/>
        <v>1</v>
      </c>
      <c r="J61">
        <f t="shared" si="2"/>
        <v>1</v>
      </c>
      <c r="K61" t="str">
        <f t="shared" si="3"/>
        <v>-</v>
      </c>
      <c r="M61" s="10">
        <v>5</v>
      </c>
      <c r="N61" s="10">
        <v>42067631</v>
      </c>
      <c r="O61" t="s">
        <v>152</v>
      </c>
      <c r="P61">
        <v>1</v>
      </c>
      <c r="Q61">
        <v>1</v>
      </c>
      <c r="R61">
        <v>1</v>
      </c>
      <c r="S61" t="s">
        <v>152</v>
      </c>
    </row>
    <row r="62" spans="1:19" x14ac:dyDescent="0.35">
      <c r="A62" t="str">
        <f>LEFT(VEP!B62,FIND(":",VEP!B62)-1)</f>
        <v>13</v>
      </c>
      <c r="B62" t="str">
        <f>RIGHT(VEP!B62,LEN(VEP!B62)-FIND("-",VEP!B62))</f>
        <v>36023754</v>
      </c>
      <c r="C62" t="str">
        <f>IF(VEP!F62="-",VEP!G62,VEP!F62)</f>
        <v>ENSCAFG00000047969</v>
      </c>
      <c r="E62" s="10">
        <v>5</v>
      </c>
      <c r="F62" s="10">
        <v>42038858</v>
      </c>
      <c r="G62" t="s">
        <v>152</v>
      </c>
      <c r="H62">
        <f t="shared" si="0"/>
        <v>1</v>
      </c>
      <c r="I62">
        <f t="shared" si="1"/>
        <v>1</v>
      </c>
      <c r="J62">
        <f t="shared" si="2"/>
        <v>1</v>
      </c>
      <c r="K62" t="str">
        <f t="shared" si="3"/>
        <v>-</v>
      </c>
      <c r="M62" s="10">
        <v>5</v>
      </c>
      <c r="N62" s="10">
        <v>42068464</v>
      </c>
      <c r="O62" t="s">
        <v>152</v>
      </c>
      <c r="P62">
        <v>1</v>
      </c>
      <c r="Q62">
        <v>1</v>
      </c>
      <c r="R62">
        <v>1</v>
      </c>
      <c r="S62" t="s">
        <v>152</v>
      </c>
    </row>
    <row r="63" spans="1:19" x14ac:dyDescent="0.35">
      <c r="A63" t="str">
        <f>LEFT(VEP!B63,FIND(":",VEP!B63)-1)</f>
        <v>13</v>
      </c>
      <c r="B63" t="str">
        <f>RIGHT(VEP!B63,LEN(VEP!B63)-FIND("-",VEP!B63))</f>
        <v>36023754</v>
      </c>
      <c r="C63" t="str">
        <f>IF(VEP!F63="-",VEP!G63,VEP!F63)</f>
        <v>ENSCAFG00000046237</v>
      </c>
      <c r="E63" s="10">
        <v>5</v>
      </c>
      <c r="F63" s="10">
        <v>42067631</v>
      </c>
      <c r="G63" t="s">
        <v>152</v>
      </c>
      <c r="H63">
        <f t="shared" si="0"/>
        <v>1</v>
      </c>
      <c r="I63">
        <f t="shared" si="1"/>
        <v>1</v>
      </c>
      <c r="J63">
        <f t="shared" si="2"/>
        <v>1</v>
      </c>
      <c r="K63" t="str">
        <f t="shared" si="3"/>
        <v>-</v>
      </c>
      <c r="M63" s="10">
        <v>6</v>
      </c>
      <c r="N63" s="10">
        <v>33476699</v>
      </c>
      <c r="O63" t="s">
        <v>152</v>
      </c>
      <c r="P63">
        <v>1</v>
      </c>
      <c r="Q63">
        <v>1</v>
      </c>
      <c r="R63">
        <v>1</v>
      </c>
      <c r="S63" t="s">
        <v>152</v>
      </c>
    </row>
    <row r="64" spans="1:19" x14ac:dyDescent="0.35">
      <c r="A64" t="str">
        <f>LEFT(VEP!B64,FIND(":",VEP!B64)-1)</f>
        <v>13</v>
      </c>
      <c r="B64" t="str">
        <f>RIGHT(VEP!B64,LEN(VEP!B64)-FIND("-",VEP!B64))</f>
        <v>36046439</v>
      </c>
      <c r="C64" t="str">
        <f>IF(VEP!F64="-",VEP!G64,VEP!F64)</f>
        <v>ENSCAFG00000047969</v>
      </c>
      <c r="E64" s="10">
        <v>5</v>
      </c>
      <c r="F64" s="10">
        <v>42068464</v>
      </c>
      <c r="G64" t="s">
        <v>152</v>
      </c>
      <c r="H64">
        <f t="shared" si="0"/>
        <v>1</v>
      </c>
      <c r="I64">
        <f t="shared" si="1"/>
        <v>1</v>
      </c>
      <c r="J64">
        <f t="shared" si="2"/>
        <v>1</v>
      </c>
      <c r="K64" t="str">
        <f t="shared" si="3"/>
        <v>-</v>
      </c>
      <c r="M64" s="10">
        <v>6</v>
      </c>
      <c r="N64" s="10">
        <v>33487301</v>
      </c>
      <c r="O64" t="s">
        <v>223</v>
      </c>
      <c r="P64">
        <v>1</v>
      </c>
      <c r="Q64">
        <v>1</v>
      </c>
      <c r="R64">
        <v>1</v>
      </c>
      <c r="S64" t="s">
        <v>223</v>
      </c>
    </row>
    <row r="65" spans="1:19" x14ac:dyDescent="0.35">
      <c r="A65" t="str">
        <f>LEFT(VEP!B65,FIND(":",VEP!B65)-1)</f>
        <v>13</v>
      </c>
      <c r="B65" t="str">
        <f>RIGHT(VEP!B65,LEN(VEP!B65)-FIND("-",VEP!B65))</f>
        <v>36046439</v>
      </c>
      <c r="C65" t="str">
        <f>IF(VEP!F65="-",VEP!G65,VEP!F65)</f>
        <v>ENSCAFG00000047969</v>
      </c>
      <c r="E65" s="10">
        <v>6</v>
      </c>
      <c r="F65" s="10">
        <v>33476699</v>
      </c>
      <c r="G65" t="s">
        <v>152</v>
      </c>
      <c r="H65">
        <f t="shared" si="0"/>
        <v>1</v>
      </c>
      <c r="I65">
        <f t="shared" si="1"/>
        <v>1</v>
      </c>
      <c r="J65">
        <f t="shared" si="2"/>
        <v>1</v>
      </c>
      <c r="K65" t="str">
        <f t="shared" si="3"/>
        <v>-</v>
      </c>
      <c r="M65" s="10">
        <v>6</v>
      </c>
      <c r="N65" s="10">
        <v>33510473</v>
      </c>
      <c r="O65" t="s">
        <v>223</v>
      </c>
      <c r="P65">
        <v>1</v>
      </c>
      <c r="Q65">
        <v>1</v>
      </c>
      <c r="R65">
        <v>1</v>
      </c>
      <c r="S65" t="s">
        <v>223</v>
      </c>
    </row>
    <row r="66" spans="1:19" x14ac:dyDescent="0.35">
      <c r="A66" t="str">
        <f>LEFT(VEP!B66,FIND(":",VEP!B66)-1)</f>
        <v>13</v>
      </c>
      <c r="B66" t="str">
        <f>RIGHT(VEP!B66,LEN(VEP!B66)-FIND("-",VEP!B66))</f>
        <v>36055860</v>
      </c>
      <c r="C66" t="str">
        <f>IF(VEP!F66="-",VEP!G66,VEP!F66)</f>
        <v>ENSCAFG00000047969</v>
      </c>
      <c r="E66" s="10">
        <v>6</v>
      </c>
      <c r="F66" s="10">
        <v>33487301</v>
      </c>
      <c r="G66" t="s">
        <v>223</v>
      </c>
      <c r="H66">
        <f t="shared" si="0"/>
        <v>1</v>
      </c>
      <c r="I66">
        <f t="shared" si="1"/>
        <v>1</v>
      </c>
      <c r="J66">
        <f t="shared" si="2"/>
        <v>1</v>
      </c>
      <c r="K66" t="str">
        <f t="shared" si="3"/>
        <v>METTL22</v>
      </c>
      <c r="M66" s="10">
        <v>6</v>
      </c>
      <c r="N66" s="10">
        <v>33515108</v>
      </c>
      <c r="O66" t="s">
        <v>223</v>
      </c>
      <c r="P66">
        <v>1</v>
      </c>
      <c r="Q66">
        <v>1</v>
      </c>
      <c r="R66">
        <v>1</v>
      </c>
      <c r="S66" t="s">
        <v>223</v>
      </c>
    </row>
    <row r="67" spans="1:19" x14ac:dyDescent="0.35">
      <c r="A67" t="str">
        <f>LEFT(VEP!B67,FIND(":",VEP!B67)-1)</f>
        <v>13</v>
      </c>
      <c r="B67" t="str">
        <f>RIGHT(VEP!B67,LEN(VEP!B67)-FIND("-",VEP!B67))</f>
        <v>36055860</v>
      </c>
      <c r="C67" t="str">
        <f>IF(VEP!F67="-",VEP!G67,VEP!F67)</f>
        <v>ENSCAFG00000047969</v>
      </c>
      <c r="E67" s="10">
        <v>6</v>
      </c>
      <c r="F67" s="10">
        <v>33510473</v>
      </c>
      <c r="G67" t="s">
        <v>223</v>
      </c>
      <c r="H67">
        <f t="shared" ref="H67:H130" si="4">IF(AND(E67=E66,F67=F66),H66+1,1)</f>
        <v>1</v>
      </c>
      <c r="I67">
        <f t="shared" ref="I67:I130" si="5">_xlfn.MAXIFS(H:H,F:F,F67,E:E,E67)</f>
        <v>1</v>
      </c>
      <c r="J67">
        <f t="shared" ref="J67:J130" si="6">IF(I67=H67,1,0)</f>
        <v>1</v>
      </c>
      <c r="K67" t="str">
        <f t="shared" ref="K67:K130" si="7">IF(AND(E67=E66,F67=F66),K66&amp;","&amp;G67,G67)</f>
        <v>METTL22</v>
      </c>
      <c r="M67" s="10">
        <v>6</v>
      </c>
      <c r="N67" s="10">
        <v>33536974</v>
      </c>
      <c r="O67" t="s">
        <v>152</v>
      </c>
      <c r="P67">
        <v>1</v>
      </c>
      <c r="Q67">
        <v>1</v>
      </c>
      <c r="R67">
        <v>1</v>
      </c>
      <c r="S67" t="s">
        <v>152</v>
      </c>
    </row>
    <row r="68" spans="1:19" x14ac:dyDescent="0.35">
      <c r="A68" t="str">
        <f>LEFT(VEP!B68,FIND(":",VEP!B68)-1)</f>
        <v>13</v>
      </c>
      <c r="B68" t="str">
        <f>RIGHT(VEP!B68,LEN(VEP!B68)-FIND("-",VEP!B68))</f>
        <v>36072166</v>
      </c>
      <c r="C68" t="str">
        <f>IF(VEP!F68="-",VEP!G68,VEP!F68)</f>
        <v>-</v>
      </c>
      <c r="E68" s="10">
        <v>6</v>
      </c>
      <c r="F68" s="10">
        <v>33515108</v>
      </c>
      <c r="G68" t="s">
        <v>223</v>
      </c>
      <c r="H68">
        <f t="shared" si="4"/>
        <v>1</v>
      </c>
      <c r="I68">
        <f t="shared" si="5"/>
        <v>1</v>
      </c>
      <c r="J68">
        <f t="shared" si="6"/>
        <v>1</v>
      </c>
      <c r="K68" t="str">
        <f t="shared" si="7"/>
        <v>METTL22</v>
      </c>
      <c r="M68" s="10">
        <v>6</v>
      </c>
      <c r="N68" s="10">
        <v>33550064</v>
      </c>
      <c r="O68" t="s">
        <v>152</v>
      </c>
      <c r="P68">
        <v>1</v>
      </c>
      <c r="Q68">
        <v>1</v>
      </c>
      <c r="R68">
        <v>1</v>
      </c>
      <c r="S68" t="s">
        <v>152</v>
      </c>
    </row>
    <row r="69" spans="1:19" x14ac:dyDescent="0.35">
      <c r="A69" t="str">
        <f>LEFT(VEP!B69,FIND(":",VEP!B69)-1)</f>
        <v>13</v>
      </c>
      <c r="B69" t="str">
        <f>RIGHT(VEP!B69,LEN(VEP!B69)-FIND("-",VEP!B69))</f>
        <v>36078894</v>
      </c>
      <c r="C69" t="str">
        <f>IF(VEP!F69="-",VEP!G69,VEP!F69)</f>
        <v>-</v>
      </c>
      <c r="E69" s="10">
        <v>6</v>
      </c>
      <c r="F69" s="10">
        <v>33536974</v>
      </c>
      <c r="G69" t="s">
        <v>152</v>
      </c>
      <c r="H69">
        <f t="shared" si="4"/>
        <v>1</v>
      </c>
      <c r="I69">
        <f t="shared" si="5"/>
        <v>1</v>
      </c>
      <c r="J69">
        <f t="shared" si="6"/>
        <v>1</v>
      </c>
      <c r="K69" t="str">
        <f t="shared" si="7"/>
        <v>-</v>
      </c>
      <c r="M69" s="10">
        <v>6</v>
      </c>
      <c r="N69" s="10">
        <v>33557870</v>
      </c>
      <c r="O69" t="s">
        <v>152</v>
      </c>
      <c r="P69">
        <v>1</v>
      </c>
      <c r="Q69">
        <v>1</v>
      </c>
      <c r="R69">
        <v>1</v>
      </c>
      <c r="S69" t="s">
        <v>152</v>
      </c>
    </row>
    <row r="70" spans="1:19" x14ac:dyDescent="0.35">
      <c r="A70" t="str">
        <f>LEFT(VEP!B70,FIND(":",VEP!B70)-1)</f>
        <v>13</v>
      </c>
      <c r="B70" t="str">
        <f>RIGHT(VEP!B70,LEN(VEP!B70)-FIND("-",VEP!B70))</f>
        <v>36089188</v>
      </c>
      <c r="C70" t="str">
        <f>IF(VEP!F70="-",VEP!G70,VEP!F70)</f>
        <v>ENSCAFG00000043840</v>
      </c>
      <c r="E70" s="10">
        <v>6</v>
      </c>
      <c r="F70" s="10">
        <v>33550064</v>
      </c>
      <c r="G70" t="s">
        <v>152</v>
      </c>
      <c r="H70">
        <f t="shared" si="4"/>
        <v>1</v>
      </c>
      <c r="I70">
        <f t="shared" si="5"/>
        <v>1</v>
      </c>
      <c r="J70">
        <f t="shared" si="6"/>
        <v>1</v>
      </c>
      <c r="K70" t="str">
        <f t="shared" si="7"/>
        <v>-</v>
      </c>
      <c r="M70" s="10">
        <v>6</v>
      </c>
      <c r="N70" s="10">
        <v>33564506</v>
      </c>
      <c r="O70" t="s">
        <v>152</v>
      </c>
      <c r="P70">
        <v>1</v>
      </c>
      <c r="Q70">
        <v>1</v>
      </c>
      <c r="R70">
        <v>1</v>
      </c>
      <c r="S70" t="s">
        <v>152</v>
      </c>
    </row>
    <row r="71" spans="1:19" x14ac:dyDescent="0.35">
      <c r="A71" t="str">
        <f>LEFT(VEP!B71,FIND(":",VEP!B71)-1)</f>
        <v>13</v>
      </c>
      <c r="B71" t="str">
        <f>RIGHT(VEP!B71,LEN(VEP!B71)-FIND("-",VEP!B71))</f>
        <v>36100682</v>
      </c>
      <c r="C71" t="str">
        <f>IF(VEP!F71="-",VEP!G71,VEP!F71)</f>
        <v>-</v>
      </c>
      <c r="E71" s="10">
        <v>6</v>
      </c>
      <c r="F71" s="10">
        <v>33557870</v>
      </c>
      <c r="G71" t="s">
        <v>152</v>
      </c>
      <c r="H71">
        <f t="shared" si="4"/>
        <v>1</v>
      </c>
      <c r="I71">
        <f t="shared" si="5"/>
        <v>1</v>
      </c>
      <c r="J71">
        <f t="shared" si="6"/>
        <v>1</v>
      </c>
      <c r="K71" t="str">
        <f t="shared" si="7"/>
        <v>-</v>
      </c>
      <c r="M71" s="10">
        <v>6</v>
      </c>
      <c r="N71" s="10">
        <v>33577636</v>
      </c>
      <c r="O71" t="s">
        <v>152</v>
      </c>
      <c r="P71">
        <v>1</v>
      </c>
      <c r="Q71">
        <v>1</v>
      </c>
      <c r="R71">
        <v>1</v>
      </c>
      <c r="S71" t="s">
        <v>152</v>
      </c>
    </row>
    <row r="72" spans="1:19" x14ac:dyDescent="0.35">
      <c r="A72" t="str">
        <f>LEFT(VEP!B72,FIND(":",VEP!B72)-1)</f>
        <v>14</v>
      </c>
      <c r="B72" t="str">
        <f>RIGHT(VEP!B72,LEN(VEP!B72)-FIND("-",VEP!B72))</f>
        <v>8117811</v>
      </c>
      <c r="C72" t="str">
        <f>IF(VEP!F72="-",VEP!G72,VEP!F72)</f>
        <v>LEP</v>
      </c>
      <c r="E72" s="10">
        <v>6</v>
      </c>
      <c r="F72" s="10">
        <v>33564506</v>
      </c>
      <c r="G72" t="s">
        <v>152</v>
      </c>
      <c r="H72">
        <f t="shared" si="4"/>
        <v>1</v>
      </c>
      <c r="I72">
        <f t="shared" si="5"/>
        <v>1</v>
      </c>
      <c r="J72">
        <f t="shared" si="6"/>
        <v>1</v>
      </c>
      <c r="K72" t="str">
        <f t="shared" si="7"/>
        <v>-</v>
      </c>
      <c r="M72" s="10">
        <v>6</v>
      </c>
      <c r="N72" s="10">
        <v>33587985</v>
      </c>
      <c r="O72" t="s">
        <v>152</v>
      </c>
      <c r="P72">
        <v>1</v>
      </c>
      <c r="Q72">
        <v>1</v>
      </c>
      <c r="R72">
        <v>1</v>
      </c>
      <c r="S72" t="s">
        <v>152</v>
      </c>
    </row>
    <row r="73" spans="1:19" x14ac:dyDescent="0.35">
      <c r="A73" t="str">
        <f>LEFT(VEP!B73,FIND(":",VEP!B73)-1)</f>
        <v>14</v>
      </c>
      <c r="B73" t="str">
        <f>RIGHT(VEP!B73,LEN(VEP!B73)-FIND("-",VEP!B73))</f>
        <v>8117811</v>
      </c>
      <c r="C73" t="str">
        <f>IF(VEP!F73="-",VEP!G73,VEP!F73)</f>
        <v>LEP</v>
      </c>
      <c r="E73" s="10">
        <v>6</v>
      </c>
      <c r="F73" s="10">
        <v>33577636</v>
      </c>
      <c r="G73" t="s">
        <v>152</v>
      </c>
      <c r="H73">
        <f t="shared" si="4"/>
        <v>1</v>
      </c>
      <c r="I73">
        <f t="shared" si="5"/>
        <v>1</v>
      </c>
      <c r="J73">
        <f t="shared" si="6"/>
        <v>1</v>
      </c>
      <c r="K73" t="str">
        <f t="shared" si="7"/>
        <v>-</v>
      </c>
      <c r="M73" s="10">
        <v>6</v>
      </c>
      <c r="N73" s="10">
        <v>33607897</v>
      </c>
      <c r="O73" t="s">
        <v>152</v>
      </c>
      <c r="P73">
        <v>1</v>
      </c>
      <c r="Q73">
        <v>1</v>
      </c>
      <c r="R73">
        <v>1</v>
      </c>
      <c r="S73" t="s">
        <v>152</v>
      </c>
    </row>
    <row r="74" spans="1:19" x14ac:dyDescent="0.35">
      <c r="A74" t="str">
        <f>LEFT(VEP!B74,FIND(":",VEP!B74)-1)</f>
        <v>15</v>
      </c>
      <c r="B74" t="str">
        <f>RIGHT(VEP!B74,LEN(VEP!B74)-FIND("-",VEP!B74))</f>
        <v>20281419</v>
      </c>
      <c r="C74" t="str">
        <f>IF(VEP!F74="-",VEP!G74,VEP!F74)</f>
        <v>-</v>
      </c>
      <c r="E74" s="10">
        <v>6</v>
      </c>
      <c r="F74" s="10">
        <v>33587985</v>
      </c>
      <c r="G74" t="s">
        <v>152</v>
      </c>
      <c r="H74">
        <f t="shared" si="4"/>
        <v>1</v>
      </c>
      <c r="I74">
        <f t="shared" si="5"/>
        <v>1</v>
      </c>
      <c r="J74">
        <f t="shared" si="6"/>
        <v>1</v>
      </c>
      <c r="K74" t="str">
        <f t="shared" si="7"/>
        <v>-</v>
      </c>
      <c r="M74" s="10">
        <v>6</v>
      </c>
      <c r="N74" s="10">
        <v>33612550</v>
      </c>
      <c r="O74" t="s">
        <v>152</v>
      </c>
      <c r="P74">
        <v>1</v>
      </c>
      <c r="Q74">
        <v>1</v>
      </c>
      <c r="R74">
        <v>1</v>
      </c>
      <c r="S74" t="s">
        <v>152</v>
      </c>
    </row>
    <row r="75" spans="1:19" x14ac:dyDescent="0.35">
      <c r="A75" t="str">
        <f>LEFT(VEP!B75,FIND(":",VEP!B75)-1)</f>
        <v>15</v>
      </c>
      <c r="B75" t="str">
        <f>RIGHT(VEP!B75,LEN(VEP!B75)-FIND("-",VEP!B75))</f>
        <v>20300432</v>
      </c>
      <c r="C75" t="str">
        <f>IF(VEP!F75="-",VEP!G75,VEP!F75)</f>
        <v>-</v>
      </c>
      <c r="E75" s="10">
        <v>6</v>
      </c>
      <c r="F75" s="10">
        <v>33607897</v>
      </c>
      <c r="G75" t="s">
        <v>152</v>
      </c>
      <c r="H75">
        <f t="shared" si="4"/>
        <v>1</v>
      </c>
      <c r="I75">
        <f t="shared" si="5"/>
        <v>1</v>
      </c>
      <c r="J75">
        <f t="shared" si="6"/>
        <v>1</v>
      </c>
      <c r="K75" t="str">
        <f t="shared" si="7"/>
        <v>-</v>
      </c>
      <c r="M75" s="10">
        <v>6</v>
      </c>
      <c r="N75" s="10">
        <v>33723176</v>
      </c>
      <c r="O75" t="s">
        <v>152</v>
      </c>
      <c r="P75">
        <v>1</v>
      </c>
      <c r="Q75">
        <v>1</v>
      </c>
      <c r="R75">
        <v>1</v>
      </c>
      <c r="S75" t="s">
        <v>152</v>
      </c>
    </row>
    <row r="76" spans="1:19" x14ac:dyDescent="0.35">
      <c r="A76" t="str">
        <f>LEFT(VEP!B76,FIND(":",VEP!B76)-1)</f>
        <v>15</v>
      </c>
      <c r="B76" t="str">
        <f>RIGHT(VEP!B76,LEN(VEP!B76)-FIND("-",VEP!B76))</f>
        <v>20317533</v>
      </c>
      <c r="C76" t="str">
        <f>IF(VEP!F76="-",VEP!G76,VEP!F76)</f>
        <v>-</v>
      </c>
      <c r="E76" s="10">
        <v>6</v>
      </c>
      <c r="F76" s="10">
        <v>33612550</v>
      </c>
      <c r="G76" t="s">
        <v>152</v>
      </c>
      <c r="H76">
        <f t="shared" si="4"/>
        <v>1</v>
      </c>
      <c r="I76">
        <f t="shared" si="5"/>
        <v>1</v>
      </c>
      <c r="J76">
        <f t="shared" si="6"/>
        <v>1</v>
      </c>
      <c r="K76" t="str">
        <f t="shared" si="7"/>
        <v>-</v>
      </c>
      <c r="M76" s="10">
        <v>6</v>
      </c>
      <c r="N76" s="10">
        <v>33739474</v>
      </c>
      <c r="O76" t="s">
        <v>152</v>
      </c>
      <c r="P76">
        <v>1</v>
      </c>
      <c r="Q76">
        <v>1</v>
      </c>
      <c r="R76">
        <v>1</v>
      </c>
      <c r="S76" t="s">
        <v>152</v>
      </c>
    </row>
    <row r="77" spans="1:19" x14ac:dyDescent="0.35">
      <c r="A77" t="str">
        <f>LEFT(VEP!B77,FIND(":",VEP!B77)-1)</f>
        <v>16</v>
      </c>
      <c r="B77" t="str">
        <f>RIGHT(VEP!B77,LEN(VEP!B77)-FIND("-",VEP!B77))</f>
        <v>7435289</v>
      </c>
      <c r="C77" t="str">
        <f>IF(VEP!F77="-",VEP!G77,VEP!F77)</f>
        <v>TAS2R3</v>
      </c>
      <c r="E77" s="10">
        <v>6</v>
      </c>
      <c r="F77" s="10">
        <v>33723176</v>
      </c>
      <c r="G77" t="s">
        <v>152</v>
      </c>
      <c r="H77">
        <f t="shared" si="4"/>
        <v>1</v>
      </c>
      <c r="I77">
        <f t="shared" si="5"/>
        <v>1</v>
      </c>
      <c r="J77">
        <f t="shared" si="6"/>
        <v>1</v>
      </c>
      <c r="K77" t="str">
        <f t="shared" si="7"/>
        <v>-</v>
      </c>
      <c r="M77" s="10">
        <v>6</v>
      </c>
      <c r="N77" s="10">
        <v>47344887</v>
      </c>
      <c r="O77" t="s">
        <v>152</v>
      </c>
      <c r="P77">
        <v>1</v>
      </c>
      <c r="Q77">
        <v>1</v>
      </c>
      <c r="R77">
        <v>1</v>
      </c>
      <c r="S77" t="s">
        <v>152</v>
      </c>
    </row>
    <row r="78" spans="1:19" x14ac:dyDescent="0.35">
      <c r="A78" t="str">
        <f>LEFT(VEP!B78,FIND(":",VEP!B78)-1)</f>
        <v>16</v>
      </c>
      <c r="B78" t="str">
        <f>RIGHT(VEP!B78,LEN(VEP!B78)-FIND("-",VEP!B78))</f>
        <v>7462818</v>
      </c>
      <c r="C78" t="str">
        <f>IF(VEP!F78="-",VEP!G78,VEP!F78)</f>
        <v>SSBP1</v>
      </c>
      <c r="E78" s="10">
        <v>6</v>
      </c>
      <c r="F78" s="10">
        <v>33739474</v>
      </c>
      <c r="G78" t="s">
        <v>152</v>
      </c>
      <c r="H78">
        <f t="shared" si="4"/>
        <v>1</v>
      </c>
      <c r="I78">
        <f t="shared" si="5"/>
        <v>1</v>
      </c>
      <c r="J78">
        <f t="shared" si="6"/>
        <v>1</v>
      </c>
      <c r="K78" t="str">
        <f t="shared" si="7"/>
        <v>-</v>
      </c>
      <c r="M78" s="10">
        <v>6</v>
      </c>
      <c r="N78" s="10">
        <v>47380543</v>
      </c>
      <c r="O78" t="s">
        <v>152</v>
      </c>
      <c r="P78">
        <v>1</v>
      </c>
      <c r="Q78">
        <v>1</v>
      </c>
      <c r="R78">
        <v>1</v>
      </c>
      <c r="S78" t="s">
        <v>152</v>
      </c>
    </row>
    <row r="79" spans="1:19" x14ac:dyDescent="0.35">
      <c r="A79" t="str">
        <f>LEFT(VEP!B79,FIND(":",VEP!B79)-1)</f>
        <v>16</v>
      </c>
      <c r="B79" t="str">
        <f>RIGHT(VEP!B79,LEN(VEP!B79)-FIND("-",VEP!B79))</f>
        <v>7462818</v>
      </c>
      <c r="C79" t="str">
        <f>IF(VEP!F79="-",VEP!G79,VEP!F79)</f>
        <v>WEE2</v>
      </c>
      <c r="E79" s="10">
        <v>6</v>
      </c>
      <c r="F79" s="10">
        <v>47344887</v>
      </c>
      <c r="G79" t="s">
        <v>152</v>
      </c>
      <c r="H79">
        <f t="shared" si="4"/>
        <v>1</v>
      </c>
      <c r="I79">
        <f t="shared" si="5"/>
        <v>1</v>
      </c>
      <c r="J79">
        <f t="shared" si="6"/>
        <v>1</v>
      </c>
      <c r="K79" t="str">
        <f t="shared" si="7"/>
        <v>-</v>
      </c>
      <c r="M79" s="10">
        <v>7</v>
      </c>
      <c r="N79" s="10">
        <v>24652821</v>
      </c>
      <c r="O79" t="s">
        <v>228</v>
      </c>
      <c r="P79">
        <v>1</v>
      </c>
      <c r="Q79">
        <v>1</v>
      </c>
      <c r="R79">
        <v>1</v>
      </c>
      <c r="S79" t="s">
        <v>228</v>
      </c>
    </row>
    <row r="80" spans="1:19" x14ac:dyDescent="0.35">
      <c r="A80" t="str">
        <f>LEFT(VEP!B80,FIND(":",VEP!B80)-1)</f>
        <v>16</v>
      </c>
      <c r="B80" t="str">
        <f>RIGHT(VEP!B80,LEN(VEP!B80)-FIND("-",VEP!B80))</f>
        <v>7497368</v>
      </c>
      <c r="C80" t="str">
        <f>IF(VEP!F80="-",VEP!G80,VEP!F80)</f>
        <v>WEE2</v>
      </c>
      <c r="E80" s="10">
        <v>6</v>
      </c>
      <c r="F80" s="10">
        <v>47380543</v>
      </c>
      <c r="G80" t="s">
        <v>152</v>
      </c>
      <c r="H80">
        <f t="shared" si="4"/>
        <v>1</v>
      </c>
      <c r="I80">
        <f t="shared" si="5"/>
        <v>1</v>
      </c>
      <c r="J80">
        <f t="shared" si="6"/>
        <v>1</v>
      </c>
      <c r="K80" t="str">
        <f t="shared" si="7"/>
        <v>-</v>
      </c>
      <c r="M80" s="10">
        <v>7</v>
      </c>
      <c r="N80" s="10">
        <v>24664438</v>
      </c>
      <c r="O80" t="s">
        <v>228</v>
      </c>
      <c r="P80">
        <v>1</v>
      </c>
      <c r="Q80">
        <v>1</v>
      </c>
      <c r="R80">
        <v>1</v>
      </c>
      <c r="S80" t="s">
        <v>228</v>
      </c>
    </row>
    <row r="81" spans="1:19" x14ac:dyDescent="0.35">
      <c r="A81" t="str">
        <f>LEFT(VEP!B81,FIND(":",VEP!B81)-1)</f>
        <v>16</v>
      </c>
      <c r="B81" t="str">
        <f>RIGHT(VEP!B81,LEN(VEP!B81)-FIND("-",VEP!B81))</f>
        <v>7511448</v>
      </c>
      <c r="C81" t="str">
        <f>IF(VEP!F81="-",VEP!G81,VEP!F81)</f>
        <v>-</v>
      </c>
      <c r="E81" s="10">
        <v>7</v>
      </c>
      <c r="F81" s="10">
        <v>24652821</v>
      </c>
      <c r="G81" t="s">
        <v>228</v>
      </c>
      <c r="H81">
        <f t="shared" si="4"/>
        <v>1</v>
      </c>
      <c r="I81">
        <f t="shared" si="5"/>
        <v>1</v>
      </c>
      <c r="J81">
        <f t="shared" si="6"/>
        <v>1</v>
      </c>
      <c r="K81" t="str">
        <f t="shared" si="7"/>
        <v>RABGAP1L</v>
      </c>
      <c r="M81" s="10">
        <v>7</v>
      </c>
      <c r="N81" s="10">
        <v>43702273</v>
      </c>
      <c r="O81" t="s">
        <v>909</v>
      </c>
      <c r="P81">
        <v>1</v>
      </c>
      <c r="Q81">
        <v>1</v>
      </c>
      <c r="R81">
        <v>1</v>
      </c>
      <c r="S81" t="s">
        <v>909</v>
      </c>
    </row>
    <row r="82" spans="1:19" x14ac:dyDescent="0.35">
      <c r="A82" t="str">
        <f>LEFT(VEP!B82,FIND(":",VEP!B82)-1)</f>
        <v>16</v>
      </c>
      <c r="B82" t="str">
        <f>RIGHT(VEP!B82,LEN(VEP!B82)-FIND("-",VEP!B82))</f>
        <v>7513966</v>
      </c>
      <c r="C82" t="str">
        <f>IF(VEP!F82="-",VEP!G82,VEP!F82)</f>
        <v>-</v>
      </c>
      <c r="E82" s="10">
        <v>7</v>
      </c>
      <c r="F82" s="10">
        <v>24664438</v>
      </c>
      <c r="G82" t="s">
        <v>228</v>
      </c>
      <c r="H82">
        <f t="shared" si="4"/>
        <v>1</v>
      </c>
      <c r="I82">
        <f t="shared" si="5"/>
        <v>1</v>
      </c>
      <c r="J82">
        <f t="shared" si="6"/>
        <v>1</v>
      </c>
      <c r="K82" t="str">
        <f t="shared" si="7"/>
        <v>RABGAP1L</v>
      </c>
      <c r="M82" s="10">
        <v>7</v>
      </c>
      <c r="N82" s="10">
        <v>43719549</v>
      </c>
      <c r="O82" t="s">
        <v>909</v>
      </c>
      <c r="P82">
        <v>1</v>
      </c>
      <c r="Q82">
        <v>1</v>
      </c>
      <c r="R82">
        <v>1</v>
      </c>
      <c r="S82" t="s">
        <v>909</v>
      </c>
    </row>
    <row r="83" spans="1:19" x14ac:dyDescent="0.35">
      <c r="A83" t="str">
        <f>LEFT(VEP!B83,FIND(":",VEP!B83)-1)</f>
        <v>17</v>
      </c>
      <c r="B83" t="str">
        <f>RIGHT(VEP!B83,LEN(VEP!B83)-FIND("-",VEP!B83))</f>
        <v>3753156</v>
      </c>
      <c r="C83" t="str">
        <f>IF(VEP!F83="-",VEP!G83,VEP!F83)</f>
        <v>-</v>
      </c>
      <c r="E83" s="10">
        <v>7</v>
      </c>
      <c r="F83" s="10">
        <v>43702273</v>
      </c>
      <c r="G83" t="s">
        <v>909</v>
      </c>
      <c r="H83">
        <f t="shared" si="4"/>
        <v>1</v>
      </c>
      <c r="I83">
        <f t="shared" si="5"/>
        <v>1</v>
      </c>
      <c r="J83">
        <f t="shared" si="6"/>
        <v>1</v>
      </c>
      <c r="K83" t="str">
        <f t="shared" si="7"/>
        <v>SMAD2</v>
      </c>
      <c r="M83" s="10">
        <v>7</v>
      </c>
      <c r="N83" s="10">
        <v>43824889</v>
      </c>
      <c r="O83" t="s">
        <v>152</v>
      </c>
      <c r="P83">
        <v>1</v>
      </c>
      <c r="Q83">
        <v>1</v>
      </c>
      <c r="R83">
        <v>1</v>
      </c>
      <c r="S83" t="s">
        <v>152</v>
      </c>
    </row>
    <row r="84" spans="1:19" x14ac:dyDescent="0.35">
      <c r="A84" t="str">
        <f>LEFT(VEP!B84,FIND(":",VEP!B84)-1)</f>
        <v>18</v>
      </c>
      <c r="B84" t="str">
        <f>RIGHT(VEP!B84,LEN(VEP!B84)-FIND("-",VEP!B84))</f>
        <v>5182868</v>
      </c>
      <c r="C84" t="str">
        <f>IF(VEP!F84="-",VEP!G84,VEP!F84)</f>
        <v>-</v>
      </c>
      <c r="E84" s="10">
        <v>7</v>
      </c>
      <c r="F84" s="10">
        <v>43719549</v>
      </c>
      <c r="G84" t="s">
        <v>909</v>
      </c>
      <c r="H84">
        <f t="shared" si="4"/>
        <v>1</v>
      </c>
      <c r="I84">
        <f t="shared" si="5"/>
        <v>1</v>
      </c>
      <c r="J84">
        <f t="shared" si="6"/>
        <v>1</v>
      </c>
      <c r="K84" t="str">
        <f t="shared" si="7"/>
        <v>SMAD2</v>
      </c>
      <c r="M84" s="10">
        <v>7</v>
      </c>
      <c r="N84" s="10">
        <v>43839825</v>
      </c>
      <c r="O84" t="s">
        <v>152</v>
      </c>
      <c r="P84">
        <v>1</v>
      </c>
      <c r="Q84">
        <v>1</v>
      </c>
      <c r="R84">
        <v>1</v>
      </c>
      <c r="S84" t="s">
        <v>152</v>
      </c>
    </row>
    <row r="85" spans="1:19" x14ac:dyDescent="0.35">
      <c r="A85" t="str">
        <f>LEFT(VEP!B85,FIND(":",VEP!B85)-1)</f>
        <v>18</v>
      </c>
      <c r="B85" t="str">
        <f>RIGHT(VEP!B85,LEN(VEP!B85)-FIND("-",VEP!B85))</f>
        <v>29595073</v>
      </c>
      <c r="C85" t="str">
        <f>IF(VEP!F85="-",VEP!G85,VEP!F85)</f>
        <v>ENSCAFG00000046942</v>
      </c>
      <c r="E85" s="10">
        <v>7</v>
      </c>
      <c r="F85" s="10">
        <v>43824889</v>
      </c>
      <c r="G85" t="s">
        <v>152</v>
      </c>
      <c r="H85">
        <f t="shared" si="4"/>
        <v>1</v>
      </c>
      <c r="I85">
        <f t="shared" si="5"/>
        <v>1</v>
      </c>
      <c r="J85">
        <f t="shared" si="6"/>
        <v>1</v>
      </c>
      <c r="K85" t="str">
        <f t="shared" si="7"/>
        <v>-</v>
      </c>
      <c r="M85" s="10">
        <v>7</v>
      </c>
      <c r="N85" s="10">
        <v>45762366</v>
      </c>
      <c r="O85" t="s">
        <v>152</v>
      </c>
      <c r="P85">
        <v>1</v>
      </c>
      <c r="Q85">
        <v>1</v>
      </c>
      <c r="R85">
        <v>1</v>
      </c>
      <c r="S85" t="s">
        <v>152</v>
      </c>
    </row>
    <row r="86" spans="1:19" x14ac:dyDescent="0.35">
      <c r="A86" t="str">
        <f>LEFT(VEP!B86,FIND(":",VEP!B86)-1)</f>
        <v>18</v>
      </c>
      <c r="B86" t="str">
        <f>RIGHT(VEP!B86,LEN(VEP!B86)-FIND("-",VEP!B86))</f>
        <v>42926246</v>
      </c>
      <c r="C86" t="str">
        <f>IF(VEP!F86="-",VEP!G86,VEP!F86)</f>
        <v>-</v>
      </c>
      <c r="E86" s="10">
        <v>7</v>
      </c>
      <c r="F86" s="10">
        <v>43839825</v>
      </c>
      <c r="G86" t="s">
        <v>152</v>
      </c>
      <c r="H86">
        <f t="shared" si="4"/>
        <v>1</v>
      </c>
      <c r="I86">
        <f t="shared" si="5"/>
        <v>1</v>
      </c>
      <c r="J86">
        <f t="shared" si="6"/>
        <v>1</v>
      </c>
      <c r="K86" t="str">
        <f t="shared" si="7"/>
        <v>-</v>
      </c>
      <c r="M86" s="10">
        <v>7</v>
      </c>
      <c r="N86" s="10">
        <v>45847066</v>
      </c>
      <c r="O86" t="s">
        <v>152</v>
      </c>
      <c r="P86">
        <v>1</v>
      </c>
      <c r="Q86">
        <v>1</v>
      </c>
      <c r="R86">
        <v>1</v>
      </c>
      <c r="S86" t="s">
        <v>152</v>
      </c>
    </row>
    <row r="87" spans="1:19" x14ac:dyDescent="0.35">
      <c r="A87" t="str">
        <f>LEFT(VEP!B87,FIND(":",VEP!B87)-1)</f>
        <v>19</v>
      </c>
      <c r="B87" t="str">
        <f>RIGHT(VEP!B87,LEN(VEP!B87)-FIND("-",VEP!B87))</f>
        <v>4813917</v>
      </c>
      <c r="C87" t="str">
        <f>IF(VEP!F87="-",VEP!G87,VEP!F87)</f>
        <v>-</v>
      </c>
      <c r="E87" s="10">
        <v>7</v>
      </c>
      <c r="F87" s="10">
        <v>45762366</v>
      </c>
      <c r="G87" t="s">
        <v>152</v>
      </c>
      <c r="H87">
        <f t="shared" si="4"/>
        <v>1</v>
      </c>
      <c r="I87">
        <f t="shared" si="5"/>
        <v>1</v>
      </c>
      <c r="J87">
        <f t="shared" si="6"/>
        <v>1</v>
      </c>
      <c r="K87" t="str">
        <f t="shared" si="7"/>
        <v>-</v>
      </c>
      <c r="M87" s="10">
        <v>7</v>
      </c>
      <c r="N87" s="10">
        <v>45862873</v>
      </c>
      <c r="O87" t="s">
        <v>152</v>
      </c>
      <c r="P87">
        <v>1</v>
      </c>
      <c r="Q87">
        <v>1</v>
      </c>
      <c r="R87">
        <v>1</v>
      </c>
      <c r="S87" t="s">
        <v>152</v>
      </c>
    </row>
    <row r="88" spans="1:19" x14ac:dyDescent="0.35">
      <c r="A88" t="str">
        <f>LEFT(VEP!B88,FIND(":",VEP!B88)-1)</f>
        <v>19</v>
      </c>
      <c r="B88" t="str">
        <f>RIGHT(VEP!B88,LEN(VEP!B88)-FIND("-",VEP!B88))</f>
        <v>6178251</v>
      </c>
      <c r="C88" t="str">
        <f>IF(VEP!F88="-",VEP!G88,VEP!F88)</f>
        <v>-</v>
      </c>
      <c r="E88" s="10">
        <v>7</v>
      </c>
      <c r="F88" s="10">
        <v>45847066</v>
      </c>
      <c r="G88" t="s">
        <v>152</v>
      </c>
      <c r="H88">
        <f t="shared" si="4"/>
        <v>1</v>
      </c>
      <c r="I88">
        <f t="shared" si="5"/>
        <v>1</v>
      </c>
      <c r="J88">
        <f t="shared" si="6"/>
        <v>1</v>
      </c>
      <c r="K88" t="str">
        <f t="shared" si="7"/>
        <v>-</v>
      </c>
      <c r="M88" s="10">
        <v>7</v>
      </c>
      <c r="N88" s="10">
        <v>45870051</v>
      </c>
      <c r="O88" t="s">
        <v>152</v>
      </c>
      <c r="P88">
        <v>1</v>
      </c>
      <c r="Q88">
        <v>1</v>
      </c>
      <c r="R88">
        <v>1</v>
      </c>
      <c r="S88" t="s">
        <v>152</v>
      </c>
    </row>
    <row r="89" spans="1:19" x14ac:dyDescent="0.35">
      <c r="A89" t="str">
        <f>LEFT(VEP!B89,FIND(":",VEP!B89)-1)</f>
        <v>19</v>
      </c>
      <c r="B89" t="str">
        <f>RIGHT(VEP!B89,LEN(VEP!B89)-FIND("-",VEP!B89))</f>
        <v>6553427</v>
      </c>
      <c r="C89" t="str">
        <f>IF(VEP!F89="-",VEP!G89,VEP!F89)</f>
        <v>-</v>
      </c>
      <c r="E89" s="10">
        <v>7</v>
      </c>
      <c r="F89" s="10">
        <v>45862873</v>
      </c>
      <c r="G89" t="s">
        <v>152</v>
      </c>
      <c r="H89">
        <f t="shared" si="4"/>
        <v>1</v>
      </c>
      <c r="I89">
        <f t="shared" si="5"/>
        <v>1</v>
      </c>
      <c r="J89">
        <f t="shared" si="6"/>
        <v>1</v>
      </c>
      <c r="K89" t="str">
        <f t="shared" si="7"/>
        <v>-</v>
      </c>
      <c r="M89" s="10">
        <v>7</v>
      </c>
      <c r="N89" s="10">
        <v>45888863</v>
      </c>
      <c r="O89" t="s">
        <v>152</v>
      </c>
      <c r="P89">
        <v>1</v>
      </c>
      <c r="Q89">
        <v>1</v>
      </c>
      <c r="R89">
        <v>1</v>
      </c>
      <c r="S89" t="s">
        <v>152</v>
      </c>
    </row>
    <row r="90" spans="1:19" x14ac:dyDescent="0.35">
      <c r="A90" t="str">
        <f>LEFT(VEP!B90,FIND(":",VEP!B90)-1)</f>
        <v>19</v>
      </c>
      <c r="B90" t="str">
        <f>RIGHT(VEP!B90,LEN(VEP!B90)-FIND("-",VEP!B90))</f>
        <v>6560183</v>
      </c>
      <c r="C90" t="str">
        <f>IF(VEP!F90="-",VEP!G90,VEP!F90)</f>
        <v>-</v>
      </c>
      <c r="E90" s="10">
        <v>7</v>
      </c>
      <c r="F90" s="10">
        <v>45870051</v>
      </c>
      <c r="G90" t="s">
        <v>152</v>
      </c>
      <c r="H90">
        <f t="shared" si="4"/>
        <v>1</v>
      </c>
      <c r="I90">
        <f t="shared" si="5"/>
        <v>1</v>
      </c>
      <c r="J90">
        <f t="shared" si="6"/>
        <v>1</v>
      </c>
      <c r="K90" t="str">
        <f t="shared" si="7"/>
        <v>-</v>
      </c>
      <c r="M90" s="10">
        <v>7</v>
      </c>
      <c r="N90" s="10">
        <v>45909278</v>
      </c>
      <c r="O90" t="s">
        <v>914</v>
      </c>
      <c r="P90">
        <v>1</v>
      </c>
      <c r="Q90">
        <v>1</v>
      </c>
      <c r="R90">
        <v>1</v>
      </c>
      <c r="S90" t="s">
        <v>914</v>
      </c>
    </row>
    <row r="91" spans="1:19" x14ac:dyDescent="0.35">
      <c r="A91" t="str">
        <f>LEFT(VEP!B91,FIND(":",VEP!B91)-1)</f>
        <v>19</v>
      </c>
      <c r="B91" t="str">
        <f>RIGHT(VEP!B91,LEN(VEP!B91)-FIND("-",VEP!B91))</f>
        <v>6590666</v>
      </c>
      <c r="C91" t="str">
        <f>IF(VEP!F91="-",VEP!G91,VEP!F91)</f>
        <v>-</v>
      </c>
      <c r="E91" s="10">
        <v>7</v>
      </c>
      <c r="F91" s="10">
        <v>45888863</v>
      </c>
      <c r="G91" t="s">
        <v>152</v>
      </c>
      <c r="H91">
        <f t="shared" si="4"/>
        <v>1</v>
      </c>
      <c r="I91">
        <f t="shared" si="5"/>
        <v>1</v>
      </c>
      <c r="J91">
        <f t="shared" si="6"/>
        <v>1</v>
      </c>
      <c r="K91" t="str">
        <f t="shared" si="7"/>
        <v>-</v>
      </c>
      <c r="M91" s="10">
        <v>7</v>
      </c>
      <c r="N91" s="10">
        <v>45943309</v>
      </c>
      <c r="O91" t="s">
        <v>152</v>
      </c>
      <c r="P91">
        <v>1</v>
      </c>
      <c r="Q91">
        <v>1</v>
      </c>
      <c r="R91">
        <v>1</v>
      </c>
      <c r="S91" t="s">
        <v>152</v>
      </c>
    </row>
    <row r="92" spans="1:19" x14ac:dyDescent="0.35">
      <c r="A92" t="str">
        <f>LEFT(VEP!B92,FIND(":",VEP!B92)-1)</f>
        <v>19</v>
      </c>
      <c r="B92" t="str">
        <f>RIGHT(VEP!B92,LEN(VEP!B92)-FIND("-",VEP!B92))</f>
        <v>7095253</v>
      </c>
      <c r="C92" t="str">
        <f>IF(VEP!F92="-",VEP!G92,VEP!F92)</f>
        <v>-</v>
      </c>
      <c r="E92" s="10">
        <v>7</v>
      </c>
      <c r="F92" s="10">
        <v>45909278</v>
      </c>
      <c r="G92" t="s">
        <v>914</v>
      </c>
      <c r="H92">
        <f t="shared" si="4"/>
        <v>1</v>
      </c>
      <c r="I92">
        <f t="shared" si="5"/>
        <v>1</v>
      </c>
      <c r="J92">
        <f t="shared" si="6"/>
        <v>1</v>
      </c>
      <c r="K92" t="str">
        <f t="shared" si="7"/>
        <v>ENSCAFG00000041034</v>
      </c>
      <c r="M92" s="10">
        <v>7</v>
      </c>
      <c r="N92" s="10">
        <v>48982155</v>
      </c>
      <c r="O92" t="s">
        <v>916</v>
      </c>
      <c r="P92">
        <v>1</v>
      </c>
      <c r="Q92">
        <v>1</v>
      </c>
      <c r="R92">
        <v>1</v>
      </c>
      <c r="S92" t="s">
        <v>916</v>
      </c>
    </row>
    <row r="93" spans="1:19" x14ac:dyDescent="0.35">
      <c r="A93" t="str">
        <f>LEFT(VEP!B93,FIND(":",VEP!B93)-1)</f>
        <v>19</v>
      </c>
      <c r="B93" t="str">
        <f>RIGHT(VEP!B93,LEN(VEP!B93)-FIND("-",VEP!B93))</f>
        <v>7097389</v>
      </c>
      <c r="C93" t="str">
        <f>IF(VEP!F93="-",VEP!G93,VEP!F93)</f>
        <v>-</v>
      </c>
      <c r="E93" s="10">
        <v>7</v>
      </c>
      <c r="F93" s="10">
        <v>45943309</v>
      </c>
      <c r="G93" t="s">
        <v>152</v>
      </c>
      <c r="H93">
        <f t="shared" si="4"/>
        <v>1</v>
      </c>
      <c r="I93">
        <f t="shared" si="5"/>
        <v>1</v>
      </c>
      <c r="J93">
        <f t="shared" si="6"/>
        <v>1</v>
      </c>
      <c r="K93" t="str">
        <f t="shared" si="7"/>
        <v>-</v>
      </c>
      <c r="M93" s="10">
        <v>7</v>
      </c>
      <c r="N93" s="10">
        <v>54357413</v>
      </c>
      <c r="O93" t="s">
        <v>152</v>
      </c>
      <c r="P93">
        <v>1</v>
      </c>
      <c r="Q93">
        <v>1</v>
      </c>
      <c r="R93">
        <v>1</v>
      </c>
      <c r="S93" t="s">
        <v>152</v>
      </c>
    </row>
    <row r="94" spans="1:19" x14ac:dyDescent="0.35">
      <c r="A94" t="str">
        <f>LEFT(VEP!B94,FIND(":",VEP!B94)-1)</f>
        <v>19</v>
      </c>
      <c r="B94" t="str">
        <f>RIGHT(VEP!B94,LEN(VEP!B94)-FIND("-",VEP!B94))</f>
        <v>7117822</v>
      </c>
      <c r="C94" t="str">
        <f>IF(VEP!F94="-",VEP!G94,VEP!F94)</f>
        <v>-</v>
      </c>
      <c r="E94" s="10">
        <v>7</v>
      </c>
      <c r="F94" s="10">
        <v>48982155</v>
      </c>
      <c r="G94" t="s">
        <v>916</v>
      </c>
      <c r="H94">
        <f t="shared" si="4"/>
        <v>1</v>
      </c>
      <c r="I94">
        <f t="shared" si="5"/>
        <v>1</v>
      </c>
      <c r="J94">
        <f t="shared" si="6"/>
        <v>1</v>
      </c>
      <c r="K94" t="str">
        <f t="shared" si="7"/>
        <v>ENSCAFG00000036735</v>
      </c>
      <c r="M94" s="10">
        <v>7</v>
      </c>
      <c r="N94" s="10">
        <v>54367434</v>
      </c>
      <c r="O94" t="s">
        <v>152</v>
      </c>
      <c r="P94">
        <v>1</v>
      </c>
      <c r="Q94">
        <v>1</v>
      </c>
      <c r="R94">
        <v>1</v>
      </c>
      <c r="S94" t="s">
        <v>152</v>
      </c>
    </row>
    <row r="95" spans="1:19" x14ac:dyDescent="0.35">
      <c r="A95" t="str">
        <f>LEFT(VEP!B95,FIND(":",VEP!B95)-1)</f>
        <v>19</v>
      </c>
      <c r="B95" t="str">
        <f>RIGHT(VEP!B95,LEN(VEP!B95)-FIND("-",VEP!B95))</f>
        <v>7122489</v>
      </c>
      <c r="C95" t="str">
        <f>IF(VEP!F95="-",VEP!G95,VEP!F95)</f>
        <v>-</v>
      </c>
      <c r="E95" s="10">
        <v>7</v>
      </c>
      <c r="F95" s="10">
        <v>54357413</v>
      </c>
      <c r="G95" t="s">
        <v>152</v>
      </c>
      <c r="H95">
        <f t="shared" si="4"/>
        <v>1</v>
      </c>
      <c r="I95">
        <f t="shared" si="5"/>
        <v>1</v>
      </c>
      <c r="J95">
        <f t="shared" si="6"/>
        <v>1</v>
      </c>
      <c r="K95" t="str">
        <f t="shared" si="7"/>
        <v>-</v>
      </c>
      <c r="M95" s="10">
        <v>7</v>
      </c>
      <c r="N95" s="10">
        <v>54510930</v>
      </c>
      <c r="O95" t="s">
        <v>152</v>
      </c>
      <c r="P95">
        <v>1</v>
      </c>
      <c r="Q95">
        <v>1</v>
      </c>
      <c r="R95">
        <v>1</v>
      </c>
      <c r="S95" t="s">
        <v>152</v>
      </c>
    </row>
    <row r="96" spans="1:19" x14ac:dyDescent="0.35">
      <c r="A96" t="str">
        <f>LEFT(VEP!B96,FIND(":",VEP!B96)-1)</f>
        <v>19</v>
      </c>
      <c r="B96" t="str">
        <f>RIGHT(VEP!B96,LEN(VEP!B96)-FIND("-",VEP!B96))</f>
        <v>7134607</v>
      </c>
      <c r="C96" t="str">
        <f>IF(VEP!F96="-",VEP!G96,VEP!F96)</f>
        <v>-</v>
      </c>
      <c r="E96" s="10">
        <v>7</v>
      </c>
      <c r="F96" s="10">
        <v>54367434</v>
      </c>
      <c r="G96" t="s">
        <v>152</v>
      </c>
      <c r="H96">
        <f t="shared" si="4"/>
        <v>1</v>
      </c>
      <c r="I96">
        <f t="shared" si="5"/>
        <v>1</v>
      </c>
      <c r="J96">
        <f t="shared" si="6"/>
        <v>1</v>
      </c>
      <c r="K96" t="str">
        <f t="shared" si="7"/>
        <v>-</v>
      </c>
      <c r="M96" s="10">
        <v>7</v>
      </c>
      <c r="N96" s="10">
        <v>54529565</v>
      </c>
      <c r="O96" t="s">
        <v>152</v>
      </c>
      <c r="P96">
        <v>1</v>
      </c>
      <c r="Q96">
        <v>1</v>
      </c>
      <c r="R96">
        <v>1</v>
      </c>
      <c r="S96" t="s">
        <v>152</v>
      </c>
    </row>
    <row r="97" spans="1:19" x14ac:dyDescent="0.35">
      <c r="A97" t="str">
        <f>LEFT(VEP!B97,FIND(":",VEP!B97)-1)</f>
        <v>2</v>
      </c>
      <c r="B97" t="str">
        <f>RIGHT(VEP!B97,LEN(VEP!B97)-FIND("-",VEP!B97))</f>
        <v>18035654</v>
      </c>
      <c r="C97" t="str">
        <f>IF(VEP!F97="-",VEP!G97,VEP!F97)</f>
        <v>MPP7</v>
      </c>
      <c r="E97" s="10">
        <v>7</v>
      </c>
      <c r="F97" s="10">
        <v>54510930</v>
      </c>
      <c r="G97" t="s">
        <v>152</v>
      </c>
      <c r="H97">
        <f t="shared" si="4"/>
        <v>1</v>
      </c>
      <c r="I97">
        <f t="shared" si="5"/>
        <v>1</v>
      </c>
      <c r="J97">
        <f t="shared" si="6"/>
        <v>1</v>
      </c>
      <c r="K97" t="str">
        <f t="shared" si="7"/>
        <v>-</v>
      </c>
      <c r="M97" s="10">
        <v>7</v>
      </c>
      <c r="N97" s="10">
        <v>56099877</v>
      </c>
      <c r="O97" t="s">
        <v>925</v>
      </c>
      <c r="P97">
        <v>1</v>
      </c>
      <c r="Q97">
        <v>1</v>
      </c>
      <c r="R97">
        <v>1</v>
      </c>
      <c r="S97" t="s">
        <v>925</v>
      </c>
    </row>
    <row r="98" spans="1:19" x14ac:dyDescent="0.35">
      <c r="A98" t="str">
        <f>LEFT(VEP!B98,FIND(":",VEP!B98)-1)</f>
        <v>2</v>
      </c>
      <c r="B98" t="str">
        <f>RIGHT(VEP!B98,LEN(VEP!B98)-FIND("-",VEP!B98))</f>
        <v>18035654</v>
      </c>
      <c r="C98" t="str">
        <f>IF(VEP!F98="-",VEP!G98,VEP!F98)</f>
        <v>MPP7</v>
      </c>
      <c r="E98" s="10">
        <v>7</v>
      </c>
      <c r="F98" s="10">
        <v>54529565</v>
      </c>
      <c r="G98" t="s">
        <v>152</v>
      </c>
      <c r="H98">
        <f t="shared" si="4"/>
        <v>1</v>
      </c>
      <c r="I98">
        <f t="shared" si="5"/>
        <v>1</v>
      </c>
      <c r="J98">
        <f t="shared" si="6"/>
        <v>1</v>
      </c>
      <c r="K98" t="str">
        <f t="shared" si="7"/>
        <v>-</v>
      </c>
      <c r="M98" s="10">
        <v>8</v>
      </c>
      <c r="N98" s="10">
        <v>1589632</v>
      </c>
      <c r="O98" t="s">
        <v>234</v>
      </c>
      <c r="P98">
        <v>1</v>
      </c>
      <c r="Q98">
        <v>1</v>
      </c>
      <c r="R98">
        <v>1</v>
      </c>
      <c r="S98" t="s">
        <v>234</v>
      </c>
    </row>
    <row r="99" spans="1:19" x14ac:dyDescent="0.35">
      <c r="A99" t="str">
        <f>LEFT(VEP!B99,FIND(":",VEP!B99)-1)</f>
        <v>2</v>
      </c>
      <c r="B99" t="str">
        <f>RIGHT(VEP!B99,LEN(VEP!B99)-FIND("-",VEP!B99))</f>
        <v>18035654</v>
      </c>
      <c r="C99" t="str">
        <f>IF(VEP!F99="-",VEP!G99,VEP!F99)</f>
        <v>MPP7</v>
      </c>
      <c r="E99" s="10">
        <v>7</v>
      </c>
      <c r="F99" s="10">
        <v>56099877</v>
      </c>
      <c r="G99" t="s">
        <v>925</v>
      </c>
      <c r="H99">
        <f t="shared" si="4"/>
        <v>1</v>
      </c>
      <c r="I99">
        <f t="shared" si="5"/>
        <v>1</v>
      </c>
      <c r="J99">
        <f t="shared" si="6"/>
        <v>1</v>
      </c>
      <c r="K99" t="str">
        <f t="shared" si="7"/>
        <v>ASXL3</v>
      </c>
      <c r="M99" s="10">
        <v>8</v>
      </c>
      <c r="N99" s="10">
        <v>1620419</v>
      </c>
      <c r="O99" t="s">
        <v>234</v>
      </c>
      <c r="P99">
        <v>1</v>
      </c>
      <c r="Q99">
        <v>1</v>
      </c>
      <c r="R99">
        <v>1</v>
      </c>
      <c r="S99" t="s">
        <v>234</v>
      </c>
    </row>
    <row r="100" spans="1:19" x14ac:dyDescent="0.35">
      <c r="A100" t="str">
        <f>LEFT(VEP!B100,FIND(":",VEP!B100)-1)</f>
        <v>2</v>
      </c>
      <c r="B100" t="str">
        <f>RIGHT(VEP!B100,LEN(VEP!B100)-FIND("-",VEP!B100))</f>
        <v>18035654</v>
      </c>
      <c r="C100" t="str">
        <f>IF(VEP!F100="-",VEP!G100,VEP!F100)</f>
        <v>MPP7</v>
      </c>
      <c r="E100" s="10">
        <v>8</v>
      </c>
      <c r="F100" s="10">
        <v>1589632</v>
      </c>
      <c r="G100" t="s">
        <v>234</v>
      </c>
      <c r="H100">
        <f t="shared" si="4"/>
        <v>1</v>
      </c>
      <c r="I100">
        <f t="shared" si="5"/>
        <v>1</v>
      </c>
      <c r="J100">
        <f t="shared" si="6"/>
        <v>1</v>
      </c>
      <c r="K100" t="str">
        <f t="shared" si="7"/>
        <v>SLC24A4</v>
      </c>
      <c r="M100" s="10">
        <v>8</v>
      </c>
      <c r="N100" s="10">
        <v>1639245</v>
      </c>
      <c r="O100" t="s">
        <v>234</v>
      </c>
      <c r="P100">
        <v>1</v>
      </c>
      <c r="Q100">
        <v>1</v>
      </c>
      <c r="R100">
        <v>1</v>
      </c>
      <c r="S100" t="s">
        <v>234</v>
      </c>
    </row>
    <row r="101" spans="1:19" x14ac:dyDescent="0.35">
      <c r="A101" t="str">
        <f>LEFT(VEP!B101,FIND(":",VEP!B101)-1)</f>
        <v>2</v>
      </c>
      <c r="B101" t="str">
        <f>RIGHT(VEP!B101,LEN(VEP!B101)-FIND("-",VEP!B101))</f>
        <v>18035654</v>
      </c>
      <c r="C101" t="str">
        <f>IF(VEP!F101="-",VEP!G101,VEP!F101)</f>
        <v>MPP7</v>
      </c>
      <c r="E101" s="10">
        <v>8</v>
      </c>
      <c r="F101" s="10">
        <v>1620419</v>
      </c>
      <c r="G101" t="s">
        <v>234</v>
      </c>
      <c r="H101">
        <f t="shared" si="4"/>
        <v>1</v>
      </c>
      <c r="I101">
        <f t="shared" si="5"/>
        <v>1</v>
      </c>
      <c r="J101">
        <f t="shared" si="6"/>
        <v>1</v>
      </c>
      <c r="K101" t="str">
        <f t="shared" si="7"/>
        <v>SLC24A4</v>
      </c>
      <c r="M101" s="10">
        <v>8</v>
      </c>
      <c r="N101" s="10">
        <v>1668981</v>
      </c>
      <c r="O101" t="s">
        <v>234</v>
      </c>
      <c r="P101">
        <v>1</v>
      </c>
      <c r="Q101">
        <v>1</v>
      </c>
      <c r="R101">
        <v>1</v>
      </c>
      <c r="S101" t="s">
        <v>234</v>
      </c>
    </row>
    <row r="102" spans="1:19" x14ac:dyDescent="0.35">
      <c r="A102" t="str">
        <f>LEFT(VEP!B102,FIND(":",VEP!B102)-1)</f>
        <v>2</v>
      </c>
      <c r="B102" t="str">
        <f>RIGHT(VEP!B102,LEN(VEP!B102)-FIND("-",VEP!B102))</f>
        <v>19458355</v>
      </c>
      <c r="C102" t="str">
        <f>IF(VEP!F102="-",VEP!G102,VEP!F102)</f>
        <v>-</v>
      </c>
      <c r="E102" s="10">
        <v>8</v>
      </c>
      <c r="F102" s="10">
        <v>1639245</v>
      </c>
      <c r="G102" t="s">
        <v>234</v>
      </c>
      <c r="H102">
        <f t="shared" si="4"/>
        <v>1</v>
      </c>
      <c r="I102">
        <f t="shared" si="5"/>
        <v>1</v>
      </c>
      <c r="J102">
        <f t="shared" si="6"/>
        <v>1</v>
      </c>
      <c r="K102" t="str">
        <f t="shared" si="7"/>
        <v>SLC24A4</v>
      </c>
      <c r="M102" s="10">
        <v>8</v>
      </c>
      <c r="N102" s="10">
        <v>1675719</v>
      </c>
      <c r="O102" t="s">
        <v>234</v>
      </c>
      <c r="P102">
        <v>1</v>
      </c>
      <c r="Q102">
        <v>1</v>
      </c>
      <c r="R102">
        <v>1</v>
      </c>
      <c r="S102" t="s">
        <v>234</v>
      </c>
    </row>
    <row r="103" spans="1:19" x14ac:dyDescent="0.35">
      <c r="A103" t="str">
        <f>LEFT(VEP!B103,FIND(":",VEP!B103)-1)</f>
        <v>2</v>
      </c>
      <c r="B103" t="str">
        <f>RIGHT(VEP!B103,LEN(VEP!B103)-FIND("-",VEP!B103))</f>
        <v>19490670</v>
      </c>
      <c r="C103" t="str">
        <f>IF(VEP!F103="-",VEP!G103,VEP!F103)</f>
        <v>ST8SIA6</v>
      </c>
      <c r="E103" s="10">
        <v>8</v>
      </c>
      <c r="F103" s="10">
        <v>1668981</v>
      </c>
      <c r="G103" t="s">
        <v>234</v>
      </c>
      <c r="H103">
        <f t="shared" si="4"/>
        <v>1</v>
      </c>
      <c r="I103">
        <f t="shared" si="5"/>
        <v>1</v>
      </c>
      <c r="J103">
        <f t="shared" si="6"/>
        <v>1</v>
      </c>
      <c r="K103" t="str">
        <f t="shared" si="7"/>
        <v>SLC24A4</v>
      </c>
      <c r="M103" s="10">
        <v>8</v>
      </c>
      <c r="N103" s="10">
        <v>7601169</v>
      </c>
      <c r="O103" t="s">
        <v>152</v>
      </c>
      <c r="P103">
        <v>1</v>
      </c>
      <c r="Q103">
        <v>1</v>
      </c>
      <c r="R103">
        <v>1</v>
      </c>
      <c r="S103" t="s">
        <v>152</v>
      </c>
    </row>
    <row r="104" spans="1:19" x14ac:dyDescent="0.35">
      <c r="A104" t="str">
        <f>LEFT(VEP!B104,FIND(":",VEP!B104)-1)</f>
        <v>2</v>
      </c>
      <c r="B104" t="str">
        <f>RIGHT(VEP!B104,LEN(VEP!B104)-FIND("-",VEP!B104))</f>
        <v>19490670</v>
      </c>
      <c r="C104" t="str">
        <f>IF(VEP!F104="-",VEP!G104,VEP!F104)</f>
        <v>ST8SIA6</v>
      </c>
      <c r="E104" s="10">
        <v>8</v>
      </c>
      <c r="F104" s="10">
        <v>1675719</v>
      </c>
      <c r="G104" t="s">
        <v>234</v>
      </c>
      <c r="H104">
        <f t="shared" si="4"/>
        <v>1</v>
      </c>
      <c r="I104">
        <f t="shared" si="5"/>
        <v>1</v>
      </c>
      <c r="J104">
        <f t="shared" si="6"/>
        <v>1</v>
      </c>
      <c r="K104" t="str">
        <f t="shared" si="7"/>
        <v>SLC24A4</v>
      </c>
      <c r="M104" s="10">
        <v>8</v>
      </c>
      <c r="N104" s="10">
        <v>7735497</v>
      </c>
      <c r="O104" t="s">
        <v>152</v>
      </c>
      <c r="P104">
        <v>1</v>
      </c>
      <c r="Q104">
        <v>1</v>
      </c>
      <c r="R104">
        <v>1</v>
      </c>
      <c r="S104" t="s">
        <v>152</v>
      </c>
    </row>
    <row r="105" spans="1:19" x14ac:dyDescent="0.35">
      <c r="A105" t="str">
        <f>LEFT(VEP!B105,FIND(":",VEP!B105)-1)</f>
        <v>2</v>
      </c>
      <c r="B105" t="str">
        <f>RIGHT(VEP!B105,LEN(VEP!B105)-FIND("-",VEP!B105))</f>
        <v>19612695</v>
      </c>
      <c r="C105" t="str">
        <f>IF(VEP!F105="-",VEP!G105,VEP!F105)</f>
        <v>ST8SIA6</v>
      </c>
      <c r="E105" s="10">
        <v>8</v>
      </c>
      <c r="F105" s="10">
        <v>7601169</v>
      </c>
      <c r="G105" t="s">
        <v>152</v>
      </c>
      <c r="H105">
        <f t="shared" si="4"/>
        <v>1</v>
      </c>
      <c r="I105">
        <f t="shared" si="5"/>
        <v>1</v>
      </c>
      <c r="J105">
        <f t="shared" si="6"/>
        <v>1</v>
      </c>
      <c r="K105" t="str">
        <f t="shared" si="7"/>
        <v>-</v>
      </c>
      <c r="M105" s="10">
        <v>8</v>
      </c>
      <c r="N105" s="10">
        <v>21196557</v>
      </c>
      <c r="O105" t="s">
        <v>152</v>
      </c>
      <c r="P105">
        <v>1</v>
      </c>
      <c r="Q105">
        <v>1</v>
      </c>
      <c r="R105">
        <v>1</v>
      </c>
      <c r="S105" t="s">
        <v>152</v>
      </c>
    </row>
    <row r="106" spans="1:19" x14ac:dyDescent="0.35">
      <c r="A106" t="str">
        <f>LEFT(VEP!B106,FIND(":",VEP!B106)-1)</f>
        <v>2</v>
      </c>
      <c r="B106" t="str">
        <f>RIGHT(VEP!B106,LEN(VEP!B106)-FIND("-",VEP!B106))</f>
        <v>19612695</v>
      </c>
      <c r="C106" t="str">
        <f>IF(VEP!F106="-",VEP!G106,VEP!F106)</f>
        <v>ST8SIA6</v>
      </c>
      <c r="E106" s="10">
        <v>8</v>
      </c>
      <c r="F106" s="10">
        <v>7735497</v>
      </c>
      <c r="G106" t="s">
        <v>152</v>
      </c>
      <c r="H106">
        <f t="shared" si="4"/>
        <v>1</v>
      </c>
      <c r="I106">
        <f t="shared" si="5"/>
        <v>1</v>
      </c>
      <c r="J106">
        <f t="shared" si="6"/>
        <v>1</v>
      </c>
      <c r="K106" t="str">
        <f t="shared" si="7"/>
        <v>-</v>
      </c>
      <c r="M106" s="10">
        <v>8</v>
      </c>
      <c r="N106" s="10">
        <v>46608702</v>
      </c>
      <c r="O106" t="s">
        <v>930</v>
      </c>
      <c r="P106">
        <v>2</v>
      </c>
      <c r="Q106">
        <v>2</v>
      </c>
      <c r="R106">
        <v>1</v>
      </c>
      <c r="S106" t="s">
        <v>1531</v>
      </c>
    </row>
    <row r="107" spans="1:19" x14ac:dyDescent="0.35">
      <c r="A107" t="str">
        <f>LEFT(VEP!B107,FIND(":",VEP!B107)-1)</f>
        <v>2</v>
      </c>
      <c r="B107" t="str">
        <f>RIGHT(VEP!B107,LEN(VEP!B107)-FIND("-",VEP!B107))</f>
        <v>61876498</v>
      </c>
      <c r="C107" t="str">
        <f>IF(VEP!F107="-",VEP!G107,VEP!F107)</f>
        <v>FTO</v>
      </c>
      <c r="E107" s="10">
        <v>8</v>
      </c>
      <c r="F107" s="10">
        <v>21196557</v>
      </c>
      <c r="G107" t="s">
        <v>152</v>
      </c>
      <c r="H107">
        <f t="shared" si="4"/>
        <v>1</v>
      </c>
      <c r="I107">
        <f t="shared" si="5"/>
        <v>1</v>
      </c>
      <c r="J107">
        <f t="shared" si="6"/>
        <v>1</v>
      </c>
      <c r="K107" t="str">
        <f t="shared" si="7"/>
        <v>-</v>
      </c>
      <c r="M107" s="10">
        <v>9</v>
      </c>
      <c r="N107" s="10">
        <v>29752455</v>
      </c>
      <c r="O107" t="s">
        <v>152</v>
      </c>
      <c r="P107">
        <v>1</v>
      </c>
      <c r="Q107">
        <v>1</v>
      </c>
      <c r="R107">
        <v>1</v>
      </c>
      <c r="S107" t="s">
        <v>152</v>
      </c>
    </row>
    <row r="108" spans="1:19" x14ac:dyDescent="0.35">
      <c r="A108" t="str">
        <f>LEFT(VEP!B108,FIND(":",VEP!B108)-1)</f>
        <v>2</v>
      </c>
      <c r="B108" t="str">
        <f>RIGHT(VEP!B108,LEN(VEP!B108)-FIND("-",VEP!B108))</f>
        <v>61876498</v>
      </c>
      <c r="C108" t="str">
        <f>IF(VEP!F108="-",VEP!G108,VEP!F108)</f>
        <v>FTO</v>
      </c>
      <c r="E108" s="10">
        <v>8</v>
      </c>
      <c r="F108" s="10">
        <v>46608702</v>
      </c>
      <c r="G108" t="s">
        <v>934</v>
      </c>
      <c r="H108">
        <f t="shared" si="4"/>
        <v>1</v>
      </c>
      <c r="I108">
        <f t="shared" si="5"/>
        <v>2</v>
      </c>
      <c r="J108">
        <f t="shared" si="6"/>
        <v>0</v>
      </c>
      <c r="K108" t="str">
        <f t="shared" si="7"/>
        <v>NUMB</v>
      </c>
      <c r="M108" s="10">
        <v>9</v>
      </c>
      <c r="N108" s="10">
        <v>29831895</v>
      </c>
      <c r="O108" t="s">
        <v>247</v>
      </c>
      <c r="P108">
        <v>1</v>
      </c>
      <c r="Q108">
        <v>1</v>
      </c>
      <c r="R108">
        <v>1</v>
      </c>
      <c r="S108" t="s">
        <v>247</v>
      </c>
    </row>
    <row r="109" spans="1:19" x14ac:dyDescent="0.35">
      <c r="A109" t="str">
        <f>LEFT(VEP!B109,FIND(":",VEP!B109)-1)</f>
        <v>2</v>
      </c>
      <c r="B109" t="str">
        <f>RIGHT(VEP!B109,LEN(VEP!B109)-FIND("-",VEP!B109))</f>
        <v>61876498</v>
      </c>
      <c r="C109" t="str">
        <f>IF(VEP!F109="-",VEP!G109,VEP!F109)</f>
        <v>FTO</v>
      </c>
      <c r="E109" s="10">
        <v>8</v>
      </c>
      <c r="F109" s="10">
        <v>46608702</v>
      </c>
      <c r="G109" t="s">
        <v>930</v>
      </c>
      <c r="H109">
        <f t="shared" si="4"/>
        <v>2</v>
      </c>
      <c r="I109">
        <f t="shared" si="5"/>
        <v>2</v>
      </c>
      <c r="J109">
        <f t="shared" si="6"/>
        <v>1</v>
      </c>
      <c r="K109" t="str">
        <f t="shared" si="7"/>
        <v>NUMB,PAPLN</v>
      </c>
      <c r="M109" s="10">
        <v>9</v>
      </c>
      <c r="N109" s="10">
        <v>44176284</v>
      </c>
      <c r="O109" t="s">
        <v>939</v>
      </c>
      <c r="P109">
        <v>1</v>
      </c>
      <c r="Q109">
        <v>1</v>
      </c>
      <c r="R109">
        <v>1</v>
      </c>
      <c r="S109" t="s">
        <v>939</v>
      </c>
    </row>
    <row r="110" spans="1:19" x14ac:dyDescent="0.35">
      <c r="A110" t="str">
        <f>LEFT(VEP!B110,FIND(":",VEP!B110)-1)</f>
        <v>2</v>
      </c>
      <c r="B110" t="str">
        <f>RIGHT(VEP!B110,LEN(VEP!B110)-FIND("-",VEP!B110))</f>
        <v>61876498</v>
      </c>
      <c r="C110" t="str">
        <f>IF(VEP!F110="-",VEP!G110,VEP!F110)</f>
        <v>FTO</v>
      </c>
      <c r="E110" s="10">
        <v>9</v>
      </c>
      <c r="F110" s="10">
        <v>29752455</v>
      </c>
      <c r="G110" t="s">
        <v>152</v>
      </c>
      <c r="H110">
        <f t="shared" si="4"/>
        <v>1</v>
      </c>
      <c r="I110">
        <f t="shared" si="5"/>
        <v>1</v>
      </c>
      <c r="J110">
        <f t="shared" si="6"/>
        <v>1</v>
      </c>
      <c r="K110" t="str">
        <f t="shared" si="7"/>
        <v>-</v>
      </c>
      <c r="M110" s="10">
        <v>10</v>
      </c>
      <c r="N110" s="10">
        <v>4413901</v>
      </c>
      <c r="O110" t="s">
        <v>152</v>
      </c>
      <c r="P110">
        <v>1</v>
      </c>
      <c r="Q110">
        <v>1</v>
      </c>
      <c r="R110">
        <v>1</v>
      </c>
      <c r="S110" t="s">
        <v>152</v>
      </c>
    </row>
    <row r="111" spans="1:19" x14ac:dyDescent="0.35">
      <c r="A111" t="str">
        <f>LEFT(VEP!B111,FIND(":",VEP!B111)-1)</f>
        <v>2</v>
      </c>
      <c r="B111" t="str">
        <f>RIGHT(VEP!B111,LEN(VEP!B111)-FIND("-",VEP!B111))</f>
        <v>61876498</v>
      </c>
      <c r="C111" t="str">
        <f>IF(VEP!F111="-",VEP!G111,VEP!F111)</f>
        <v>FTO</v>
      </c>
      <c r="E111" s="10">
        <v>9</v>
      </c>
      <c r="F111" s="10">
        <v>29831895</v>
      </c>
      <c r="G111" t="s">
        <v>247</v>
      </c>
      <c r="H111">
        <f t="shared" si="4"/>
        <v>1</v>
      </c>
      <c r="I111">
        <f t="shared" si="5"/>
        <v>1</v>
      </c>
      <c r="J111">
        <f t="shared" si="6"/>
        <v>1</v>
      </c>
      <c r="K111" t="str">
        <f t="shared" si="7"/>
        <v>ENSCAFG00000049515</v>
      </c>
      <c r="M111" s="10">
        <v>10</v>
      </c>
      <c r="N111" s="10">
        <v>8070103</v>
      </c>
      <c r="O111" t="s">
        <v>152</v>
      </c>
      <c r="P111">
        <v>1</v>
      </c>
      <c r="Q111">
        <v>1</v>
      </c>
      <c r="R111">
        <v>1</v>
      </c>
      <c r="S111" t="s">
        <v>152</v>
      </c>
    </row>
    <row r="112" spans="1:19" x14ac:dyDescent="0.35">
      <c r="A112" t="str">
        <f>LEFT(VEP!B112,FIND(":",VEP!B112)-1)</f>
        <v>2</v>
      </c>
      <c r="B112" t="str">
        <f>RIGHT(VEP!B112,LEN(VEP!B112)-FIND("-",VEP!B112))</f>
        <v>61876498</v>
      </c>
      <c r="C112" t="str">
        <f>IF(VEP!F112="-",VEP!G112,VEP!F112)</f>
        <v>FTO</v>
      </c>
      <c r="E112" s="10">
        <v>9</v>
      </c>
      <c r="F112" s="10">
        <v>44176284</v>
      </c>
      <c r="G112" t="s">
        <v>939</v>
      </c>
      <c r="H112">
        <f t="shared" si="4"/>
        <v>1</v>
      </c>
      <c r="I112">
        <f t="shared" si="5"/>
        <v>1</v>
      </c>
      <c r="J112">
        <f t="shared" si="6"/>
        <v>1</v>
      </c>
      <c r="K112" t="str">
        <f t="shared" si="7"/>
        <v>NSRP1</v>
      </c>
      <c r="M112" s="10">
        <v>10</v>
      </c>
      <c r="N112" s="10">
        <v>44372549</v>
      </c>
      <c r="O112" t="s">
        <v>255</v>
      </c>
      <c r="P112">
        <v>1</v>
      </c>
      <c r="Q112">
        <v>1</v>
      </c>
      <c r="R112">
        <v>1</v>
      </c>
      <c r="S112" t="s">
        <v>255</v>
      </c>
    </row>
    <row r="113" spans="1:19" x14ac:dyDescent="0.35">
      <c r="A113" t="str">
        <f>LEFT(VEP!B113,FIND(":",VEP!B113)-1)</f>
        <v>2</v>
      </c>
      <c r="B113" t="str">
        <f>RIGHT(VEP!B113,LEN(VEP!B113)-FIND("-",VEP!B113))</f>
        <v>61876498</v>
      </c>
      <c r="C113" t="str">
        <f>IF(VEP!F113="-",VEP!G113,VEP!F113)</f>
        <v>FTO</v>
      </c>
      <c r="E113" s="10">
        <v>10</v>
      </c>
      <c r="F113" s="10">
        <v>4413901</v>
      </c>
      <c r="G113" t="s">
        <v>152</v>
      </c>
      <c r="H113">
        <f t="shared" si="4"/>
        <v>1</v>
      </c>
      <c r="I113">
        <f t="shared" si="5"/>
        <v>1</v>
      </c>
      <c r="J113">
        <f t="shared" si="6"/>
        <v>1</v>
      </c>
      <c r="K113" t="str">
        <f t="shared" si="7"/>
        <v>-</v>
      </c>
      <c r="M113" s="10">
        <v>10</v>
      </c>
      <c r="N113" s="10">
        <v>44388924</v>
      </c>
      <c r="O113" t="s">
        <v>255</v>
      </c>
      <c r="P113">
        <v>1</v>
      </c>
      <c r="Q113">
        <v>1</v>
      </c>
      <c r="R113">
        <v>1</v>
      </c>
      <c r="S113" t="s">
        <v>255</v>
      </c>
    </row>
    <row r="114" spans="1:19" x14ac:dyDescent="0.35">
      <c r="A114" t="str">
        <f>LEFT(VEP!B114,FIND(":",VEP!B114)-1)</f>
        <v>2</v>
      </c>
      <c r="B114" t="str">
        <f>RIGHT(VEP!B114,LEN(VEP!B114)-FIND("-",VEP!B114))</f>
        <v>61876498</v>
      </c>
      <c r="C114" t="str">
        <f>IF(VEP!F114="-",VEP!G114,VEP!F114)</f>
        <v>FTO</v>
      </c>
      <c r="E114" s="10">
        <v>10</v>
      </c>
      <c r="F114" s="10">
        <v>8070103</v>
      </c>
      <c r="G114" t="s">
        <v>152</v>
      </c>
      <c r="H114">
        <f t="shared" si="4"/>
        <v>1</v>
      </c>
      <c r="I114">
        <f t="shared" si="5"/>
        <v>1</v>
      </c>
      <c r="J114">
        <f t="shared" si="6"/>
        <v>1</v>
      </c>
      <c r="K114" t="str">
        <f t="shared" si="7"/>
        <v>-</v>
      </c>
      <c r="M114" s="10">
        <v>10</v>
      </c>
      <c r="N114" s="10">
        <v>46053118</v>
      </c>
      <c r="O114" t="s">
        <v>260</v>
      </c>
      <c r="P114">
        <v>1</v>
      </c>
      <c r="Q114">
        <v>1</v>
      </c>
      <c r="R114">
        <v>1</v>
      </c>
      <c r="S114" t="s">
        <v>260</v>
      </c>
    </row>
    <row r="115" spans="1:19" x14ac:dyDescent="0.35">
      <c r="A115" t="str">
        <f>LEFT(VEP!B115,FIND(":",VEP!B115)-1)</f>
        <v>2</v>
      </c>
      <c r="B115" t="str">
        <f>RIGHT(VEP!B115,LEN(VEP!B115)-FIND("-",VEP!B115))</f>
        <v>61876498</v>
      </c>
      <c r="C115" t="str">
        <f>IF(VEP!F115="-",VEP!G115,VEP!F115)</f>
        <v>FTO</v>
      </c>
      <c r="E115" s="10">
        <v>10</v>
      </c>
      <c r="F115" s="10">
        <v>44372549</v>
      </c>
      <c r="G115" t="s">
        <v>255</v>
      </c>
      <c r="H115">
        <f t="shared" si="4"/>
        <v>1</v>
      </c>
      <c r="I115">
        <f t="shared" si="5"/>
        <v>1</v>
      </c>
      <c r="J115">
        <f t="shared" si="6"/>
        <v>1</v>
      </c>
      <c r="K115" t="str">
        <f t="shared" si="7"/>
        <v>VWA3B</v>
      </c>
      <c r="M115" s="10">
        <v>11</v>
      </c>
      <c r="N115" s="10">
        <v>37403166</v>
      </c>
      <c r="O115" t="s">
        <v>944</v>
      </c>
      <c r="P115">
        <v>1</v>
      </c>
      <c r="Q115">
        <v>1</v>
      </c>
      <c r="R115">
        <v>1</v>
      </c>
      <c r="S115" t="s">
        <v>944</v>
      </c>
    </row>
    <row r="116" spans="1:19" x14ac:dyDescent="0.35">
      <c r="A116" t="str">
        <f>LEFT(VEP!B116,FIND(":",VEP!B116)-1)</f>
        <v>2</v>
      </c>
      <c r="B116" t="str">
        <f>RIGHT(VEP!B116,LEN(VEP!B116)-FIND("-",VEP!B116))</f>
        <v>61876498</v>
      </c>
      <c r="C116" t="str">
        <f>IF(VEP!F116="-",VEP!G116,VEP!F116)</f>
        <v>FTO</v>
      </c>
      <c r="E116" s="10">
        <v>10</v>
      </c>
      <c r="F116" s="10">
        <v>44388924</v>
      </c>
      <c r="G116" t="s">
        <v>255</v>
      </c>
      <c r="H116">
        <f t="shared" si="4"/>
        <v>1</v>
      </c>
      <c r="I116">
        <f t="shared" si="5"/>
        <v>1</v>
      </c>
      <c r="J116">
        <f t="shared" si="6"/>
        <v>1</v>
      </c>
      <c r="K116" t="str">
        <f t="shared" si="7"/>
        <v>VWA3B</v>
      </c>
      <c r="M116" s="10">
        <v>11</v>
      </c>
      <c r="N116" s="10">
        <v>54324689</v>
      </c>
      <c r="O116" t="s">
        <v>265</v>
      </c>
      <c r="P116">
        <v>2</v>
      </c>
      <c r="Q116">
        <v>2</v>
      </c>
      <c r="R116">
        <v>1</v>
      </c>
      <c r="S116" t="s">
        <v>675</v>
      </c>
    </row>
    <row r="117" spans="1:19" x14ac:dyDescent="0.35">
      <c r="A117" t="str">
        <f>LEFT(VEP!B117,FIND(":",VEP!B117)-1)</f>
        <v>2</v>
      </c>
      <c r="B117" t="str">
        <f>RIGHT(VEP!B117,LEN(VEP!B117)-FIND("-",VEP!B117))</f>
        <v>61880556</v>
      </c>
      <c r="C117" t="str">
        <f>IF(VEP!F117="-",VEP!G117,VEP!F117)</f>
        <v>FTO</v>
      </c>
      <c r="E117" s="10">
        <v>10</v>
      </c>
      <c r="F117" s="10">
        <v>46053118</v>
      </c>
      <c r="G117" t="s">
        <v>260</v>
      </c>
      <c r="H117">
        <f t="shared" si="4"/>
        <v>1</v>
      </c>
      <c r="I117">
        <f t="shared" si="5"/>
        <v>1</v>
      </c>
      <c r="J117">
        <f t="shared" si="6"/>
        <v>1</v>
      </c>
      <c r="K117" t="str">
        <f t="shared" si="7"/>
        <v>THADA</v>
      </c>
      <c r="M117" s="10">
        <v>11</v>
      </c>
      <c r="N117" s="10">
        <v>54347903</v>
      </c>
      <c r="O117" t="s">
        <v>268</v>
      </c>
      <c r="P117">
        <v>1</v>
      </c>
      <c r="Q117">
        <v>1</v>
      </c>
      <c r="R117">
        <v>1</v>
      </c>
      <c r="S117" t="s">
        <v>268</v>
      </c>
    </row>
    <row r="118" spans="1:19" x14ac:dyDescent="0.35">
      <c r="A118" t="str">
        <f>LEFT(VEP!B118,FIND(":",VEP!B118)-1)</f>
        <v>2</v>
      </c>
      <c r="B118" t="str">
        <f>RIGHT(VEP!B118,LEN(VEP!B118)-FIND("-",VEP!B118))</f>
        <v>61880556</v>
      </c>
      <c r="C118" t="str">
        <f>IF(VEP!F118="-",VEP!G118,VEP!F118)</f>
        <v>FTO</v>
      </c>
      <c r="E118" s="10">
        <v>11</v>
      </c>
      <c r="F118" s="10">
        <v>37403166</v>
      </c>
      <c r="G118" t="s">
        <v>944</v>
      </c>
      <c r="H118">
        <f t="shared" si="4"/>
        <v>1</v>
      </c>
      <c r="I118">
        <f t="shared" si="5"/>
        <v>1</v>
      </c>
      <c r="J118">
        <f t="shared" si="6"/>
        <v>1</v>
      </c>
      <c r="K118" t="str">
        <f t="shared" si="7"/>
        <v>CNTLN</v>
      </c>
      <c r="M118" s="10">
        <v>11</v>
      </c>
      <c r="N118" s="10">
        <v>54368623</v>
      </c>
      <c r="O118" t="s">
        <v>268</v>
      </c>
      <c r="P118">
        <v>1</v>
      </c>
      <c r="Q118">
        <v>1</v>
      </c>
      <c r="R118">
        <v>1</v>
      </c>
      <c r="S118" t="s">
        <v>268</v>
      </c>
    </row>
    <row r="119" spans="1:19" x14ac:dyDescent="0.35">
      <c r="A119" t="str">
        <f>LEFT(VEP!B119,FIND(":",VEP!B119)-1)</f>
        <v>2</v>
      </c>
      <c r="B119" t="str">
        <f>RIGHT(VEP!B119,LEN(VEP!B119)-FIND("-",VEP!B119))</f>
        <v>61880556</v>
      </c>
      <c r="C119" t="str">
        <f>IF(VEP!F119="-",VEP!G119,VEP!F119)</f>
        <v>FTO</v>
      </c>
      <c r="E119" s="10">
        <v>11</v>
      </c>
      <c r="F119" s="10">
        <v>54324689</v>
      </c>
      <c r="G119" t="s">
        <v>268</v>
      </c>
      <c r="H119">
        <f t="shared" si="4"/>
        <v>1</v>
      </c>
      <c r="I119">
        <f t="shared" si="5"/>
        <v>2</v>
      </c>
      <c r="J119">
        <f t="shared" si="6"/>
        <v>0</v>
      </c>
      <c r="K119" t="str">
        <f t="shared" si="7"/>
        <v>ENSCAFG00000043130</v>
      </c>
      <c r="M119" s="10">
        <v>11</v>
      </c>
      <c r="N119" s="10">
        <v>54391443</v>
      </c>
      <c r="O119" t="s">
        <v>268</v>
      </c>
      <c r="P119">
        <v>1</v>
      </c>
      <c r="Q119">
        <v>1</v>
      </c>
      <c r="R119">
        <v>1</v>
      </c>
      <c r="S119" t="s">
        <v>268</v>
      </c>
    </row>
    <row r="120" spans="1:19" x14ac:dyDescent="0.35">
      <c r="A120" t="str">
        <f>LEFT(VEP!B120,FIND(":",VEP!B120)-1)</f>
        <v>2</v>
      </c>
      <c r="B120" t="str">
        <f>RIGHT(VEP!B120,LEN(VEP!B120)-FIND("-",VEP!B120))</f>
        <v>61880556</v>
      </c>
      <c r="C120" t="str">
        <f>IF(VEP!F120="-",VEP!G120,VEP!F120)</f>
        <v>FTO</v>
      </c>
      <c r="E120" s="10">
        <v>11</v>
      </c>
      <c r="F120" s="10">
        <v>54324689</v>
      </c>
      <c r="G120" t="s">
        <v>265</v>
      </c>
      <c r="H120">
        <f t="shared" si="4"/>
        <v>2</v>
      </c>
      <c r="I120">
        <f t="shared" si="5"/>
        <v>2</v>
      </c>
      <c r="J120">
        <f t="shared" si="6"/>
        <v>1</v>
      </c>
      <c r="K120" t="str">
        <f t="shared" si="7"/>
        <v>ENSCAFG00000043130,SHB</v>
      </c>
      <c r="M120" s="10">
        <v>12</v>
      </c>
      <c r="N120" s="10">
        <v>25497970</v>
      </c>
      <c r="O120" t="s">
        <v>952</v>
      </c>
      <c r="P120">
        <v>1</v>
      </c>
      <c r="Q120">
        <v>1</v>
      </c>
      <c r="R120">
        <v>1</v>
      </c>
      <c r="S120" t="s">
        <v>952</v>
      </c>
    </row>
    <row r="121" spans="1:19" x14ac:dyDescent="0.35">
      <c r="A121" t="str">
        <f>LEFT(VEP!B121,FIND(":",VEP!B121)-1)</f>
        <v>2</v>
      </c>
      <c r="B121" t="str">
        <f>RIGHT(VEP!B121,LEN(VEP!B121)-FIND("-",VEP!B121))</f>
        <v>61880556</v>
      </c>
      <c r="C121" t="str">
        <f>IF(VEP!F121="-",VEP!G121,VEP!F121)</f>
        <v>FTO</v>
      </c>
      <c r="E121" s="10">
        <v>11</v>
      </c>
      <c r="F121" s="10">
        <v>54347903</v>
      </c>
      <c r="G121" t="s">
        <v>268</v>
      </c>
      <c r="H121">
        <f t="shared" si="4"/>
        <v>1</v>
      </c>
      <c r="I121">
        <f t="shared" si="5"/>
        <v>1</v>
      </c>
      <c r="J121">
        <f t="shared" si="6"/>
        <v>1</v>
      </c>
      <c r="K121" t="str">
        <f t="shared" si="7"/>
        <v>ENSCAFG00000043130</v>
      </c>
      <c r="M121" s="10">
        <v>12</v>
      </c>
      <c r="N121" s="10">
        <v>26284264</v>
      </c>
      <c r="O121" t="s">
        <v>152</v>
      </c>
      <c r="P121">
        <v>1</v>
      </c>
      <c r="Q121">
        <v>1</v>
      </c>
      <c r="R121">
        <v>1</v>
      </c>
      <c r="S121" t="s">
        <v>152</v>
      </c>
    </row>
    <row r="122" spans="1:19" x14ac:dyDescent="0.35">
      <c r="A122" t="str">
        <f>LEFT(VEP!B122,FIND(":",VEP!B122)-1)</f>
        <v>2</v>
      </c>
      <c r="B122" t="str">
        <f>RIGHT(VEP!B122,LEN(VEP!B122)-FIND("-",VEP!B122))</f>
        <v>61880556</v>
      </c>
      <c r="C122" t="str">
        <f>IF(VEP!F122="-",VEP!G122,VEP!F122)</f>
        <v>FTO</v>
      </c>
      <c r="E122" s="10">
        <v>11</v>
      </c>
      <c r="F122" s="10">
        <v>54368623</v>
      </c>
      <c r="G122" t="s">
        <v>268</v>
      </c>
      <c r="H122">
        <f t="shared" si="4"/>
        <v>1</v>
      </c>
      <c r="I122">
        <f t="shared" si="5"/>
        <v>1</v>
      </c>
      <c r="J122">
        <f t="shared" si="6"/>
        <v>1</v>
      </c>
      <c r="K122" t="str">
        <f t="shared" si="7"/>
        <v>ENSCAFG00000043130</v>
      </c>
      <c r="M122" s="10">
        <v>12</v>
      </c>
      <c r="N122" s="10">
        <v>27248464</v>
      </c>
      <c r="O122" t="s">
        <v>959</v>
      </c>
      <c r="P122">
        <v>1</v>
      </c>
      <c r="Q122">
        <v>1</v>
      </c>
      <c r="R122">
        <v>1</v>
      </c>
      <c r="S122" t="s">
        <v>959</v>
      </c>
    </row>
    <row r="123" spans="1:19" x14ac:dyDescent="0.35">
      <c r="A123" t="str">
        <f>LEFT(VEP!B123,FIND(":",VEP!B123)-1)</f>
        <v>2</v>
      </c>
      <c r="B123" t="str">
        <f>RIGHT(VEP!B123,LEN(VEP!B123)-FIND("-",VEP!B123))</f>
        <v>61880556</v>
      </c>
      <c r="C123" t="str">
        <f>IF(VEP!F123="-",VEP!G123,VEP!F123)</f>
        <v>FTO</v>
      </c>
      <c r="E123" s="10">
        <v>11</v>
      </c>
      <c r="F123" s="10">
        <v>54391443</v>
      </c>
      <c r="G123" t="s">
        <v>268</v>
      </c>
      <c r="H123">
        <f t="shared" si="4"/>
        <v>1</v>
      </c>
      <c r="I123">
        <f t="shared" si="5"/>
        <v>1</v>
      </c>
      <c r="J123">
        <f t="shared" si="6"/>
        <v>1</v>
      </c>
      <c r="K123" t="str">
        <f t="shared" si="7"/>
        <v>ENSCAFG00000043130</v>
      </c>
      <c r="M123" s="10">
        <v>12</v>
      </c>
      <c r="N123" s="10">
        <v>31671091</v>
      </c>
      <c r="O123" t="s">
        <v>274</v>
      </c>
      <c r="P123">
        <v>1</v>
      </c>
      <c r="Q123">
        <v>1</v>
      </c>
      <c r="R123">
        <v>1</v>
      </c>
      <c r="S123" t="s">
        <v>274</v>
      </c>
    </row>
    <row r="124" spans="1:19" x14ac:dyDescent="0.35">
      <c r="A124" t="str">
        <f>LEFT(VEP!B124,FIND(":",VEP!B124)-1)</f>
        <v>2</v>
      </c>
      <c r="B124" t="str">
        <f>RIGHT(VEP!B124,LEN(VEP!B124)-FIND("-",VEP!B124))</f>
        <v>61880556</v>
      </c>
      <c r="C124" t="str">
        <f>IF(VEP!F124="-",VEP!G124,VEP!F124)</f>
        <v>FTO</v>
      </c>
      <c r="E124" s="10">
        <v>12</v>
      </c>
      <c r="F124" s="10">
        <v>25497970</v>
      </c>
      <c r="G124" t="s">
        <v>952</v>
      </c>
      <c r="H124">
        <f t="shared" si="4"/>
        <v>1</v>
      </c>
      <c r="I124">
        <f t="shared" si="5"/>
        <v>1</v>
      </c>
      <c r="J124">
        <f t="shared" si="6"/>
        <v>1</v>
      </c>
      <c r="K124" t="str">
        <f t="shared" si="7"/>
        <v>ENSCAFG00000048288</v>
      </c>
      <c r="M124" s="10">
        <v>12</v>
      </c>
      <c r="N124" s="10">
        <v>31691990</v>
      </c>
      <c r="O124" t="s">
        <v>274</v>
      </c>
      <c r="P124">
        <v>1</v>
      </c>
      <c r="Q124">
        <v>1</v>
      </c>
      <c r="R124">
        <v>1</v>
      </c>
      <c r="S124" t="s">
        <v>274</v>
      </c>
    </row>
    <row r="125" spans="1:19" x14ac:dyDescent="0.35">
      <c r="A125" t="str">
        <f>LEFT(VEP!B125,FIND(":",VEP!B125)-1)</f>
        <v>2</v>
      </c>
      <c r="B125" t="str">
        <f>RIGHT(VEP!B125,LEN(VEP!B125)-FIND("-",VEP!B125))</f>
        <v>61880556</v>
      </c>
      <c r="C125" t="str">
        <f>IF(VEP!F125="-",VEP!G125,VEP!F125)</f>
        <v>FTO</v>
      </c>
      <c r="E125" s="10">
        <v>12</v>
      </c>
      <c r="F125" s="10">
        <v>26284264</v>
      </c>
      <c r="G125" t="s">
        <v>152</v>
      </c>
      <c r="H125">
        <f t="shared" si="4"/>
        <v>1</v>
      </c>
      <c r="I125">
        <f t="shared" si="5"/>
        <v>1</v>
      </c>
      <c r="J125">
        <f t="shared" si="6"/>
        <v>1</v>
      </c>
      <c r="K125" t="str">
        <f t="shared" si="7"/>
        <v>-</v>
      </c>
      <c r="M125" s="10">
        <v>12</v>
      </c>
      <c r="N125" s="10">
        <v>31745290</v>
      </c>
      <c r="O125" t="s">
        <v>274</v>
      </c>
      <c r="P125">
        <v>1</v>
      </c>
      <c r="Q125">
        <v>1</v>
      </c>
      <c r="R125">
        <v>1</v>
      </c>
      <c r="S125" t="s">
        <v>274</v>
      </c>
    </row>
    <row r="126" spans="1:19" x14ac:dyDescent="0.35">
      <c r="A126" t="str">
        <f>LEFT(VEP!B126,FIND(":",VEP!B126)-1)</f>
        <v>2</v>
      </c>
      <c r="B126" t="str">
        <f>RIGHT(VEP!B126,LEN(VEP!B126)-FIND("-",VEP!B126))</f>
        <v>61880556</v>
      </c>
      <c r="C126" t="str">
        <f>IF(VEP!F126="-",VEP!G126,VEP!F126)</f>
        <v>FTO</v>
      </c>
      <c r="E126" s="10">
        <v>12</v>
      </c>
      <c r="F126" s="10">
        <v>27248464</v>
      </c>
      <c r="G126" t="s">
        <v>959</v>
      </c>
      <c r="H126">
        <f t="shared" si="4"/>
        <v>1</v>
      </c>
      <c r="I126">
        <f t="shared" si="5"/>
        <v>1</v>
      </c>
      <c r="J126">
        <f t="shared" si="6"/>
        <v>1</v>
      </c>
      <c r="K126" t="str">
        <f t="shared" si="7"/>
        <v>ENSCAFG00000002495</v>
      </c>
      <c r="M126" s="10">
        <v>12</v>
      </c>
      <c r="N126" s="10">
        <v>31835704</v>
      </c>
      <c r="O126" t="s">
        <v>187</v>
      </c>
      <c r="P126">
        <v>2</v>
      </c>
      <c r="Q126">
        <v>2</v>
      </c>
      <c r="R126">
        <v>1</v>
      </c>
      <c r="S126" t="s">
        <v>383</v>
      </c>
    </row>
    <row r="127" spans="1:19" x14ac:dyDescent="0.35">
      <c r="A127" t="str">
        <f>LEFT(VEP!B127,FIND(":",VEP!B127)-1)</f>
        <v>2</v>
      </c>
      <c r="B127" t="str">
        <f>RIGHT(VEP!B127,LEN(VEP!B127)-FIND("-",VEP!B127))</f>
        <v>61897779</v>
      </c>
      <c r="C127" t="str">
        <f>IF(VEP!F127="-",VEP!G127,VEP!F127)</f>
        <v>FTO</v>
      </c>
      <c r="E127" s="10">
        <v>12</v>
      </c>
      <c r="F127" s="10">
        <v>31671091</v>
      </c>
      <c r="G127" t="s">
        <v>274</v>
      </c>
      <c r="H127">
        <f t="shared" si="4"/>
        <v>1</v>
      </c>
      <c r="I127">
        <f t="shared" si="5"/>
        <v>1</v>
      </c>
      <c r="J127">
        <f t="shared" si="6"/>
        <v>1</v>
      </c>
      <c r="K127" t="str">
        <f t="shared" si="7"/>
        <v>ADGRB3</v>
      </c>
      <c r="M127" s="10">
        <v>13</v>
      </c>
      <c r="N127" s="10">
        <v>4180065</v>
      </c>
      <c r="O127" t="s">
        <v>152</v>
      </c>
      <c r="P127">
        <v>1</v>
      </c>
      <c r="Q127">
        <v>1</v>
      </c>
      <c r="R127">
        <v>1</v>
      </c>
      <c r="S127" t="s">
        <v>152</v>
      </c>
    </row>
    <row r="128" spans="1:19" x14ac:dyDescent="0.35">
      <c r="A128" t="str">
        <f>LEFT(VEP!B128,FIND(":",VEP!B128)-1)</f>
        <v>2</v>
      </c>
      <c r="B128" t="str">
        <f>RIGHT(VEP!B128,LEN(VEP!B128)-FIND("-",VEP!B128))</f>
        <v>61897779</v>
      </c>
      <c r="C128" t="str">
        <f>IF(VEP!F128="-",VEP!G128,VEP!F128)</f>
        <v>FTO</v>
      </c>
      <c r="E128" s="10">
        <v>12</v>
      </c>
      <c r="F128" s="10">
        <v>31691990</v>
      </c>
      <c r="G128" t="s">
        <v>274</v>
      </c>
      <c r="H128">
        <f t="shared" si="4"/>
        <v>1</v>
      </c>
      <c r="I128">
        <f t="shared" si="5"/>
        <v>1</v>
      </c>
      <c r="J128">
        <f t="shared" si="6"/>
        <v>1</v>
      </c>
      <c r="K128" t="str">
        <f t="shared" si="7"/>
        <v>ADGRB3</v>
      </c>
      <c r="M128" s="10">
        <v>13</v>
      </c>
      <c r="N128" s="10">
        <v>4199845</v>
      </c>
      <c r="O128" t="s">
        <v>152</v>
      </c>
      <c r="P128">
        <v>1</v>
      </c>
      <c r="Q128">
        <v>1</v>
      </c>
      <c r="R128">
        <v>1</v>
      </c>
      <c r="S128" t="s">
        <v>152</v>
      </c>
    </row>
    <row r="129" spans="1:19" x14ac:dyDescent="0.35">
      <c r="A129" t="str">
        <f>LEFT(VEP!B129,FIND(":",VEP!B129)-1)</f>
        <v>2</v>
      </c>
      <c r="B129" t="str">
        <f>RIGHT(VEP!B129,LEN(VEP!B129)-FIND("-",VEP!B129))</f>
        <v>61897779</v>
      </c>
      <c r="C129" t="str">
        <f>IF(VEP!F129="-",VEP!G129,VEP!F129)</f>
        <v>FTO</v>
      </c>
      <c r="E129" s="10">
        <v>12</v>
      </c>
      <c r="F129" s="10">
        <v>31745290</v>
      </c>
      <c r="G129" t="s">
        <v>274</v>
      </c>
      <c r="H129">
        <f t="shared" si="4"/>
        <v>1</v>
      </c>
      <c r="I129">
        <f t="shared" si="5"/>
        <v>1</v>
      </c>
      <c r="J129">
        <f t="shared" si="6"/>
        <v>1</v>
      </c>
      <c r="K129" t="str">
        <f t="shared" si="7"/>
        <v>ADGRB3</v>
      </c>
      <c r="M129" s="10">
        <v>13</v>
      </c>
      <c r="N129" s="10">
        <v>4214058</v>
      </c>
      <c r="O129" t="s">
        <v>967</v>
      </c>
      <c r="P129">
        <v>1</v>
      </c>
      <c r="Q129">
        <v>1</v>
      </c>
      <c r="R129">
        <v>1</v>
      </c>
      <c r="S129" t="s">
        <v>967</v>
      </c>
    </row>
    <row r="130" spans="1:19" x14ac:dyDescent="0.35">
      <c r="A130" t="str">
        <f>LEFT(VEP!B130,FIND(":",VEP!B130)-1)</f>
        <v>2</v>
      </c>
      <c r="B130" t="str">
        <f>RIGHT(VEP!B130,LEN(VEP!B130)-FIND("-",VEP!B130))</f>
        <v>61897779</v>
      </c>
      <c r="C130" t="str">
        <f>IF(VEP!F130="-",VEP!G130,VEP!F130)</f>
        <v>FTO</v>
      </c>
      <c r="E130" s="10">
        <v>12</v>
      </c>
      <c r="F130" s="10">
        <v>31835704</v>
      </c>
      <c r="G130" t="s">
        <v>274</v>
      </c>
      <c r="H130">
        <f t="shared" si="4"/>
        <v>1</v>
      </c>
      <c r="I130">
        <f t="shared" si="5"/>
        <v>2</v>
      </c>
      <c r="J130">
        <f t="shared" si="6"/>
        <v>0</v>
      </c>
      <c r="K130" t="str">
        <f t="shared" si="7"/>
        <v>ADGRB3</v>
      </c>
      <c r="M130" s="10">
        <v>13</v>
      </c>
      <c r="N130" s="10">
        <v>4223549</v>
      </c>
      <c r="O130" t="s">
        <v>967</v>
      </c>
      <c r="P130">
        <v>1</v>
      </c>
      <c r="Q130">
        <v>1</v>
      </c>
      <c r="R130">
        <v>1</v>
      </c>
      <c r="S130" t="s">
        <v>967</v>
      </c>
    </row>
    <row r="131" spans="1:19" x14ac:dyDescent="0.35">
      <c r="A131" t="str">
        <f>LEFT(VEP!B131,FIND(":",VEP!B131)-1)</f>
        <v>2</v>
      </c>
      <c r="B131" t="str">
        <f>RIGHT(VEP!B131,LEN(VEP!B131)-FIND("-",VEP!B131))</f>
        <v>61897779</v>
      </c>
      <c r="C131" t="str">
        <f>IF(VEP!F131="-",VEP!G131,VEP!F131)</f>
        <v>FTO</v>
      </c>
      <c r="E131" s="10">
        <v>12</v>
      </c>
      <c r="F131" s="10">
        <v>31835704</v>
      </c>
      <c r="G131" t="s">
        <v>187</v>
      </c>
      <c r="H131">
        <f t="shared" ref="H131:H194" si="8">IF(AND(E131=E130,F131=F130),H130+1,1)</f>
        <v>2</v>
      </c>
      <c r="I131">
        <f t="shared" ref="I131:I194" si="9">_xlfn.MAXIFS(H:H,F:F,F131,E:E,E131)</f>
        <v>2</v>
      </c>
      <c r="J131">
        <f t="shared" ref="J131:J194" si="10">IF(I131=H131,1,0)</f>
        <v>1</v>
      </c>
      <c r="K131" t="str">
        <f t="shared" ref="K131:K194" si="11">IF(AND(E131=E130,F131=F130),K130&amp;","&amp;G131,G131)</f>
        <v>ADGRB3,U6</v>
      </c>
      <c r="M131" s="10">
        <v>13</v>
      </c>
      <c r="N131" s="10">
        <v>36023754</v>
      </c>
      <c r="O131" t="s">
        <v>973</v>
      </c>
      <c r="P131">
        <v>2</v>
      </c>
      <c r="Q131">
        <v>2</v>
      </c>
      <c r="R131">
        <v>1</v>
      </c>
      <c r="S131" t="s">
        <v>1050</v>
      </c>
    </row>
    <row r="132" spans="1:19" x14ac:dyDescent="0.35">
      <c r="A132" t="str">
        <f>LEFT(VEP!B132,FIND(":",VEP!B132)-1)</f>
        <v>2</v>
      </c>
      <c r="B132" t="str">
        <f>RIGHT(VEP!B132,LEN(VEP!B132)-FIND("-",VEP!B132))</f>
        <v>61897779</v>
      </c>
      <c r="C132" t="str">
        <f>IF(VEP!F132="-",VEP!G132,VEP!F132)</f>
        <v>FTO</v>
      </c>
      <c r="E132" s="10">
        <v>13</v>
      </c>
      <c r="F132" s="10">
        <v>4180065</v>
      </c>
      <c r="G132" t="s">
        <v>152</v>
      </c>
      <c r="H132">
        <f t="shared" si="8"/>
        <v>1</v>
      </c>
      <c r="I132">
        <f t="shared" si="9"/>
        <v>1</v>
      </c>
      <c r="J132">
        <f t="shared" si="10"/>
        <v>1</v>
      </c>
      <c r="K132" t="str">
        <f t="shared" si="11"/>
        <v>-</v>
      </c>
      <c r="M132" s="10">
        <v>13</v>
      </c>
      <c r="N132" s="10">
        <v>36046439</v>
      </c>
      <c r="O132" t="s">
        <v>973</v>
      </c>
      <c r="P132">
        <v>1</v>
      </c>
      <c r="Q132">
        <v>1</v>
      </c>
      <c r="R132">
        <v>1</v>
      </c>
      <c r="S132" t="s">
        <v>973</v>
      </c>
    </row>
    <row r="133" spans="1:19" x14ac:dyDescent="0.35">
      <c r="A133" t="str">
        <f>LEFT(VEP!B133,FIND(":",VEP!B133)-1)</f>
        <v>2</v>
      </c>
      <c r="B133" t="str">
        <f>RIGHT(VEP!B133,LEN(VEP!B133)-FIND("-",VEP!B133))</f>
        <v>61897779</v>
      </c>
      <c r="C133" t="str">
        <f>IF(VEP!F133="-",VEP!G133,VEP!F133)</f>
        <v>FTO</v>
      </c>
      <c r="E133" s="10">
        <v>13</v>
      </c>
      <c r="F133" s="10">
        <v>4199845</v>
      </c>
      <c r="G133" t="s">
        <v>152</v>
      </c>
      <c r="H133">
        <f t="shared" si="8"/>
        <v>1</v>
      </c>
      <c r="I133">
        <f t="shared" si="9"/>
        <v>1</v>
      </c>
      <c r="J133">
        <f t="shared" si="10"/>
        <v>1</v>
      </c>
      <c r="K133" t="str">
        <f t="shared" si="11"/>
        <v>-</v>
      </c>
      <c r="M133" s="10">
        <v>13</v>
      </c>
      <c r="N133" s="10">
        <v>36055860</v>
      </c>
      <c r="O133" t="s">
        <v>973</v>
      </c>
      <c r="P133">
        <v>1</v>
      </c>
      <c r="Q133">
        <v>1</v>
      </c>
      <c r="R133">
        <v>1</v>
      </c>
      <c r="S133" t="s">
        <v>973</v>
      </c>
    </row>
    <row r="134" spans="1:19" x14ac:dyDescent="0.35">
      <c r="A134" t="str">
        <f>LEFT(VEP!B134,FIND(":",VEP!B134)-1)</f>
        <v>2</v>
      </c>
      <c r="B134" t="str">
        <f>RIGHT(VEP!B134,LEN(VEP!B134)-FIND("-",VEP!B134))</f>
        <v>61897779</v>
      </c>
      <c r="C134" t="str">
        <f>IF(VEP!F134="-",VEP!G134,VEP!F134)</f>
        <v>FTO</v>
      </c>
      <c r="E134" s="10">
        <v>13</v>
      </c>
      <c r="F134" s="10">
        <v>4214058</v>
      </c>
      <c r="G134" t="s">
        <v>967</v>
      </c>
      <c r="H134">
        <f t="shared" si="8"/>
        <v>1</v>
      </c>
      <c r="I134">
        <f t="shared" si="9"/>
        <v>1</v>
      </c>
      <c r="J134">
        <f t="shared" si="10"/>
        <v>1</v>
      </c>
      <c r="K134" t="str">
        <f t="shared" si="11"/>
        <v>KLF10</v>
      </c>
      <c r="M134" s="10">
        <v>13</v>
      </c>
      <c r="N134" s="10">
        <v>36072166</v>
      </c>
      <c r="O134" t="s">
        <v>152</v>
      </c>
      <c r="P134">
        <v>1</v>
      </c>
      <c r="Q134">
        <v>1</v>
      </c>
      <c r="R134">
        <v>1</v>
      </c>
      <c r="S134" t="s">
        <v>152</v>
      </c>
    </row>
    <row r="135" spans="1:19" x14ac:dyDescent="0.35">
      <c r="A135" t="str">
        <f>LEFT(VEP!B135,FIND(":",VEP!B135)-1)</f>
        <v>2</v>
      </c>
      <c r="B135" t="str">
        <f>RIGHT(VEP!B135,LEN(VEP!B135)-FIND("-",VEP!B135))</f>
        <v>61897779</v>
      </c>
      <c r="C135" t="str">
        <f>IF(VEP!F135="-",VEP!G135,VEP!F135)</f>
        <v>FTO</v>
      </c>
      <c r="E135" s="10">
        <v>13</v>
      </c>
      <c r="F135" s="10">
        <v>4223549</v>
      </c>
      <c r="G135" t="s">
        <v>967</v>
      </c>
      <c r="H135">
        <f t="shared" si="8"/>
        <v>1</v>
      </c>
      <c r="I135">
        <f t="shared" si="9"/>
        <v>1</v>
      </c>
      <c r="J135">
        <f t="shared" si="10"/>
        <v>1</v>
      </c>
      <c r="K135" t="str">
        <f t="shared" si="11"/>
        <v>KLF10</v>
      </c>
      <c r="M135" s="10">
        <v>13</v>
      </c>
      <c r="N135" s="10">
        <v>36078894</v>
      </c>
      <c r="O135" t="s">
        <v>152</v>
      </c>
      <c r="P135">
        <v>1</v>
      </c>
      <c r="Q135">
        <v>1</v>
      </c>
      <c r="R135">
        <v>1</v>
      </c>
      <c r="S135" t="s">
        <v>152</v>
      </c>
    </row>
    <row r="136" spans="1:19" x14ac:dyDescent="0.35">
      <c r="A136" t="str">
        <f>LEFT(VEP!B136,FIND(":",VEP!B136)-1)</f>
        <v>2</v>
      </c>
      <c r="B136" t="str">
        <f>RIGHT(VEP!B136,LEN(VEP!B136)-FIND("-",VEP!B136))</f>
        <v>61897779</v>
      </c>
      <c r="C136" t="str">
        <f>IF(VEP!F136="-",VEP!G136,VEP!F136)</f>
        <v>FTO</v>
      </c>
      <c r="E136" s="10">
        <v>13</v>
      </c>
      <c r="F136" s="10">
        <v>36023754</v>
      </c>
      <c r="G136" t="s">
        <v>974</v>
      </c>
      <c r="H136">
        <f t="shared" si="8"/>
        <v>1</v>
      </c>
      <c r="I136">
        <f t="shared" si="9"/>
        <v>2</v>
      </c>
      <c r="J136">
        <f t="shared" si="10"/>
        <v>0</v>
      </c>
      <c r="K136" t="str">
        <f t="shared" si="11"/>
        <v>ENSCAFG00000046237</v>
      </c>
      <c r="M136" s="10">
        <v>13</v>
      </c>
      <c r="N136" s="10">
        <v>36089188</v>
      </c>
      <c r="O136" t="s">
        <v>975</v>
      </c>
      <c r="P136">
        <v>1</v>
      </c>
      <c r="Q136">
        <v>1</v>
      </c>
      <c r="R136">
        <v>1</v>
      </c>
      <c r="S136" t="s">
        <v>975</v>
      </c>
    </row>
    <row r="137" spans="1:19" x14ac:dyDescent="0.35">
      <c r="A137" t="str">
        <f>LEFT(VEP!B137,FIND(":",VEP!B137)-1)</f>
        <v>2</v>
      </c>
      <c r="B137" t="str">
        <f>RIGHT(VEP!B137,LEN(VEP!B137)-FIND("-",VEP!B137))</f>
        <v>61901702</v>
      </c>
      <c r="C137" t="str">
        <f>IF(VEP!F137="-",VEP!G137,VEP!F137)</f>
        <v>FTO</v>
      </c>
      <c r="E137" s="10">
        <v>13</v>
      </c>
      <c r="F137" s="10">
        <v>36023754</v>
      </c>
      <c r="G137" t="s">
        <v>973</v>
      </c>
      <c r="H137">
        <f t="shared" si="8"/>
        <v>2</v>
      </c>
      <c r="I137">
        <f t="shared" si="9"/>
        <v>2</v>
      </c>
      <c r="J137">
        <f t="shared" si="10"/>
        <v>1</v>
      </c>
      <c r="K137" t="str">
        <f t="shared" si="11"/>
        <v>ENSCAFG00000046237,ENSCAFG00000047969</v>
      </c>
      <c r="M137" s="10">
        <v>13</v>
      </c>
      <c r="N137" s="10">
        <v>36100682</v>
      </c>
      <c r="O137" t="s">
        <v>152</v>
      </c>
      <c r="P137">
        <v>1</v>
      </c>
      <c r="Q137">
        <v>1</v>
      </c>
      <c r="R137">
        <v>1</v>
      </c>
      <c r="S137" t="s">
        <v>152</v>
      </c>
    </row>
    <row r="138" spans="1:19" x14ac:dyDescent="0.35">
      <c r="A138" t="str">
        <f>LEFT(VEP!B138,FIND(":",VEP!B138)-1)</f>
        <v>2</v>
      </c>
      <c r="B138" t="str">
        <f>RIGHT(VEP!B138,LEN(VEP!B138)-FIND("-",VEP!B138))</f>
        <v>61901702</v>
      </c>
      <c r="C138" t="str">
        <f>IF(VEP!F138="-",VEP!G138,VEP!F138)</f>
        <v>FTO</v>
      </c>
      <c r="E138" s="10">
        <v>13</v>
      </c>
      <c r="F138" s="10">
        <v>36046439</v>
      </c>
      <c r="G138" t="s">
        <v>973</v>
      </c>
      <c r="H138">
        <f t="shared" si="8"/>
        <v>1</v>
      </c>
      <c r="I138">
        <f t="shared" si="9"/>
        <v>1</v>
      </c>
      <c r="J138">
        <f t="shared" si="10"/>
        <v>1</v>
      </c>
      <c r="K138" t="str">
        <f t="shared" si="11"/>
        <v>ENSCAFG00000047969</v>
      </c>
      <c r="M138" s="10">
        <v>14</v>
      </c>
      <c r="N138" s="10">
        <v>8117811</v>
      </c>
      <c r="O138" t="s">
        <v>284</v>
      </c>
      <c r="P138">
        <v>1</v>
      </c>
      <c r="Q138">
        <v>1</v>
      </c>
      <c r="R138">
        <v>1</v>
      </c>
      <c r="S138" t="s">
        <v>284</v>
      </c>
    </row>
    <row r="139" spans="1:19" x14ac:dyDescent="0.35">
      <c r="A139" t="str">
        <f>LEFT(VEP!B139,FIND(":",VEP!B139)-1)</f>
        <v>2</v>
      </c>
      <c r="B139" t="str">
        <f>RIGHT(VEP!B139,LEN(VEP!B139)-FIND("-",VEP!B139))</f>
        <v>61901702</v>
      </c>
      <c r="C139" t="str">
        <f>IF(VEP!F139="-",VEP!G139,VEP!F139)</f>
        <v>FTO</v>
      </c>
      <c r="E139" s="10">
        <v>13</v>
      </c>
      <c r="F139" s="10">
        <v>36055860</v>
      </c>
      <c r="G139" t="s">
        <v>973</v>
      </c>
      <c r="H139">
        <f t="shared" si="8"/>
        <v>1</v>
      </c>
      <c r="I139">
        <f t="shared" si="9"/>
        <v>1</v>
      </c>
      <c r="J139">
        <f t="shared" si="10"/>
        <v>1</v>
      </c>
      <c r="K139" t="str">
        <f t="shared" si="11"/>
        <v>ENSCAFG00000047969</v>
      </c>
      <c r="M139" s="10">
        <v>15</v>
      </c>
      <c r="N139" s="10">
        <v>20281419</v>
      </c>
      <c r="O139" t="s">
        <v>152</v>
      </c>
      <c r="P139">
        <v>1</v>
      </c>
      <c r="Q139">
        <v>1</v>
      </c>
      <c r="R139">
        <v>1</v>
      </c>
      <c r="S139" t="s">
        <v>152</v>
      </c>
    </row>
    <row r="140" spans="1:19" x14ac:dyDescent="0.35">
      <c r="A140" t="str">
        <f>LEFT(VEP!B140,FIND(":",VEP!B140)-1)</f>
        <v>2</v>
      </c>
      <c r="B140" t="str">
        <f>RIGHT(VEP!B140,LEN(VEP!B140)-FIND("-",VEP!B140))</f>
        <v>61901702</v>
      </c>
      <c r="C140" t="str">
        <f>IF(VEP!F140="-",VEP!G140,VEP!F140)</f>
        <v>FTO</v>
      </c>
      <c r="E140" s="10">
        <v>13</v>
      </c>
      <c r="F140" s="10">
        <v>36072166</v>
      </c>
      <c r="G140" t="s">
        <v>152</v>
      </c>
      <c r="H140">
        <f t="shared" si="8"/>
        <v>1</v>
      </c>
      <c r="I140">
        <f t="shared" si="9"/>
        <v>1</v>
      </c>
      <c r="J140">
        <f t="shared" si="10"/>
        <v>1</v>
      </c>
      <c r="K140" t="str">
        <f t="shared" si="11"/>
        <v>-</v>
      </c>
      <c r="M140" s="10">
        <v>15</v>
      </c>
      <c r="N140" s="10">
        <v>20300432</v>
      </c>
      <c r="O140" t="s">
        <v>152</v>
      </c>
      <c r="P140">
        <v>1</v>
      </c>
      <c r="Q140">
        <v>1</v>
      </c>
      <c r="R140">
        <v>1</v>
      </c>
      <c r="S140" t="s">
        <v>152</v>
      </c>
    </row>
    <row r="141" spans="1:19" x14ac:dyDescent="0.35">
      <c r="A141" t="str">
        <f>LEFT(VEP!B141,FIND(":",VEP!B141)-1)</f>
        <v>2</v>
      </c>
      <c r="B141" t="str">
        <f>RIGHT(VEP!B141,LEN(VEP!B141)-FIND("-",VEP!B141))</f>
        <v>61901702</v>
      </c>
      <c r="C141" t="str">
        <f>IF(VEP!F141="-",VEP!G141,VEP!F141)</f>
        <v>FTO</v>
      </c>
      <c r="E141" s="10">
        <v>13</v>
      </c>
      <c r="F141" s="10">
        <v>36078894</v>
      </c>
      <c r="G141" t="s">
        <v>152</v>
      </c>
      <c r="H141">
        <f t="shared" si="8"/>
        <v>1</v>
      </c>
      <c r="I141">
        <f t="shared" si="9"/>
        <v>1</v>
      </c>
      <c r="J141">
        <f t="shared" si="10"/>
        <v>1</v>
      </c>
      <c r="K141" t="str">
        <f t="shared" si="11"/>
        <v>-</v>
      </c>
      <c r="M141" s="10">
        <v>15</v>
      </c>
      <c r="N141" s="10">
        <v>20317533</v>
      </c>
      <c r="O141" t="s">
        <v>152</v>
      </c>
      <c r="P141">
        <v>1</v>
      </c>
      <c r="Q141">
        <v>1</v>
      </c>
      <c r="R141">
        <v>1</v>
      </c>
      <c r="S141" t="s">
        <v>152</v>
      </c>
    </row>
    <row r="142" spans="1:19" x14ac:dyDescent="0.35">
      <c r="A142" t="str">
        <f>LEFT(VEP!B142,FIND(":",VEP!B142)-1)</f>
        <v>2</v>
      </c>
      <c r="B142" t="str">
        <f>RIGHT(VEP!B142,LEN(VEP!B142)-FIND("-",VEP!B142))</f>
        <v>61901702</v>
      </c>
      <c r="C142" t="str">
        <f>IF(VEP!F142="-",VEP!G142,VEP!F142)</f>
        <v>FTO</v>
      </c>
      <c r="E142" s="10">
        <v>13</v>
      </c>
      <c r="F142" s="10">
        <v>36089188</v>
      </c>
      <c r="G142" t="s">
        <v>975</v>
      </c>
      <c r="H142">
        <f t="shared" si="8"/>
        <v>1</v>
      </c>
      <c r="I142">
        <f t="shared" si="9"/>
        <v>1</v>
      </c>
      <c r="J142">
        <f t="shared" si="10"/>
        <v>1</v>
      </c>
      <c r="K142" t="str">
        <f t="shared" si="11"/>
        <v>ENSCAFG00000043840</v>
      </c>
      <c r="M142" s="10">
        <v>16</v>
      </c>
      <c r="N142" s="10">
        <v>7435289</v>
      </c>
      <c r="O142" t="s">
        <v>977</v>
      </c>
      <c r="P142">
        <v>1</v>
      </c>
      <c r="Q142">
        <v>1</v>
      </c>
      <c r="R142">
        <v>1</v>
      </c>
      <c r="S142" t="s">
        <v>977</v>
      </c>
    </row>
    <row r="143" spans="1:19" x14ac:dyDescent="0.35">
      <c r="A143" t="str">
        <f>LEFT(VEP!B143,FIND(":",VEP!B143)-1)</f>
        <v>2</v>
      </c>
      <c r="B143" t="str">
        <f>RIGHT(VEP!B143,LEN(VEP!B143)-FIND("-",VEP!B143))</f>
        <v>61901702</v>
      </c>
      <c r="C143" t="str">
        <f>IF(VEP!F143="-",VEP!G143,VEP!F143)</f>
        <v>FTO</v>
      </c>
      <c r="E143" s="10">
        <v>13</v>
      </c>
      <c r="F143" s="10">
        <v>36100682</v>
      </c>
      <c r="G143" t="s">
        <v>152</v>
      </c>
      <c r="H143">
        <f t="shared" si="8"/>
        <v>1</v>
      </c>
      <c r="I143">
        <f t="shared" si="9"/>
        <v>1</v>
      </c>
      <c r="J143">
        <f t="shared" si="10"/>
        <v>1</v>
      </c>
      <c r="K143" t="str">
        <f t="shared" si="11"/>
        <v>-</v>
      </c>
      <c r="M143" s="10">
        <v>16</v>
      </c>
      <c r="N143" s="10">
        <v>7462818</v>
      </c>
      <c r="O143" t="s">
        <v>297</v>
      </c>
      <c r="P143">
        <v>2</v>
      </c>
      <c r="Q143">
        <v>2</v>
      </c>
      <c r="R143">
        <v>1</v>
      </c>
      <c r="S143" t="s">
        <v>676</v>
      </c>
    </row>
    <row r="144" spans="1:19" x14ac:dyDescent="0.35">
      <c r="A144" t="str">
        <f>LEFT(VEP!B144,FIND(":",VEP!B144)-1)</f>
        <v>2</v>
      </c>
      <c r="B144" t="str">
        <f>RIGHT(VEP!B144,LEN(VEP!B144)-FIND("-",VEP!B144))</f>
        <v>61901702</v>
      </c>
      <c r="C144" t="str">
        <f>IF(VEP!F144="-",VEP!G144,VEP!F144)</f>
        <v>FTO</v>
      </c>
      <c r="E144" s="10">
        <v>14</v>
      </c>
      <c r="F144" s="10">
        <v>8117811</v>
      </c>
      <c r="G144" t="s">
        <v>284</v>
      </c>
      <c r="H144">
        <f t="shared" si="8"/>
        <v>1</v>
      </c>
      <c r="I144">
        <f t="shared" si="9"/>
        <v>1</v>
      </c>
      <c r="J144">
        <f t="shared" si="10"/>
        <v>1</v>
      </c>
      <c r="K144" t="str">
        <f t="shared" si="11"/>
        <v>LEP</v>
      </c>
      <c r="M144" s="10">
        <v>16</v>
      </c>
      <c r="N144" s="10">
        <v>7497368</v>
      </c>
      <c r="O144" t="s">
        <v>297</v>
      </c>
      <c r="P144">
        <v>1</v>
      </c>
      <c r="Q144">
        <v>1</v>
      </c>
      <c r="R144">
        <v>1</v>
      </c>
      <c r="S144" t="s">
        <v>297</v>
      </c>
    </row>
    <row r="145" spans="1:19" x14ac:dyDescent="0.35">
      <c r="A145" t="str">
        <f>LEFT(VEP!B145,FIND(":",VEP!B145)-1)</f>
        <v>2</v>
      </c>
      <c r="B145" t="str">
        <f>RIGHT(VEP!B145,LEN(VEP!B145)-FIND("-",VEP!B145))</f>
        <v>61901702</v>
      </c>
      <c r="C145" t="str">
        <f>IF(VEP!F145="-",VEP!G145,VEP!F145)</f>
        <v>FTO</v>
      </c>
      <c r="E145" s="10">
        <v>15</v>
      </c>
      <c r="F145" s="10">
        <v>20281419</v>
      </c>
      <c r="G145" t="s">
        <v>152</v>
      </c>
      <c r="H145">
        <f t="shared" si="8"/>
        <v>1</v>
      </c>
      <c r="I145">
        <f t="shared" si="9"/>
        <v>1</v>
      </c>
      <c r="J145">
        <f t="shared" si="10"/>
        <v>1</v>
      </c>
      <c r="K145" t="str">
        <f t="shared" si="11"/>
        <v>-</v>
      </c>
      <c r="M145" s="10">
        <v>16</v>
      </c>
      <c r="N145" s="10">
        <v>7511448</v>
      </c>
      <c r="O145" t="s">
        <v>152</v>
      </c>
      <c r="P145">
        <v>1</v>
      </c>
      <c r="Q145">
        <v>1</v>
      </c>
      <c r="R145">
        <v>1</v>
      </c>
      <c r="S145" t="s">
        <v>152</v>
      </c>
    </row>
    <row r="146" spans="1:19" x14ac:dyDescent="0.35">
      <c r="A146" t="str">
        <f>LEFT(VEP!B146,FIND(":",VEP!B146)-1)</f>
        <v>2</v>
      </c>
      <c r="B146" t="str">
        <f>RIGHT(VEP!B146,LEN(VEP!B146)-FIND("-",VEP!B146))</f>
        <v>61901702</v>
      </c>
      <c r="C146" t="str">
        <f>IF(VEP!F146="-",VEP!G146,VEP!F146)</f>
        <v>FTO</v>
      </c>
      <c r="E146" s="10">
        <v>15</v>
      </c>
      <c r="F146" s="10">
        <v>20300432</v>
      </c>
      <c r="G146" t="s">
        <v>152</v>
      </c>
      <c r="H146">
        <f t="shared" si="8"/>
        <v>1</v>
      </c>
      <c r="I146">
        <f t="shared" si="9"/>
        <v>1</v>
      </c>
      <c r="J146">
        <f t="shared" si="10"/>
        <v>1</v>
      </c>
      <c r="K146" t="str">
        <f t="shared" si="11"/>
        <v>-</v>
      </c>
      <c r="M146" s="10">
        <v>16</v>
      </c>
      <c r="N146" s="10">
        <v>7513966</v>
      </c>
      <c r="O146" t="s">
        <v>152</v>
      </c>
      <c r="P146">
        <v>1</v>
      </c>
      <c r="Q146">
        <v>1</v>
      </c>
      <c r="R146">
        <v>1</v>
      </c>
      <c r="S146" t="s">
        <v>152</v>
      </c>
    </row>
    <row r="147" spans="1:19" x14ac:dyDescent="0.35">
      <c r="A147" t="str">
        <f>LEFT(VEP!B147,FIND(":",VEP!B147)-1)</f>
        <v>2</v>
      </c>
      <c r="B147" t="str">
        <f>RIGHT(VEP!B147,LEN(VEP!B147)-FIND("-",VEP!B147))</f>
        <v>71434345</v>
      </c>
      <c r="C147" t="str">
        <f>IF(VEP!F147="-",VEP!G147,VEP!F147)</f>
        <v>SRSF4</v>
      </c>
      <c r="E147" s="10">
        <v>15</v>
      </c>
      <c r="F147" s="10">
        <v>20317533</v>
      </c>
      <c r="G147" t="s">
        <v>152</v>
      </c>
      <c r="H147">
        <f t="shared" si="8"/>
        <v>1</v>
      </c>
      <c r="I147">
        <f t="shared" si="9"/>
        <v>1</v>
      </c>
      <c r="J147">
        <f t="shared" si="10"/>
        <v>1</v>
      </c>
      <c r="K147" t="str">
        <f t="shared" si="11"/>
        <v>-</v>
      </c>
      <c r="M147" s="10">
        <v>17</v>
      </c>
      <c r="N147" s="10">
        <v>3753156</v>
      </c>
      <c r="O147" t="s">
        <v>152</v>
      </c>
      <c r="P147">
        <v>1</v>
      </c>
      <c r="Q147">
        <v>1</v>
      </c>
      <c r="R147">
        <v>1</v>
      </c>
      <c r="S147" t="s">
        <v>152</v>
      </c>
    </row>
    <row r="148" spans="1:19" x14ac:dyDescent="0.35">
      <c r="A148" t="str">
        <f>LEFT(VEP!B148,FIND(":",VEP!B148)-1)</f>
        <v>2</v>
      </c>
      <c r="B148" t="str">
        <f>RIGHT(VEP!B148,LEN(VEP!B148)-FIND("-",VEP!B148))</f>
        <v>71434345</v>
      </c>
      <c r="C148" t="str">
        <f>IF(VEP!F148="-",VEP!G148,VEP!F148)</f>
        <v>SRSF4</v>
      </c>
      <c r="E148" s="10">
        <v>16</v>
      </c>
      <c r="F148" s="10">
        <v>7435289</v>
      </c>
      <c r="G148" t="s">
        <v>977</v>
      </c>
      <c r="H148">
        <f t="shared" si="8"/>
        <v>1</v>
      </c>
      <c r="I148">
        <f t="shared" si="9"/>
        <v>1</v>
      </c>
      <c r="J148">
        <f t="shared" si="10"/>
        <v>1</v>
      </c>
      <c r="K148" t="str">
        <f t="shared" si="11"/>
        <v>TAS2R3</v>
      </c>
      <c r="M148" s="10">
        <v>18</v>
      </c>
      <c r="N148" s="10">
        <v>5182868</v>
      </c>
      <c r="O148" t="s">
        <v>152</v>
      </c>
      <c r="P148">
        <v>1</v>
      </c>
      <c r="Q148">
        <v>1</v>
      </c>
      <c r="R148">
        <v>1</v>
      </c>
      <c r="S148" t="s">
        <v>152</v>
      </c>
    </row>
    <row r="149" spans="1:19" x14ac:dyDescent="0.35">
      <c r="A149" t="str">
        <f>LEFT(VEP!B149,FIND(":",VEP!B149)-1)</f>
        <v>20</v>
      </c>
      <c r="B149" t="str">
        <f>RIGHT(VEP!B149,LEN(VEP!B149)-FIND("-",VEP!B149))</f>
        <v>13387022</v>
      </c>
      <c r="C149" t="str">
        <f>IF(VEP!F149="-",VEP!G149,VEP!F149)</f>
        <v>-</v>
      </c>
      <c r="E149" s="10">
        <v>16</v>
      </c>
      <c r="F149" s="10">
        <v>7462818</v>
      </c>
      <c r="G149" t="s">
        <v>293</v>
      </c>
      <c r="H149">
        <f t="shared" si="8"/>
        <v>1</v>
      </c>
      <c r="I149">
        <f t="shared" si="9"/>
        <v>2</v>
      </c>
      <c r="J149">
        <f t="shared" si="10"/>
        <v>0</v>
      </c>
      <c r="K149" t="str">
        <f t="shared" si="11"/>
        <v>SSBP1</v>
      </c>
      <c r="M149" s="10">
        <v>18</v>
      </c>
      <c r="N149" s="10">
        <v>29595073</v>
      </c>
      <c r="O149" t="s">
        <v>303</v>
      </c>
      <c r="P149">
        <v>1</v>
      </c>
      <c r="Q149">
        <v>1</v>
      </c>
      <c r="R149">
        <v>1</v>
      </c>
      <c r="S149" t="s">
        <v>303</v>
      </c>
    </row>
    <row r="150" spans="1:19" x14ac:dyDescent="0.35">
      <c r="A150" t="str">
        <f>LEFT(VEP!B150,FIND(":",VEP!B150)-1)</f>
        <v>21</v>
      </c>
      <c r="B150" t="str">
        <f>RIGHT(VEP!B150,LEN(VEP!B150)-FIND("-",VEP!B150))</f>
        <v>5161435</v>
      </c>
      <c r="C150" t="str">
        <f>IF(VEP!F150="-",VEP!G150,VEP!F150)</f>
        <v>MAML2</v>
      </c>
      <c r="E150" s="10">
        <v>16</v>
      </c>
      <c r="F150" s="10">
        <v>7462818</v>
      </c>
      <c r="G150" t="s">
        <v>297</v>
      </c>
      <c r="H150">
        <f t="shared" si="8"/>
        <v>2</v>
      </c>
      <c r="I150">
        <f t="shared" si="9"/>
        <v>2</v>
      </c>
      <c r="J150">
        <f t="shared" si="10"/>
        <v>1</v>
      </c>
      <c r="K150" t="str">
        <f t="shared" si="11"/>
        <v>SSBP1,WEE2</v>
      </c>
      <c r="M150" s="10">
        <v>18</v>
      </c>
      <c r="N150" s="10">
        <v>42926246</v>
      </c>
      <c r="O150" t="s">
        <v>152</v>
      </c>
      <c r="P150">
        <v>1</v>
      </c>
      <c r="Q150">
        <v>1</v>
      </c>
      <c r="R150">
        <v>1</v>
      </c>
      <c r="S150" t="s">
        <v>152</v>
      </c>
    </row>
    <row r="151" spans="1:19" x14ac:dyDescent="0.35">
      <c r="A151" t="str">
        <f>LEFT(VEP!B151,FIND(":",VEP!B151)-1)</f>
        <v>21</v>
      </c>
      <c r="B151" t="str">
        <f>RIGHT(VEP!B151,LEN(VEP!B151)-FIND("-",VEP!B151))</f>
        <v>5163941</v>
      </c>
      <c r="C151" t="str">
        <f>IF(VEP!F151="-",VEP!G151,VEP!F151)</f>
        <v>MAML2</v>
      </c>
      <c r="E151" s="10">
        <v>16</v>
      </c>
      <c r="F151" s="10">
        <v>7497368</v>
      </c>
      <c r="G151" t="s">
        <v>297</v>
      </c>
      <c r="H151">
        <f t="shared" si="8"/>
        <v>1</v>
      </c>
      <c r="I151">
        <f t="shared" si="9"/>
        <v>1</v>
      </c>
      <c r="J151">
        <f t="shared" si="10"/>
        <v>1</v>
      </c>
      <c r="K151" t="str">
        <f t="shared" si="11"/>
        <v>WEE2</v>
      </c>
      <c r="M151" s="10">
        <v>19</v>
      </c>
      <c r="N151" s="10">
        <v>4813917</v>
      </c>
      <c r="O151" t="s">
        <v>152</v>
      </c>
      <c r="P151">
        <v>1</v>
      </c>
      <c r="Q151">
        <v>1</v>
      </c>
      <c r="R151">
        <v>1</v>
      </c>
      <c r="S151" t="s">
        <v>152</v>
      </c>
    </row>
    <row r="152" spans="1:19" x14ac:dyDescent="0.35">
      <c r="A152" t="str">
        <f>LEFT(VEP!B152,FIND(":",VEP!B152)-1)</f>
        <v>22</v>
      </c>
      <c r="B152" t="str">
        <f>RIGHT(VEP!B152,LEN(VEP!B152)-FIND("-",VEP!B152))</f>
        <v>11073667</v>
      </c>
      <c r="C152" t="str">
        <f>IF(VEP!F152="-",VEP!G152,VEP!F152)</f>
        <v>-</v>
      </c>
      <c r="E152" s="10">
        <v>16</v>
      </c>
      <c r="F152" s="10">
        <v>7511448</v>
      </c>
      <c r="G152" t="s">
        <v>152</v>
      </c>
      <c r="H152">
        <f t="shared" si="8"/>
        <v>1</v>
      </c>
      <c r="I152">
        <f t="shared" si="9"/>
        <v>1</v>
      </c>
      <c r="J152">
        <f t="shared" si="10"/>
        <v>1</v>
      </c>
      <c r="K152" t="str">
        <f t="shared" si="11"/>
        <v>-</v>
      </c>
      <c r="M152" s="10">
        <v>19</v>
      </c>
      <c r="N152" s="10">
        <v>6178251</v>
      </c>
      <c r="O152" t="s">
        <v>152</v>
      </c>
      <c r="P152">
        <v>1</v>
      </c>
      <c r="Q152">
        <v>1</v>
      </c>
      <c r="R152">
        <v>1</v>
      </c>
      <c r="S152" t="s">
        <v>152</v>
      </c>
    </row>
    <row r="153" spans="1:19" x14ac:dyDescent="0.35">
      <c r="A153" t="str">
        <f>LEFT(VEP!B153,FIND(":",VEP!B153)-1)</f>
        <v>22</v>
      </c>
      <c r="B153" t="str">
        <f>RIGHT(VEP!B153,LEN(VEP!B153)-FIND("-",VEP!B153))</f>
        <v>12027888</v>
      </c>
      <c r="C153" t="str">
        <f>IF(VEP!F153="-",VEP!G153,VEP!F153)</f>
        <v>ENSCAFG00000042444</v>
      </c>
      <c r="E153" s="10">
        <v>16</v>
      </c>
      <c r="F153" s="10">
        <v>7513966</v>
      </c>
      <c r="G153" t="s">
        <v>152</v>
      </c>
      <c r="H153">
        <f t="shared" si="8"/>
        <v>1</v>
      </c>
      <c r="I153">
        <f t="shared" si="9"/>
        <v>1</v>
      </c>
      <c r="J153">
        <f t="shared" si="10"/>
        <v>1</v>
      </c>
      <c r="K153" t="str">
        <f t="shared" si="11"/>
        <v>-</v>
      </c>
      <c r="M153" s="10">
        <v>19</v>
      </c>
      <c r="N153" s="10">
        <v>6553427</v>
      </c>
      <c r="O153" t="s">
        <v>152</v>
      </c>
      <c r="P153">
        <v>1</v>
      </c>
      <c r="Q153">
        <v>1</v>
      </c>
      <c r="R153">
        <v>1</v>
      </c>
      <c r="S153" t="s">
        <v>152</v>
      </c>
    </row>
    <row r="154" spans="1:19" x14ac:dyDescent="0.35">
      <c r="A154" t="str">
        <f>LEFT(VEP!B154,FIND(":",VEP!B154)-1)</f>
        <v>22</v>
      </c>
      <c r="B154" t="str">
        <f>RIGHT(VEP!B154,LEN(VEP!B154)-FIND("-",VEP!B154))</f>
        <v>12027888</v>
      </c>
      <c r="C154" t="str">
        <f>IF(VEP!F154="-",VEP!G154,VEP!F154)</f>
        <v>ENSCAFG00000042444</v>
      </c>
      <c r="E154" s="10">
        <v>17</v>
      </c>
      <c r="F154" s="10">
        <v>3753156</v>
      </c>
      <c r="G154" t="s">
        <v>152</v>
      </c>
      <c r="H154">
        <f t="shared" si="8"/>
        <v>1</v>
      </c>
      <c r="I154">
        <f t="shared" si="9"/>
        <v>1</v>
      </c>
      <c r="J154">
        <f t="shared" si="10"/>
        <v>1</v>
      </c>
      <c r="K154" t="str">
        <f t="shared" si="11"/>
        <v>-</v>
      </c>
      <c r="M154" s="10">
        <v>19</v>
      </c>
      <c r="N154" s="10">
        <v>6560183</v>
      </c>
      <c r="O154" t="s">
        <v>152</v>
      </c>
      <c r="P154">
        <v>1</v>
      </c>
      <c r="Q154">
        <v>1</v>
      </c>
      <c r="R154">
        <v>1</v>
      </c>
      <c r="S154" t="s">
        <v>152</v>
      </c>
    </row>
    <row r="155" spans="1:19" x14ac:dyDescent="0.35">
      <c r="A155" t="str">
        <f>LEFT(VEP!B155,FIND(":",VEP!B155)-1)</f>
        <v>22</v>
      </c>
      <c r="B155" t="str">
        <f>RIGHT(VEP!B155,LEN(VEP!B155)-FIND("-",VEP!B155))</f>
        <v>12039716</v>
      </c>
      <c r="C155" t="str">
        <f>IF(VEP!F155="-",VEP!G155,VEP!F155)</f>
        <v>ENSCAFG00000042444</v>
      </c>
      <c r="E155" s="10">
        <v>18</v>
      </c>
      <c r="F155" s="10">
        <v>5182868</v>
      </c>
      <c r="G155" t="s">
        <v>152</v>
      </c>
      <c r="H155">
        <f t="shared" si="8"/>
        <v>1</v>
      </c>
      <c r="I155">
        <f t="shared" si="9"/>
        <v>1</v>
      </c>
      <c r="J155">
        <f t="shared" si="10"/>
        <v>1</v>
      </c>
      <c r="K155" t="str">
        <f t="shared" si="11"/>
        <v>-</v>
      </c>
      <c r="M155" s="10">
        <v>19</v>
      </c>
      <c r="N155" s="10">
        <v>6590666</v>
      </c>
      <c r="O155" t="s">
        <v>152</v>
      </c>
      <c r="P155">
        <v>1</v>
      </c>
      <c r="Q155">
        <v>1</v>
      </c>
      <c r="R155">
        <v>1</v>
      </c>
      <c r="S155" t="s">
        <v>152</v>
      </c>
    </row>
    <row r="156" spans="1:19" x14ac:dyDescent="0.35">
      <c r="A156" t="str">
        <f>LEFT(VEP!B156,FIND(":",VEP!B156)-1)</f>
        <v>22</v>
      </c>
      <c r="B156" t="str">
        <f>RIGHT(VEP!B156,LEN(VEP!B156)-FIND("-",VEP!B156))</f>
        <v>18774821</v>
      </c>
      <c r="C156" t="str">
        <f>IF(VEP!F156="-",VEP!G156,VEP!F156)</f>
        <v>ENSCAFG00000049065</v>
      </c>
      <c r="E156" s="10">
        <v>18</v>
      </c>
      <c r="F156" s="10">
        <v>29595073</v>
      </c>
      <c r="G156" t="s">
        <v>303</v>
      </c>
      <c r="H156">
        <f t="shared" si="8"/>
        <v>1</v>
      </c>
      <c r="I156">
        <f t="shared" si="9"/>
        <v>1</v>
      </c>
      <c r="J156">
        <f t="shared" si="10"/>
        <v>1</v>
      </c>
      <c r="K156" t="str">
        <f t="shared" si="11"/>
        <v>ENSCAFG00000046942</v>
      </c>
      <c r="M156" s="10">
        <v>19</v>
      </c>
      <c r="N156" s="10">
        <v>7095253</v>
      </c>
      <c r="O156" t="s">
        <v>152</v>
      </c>
      <c r="P156">
        <v>1</v>
      </c>
      <c r="Q156">
        <v>1</v>
      </c>
      <c r="R156">
        <v>1</v>
      </c>
      <c r="S156" t="s">
        <v>152</v>
      </c>
    </row>
    <row r="157" spans="1:19" x14ac:dyDescent="0.35">
      <c r="A157" t="str">
        <f>LEFT(VEP!B157,FIND(":",VEP!B157)-1)</f>
        <v>22</v>
      </c>
      <c r="B157" t="str">
        <f>RIGHT(VEP!B157,LEN(VEP!B157)-FIND("-",VEP!B157))</f>
        <v>18774821</v>
      </c>
      <c r="C157" t="str">
        <f>IF(VEP!F157="-",VEP!G157,VEP!F157)</f>
        <v>ENSCAFG00000047507</v>
      </c>
      <c r="E157" s="10">
        <v>18</v>
      </c>
      <c r="F157" s="10">
        <v>42926246</v>
      </c>
      <c r="G157" t="s">
        <v>152</v>
      </c>
      <c r="H157">
        <f t="shared" si="8"/>
        <v>1</v>
      </c>
      <c r="I157">
        <f t="shared" si="9"/>
        <v>1</v>
      </c>
      <c r="J157">
        <f t="shared" si="10"/>
        <v>1</v>
      </c>
      <c r="K157" t="str">
        <f t="shared" si="11"/>
        <v>-</v>
      </c>
      <c r="M157" s="10">
        <v>19</v>
      </c>
      <c r="N157" s="10">
        <v>7097389</v>
      </c>
      <c r="O157" t="s">
        <v>152</v>
      </c>
      <c r="P157">
        <v>1</v>
      </c>
      <c r="Q157">
        <v>1</v>
      </c>
      <c r="R157">
        <v>1</v>
      </c>
      <c r="S157" t="s">
        <v>152</v>
      </c>
    </row>
    <row r="158" spans="1:19" x14ac:dyDescent="0.35">
      <c r="A158" t="str">
        <f>LEFT(VEP!B158,FIND(":",VEP!B158)-1)</f>
        <v>22</v>
      </c>
      <c r="B158" t="str">
        <f>RIGHT(VEP!B158,LEN(VEP!B158)-FIND("-",VEP!B158))</f>
        <v>18925763</v>
      </c>
      <c r="C158" t="str">
        <f>IF(VEP!F158="-",VEP!G158,VEP!F158)</f>
        <v>-</v>
      </c>
      <c r="E158" s="10">
        <v>19</v>
      </c>
      <c r="F158" s="10">
        <v>4813917</v>
      </c>
      <c r="G158" t="s">
        <v>152</v>
      </c>
      <c r="H158">
        <f t="shared" si="8"/>
        <v>1</v>
      </c>
      <c r="I158">
        <f t="shared" si="9"/>
        <v>1</v>
      </c>
      <c r="J158">
        <f t="shared" si="10"/>
        <v>1</v>
      </c>
      <c r="K158" t="str">
        <f t="shared" si="11"/>
        <v>-</v>
      </c>
      <c r="M158" s="10">
        <v>19</v>
      </c>
      <c r="N158" s="10">
        <v>7117822</v>
      </c>
      <c r="O158" t="s">
        <v>152</v>
      </c>
      <c r="P158">
        <v>1</v>
      </c>
      <c r="Q158">
        <v>1</v>
      </c>
      <c r="R158">
        <v>1</v>
      </c>
      <c r="S158" t="s">
        <v>152</v>
      </c>
    </row>
    <row r="159" spans="1:19" x14ac:dyDescent="0.35">
      <c r="A159" t="str">
        <f>LEFT(VEP!B159,FIND(":",VEP!B159)-1)</f>
        <v>22</v>
      </c>
      <c r="B159" t="str">
        <f>RIGHT(VEP!B159,LEN(VEP!B159)-FIND("-",VEP!B159))</f>
        <v>18960901</v>
      </c>
      <c r="C159" t="str">
        <f>IF(VEP!F159="-",VEP!G159,VEP!F159)</f>
        <v>-</v>
      </c>
      <c r="E159" s="10">
        <v>19</v>
      </c>
      <c r="F159" s="10">
        <v>6178251</v>
      </c>
      <c r="G159" t="s">
        <v>152</v>
      </c>
      <c r="H159">
        <f t="shared" si="8"/>
        <v>1</v>
      </c>
      <c r="I159">
        <f t="shared" si="9"/>
        <v>1</v>
      </c>
      <c r="J159">
        <f t="shared" si="10"/>
        <v>1</v>
      </c>
      <c r="K159" t="str">
        <f t="shared" si="11"/>
        <v>-</v>
      </c>
      <c r="M159" s="10">
        <v>19</v>
      </c>
      <c r="N159" s="10">
        <v>7122489</v>
      </c>
      <c r="O159" t="s">
        <v>152</v>
      </c>
      <c r="P159">
        <v>1</v>
      </c>
      <c r="Q159">
        <v>1</v>
      </c>
      <c r="R159">
        <v>1</v>
      </c>
      <c r="S159" t="s">
        <v>152</v>
      </c>
    </row>
    <row r="160" spans="1:19" x14ac:dyDescent="0.35">
      <c r="A160" t="str">
        <f>LEFT(VEP!B160,FIND(":",VEP!B160)-1)</f>
        <v>22</v>
      </c>
      <c r="B160" t="str">
        <f>RIGHT(VEP!B160,LEN(VEP!B160)-FIND("-",VEP!B160))</f>
        <v>18962347</v>
      </c>
      <c r="C160" t="str">
        <f>IF(VEP!F160="-",VEP!G160,VEP!F160)</f>
        <v>-</v>
      </c>
      <c r="E160" s="10">
        <v>19</v>
      </c>
      <c r="F160" s="10">
        <v>6553427</v>
      </c>
      <c r="G160" t="s">
        <v>152</v>
      </c>
      <c r="H160">
        <f t="shared" si="8"/>
        <v>1</v>
      </c>
      <c r="I160">
        <f t="shared" si="9"/>
        <v>1</v>
      </c>
      <c r="J160">
        <f t="shared" si="10"/>
        <v>1</v>
      </c>
      <c r="K160" t="str">
        <f t="shared" si="11"/>
        <v>-</v>
      </c>
      <c r="M160" s="10">
        <v>19</v>
      </c>
      <c r="N160" s="10">
        <v>7134607</v>
      </c>
      <c r="O160" t="s">
        <v>152</v>
      </c>
      <c r="P160">
        <v>1</v>
      </c>
      <c r="Q160">
        <v>1</v>
      </c>
      <c r="R160">
        <v>1</v>
      </c>
      <c r="S160" t="s">
        <v>152</v>
      </c>
    </row>
    <row r="161" spans="1:19" x14ac:dyDescent="0.35">
      <c r="A161" t="str">
        <f>LEFT(VEP!B161,FIND(":",VEP!B161)-1)</f>
        <v>22</v>
      </c>
      <c r="B161" t="str">
        <f>RIGHT(VEP!B161,LEN(VEP!B161)-FIND("-",VEP!B161))</f>
        <v>19870809</v>
      </c>
      <c r="C161" t="str">
        <f>IF(VEP!F161="-",VEP!G161,VEP!F161)</f>
        <v>-</v>
      </c>
      <c r="E161" s="10">
        <v>19</v>
      </c>
      <c r="F161" s="10">
        <v>6560183</v>
      </c>
      <c r="G161" t="s">
        <v>152</v>
      </c>
      <c r="H161">
        <f t="shared" si="8"/>
        <v>1</v>
      </c>
      <c r="I161">
        <f t="shared" si="9"/>
        <v>1</v>
      </c>
      <c r="J161">
        <f t="shared" si="10"/>
        <v>1</v>
      </c>
      <c r="K161" t="str">
        <f t="shared" si="11"/>
        <v>-</v>
      </c>
      <c r="M161" s="10">
        <v>20</v>
      </c>
      <c r="N161" s="10">
        <v>13387022</v>
      </c>
      <c r="O161" t="s">
        <v>152</v>
      </c>
      <c r="P161">
        <v>1</v>
      </c>
      <c r="Q161">
        <v>1</v>
      </c>
      <c r="R161">
        <v>1</v>
      </c>
      <c r="S161" t="s">
        <v>152</v>
      </c>
    </row>
    <row r="162" spans="1:19" x14ac:dyDescent="0.35">
      <c r="A162" t="str">
        <f>LEFT(VEP!B162,FIND(":",VEP!B162)-1)</f>
        <v>22</v>
      </c>
      <c r="B162" t="str">
        <f>RIGHT(VEP!B162,LEN(VEP!B162)-FIND("-",VEP!B162))</f>
        <v>19896418</v>
      </c>
      <c r="C162" t="str">
        <f>IF(VEP!F162="-",VEP!G162,VEP!F162)</f>
        <v>-</v>
      </c>
      <c r="E162" s="10">
        <v>19</v>
      </c>
      <c r="F162" s="10">
        <v>6590666</v>
      </c>
      <c r="G162" t="s">
        <v>152</v>
      </c>
      <c r="H162">
        <f t="shared" si="8"/>
        <v>1</v>
      </c>
      <c r="I162">
        <f t="shared" si="9"/>
        <v>1</v>
      </c>
      <c r="J162">
        <f t="shared" si="10"/>
        <v>1</v>
      </c>
      <c r="K162" t="str">
        <f t="shared" si="11"/>
        <v>-</v>
      </c>
      <c r="M162" s="10">
        <v>21</v>
      </c>
      <c r="N162" s="10">
        <v>5161435</v>
      </c>
      <c r="O162" t="s">
        <v>984</v>
      </c>
      <c r="P162">
        <v>1</v>
      </c>
      <c r="Q162">
        <v>1</v>
      </c>
      <c r="R162">
        <v>1</v>
      </c>
      <c r="S162" t="s">
        <v>984</v>
      </c>
    </row>
    <row r="163" spans="1:19" x14ac:dyDescent="0.35">
      <c r="A163" t="str">
        <f>LEFT(VEP!B163,FIND(":",VEP!B163)-1)</f>
        <v>22</v>
      </c>
      <c r="B163" t="str">
        <f>RIGHT(VEP!B163,LEN(VEP!B163)-FIND("-",VEP!B163))</f>
        <v>19909927</v>
      </c>
      <c r="C163" t="str">
        <f>IF(VEP!F163="-",VEP!G163,VEP!F163)</f>
        <v>-</v>
      </c>
      <c r="E163" s="10">
        <v>19</v>
      </c>
      <c r="F163" s="10">
        <v>7095253</v>
      </c>
      <c r="G163" t="s">
        <v>152</v>
      </c>
      <c r="H163">
        <f t="shared" si="8"/>
        <v>1</v>
      </c>
      <c r="I163">
        <f t="shared" si="9"/>
        <v>1</v>
      </c>
      <c r="J163">
        <f t="shared" si="10"/>
        <v>1</v>
      </c>
      <c r="K163" t="str">
        <f t="shared" si="11"/>
        <v>-</v>
      </c>
      <c r="M163" s="10">
        <v>21</v>
      </c>
      <c r="N163" s="10">
        <v>5163941</v>
      </c>
      <c r="O163" t="s">
        <v>984</v>
      </c>
      <c r="P163">
        <v>1</v>
      </c>
      <c r="Q163">
        <v>1</v>
      </c>
      <c r="R163">
        <v>1</v>
      </c>
      <c r="S163" t="s">
        <v>984</v>
      </c>
    </row>
    <row r="164" spans="1:19" x14ac:dyDescent="0.35">
      <c r="A164" t="str">
        <f>LEFT(VEP!B164,FIND(":",VEP!B164)-1)</f>
        <v>22</v>
      </c>
      <c r="B164" t="str">
        <f>RIGHT(VEP!B164,LEN(VEP!B164)-FIND("-",VEP!B164))</f>
        <v>19925395</v>
      </c>
      <c r="C164" t="str">
        <f>IF(VEP!F164="-",VEP!G164,VEP!F164)</f>
        <v>-</v>
      </c>
      <c r="E164" s="10">
        <v>19</v>
      </c>
      <c r="F164" s="10">
        <v>7097389</v>
      </c>
      <c r="G164" t="s">
        <v>152</v>
      </c>
      <c r="H164">
        <f t="shared" si="8"/>
        <v>1</v>
      </c>
      <c r="I164">
        <f t="shared" si="9"/>
        <v>1</v>
      </c>
      <c r="J164">
        <f t="shared" si="10"/>
        <v>1</v>
      </c>
      <c r="K164" t="str">
        <f t="shared" si="11"/>
        <v>-</v>
      </c>
      <c r="M164" s="10">
        <v>22</v>
      </c>
      <c r="N164" s="10">
        <v>11073667</v>
      </c>
      <c r="O164" t="s">
        <v>152</v>
      </c>
      <c r="P164">
        <v>1</v>
      </c>
      <c r="Q164">
        <v>1</v>
      </c>
      <c r="R164">
        <v>1</v>
      </c>
      <c r="S164" t="s">
        <v>152</v>
      </c>
    </row>
    <row r="165" spans="1:19" x14ac:dyDescent="0.35">
      <c r="A165" t="str">
        <f>LEFT(VEP!B165,FIND(":",VEP!B165)-1)</f>
        <v>22</v>
      </c>
      <c r="B165" t="str">
        <f>RIGHT(VEP!B165,LEN(VEP!B165)-FIND("-",VEP!B165))</f>
        <v>19967910</v>
      </c>
      <c r="C165" t="str">
        <f>IF(VEP!F165="-",VEP!G165,VEP!F165)</f>
        <v>-</v>
      </c>
      <c r="E165" s="10">
        <v>19</v>
      </c>
      <c r="F165" s="10">
        <v>7117822</v>
      </c>
      <c r="G165" t="s">
        <v>152</v>
      </c>
      <c r="H165">
        <f t="shared" si="8"/>
        <v>1</v>
      </c>
      <c r="I165">
        <f t="shared" si="9"/>
        <v>1</v>
      </c>
      <c r="J165">
        <f t="shared" si="10"/>
        <v>1</v>
      </c>
      <c r="K165" t="str">
        <f t="shared" si="11"/>
        <v>-</v>
      </c>
      <c r="M165" s="10">
        <v>22</v>
      </c>
      <c r="N165" s="10">
        <v>12027888</v>
      </c>
      <c r="O165" t="s">
        <v>322</v>
      </c>
      <c r="P165">
        <v>1</v>
      </c>
      <c r="Q165">
        <v>1</v>
      </c>
      <c r="R165">
        <v>1</v>
      </c>
      <c r="S165" t="s">
        <v>322</v>
      </c>
    </row>
    <row r="166" spans="1:19" x14ac:dyDescent="0.35">
      <c r="A166" t="str">
        <f>LEFT(VEP!B166,FIND(":",VEP!B166)-1)</f>
        <v>22</v>
      </c>
      <c r="B166" t="str">
        <f>RIGHT(VEP!B166,LEN(VEP!B166)-FIND("-",VEP!B166))</f>
        <v>31172201</v>
      </c>
      <c r="C166" t="str">
        <f>IF(VEP!F166="-",VEP!G166,VEP!F166)</f>
        <v>SCEL</v>
      </c>
      <c r="E166" s="10">
        <v>19</v>
      </c>
      <c r="F166" s="10">
        <v>7122489</v>
      </c>
      <c r="G166" t="s">
        <v>152</v>
      </c>
      <c r="H166">
        <f t="shared" si="8"/>
        <v>1</v>
      </c>
      <c r="I166">
        <f t="shared" si="9"/>
        <v>1</v>
      </c>
      <c r="J166">
        <f t="shared" si="10"/>
        <v>1</v>
      </c>
      <c r="K166" t="str">
        <f t="shared" si="11"/>
        <v>-</v>
      </c>
      <c r="M166" s="10">
        <v>22</v>
      </c>
      <c r="N166" s="10">
        <v>12039716</v>
      </c>
      <c r="O166" t="s">
        <v>322</v>
      </c>
      <c r="P166">
        <v>1</v>
      </c>
      <c r="Q166">
        <v>1</v>
      </c>
      <c r="R166">
        <v>1</v>
      </c>
      <c r="S166" t="s">
        <v>322</v>
      </c>
    </row>
    <row r="167" spans="1:19" x14ac:dyDescent="0.35">
      <c r="A167" t="str">
        <f>LEFT(VEP!B167,FIND(":",VEP!B167)-1)</f>
        <v>22</v>
      </c>
      <c r="B167" t="str">
        <f>RIGHT(VEP!B167,LEN(VEP!B167)-FIND("-",VEP!B167))</f>
        <v>31172201</v>
      </c>
      <c r="C167" t="str">
        <f>IF(VEP!F167="-",VEP!G167,VEP!F167)</f>
        <v>SCEL</v>
      </c>
      <c r="E167" s="10">
        <v>19</v>
      </c>
      <c r="F167" s="10">
        <v>7134607</v>
      </c>
      <c r="G167" t="s">
        <v>152</v>
      </c>
      <c r="H167">
        <f t="shared" si="8"/>
        <v>1</v>
      </c>
      <c r="I167">
        <f t="shared" si="9"/>
        <v>1</v>
      </c>
      <c r="J167">
        <f t="shared" si="10"/>
        <v>1</v>
      </c>
      <c r="K167" t="str">
        <f t="shared" si="11"/>
        <v>-</v>
      </c>
      <c r="M167" s="10">
        <v>22</v>
      </c>
      <c r="N167" s="10">
        <v>18774821</v>
      </c>
      <c r="O167" t="s">
        <v>328</v>
      </c>
      <c r="P167">
        <v>2</v>
      </c>
      <c r="Q167">
        <v>2</v>
      </c>
      <c r="R167">
        <v>1</v>
      </c>
      <c r="S167" t="s">
        <v>385</v>
      </c>
    </row>
    <row r="168" spans="1:19" x14ac:dyDescent="0.35">
      <c r="A168" t="str">
        <f>LEFT(VEP!B168,FIND(":",VEP!B168)-1)</f>
        <v>22</v>
      </c>
      <c r="B168" t="str">
        <f>RIGHT(VEP!B168,LEN(VEP!B168)-FIND("-",VEP!B168))</f>
        <v>31172201</v>
      </c>
      <c r="C168" t="str">
        <f>IF(VEP!F168="-",VEP!G168,VEP!F168)</f>
        <v>SCEL</v>
      </c>
      <c r="E168" s="10">
        <v>20</v>
      </c>
      <c r="F168" s="10">
        <v>13387022</v>
      </c>
      <c r="G168" t="s">
        <v>152</v>
      </c>
      <c r="H168">
        <f t="shared" si="8"/>
        <v>1</v>
      </c>
      <c r="I168">
        <f t="shared" si="9"/>
        <v>1</v>
      </c>
      <c r="J168">
        <f t="shared" si="10"/>
        <v>1</v>
      </c>
      <c r="K168" t="str">
        <f t="shared" si="11"/>
        <v>-</v>
      </c>
      <c r="M168" s="10">
        <v>22</v>
      </c>
      <c r="N168" s="10">
        <v>18925763</v>
      </c>
      <c r="O168" t="s">
        <v>152</v>
      </c>
      <c r="P168">
        <v>1</v>
      </c>
      <c r="Q168">
        <v>1</v>
      </c>
      <c r="R168">
        <v>1</v>
      </c>
      <c r="S168" t="s">
        <v>152</v>
      </c>
    </row>
    <row r="169" spans="1:19" x14ac:dyDescent="0.35">
      <c r="A169" t="str">
        <f>LEFT(VEP!B169,FIND(":",VEP!B169)-1)</f>
        <v>22</v>
      </c>
      <c r="B169" t="str">
        <f>RIGHT(VEP!B169,LEN(VEP!B169)-FIND("-",VEP!B169))</f>
        <v>31172201</v>
      </c>
      <c r="C169" t="str">
        <f>IF(VEP!F169="-",VEP!G169,VEP!F169)</f>
        <v>SCEL</v>
      </c>
      <c r="E169" s="10">
        <v>21</v>
      </c>
      <c r="F169" s="10">
        <v>5161435</v>
      </c>
      <c r="G169" t="s">
        <v>984</v>
      </c>
      <c r="H169">
        <f t="shared" si="8"/>
        <v>1</v>
      </c>
      <c r="I169">
        <f t="shared" si="9"/>
        <v>1</v>
      </c>
      <c r="J169">
        <f t="shared" si="10"/>
        <v>1</v>
      </c>
      <c r="K169" t="str">
        <f t="shared" si="11"/>
        <v>MAML2</v>
      </c>
      <c r="M169" s="10">
        <v>22</v>
      </c>
      <c r="N169" s="10">
        <v>18960901</v>
      </c>
      <c r="O169" t="s">
        <v>152</v>
      </c>
      <c r="P169">
        <v>1</v>
      </c>
      <c r="Q169">
        <v>1</v>
      </c>
      <c r="R169">
        <v>1</v>
      </c>
      <c r="S169" t="s">
        <v>152</v>
      </c>
    </row>
    <row r="170" spans="1:19" x14ac:dyDescent="0.35">
      <c r="A170" t="str">
        <f>LEFT(VEP!B170,FIND(":",VEP!B170)-1)</f>
        <v>22</v>
      </c>
      <c r="B170" t="str">
        <f>RIGHT(VEP!B170,LEN(VEP!B170)-FIND("-",VEP!B170))</f>
        <v>31172201</v>
      </c>
      <c r="C170" t="str">
        <f>IF(VEP!F170="-",VEP!G170,VEP!F170)</f>
        <v>SCEL</v>
      </c>
      <c r="E170" s="10">
        <v>21</v>
      </c>
      <c r="F170" s="10">
        <v>5163941</v>
      </c>
      <c r="G170" t="s">
        <v>984</v>
      </c>
      <c r="H170">
        <f t="shared" si="8"/>
        <v>1</v>
      </c>
      <c r="I170">
        <f t="shared" si="9"/>
        <v>1</v>
      </c>
      <c r="J170">
        <f t="shared" si="10"/>
        <v>1</v>
      </c>
      <c r="K170" t="str">
        <f t="shared" si="11"/>
        <v>MAML2</v>
      </c>
      <c r="M170" s="10">
        <v>22</v>
      </c>
      <c r="N170" s="10">
        <v>18962347</v>
      </c>
      <c r="O170" t="s">
        <v>152</v>
      </c>
      <c r="P170">
        <v>1</v>
      </c>
      <c r="Q170">
        <v>1</v>
      </c>
      <c r="R170">
        <v>1</v>
      </c>
      <c r="S170" t="s">
        <v>152</v>
      </c>
    </row>
    <row r="171" spans="1:19" x14ac:dyDescent="0.35">
      <c r="A171" t="str">
        <f>LEFT(VEP!B171,FIND(":",VEP!B171)-1)</f>
        <v>22</v>
      </c>
      <c r="B171" t="str">
        <f>RIGHT(VEP!B171,LEN(VEP!B171)-FIND("-",VEP!B171))</f>
        <v>31172201</v>
      </c>
      <c r="C171" t="str">
        <f>IF(VEP!F171="-",VEP!G171,VEP!F171)</f>
        <v>SCEL</v>
      </c>
      <c r="E171" s="10">
        <v>22</v>
      </c>
      <c r="F171" s="10">
        <v>11073667</v>
      </c>
      <c r="G171" t="s">
        <v>152</v>
      </c>
      <c r="H171">
        <f t="shared" si="8"/>
        <v>1</v>
      </c>
      <c r="I171">
        <f t="shared" si="9"/>
        <v>1</v>
      </c>
      <c r="J171">
        <f t="shared" si="10"/>
        <v>1</v>
      </c>
      <c r="K171" t="str">
        <f t="shared" si="11"/>
        <v>-</v>
      </c>
      <c r="M171" s="10">
        <v>22</v>
      </c>
      <c r="N171" s="10">
        <v>19870809</v>
      </c>
      <c r="O171" t="s">
        <v>152</v>
      </c>
      <c r="P171">
        <v>1</v>
      </c>
      <c r="Q171">
        <v>1</v>
      </c>
      <c r="R171">
        <v>1</v>
      </c>
      <c r="S171" t="s">
        <v>152</v>
      </c>
    </row>
    <row r="172" spans="1:19" x14ac:dyDescent="0.35">
      <c r="A172" t="str">
        <f>LEFT(VEP!B172,FIND(":",VEP!B172)-1)</f>
        <v>22</v>
      </c>
      <c r="B172" t="str">
        <f>RIGHT(VEP!B172,LEN(VEP!B172)-FIND("-",VEP!B172))</f>
        <v>31172201</v>
      </c>
      <c r="C172" t="str">
        <f>IF(VEP!F172="-",VEP!G172,VEP!F172)</f>
        <v>SCEL</v>
      </c>
      <c r="E172" s="10">
        <v>22</v>
      </c>
      <c r="F172" s="10">
        <v>12027888</v>
      </c>
      <c r="G172" t="s">
        <v>322</v>
      </c>
      <c r="H172">
        <f t="shared" si="8"/>
        <v>1</v>
      </c>
      <c r="I172">
        <f t="shared" si="9"/>
        <v>1</v>
      </c>
      <c r="J172">
        <f t="shared" si="10"/>
        <v>1</v>
      </c>
      <c r="K172" t="str">
        <f t="shared" si="11"/>
        <v>ENSCAFG00000042444</v>
      </c>
      <c r="M172" s="10">
        <v>22</v>
      </c>
      <c r="N172" s="10">
        <v>19896418</v>
      </c>
      <c r="O172" t="s">
        <v>152</v>
      </c>
      <c r="P172">
        <v>1</v>
      </c>
      <c r="Q172">
        <v>1</v>
      </c>
      <c r="R172">
        <v>1</v>
      </c>
      <c r="S172" t="s">
        <v>152</v>
      </c>
    </row>
    <row r="173" spans="1:19" x14ac:dyDescent="0.35">
      <c r="A173" t="str">
        <f>LEFT(VEP!B173,FIND(":",VEP!B173)-1)</f>
        <v>22</v>
      </c>
      <c r="B173" t="str">
        <f>RIGHT(VEP!B173,LEN(VEP!B173)-FIND("-",VEP!B173))</f>
        <v>31194138</v>
      </c>
      <c r="C173" t="str">
        <f>IF(VEP!F173="-",VEP!G173,VEP!F173)</f>
        <v>-</v>
      </c>
      <c r="E173" s="10">
        <v>22</v>
      </c>
      <c r="F173" s="10">
        <v>12039716</v>
      </c>
      <c r="G173" t="s">
        <v>322</v>
      </c>
      <c r="H173">
        <f t="shared" si="8"/>
        <v>1</v>
      </c>
      <c r="I173">
        <f t="shared" si="9"/>
        <v>1</v>
      </c>
      <c r="J173">
        <f t="shared" si="10"/>
        <v>1</v>
      </c>
      <c r="K173" t="str">
        <f t="shared" si="11"/>
        <v>ENSCAFG00000042444</v>
      </c>
      <c r="M173" s="10">
        <v>22</v>
      </c>
      <c r="N173" s="10">
        <v>19909927</v>
      </c>
      <c r="O173" t="s">
        <v>152</v>
      </c>
      <c r="P173">
        <v>1</v>
      </c>
      <c r="Q173">
        <v>1</v>
      </c>
      <c r="R173">
        <v>1</v>
      </c>
      <c r="S173" t="s">
        <v>152</v>
      </c>
    </row>
    <row r="174" spans="1:19" x14ac:dyDescent="0.35">
      <c r="A174" t="str">
        <f>LEFT(VEP!B174,FIND(":",VEP!B174)-1)</f>
        <v>22</v>
      </c>
      <c r="B174" t="str">
        <f>RIGHT(VEP!B174,LEN(VEP!B174)-FIND("-",VEP!B174))</f>
        <v>31201052</v>
      </c>
      <c r="C174" t="str">
        <f>IF(VEP!F174="-",VEP!G174,VEP!F174)</f>
        <v>SLAIN1</v>
      </c>
      <c r="E174" s="10">
        <v>22</v>
      </c>
      <c r="F174" s="10">
        <v>18774821</v>
      </c>
      <c r="G174" t="s">
        <v>327</v>
      </c>
      <c r="H174">
        <f t="shared" si="8"/>
        <v>1</v>
      </c>
      <c r="I174">
        <f t="shared" si="9"/>
        <v>2</v>
      </c>
      <c r="J174">
        <f t="shared" si="10"/>
        <v>0</v>
      </c>
      <c r="K174" t="str">
        <f t="shared" si="11"/>
        <v>ENSCAFG00000047507</v>
      </c>
      <c r="M174" s="10">
        <v>22</v>
      </c>
      <c r="N174" s="10">
        <v>19925395</v>
      </c>
      <c r="O174" t="s">
        <v>152</v>
      </c>
      <c r="P174">
        <v>1</v>
      </c>
      <c r="Q174">
        <v>1</v>
      </c>
      <c r="R174">
        <v>1</v>
      </c>
      <c r="S174" t="s">
        <v>152</v>
      </c>
    </row>
    <row r="175" spans="1:19" x14ac:dyDescent="0.35">
      <c r="A175" t="str">
        <f>LEFT(VEP!B175,FIND(":",VEP!B175)-1)</f>
        <v>22</v>
      </c>
      <c r="B175" t="str">
        <f>RIGHT(VEP!B175,LEN(VEP!B175)-FIND("-",VEP!B175))</f>
        <v>31201052</v>
      </c>
      <c r="C175" t="str">
        <f>IF(VEP!F175="-",VEP!G175,VEP!F175)</f>
        <v>SLAIN1</v>
      </c>
      <c r="E175" s="10">
        <v>22</v>
      </c>
      <c r="F175" s="10">
        <v>18774821</v>
      </c>
      <c r="G175" t="s">
        <v>328</v>
      </c>
      <c r="H175">
        <f t="shared" si="8"/>
        <v>2</v>
      </c>
      <c r="I175">
        <f t="shared" si="9"/>
        <v>2</v>
      </c>
      <c r="J175">
        <f t="shared" si="10"/>
        <v>1</v>
      </c>
      <c r="K175" t="str">
        <f t="shared" si="11"/>
        <v>ENSCAFG00000047507,ENSCAFG00000049065</v>
      </c>
      <c r="M175" s="10">
        <v>22</v>
      </c>
      <c r="N175" s="10">
        <v>19967910</v>
      </c>
      <c r="O175" t="s">
        <v>152</v>
      </c>
      <c r="P175">
        <v>1</v>
      </c>
      <c r="Q175">
        <v>1</v>
      </c>
      <c r="R175">
        <v>1</v>
      </c>
      <c r="S175" t="s">
        <v>152</v>
      </c>
    </row>
    <row r="176" spans="1:19" x14ac:dyDescent="0.35">
      <c r="A176" t="str">
        <f>LEFT(VEP!B176,FIND(":",VEP!B176)-1)</f>
        <v>22</v>
      </c>
      <c r="B176" t="str">
        <f>RIGHT(VEP!B176,LEN(VEP!B176)-FIND("-",VEP!B176))</f>
        <v>31222265</v>
      </c>
      <c r="C176" t="str">
        <f>IF(VEP!F176="-",VEP!G176,VEP!F176)</f>
        <v>SLAIN1</v>
      </c>
      <c r="E176" s="10">
        <v>22</v>
      </c>
      <c r="F176" s="10">
        <v>18925763</v>
      </c>
      <c r="G176" t="s">
        <v>152</v>
      </c>
      <c r="H176">
        <f t="shared" si="8"/>
        <v>1</v>
      </c>
      <c r="I176">
        <f t="shared" si="9"/>
        <v>1</v>
      </c>
      <c r="J176">
        <f t="shared" si="10"/>
        <v>1</v>
      </c>
      <c r="K176" t="str">
        <f t="shared" si="11"/>
        <v>-</v>
      </c>
      <c r="M176" s="10">
        <v>22</v>
      </c>
      <c r="N176" s="10">
        <v>31172201</v>
      </c>
      <c r="O176" t="s">
        <v>1193</v>
      </c>
      <c r="P176">
        <v>1</v>
      </c>
      <c r="Q176">
        <v>1</v>
      </c>
      <c r="R176">
        <v>1</v>
      </c>
      <c r="S176" t="s">
        <v>1193</v>
      </c>
    </row>
    <row r="177" spans="1:19" x14ac:dyDescent="0.35">
      <c r="A177" t="str">
        <f>LEFT(VEP!B177,FIND(":",VEP!B177)-1)</f>
        <v>22</v>
      </c>
      <c r="B177" t="str">
        <f>RIGHT(VEP!B177,LEN(VEP!B177)-FIND("-",VEP!B177))</f>
        <v>31222265</v>
      </c>
      <c r="C177" t="str">
        <f>IF(VEP!F177="-",VEP!G177,VEP!F177)</f>
        <v>SLAIN1</v>
      </c>
      <c r="E177" s="10">
        <v>22</v>
      </c>
      <c r="F177" s="10">
        <v>18960901</v>
      </c>
      <c r="G177" t="s">
        <v>152</v>
      </c>
      <c r="H177">
        <f t="shared" si="8"/>
        <v>1</v>
      </c>
      <c r="I177">
        <f t="shared" si="9"/>
        <v>1</v>
      </c>
      <c r="J177">
        <f t="shared" si="10"/>
        <v>1</v>
      </c>
      <c r="K177" t="str">
        <f t="shared" si="11"/>
        <v>-</v>
      </c>
      <c r="M177" s="10">
        <v>22</v>
      </c>
      <c r="N177" s="10">
        <v>31194138</v>
      </c>
      <c r="O177" t="s">
        <v>152</v>
      </c>
      <c r="P177">
        <v>1</v>
      </c>
      <c r="Q177">
        <v>1</v>
      </c>
      <c r="R177">
        <v>1</v>
      </c>
      <c r="S177" t="s">
        <v>152</v>
      </c>
    </row>
    <row r="178" spans="1:19" x14ac:dyDescent="0.35">
      <c r="A178" t="str">
        <f>LEFT(VEP!B178,FIND(":",VEP!B178)-1)</f>
        <v>22</v>
      </c>
      <c r="B178" t="str">
        <f>RIGHT(VEP!B178,LEN(VEP!B178)-FIND("-",VEP!B178))</f>
        <v>31329887</v>
      </c>
      <c r="C178" t="str">
        <f>IF(VEP!F178="-",VEP!G178,VEP!F178)</f>
        <v>-</v>
      </c>
      <c r="E178" s="10">
        <v>22</v>
      </c>
      <c r="F178" s="10">
        <v>18962347</v>
      </c>
      <c r="G178" t="s">
        <v>152</v>
      </c>
      <c r="H178">
        <f t="shared" si="8"/>
        <v>1</v>
      </c>
      <c r="I178">
        <f t="shared" si="9"/>
        <v>1</v>
      </c>
      <c r="J178">
        <f t="shared" si="10"/>
        <v>1</v>
      </c>
      <c r="K178" t="str">
        <f t="shared" si="11"/>
        <v>-</v>
      </c>
      <c r="M178" s="10">
        <v>22</v>
      </c>
      <c r="N178" s="10">
        <v>31201052</v>
      </c>
      <c r="O178" t="s">
        <v>332</v>
      </c>
      <c r="P178">
        <v>1</v>
      </c>
      <c r="Q178">
        <v>1</v>
      </c>
      <c r="R178">
        <v>1</v>
      </c>
      <c r="S178" t="s">
        <v>332</v>
      </c>
    </row>
    <row r="179" spans="1:19" x14ac:dyDescent="0.35">
      <c r="A179" t="str">
        <f>LEFT(VEP!B179,FIND(":",VEP!B179)-1)</f>
        <v>22</v>
      </c>
      <c r="B179" t="str">
        <f>RIGHT(VEP!B179,LEN(VEP!B179)-FIND("-",VEP!B179))</f>
        <v>31334345</v>
      </c>
      <c r="C179" t="str">
        <f>IF(VEP!F179="-",VEP!G179,VEP!F179)</f>
        <v>-</v>
      </c>
      <c r="E179" s="10">
        <v>22</v>
      </c>
      <c r="F179" s="10">
        <v>19870809</v>
      </c>
      <c r="G179" t="s">
        <v>152</v>
      </c>
      <c r="H179">
        <f t="shared" si="8"/>
        <v>1</v>
      </c>
      <c r="I179">
        <f t="shared" si="9"/>
        <v>1</v>
      </c>
      <c r="J179">
        <f t="shared" si="10"/>
        <v>1</v>
      </c>
      <c r="K179" t="str">
        <f t="shared" si="11"/>
        <v>-</v>
      </c>
      <c r="M179" s="10">
        <v>22</v>
      </c>
      <c r="N179" s="10">
        <v>31222265</v>
      </c>
      <c r="O179" t="s">
        <v>332</v>
      </c>
      <c r="P179">
        <v>1</v>
      </c>
      <c r="Q179">
        <v>1</v>
      </c>
      <c r="R179">
        <v>1</v>
      </c>
      <c r="S179" t="s">
        <v>332</v>
      </c>
    </row>
    <row r="180" spans="1:19" x14ac:dyDescent="0.35">
      <c r="A180" t="str">
        <f>LEFT(VEP!B180,FIND(":",VEP!B180)-1)</f>
        <v>22</v>
      </c>
      <c r="B180" t="str">
        <f>RIGHT(VEP!B180,LEN(VEP!B180)-FIND("-",VEP!B180))</f>
        <v>31347124</v>
      </c>
      <c r="C180" t="str">
        <f>IF(VEP!F180="-",VEP!G180,VEP!F180)</f>
        <v>-</v>
      </c>
      <c r="E180" s="10">
        <v>22</v>
      </c>
      <c r="F180" s="10">
        <v>19896418</v>
      </c>
      <c r="G180" t="s">
        <v>152</v>
      </c>
      <c r="H180">
        <f t="shared" si="8"/>
        <v>1</v>
      </c>
      <c r="I180">
        <f t="shared" si="9"/>
        <v>1</v>
      </c>
      <c r="J180">
        <f t="shared" si="10"/>
        <v>1</v>
      </c>
      <c r="K180" t="str">
        <f t="shared" si="11"/>
        <v>-</v>
      </c>
      <c r="M180" s="10">
        <v>22</v>
      </c>
      <c r="N180" s="10">
        <v>31329887</v>
      </c>
      <c r="O180" t="s">
        <v>152</v>
      </c>
      <c r="P180">
        <v>1</v>
      </c>
      <c r="Q180">
        <v>1</v>
      </c>
      <c r="R180">
        <v>1</v>
      </c>
      <c r="S180" t="s">
        <v>152</v>
      </c>
    </row>
    <row r="181" spans="1:19" x14ac:dyDescent="0.35">
      <c r="A181" t="str">
        <f>LEFT(VEP!B181,FIND(":",VEP!B181)-1)</f>
        <v>22</v>
      </c>
      <c r="B181" t="str">
        <f>RIGHT(VEP!B181,LEN(VEP!B181)-FIND("-",VEP!B181))</f>
        <v>31367576</v>
      </c>
      <c r="C181" t="str">
        <f>IF(VEP!F181="-",VEP!G181,VEP!F181)</f>
        <v>-</v>
      </c>
      <c r="E181" s="10">
        <v>22</v>
      </c>
      <c r="F181" s="10">
        <v>19909927</v>
      </c>
      <c r="G181" t="s">
        <v>152</v>
      </c>
      <c r="H181">
        <f t="shared" si="8"/>
        <v>1</v>
      </c>
      <c r="I181">
        <f t="shared" si="9"/>
        <v>1</v>
      </c>
      <c r="J181">
        <f t="shared" si="10"/>
        <v>1</v>
      </c>
      <c r="K181" t="str">
        <f t="shared" si="11"/>
        <v>-</v>
      </c>
      <c r="M181" s="10">
        <v>22</v>
      </c>
      <c r="N181" s="10">
        <v>31334345</v>
      </c>
      <c r="O181" t="s">
        <v>152</v>
      </c>
      <c r="P181">
        <v>1</v>
      </c>
      <c r="Q181">
        <v>1</v>
      </c>
      <c r="R181">
        <v>1</v>
      </c>
      <c r="S181" t="s">
        <v>152</v>
      </c>
    </row>
    <row r="182" spans="1:19" x14ac:dyDescent="0.35">
      <c r="A182" t="str">
        <f>LEFT(VEP!B182,FIND(":",VEP!B182)-1)</f>
        <v>22</v>
      </c>
      <c r="B182" t="str">
        <f>RIGHT(VEP!B182,LEN(VEP!B182)-FIND("-",VEP!B182))</f>
        <v>31391161</v>
      </c>
      <c r="C182" t="str">
        <f>IF(VEP!F182="-",VEP!G182,VEP!F182)</f>
        <v>-</v>
      </c>
      <c r="E182" s="10">
        <v>22</v>
      </c>
      <c r="F182" s="10">
        <v>19925395</v>
      </c>
      <c r="G182" t="s">
        <v>152</v>
      </c>
      <c r="H182">
        <f t="shared" si="8"/>
        <v>1</v>
      </c>
      <c r="I182">
        <f t="shared" si="9"/>
        <v>1</v>
      </c>
      <c r="J182">
        <f t="shared" si="10"/>
        <v>1</v>
      </c>
      <c r="K182" t="str">
        <f t="shared" si="11"/>
        <v>-</v>
      </c>
      <c r="M182" s="10">
        <v>22</v>
      </c>
      <c r="N182" s="10">
        <v>31347124</v>
      </c>
      <c r="O182" t="s">
        <v>152</v>
      </c>
      <c r="P182">
        <v>1</v>
      </c>
      <c r="Q182">
        <v>1</v>
      </c>
      <c r="R182">
        <v>1</v>
      </c>
      <c r="S182" t="s">
        <v>152</v>
      </c>
    </row>
    <row r="183" spans="1:19" x14ac:dyDescent="0.35">
      <c r="A183" t="str">
        <f>LEFT(VEP!B183,FIND(":",VEP!B183)-1)</f>
        <v>22</v>
      </c>
      <c r="B183" t="str">
        <f>RIGHT(VEP!B183,LEN(VEP!B183)-FIND("-",VEP!B183))</f>
        <v>42735494</v>
      </c>
      <c r="C183" t="str">
        <f>IF(VEP!F183="-",VEP!G183,VEP!F183)</f>
        <v>GPC5</v>
      </c>
      <c r="E183" s="10">
        <v>22</v>
      </c>
      <c r="F183" s="10">
        <v>19967910</v>
      </c>
      <c r="G183" t="s">
        <v>152</v>
      </c>
      <c r="H183">
        <f t="shared" si="8"/>
        <v>1</v>
      </c>
      <c r="I183">
        <f t="shared" si="9"/>
        <v>1</v>
      </c>
      <c r="J183">
        <f t="shared" si="10"/>
        <v>1</v>
      </c>
      <c r="K183" t="str">
        <f t="shared" si="11"/>
        <v>-</v>
      </c>
      <c r="M183" s="10">
        <v>22</v>
      </c>
      <c r="N183" s="10">
        <v>31367576</v>
      </c>
      <c r="O183" t="s">
        <v>152</v>
      </c>
      <c r="P183">
        <v>1</v>
      </c>
      <c r="Q183">
        <v>1</v>
      </c>
      <c r="R183">
        <v>1</v>
      </c>
      <c r="S183" t="s">
        <v>152</v>
      </c>
    </row>
    <row r="184" spans="1:19" x14ac:dyDescent="0.35">
      <c r="A184" t="str">
        <f>LEFT(VEP!B184,FIND(":",VEP!B184)-1)</f>
        <v>22</v>
      </c>
      <c r="B184" t="str">
        <f>RIGHT(VEP!B184,LEN(VEP!B184)-FIND("-",VEP!B184))</f>
        <v>42749047</v>
      </c>
      <c r="C184" t="str">
        <f>IF(VEP!F184="-",VEP!G184,VEP!F184)</f>
        <v>GPC5</v>
      </c>
      <c r="E184" s="10">
        <v>22</v>
      </c>
      <c r="F184" s="10">
        <v>31172201</v>
      </c>
      <c r="G184" t="s">
        <v>1193</v>
      </c>
      <c r="H184">
        <f t="shared" si="8"/>
        <v>1</v>
      </c>
      <c r="I184">
        <f t="shared" si="9"/>
        <v>1</v>
      </c>
      <c r="J184">
        <f t="shared" si="10"/>
        <v>1</v>
      </c>
      <c r="K184" t="str">
        <f t="shared" si="11"/>
        <v>SCEL</v>
      </c>
      <c r="M184" s="10">
        <v>22</v>
      </c>
      <c r="N184" s="10">
        <v>31391161</v>
      </c>
      <c r="O184" t="s">
        <v>152</v>
      </c>
      <c r="P184">
        <v>1</v>
      </c>
      <c r="Q184">
        <v>1</v>
      </c>
      <c r="R184">
        <v>1</v>
      </c>
      <c r="S184" t="s">
        <v>152</v>
      </c>
    </row>
    <row r="185" spans="1:19" x14ac:dyDescent="0.35">
      <c r="A185" t="str">
        <f>LEFT(VEP!B185,FIND(":",VEP!B185)-1)</f>
        <v>22</v>
      </c>
      <c r="B185" t="str">
        <f>RIGHT(VEP!B185,LEN(VEP!B185)-FIND("-",VEP!B185))</f>
        <v>42752764</v>
      </c>
      <c r="C185" t="str">
        <f>IF(VEP!F185="-",VEP!G185,VEP!F185)</f>
        <v>GPC5</v>
      </c>
      <c r="E185" s="10">
        <v>22</v>
      </c>
      <c r="F185" s="10">
        <v>31194138</v>
      </c>
      <c r="G185" t="s">
        <v>152</v>
      </c>
      <c r="H185">
        <f t="shared" si="8"/>
        <v>1</v>
      </c>
      <c r="I185">
        <f t="shared" si="9"/>
        <v>1</v>
      </c>
      <c r="J185">
        <f t="shared" si="10"/>
        <v>1</v>
      </c>
      <c r="K185" t="str">
        <f t="shared" si="11"/>
        <v>-</v>
      </c>
      <c r="M185" s="10">
        <v>22</v>
      </c>
      <c r="N185" s="10">
        <v>42735494</v>
      </c>
      <c r="O185" t="s">
        <v>338</v>
      </c>
      <c r="P185">
        <v>1</v>
      </c>
      <c r="Q185">
        <v>1</v>
      </c>
      <c r="R185">
        <v>1</v>
      </c>
      <c r="S185" t="s">
        <v>338</v>
      </c>
    </row>
    <row r="186" spans="1:19" x14ac:dyDescent="0.35">
      <c r="A186" t="str">
        <f>LEFT(VEP!B186,FIND(":",VEP!B186)-1)</f>
        <v>22</v>
      </c>
      <c r="B186" t="str">
        <f>RIGHT(VEP!B186,LEN(VEP!B186)-FIND("-",VEP!B186))</f>
        <v>42783021</v>
      </c>
      <c r="C186" t="str">
        <f>IF(VEP!F186="-",VEP!G186,VEP!F186)</f>
        <v>GPC5</v>
      </c>
      <c r="E186" s="10">
        <v>22</v>
      </c>
      <c r="F186" s="10">
        <v>31201052</v>
      </c>
      <c r="G186" t="s">
        <v>332</v>
      </c>
      <c r="H186">
        <f t="shared" si="8"/>
        <v>1</v>
      </c>
      <c r="I186">
        <f t="shared" si="9"/>
        <v>1</v>
      </c>
      <c r="J186">
        <f t="shared" si="10"/>
        <v>1</v>
      </c>
      <c r="K186" t="str">
        <f t="shared" si="11"/>
        <v>SLAIN1</v>
      </c>
      <c r="M186" s="10">
        <v>22</v>
      </c>
      <c r="N186" s="10">
        <v>42749047</v>
      </c>
      <c r="O186" t="s">
        <v>338</v>
      </c>
      <c r="P186">
        <v>1</v>
      </c>
      <c r="Q186">
        <v>1</v>
      </c>
      <c r="R186">
        <v>1</v>
      </c>
      <c r="S186" t="s">
        <v>338</v>
      </c>
    </row>
    <row r="187" spans="1:19" x14ac:dyDescent="0.35">
      <c r="A187" t="str">
        <f>LEFT(VEP!B187,FIND(":",VEP!B187)-1)</f>
        <v>23</v>
      </c>
      <c r="B187" t="str">
        <f>RIGHT(VEP!B187,LEN(VEP!B187)-FIND("-",VEP!B187))</f>
        <v>33715960</v>
      </c>
      <c r="C187" t="str">
        <f>IF(VEP!F187="-",VEP!G187,VEP!F187)</f>
        <v>-</v>
      </c>
      <c r="E187" s="10">
        <v>22</v>
      </c>
      <c r="F187" s="10">
        <v>31222265</v>
      </c>
      <c r="G187" t="s">
        <v>332</v>
      </c>
      <c r="H187">
        <f t="shared" si="8"/>
        <v>1</v>
      </c>
      <c r="I187">
        <f t="shared" si="9"/>
        <v>1</v>
      </c>
      <c r="J187">
        <f t="shared" si="10"/>
        <v>1</v>
      </c>
      <c r="K187" t="str">
        <f t="shared" si="11"/>
        <v>SLAIN1</v>
      </c>
      <c r="M187" s="10">
        <v>22</v>
      </c>
      <c r="N187" s="10">
        <v>42752764</v>
      </c>
      <c r="O187" t="s">
        <v>338</v>
      </c>
      <c r="P187">
        <v>1</v>
      </c>
      <c r="Q187">
        <v>1</v>
      </c>
      <c r="R187">
        <v>1</v>
      </c>
      <c r="S187" t="s">
        <v>338</v>
      </c>
    </row>
    <row r="188" spans="1:19" x14ac:dyDescent="0.35">
      <c r="A188" t="str">
        <f>LEFT(VEP!B188,FIND(":",VEP!B188)-1)</f>
        <v>23</v>
      </c>
      <c r="B188" t="str">
        <f>RIGHT(VEP!B188,LEN(VEP!B188)-FIND("-",VEP!B188))</f>
        <v>33728739</v>
      </c>
      <c r="C188" t="str">
        <f>IF(VEP!F188="-",VEP!G188,VEP!F188)</f>
        <v>-</v>
      </c>
      <c r="E188" s="10">
        <v>22</v>
      </c>
      <c r="F188" s="10">
        <v>31329887</v>
      </c>
      <c r="G188" t="s">
        <v>152</v>
      </c>
      <c r="H188">
        <f t="shared" si="8"/>
        <v>1</v>
      </c>
      <c r="I188">
        <f t="shared" si="9"/>
        <v>1</v>
      </c>
      <c r="J188">
        <f t="shared" si="10"/>
        <v>1</v>
      </c>
      <c r="K188" t="str">
        <f t="shared" si="11"/>
        <v>-</v>
      </c>
      <c r="M188" s="10">
        <v>22</v>
      </c>
      <c r="N188" s="10">
        <v>42783021</v>
      </c>
      <c r="O188" t="s">
        <v>338</v>
      </c>
      <c r="P188">
        <v>1</v>
      </c>
      <c r="Q188">
        <v>1</v>
      </c>
      <c r="R188">
        <v>1</v>
      </c>
      <c r="S188" t="s">
        <v>338</v>
      </c>
    </row>
    <row r="189" spans="1:19" x14ac:dyDescent="0.35">
      <c r="A189" t="str">
        <f>LEFT(VEP!B189,FIND(":",VEP!B189)-1)</f>
        <v>23</v>
      </c>
      <c r="B189" t="str">
        <f>RIGHT(VEP!B189,LEN(VEP!B189)-FIND("-",VEP!B189))</f>
        <v>33745926</v>
      </c>
      <c r="C189" t="str">
        <f>IF(VEP!F189="-",VEP!G189,VEP!F189)</f>
        <v>-</v>
      </c>
      <c r="E189" s="10">
        <v>22</v>
      </c>
      <c r="F189" s="10">
        <v>31334345</v>
      </c>
      <c r="G189" t="s">
        <v>152</v>
      </c>
      <c r="H189">
        <f t="shared" si="8"/>
        <v>1</v>
      </c>
      <c r="I189">
        <f t="shared" si="9"/>
        <v>1</v>
      </c>
      <c r="J189">
        <f t="shared" si="10"/>
        <v>1</v>
      </c>
      <c r="K189" t="str">
        <f t="shared" si="11"/>
        <v>-</v>
      </c>
      <c r="M189" s="10">
        <v>23</v>
      </c>
      <c r="N189" s="10">
        <v>33715960</v>
      </c>
      <c r="O189" t="s">
        <v>152</v>
      </c>
      <c r="P189">
        <v>1</v>
      </c>
      <c r="Q189">
        <v>1</v>
      </c>
      <c r="R189">
        <v>1</v>
      </c>
      <c r="S189" t="s">
        <v>152</v>
      </c>
    </row>
    <row r="190" spans="1:19" x14ac:dyDescent="0.35">
      <c r="A190" t="str">
        <f>LEFT(VEP!B190,FIND(":",VEP!B190)-1)</f>
        <v>23</v>
      </c>
      <c r="B190" t="str">
        <f>RIGHT(VEP!B190,LEN(VEP!B190)-FIND("-",VEP!B190))</f>
        <v>33747854</v>
      </c>
      <c r="C190" t="str">
        <f>IF(VEP!F190="-",VEP!G190,VEP!F190)</f>
        <v>-</v>
      </c>
      <c r="E190" s="10">
        <v>22</v>
      </c>
      <c r="F190" s="10">
        <v>31347124</v>
      </c>
      <c r="G190" t="s">
        <v>152</v>
      </c>
      <c r="H190">
        <f t="shared" si="8"/>
        <v>1</v>
      </c>
      <c r="I190">
        <f t="shared" si="9"/>
        <v>1</v>
      </c>
      <c r="J190">
        <f t="shared" si="10"/>
        <v>1</v>
      </c>
      <c r="K190" t="str">
        <f t="shared" si="11"/>
        <v>-</v>
      </c>
      <c r="M190" s="10">
        <v>23</v>
      </c>
      <c r="N190" s="10">
        <v>33728739</v>
      </c>
      <c r="O190" t="s">
        <v>152</v>
      </c>
      <c r="P190">
        <v>1</v>
      </c>
      <c r="Q190">
        <v>1</v>
      </c>
      <c r="R190">
        <v>1</v>
      </c>
      <c r="S190" t="s">
        <v>152</v>
      </c>
    </row>
    <row r="191" spans="1:19" x14ac:dyDescent="0.35">
      <c r="A191" t="str">
        <f>LEFT(VEP!B191,FIND(":",VEP!B191)-1)</f>
        <v>24</v>
      </c>
      <c r="B191" t="str">
        <f>RIGHT(VEP!B191,LEN(VEP!B191)-FIND("-",VEP!B191))</f>
        <v>2013708</v>
      </c>
      <c r="C191" t="str">
        <f>IF(VEP!F191="-",VEP!G191,VEP!F191)</f>
        <v>-</v>
      </c>
      <c r="E191" s="10">
        <v>22</v>
      </c>
      <c r="F191" s="10">
        <v>31367576</v>
      </c>
      <c r="G191" t="s">
        <v>152</v>
      </c>
      <c r="H191">
        <f t="shared" si="8"/>
        <v>1</v>
      </c>
      <c r="I191">
        <f t="shared" si="9"/>
        <v>1</v>
      </c>
      <c r="J191">
        <f t="shared" si="10"/>
        <v>1</v>
      </c>
      <c r="K191" t="str">
        <f t="shared" si="11"/>
        <v>-</v>
      </c>
      <c r="M191" s="10">
        <v>23</v>
      </c>
      <c r="N191" s="10">
        <v>33745926</v>
      </c>
      <c r="O191" t="s">
        <v>152</v>
      </c>
      <c r="P191">
        <v>1</v>
      </c>
      <c r="Q191">
        <v>1</v>
      </c>
      <c r="R191">
        <v>1</v>
      </c>
      <c r="S191" t="s">
        <v>152</v>
      </c>
    </row>
    <row r="192" spans="1:19" x14ac:dyDescent="0.35">
      <c r="A192" t="str">
        <f>LEFT(VEP!B192,FIND(":",VEP!B192)-1)</f>
        <v>24</v>
      </c>
      <c r="B192" t="str">
        <f>RIGHT(VEP!B192,LEN(VEP!B192)-FIND("-",VEP!B192))</f>
        <v>2030474</v>
      </c>
      <c r="C192" t="str">
        <f>IF(VEP!F192="-",VEP!G192,VEP!F192)</f>
        <v>-</v>
      </c>
      <c r="E192" s="10">
        <v>22</v>
      </c>
      <c r="F192" s="10">
        <v>31391161</v>
      </c>
      <c r="G192" t="s">
        <v>152</v>
      </c>
      <c r="H192">
        <f t="shared" si="8"/>
        <v>1</v>
      </c>
      <c r="I192">
        <f t="shared" si="9"/>
        <v>1</v>
      </c>
      <c r="J192">
        <f t="shared" si="10"/>
        <v>1</v>
      </c>
      <c r="K192" t="str">
        <f t="shared" si="11"/>
        <v>-</v>
      </c>
      <c r="M192" s="10">
        <v>23</v>
      </c>
      <c r="N192" s="10">
        <v>33747854</v>
      </c>
      <c r="O192" t="s">
        <v>152</v>
      </c>
      <c r="P192">
        <v>1</v>
      </c>
      <c r="Q192">
        <v>1</v>
      </c>
      <c r="R192">
        <v>1</v>
      </c>
      <c r="S192" t="s">
        <v>152</v>
      </c>
    </row>
    <row r="193" spans="1:19" x14ac:dyDescent="0.35">
      <c r="A193" t="str">
        <f>LEFT(VEP!B193,FIND(":",VEP!B193)-1)</f>
        <v>25</v>
      </c>
      <c r="B193" t="str">
        <f>RIGHT(VEP!B193,LEN(VEP!B193)-FIND("-",VEP!B193))</f>
        <v>26985671</v>
      </c>
      <c r="C193" t="str">
        <f>IF(VEP!F193="-",VEP!G193,VEP!F193)</f>
        <v>-</v>
      </c>
      <c r="E193" s="10">
        <v>22</v>
      </c>
      <c r="F193" s="10">
        <v>42735494</v>
      </c>
      <c r="G193" t="s">
        <v>338</v>
      </c>
      <c r="H193">
        <f t="shared" si="8"/>
        <v>1</v>
      </c>
      <c r="I193">
        <f t="shared" si="9"/>
        <v>1</v>
      </c>
      <c r="J193">
        <f t="shared" si="10"/>
        <v>1</v>
      </c>
      <c r="K193" t="str">
        <f t="shared" si="11"/>
        <v>GPC5</v>
      </c>
      <c r="M193" s="10">
        <v>24</v>
      </c>
      <c r="N193" s="10">
        <v>2013708</v>
      </c>
      <c r="O193" t="s">
        <v>152</v>
      </c>
      <c r="P193">
        <v>1</v>
      </c>
      <c r="Q193">
        <v>1</v>
      </c>
      <c r="R193">
        <v>1</v>
      </c>
      <c r="S193" t="s">
        <v>152</v>
      </c>
    </row>
    <row r="194" spans="1:19" x14ac:dyDescent="0.35">
      <c r="A194" t="str">
        <f>LEFT(VEP!B194,FIND(":",VEP!B194)-1)</f>
        <v>26</v>
      </c>
      <c r="B194" t="str">
        <f>RIGHT(VEP!B194,LEN(VEP!B194)-FIND("-",VEP!B194))</f>
        <v>22151015</v>
      </c>
      <c r="C194" t="str">
        <f>IF(VEP!F194="-",VEP!G194,VEP!F194)</f>
        <v>U6</v>
      </c>
      <c r="E194" s="10">
        <v>22</v>
      </c>
      <c r="F194" s="10">
        <v>42749047</v>
      </c>
      <c r="G194" t="s">
        <v>338</v>
      </c>
      <c r="H194">
        <f t="shared" si="8"/>
        <v>1</v>
      </c>
      <c r="I194">
        <f t="shared" si="9"/>
        <v>1</v>
      </c>
      <c r="J194">
        <f t="shared" si="10"/>
        <v>1</v>
      </c>
      <c r="K194" t="str">
        <f t="shared" si="11"/>
        <v>GPC5</v>
      </c>
      <c r="M194" s="10">
        <v>24</v>
      </c>
      <c r="N194" s="10">
        <v>2030474</v>
      </c>
      <c r="O194" t="s">
        <v>152</v>
      </c>
      <c r="P194">
        <v>1</v>
      </c>
      <c r="Q194">
        <v>1</v>
      </c>
      <c r="R194">
        <v>1</v>
      </c>
      <c r="S194" t="s">
        <v>152</v>
      </c>
    </row>
    <row r="195" spans="1:19" x14ac:dyDescent="0.35">
      <c r="A195" t="str">
        <f>LEFT(VEP!B195,FIND(":",VEP!B195)-1)</f>
        <v>26</v>
      </c>
      <c r="B195" t="str">
        <f>RIGHT(VEP!B195,LEN(VEP!B195)-FIND("-",VEP!B195))</f>
        <v>22151015</v>
      </c>
      <c r="C195" t="str">
        <f>IF(VEP!F195="-",VEP!G195,VEP!F195)</f>
        <v>CCDC117</v>
      </c>
      <c r="E195" s="10">
        <v>22</v>
      </c>
      <c r="F195" s="10">
        <v>42752764</v>
      </c>
      <c r="G195" t="s">
        <v>338</v>
      </c>
      <c r="H195">
        <f t="shared" ref="H195:H244" si="12">IF(AND(E195=E194,F195=F194),H194+1,1)</f>
        <v>1</v>
      </c>
      <c r="I195">
        <f t="shared" ref="I195:I244" si="13">_xlfn.MAXIFS(H:H,F:F,F195,E:E,E195)</f>
        <v>1</v>
      </c>
      <c r="J195">
        <f t="shared" ref="J195:J244" si="14">IF(I195=H195,1,0)</f>
        <v>1</v>
      </c>
      <c r="K195" t="str">
        <f t="shared" ref="K195:K244" si="15">IF(AND(E195=E194,F195=F194),K194&amp;","&amp;G195,G195)</f>
        <v>GPC5</v>
      </c>
      <c r="M195" s="10">
        <v>25</v>
      </c>
      <c r="N195" s="10">
        <v>26985671</v>
      </c>
      <c r="O195" t="s">
        <v>152</v>
      </c>
      <c r="P195">
        <v>1</v>
      </c>
      <c r="Q195">
        <v>1</v>
      </c>
      <c r="R195">
        <v>1</v>
      </c>
      <c r="S195" t="s">
        <v>152</v>
      </c>
    </row>
    <row r="196" spans="1:19" x14ac:dyDescent="0.35">
      <c r="A196" t="str">
        <f>LEFT(VEP!B196,FIND(":",VEP!B196)-1)</f>
        <v>26</v>
      </c>
      <c r="B196" t="str">
        <f>RIGHT(VEP!B196,LEN(VEP!B196)-FIND("-",VEP!B196))</f>
        <v>22151015</v>
      </c>
      <c r="C196" t="str">
        <f>IF(VEP!F196="-",VEP!G196,VEP!F196)</f>
        <v>CCDC117</v>
      </c>
      <c r="E196" s="10">
        <v>22</v>
      </c>
      <c r="F196" s="10">
        <v>42783021</v>
      </c>
      <c r="G196" t="s">
        <v>338</v>
      </c>
      <c r="H196">
        <f t="shared" si="12"/>
        <v>1</v>
      </c>
      <c r="I196">
        <f t="shared" si="13"/>
        <v>1</v>
      </c>
      <c r="J196">
        <f t="shared" si="14"/>
        <v>1</v>
      </c>
      <c r="K196" t="str">
        <f t="shared" si="15"/>
        <v>GPC5</v>
      </c>
      <c r="M196" s="10">
        <v>26</v>
      </c>
      <c r="N196" s="10">
        <v>22151015</v>
      </c>
      <c r="O196" t="s">
        <v>187</v>
      </c>
      <c r="P196">
        <v>3</v>
      </c>
      <c r="Q196">
        <v>3</v>
      </c>
      <c r="R196">
        <v>1</v>
      </c>
      <c r="S196" t="s">
        <v>677</v>
      </c>
    </row>
    <row r="197" spans="1:19" x14ac:dyDescent="0.35">
      <c r="A197" t="str">
        <f>LEFT(VEP!B197,FIND(":",VEP!B197)-1)</f>
        <v>26</v>
      </c>
      <c r="B197" t="str">
        <f>RIGHT(VEP!B197,LEN(VEP!B197)-FIND("-",VEP!B197))</f>
        <v>22151015</v>
      </c>
      <c r="C197" t="str">
        <f>IF(VEP!F197="-",VEP!G197,VEP!F197)</f>
        <v>TTC28</v>
      </c>
      <c r="E197" s="10">
        <v>23</v>
      </c>
      <c r="F197" s="10">
        <v>33715960</v>
      </c>
      <c r="G197" t="s">
        <v>152</v>
      </c>
      <c r="H197">
        <f t="shared" si="12"/>
        <v>1</v>
      </c>
      <c r="I197">
        <f t="shared" si="13"/>
        <v>1</v>
      </c>
      <c r="J197">
        <f t="shared" si="14"/>
        <v>1</v>
      </c>
      <c r="K197" t="str">
        <f t="shared" si="15"/>
        <v>-</v>
      </c>
      <c r="M197" s="10">
        <v>26</v>
      </c>
      <c r="N197" s="10">
        <v>22156289</v>
      </c>
      <c r="O197" t="s">
        <v>346</v>
      </c>
      <c r="P197">
        <v>2</v>
      </c>
      <c r="Q197">
        <v>2</v>
      </c>
      <c r="R197">
        <v>1</v>
      </c>
      <c r="S197" t="s">
        <v>678</v>
      </c>
    </row>
    <row r="198" spans="1:19" x14ac:dyDescent="0.35">
      <c r="A198" t="str">
        <f>LEFT(VEP!B198,FIND(":",VEP!B198)-1)</f>
        <v>26</v>
      </c>
      <c r="B198" t="str">
        <f>RIGHT(VEP!B198,LEN(VEP!B198)-FIND("-",VEP!B198))</f>
        <v>22151015</v>
      </c>
      <c r="C198" t="str">
        <f>IF(VEP!F198="-",VEP!G198,VEP!F198)</f>
        <v>TTC28</v>
      </c>
      <c r="E198" s="10">
        <v>23</v>
      </c>
      <c r="F198" s="10">
        <v>33728739</v>
      </c>
      <c r="G198" t="s">
        <v>152</v>
      </c>
      <c r="H198">
        <f t="shared" si="12"/>
        <v>1</v>
      </c>
      <c r="I198">
        <f t="shared" si="13"/>
        <v>1</v>
      </c>
      <c r="J198">
        <f t="shared" si="14"/>
        <v>1</v>
      </c>
      <c r="K198" t="str">
        <f t="shared" si="15"/>
        <v>-</v>
      </c>
      <c r="M198" s="10">
        <v>27</v>
      </c>
      <c r="N198" s="10">
        <v>13044462</v>
      </c>
      <c r="O198" t="s">
        <v>152</v>
      </c>
      <c r="P198">
        <v>1</v>
      </c>
      <c r="Q198">
        <v>1</v>
      </c>
      <c r="R198">
        <v>1</v>
      </c>
      <c r="S198" t="s">
        <v>152</v>
      </c>
    </row>
    <row r="199" spans="1:19" x14ac:dyDescent="0.35">
      <c r="A199" t="str">
        <f>LEFT(VEP!B199,FIND(":",VEP!B199)-1)</f>
        <v>26</v>
      </c>
      <c r="B199" t="str">
        <f>RIGHT(VEP!B199,LEN(VEP!B199)-FIND("-",VEP!B199))</f>
        <v>22151015</v>
      </c>
      <c r="C199" t="str">
        <f>IF(VEP!F199="-",VEP!G199,VEP!F199)</f>
        <v>CCDC117</v>
      </c>
      <c r="E199" s="10">
        <v>23</v>
      </c>
      <c r="F199" s="10">
        <v>33745926</v>
      </c>
      <c r="G199" t="s">
        <v>152</v>
      </c>
      <c r="H199">
        <f t="shared" si="12"/>
        <v>1</v>
      </c>
      <c r="I199">
        <f t="shared" si="13"/>
        <v>1</v>
      </c>
      <c r="J199">
        <f t="shared" si="14"/>
        <v>1</v>
      </c>
      <c r="K199" t="str">
        <f t="shared" si="15"/>
        <v>-</v>
      </c>
      <c r="M199" s="10">
        <v>27</v>
      </c>
      <c r="N199" s="10">
        <v>13200708</v>
      </c>
      <c r="O199" t="s">
        <v>999</v>
      </c>
      <c r="P199">
        <v>1</v>
      </c>
      <c r="Q199">
        <v>1</v>
      </c>
      <c r="R199">
        <v>1</v>
      </c>
      <c r="S199" t="s">
        <v>999</v>
      </c>
    </row>
    <row r="200" spans="1:19" x14ac:dyDescent="0.35">
      <c r="A200" t="str">
        <f>LEFT(VEP!B200,FIND(":",VEP!B200)-1)</f>
        <v>26</v>
      </c>
      <c r="B200" t="str">
        <f>RIGHT(VEP!B200,LEN(VEP!B200)-FIND("-",VEP!B200))</f>
        <v>22156289</v>
      </c>
      <c r="C200" t="str">
        <f>IF(VEP!F200="-",VEP!G200,VEP!F200)</f>
        <v>CCDC117</v>
      </c>
      <c r="E200" s="10">
        <v>23</v>
      </c>
      <c r="F200" s="10">
        <v>33747854</v>
      </c>
      <c r="G200" t="s">
        <v>152</v>
      </c>
      <c r="H200">
        <f t="shared" si="12"/>
        <v>1</v>
      </c>
      <c r="I200">
        <f t="shared" si="13"/>
        <v>1</v>
      </c>
      <c r="J200">
        <f t="shared" si="14"/>
        <v>1</v>
      </c>
      <c r="K200" t="str">
        <f t="shared" si="15"/>
        <v>-</v>
      </c>
      <c r="M200" s="10">
        <v>27</v>
      </c>
      <c r="N200" s="10">
        <v>13206254</v>
      </c>
      <c r="O200" t="s">
        <v>999</v>
      </c>
      <c r="P200">
        <v>1</v>
      </c>
      <c r="Q200">
        <v>1</v>
      </c>
      <c r="R200">
        <v>1</v>
      </c>
      <c r="S200" t="s">
        <v>999</v>
      </c>
    </row>
    <row r="201" spans="1:19" x14ac:dyDescent="0.35">
      <c r="A201" t="str">
        <f>LEFT(VEP!B201,FIND(":",VEP!B201)-1)</f>
        <v>26</v>
      </c>
      <c r="B201" t="str">
        <f>RIGHT(VEP!B201,LEN(VEP!B201)-FIND("-",VEP!B201))</f>
        <v>22156289</v>
      </c>
      <c r="C201" t="str">
        <f>IF(VEP!F201="-",VEP!G201,VEP!F201)</f>
        <v>CCDC117</v>
      </c>
      <c r="E201" s="10">
        <v>24</v>
      </c>
      <c r="F201" s="10">
        <v>2013708</v>
      </c>
      <c r="G201" t="s">
        <v>152</v>
      </c>
      <c r="H201">
        <f t="shared" si="12"/>
        <v>1</v>
      </c>
      <c r="I201">
        <f t="shared" si="13"/>
        <v>1</v>
      </c>
      <c r="J201">
        <f t="shared" si="14"/>
        <v>1</v>
      </c>
      <c r="K201" t="str">
        <f t="shared" si="15"/>
        <v>-</v>
      </c>
      <c r="M201" s="10">
        <v>27</v>
      </c>
      <c r="N201" s="10">
        <v>44314156</v>
      </c>
      <c r="O201" t="s">
        <v>354</v>
      </c>
      <c r="P201">
        <v>1</v>
      </c>
      <c r="Q201">
        <v>1</v>
      </c>
      <c r="R201">
        <v>1</v>
      </c>
      <c r="S201" t="s">
        <v>354</v>
      </c>
    </row>
    <row r="202" spans="1:19" x14ac:dyDescent="0.35">
      <c r="A202" t="str">
        <f>LEFT(VEP!B202,FIND(":",VEP!B202)-1)</f>
        <v>26</v>
      </c>
      <c r="B202" t="str">
        <f>RIGHT(VEP!B202,LEN(VEP!B202)-FIND("-",VEP!B202))</f>
        <v>22156289</v>
      </c>
      <c r="C202" t="str">
        <f>IF(VEP!F202="-",VEP!G202,VEP!F202)</f>
        <v>TTC28</v>
      </c>
      <c r="E202" s="10">
        <v>24</v>
      </c>
      <c r="F202" s="10">
        <v>2030474</v>
      </c>
      <c r="G202" t="s">
        <v>152</v>
      </c>
      <c r="H202">
        <f t="shared" si="12"/>
        <v>1</v>
      </c>
      <c r="I202">
        <f t="shared" si="13"/>
        <v>1</v>
      </c>
      <c r="J202">
        <f t="shared" si="14"/>
        <v>1</v>
      </c>
      <c r="K202" t="str">
        <f t="shared" si="15"/>
        <v>-</v>
      </c>
      <c r="M202" s="10">
        <v>27</v>
      </c>
      <c r="N202" s="10">
        <v>44328723</v>
      </c>
      <c r="O202" t="s">
        <v>354</v>
      </c>
      <c r="P202">
        <v>1</v>
      </c>
      <c r="Q202">
        <v>1</v>
      </c>
      <c r="R202">
        <v>1</v>
      </c>
      <c r="S202" t="s">
        <v>354</v>
      </c>
    </row>
    <row r="203" spans="1:19" x14ac:dyDescent="0.35">
      <c r="A203" t="str">
        <f>LEFT(VEP!B203,FIND(":",VEP!B203)-1)</f>
        <v>26</v>
      </c>
      <c r="B203" t="str">
        <f>RIGHT(VEP!B203,LEN(VEP!B203)-FIND("-",VEP!B203))</f>
        <v>22156289</v>
      </c>
      <c r="C203" t="str">
        <f>IF(VEP!F203="-",VEP!G203,VEP!F203)</f>
        <v>TTC28</v>
      </c>
      <c r="E203" s="10">
        <v>25</v>
      </c>
      <c r="F203" s="10">
        <v>26985671</v>
      </c>
      <c r="G203" t="s">
        <v>152</v>
      </c>
      <c r="H203">
        <f t="shared" si="12"/>
        <v>1</v>
      </c>
      <c r="I203">
        <f t="shared" si="13"/>
        <v>1</v>
      </c>
      <c r="J203">
        <f t="shared" si="14"/>
        <v>1</v>
      </c>
      <c r="K203" t="str">
        <f t="shared" si="15"/>
        <v>-</v>
      </c>
      <c r="M203" s="10">
        <v>29</v>
      </c>
      <c r="N203" s="10">
        <v>16997277</v>
      </c>
      <c r="O203" t="s">
        <v>1006</v>
      </c>
      <c r="P203">
        <v>1</v>
      </c>
      <c r="Q203">
        <v>1</v>
      </c>
      <c r="R203">
        <v>1</v>
      </c>
      <c r="S203" t="s">
        <v>1006</v>
      </c>
    </row>
    <row r="204" spans="1:19" x14ac:dyDescent="0.35">
      <c r="A204" t="str">
        <f>LEFT(VEP!B204,FIND(":",VEP!B204)-1)</f>
        <v>26</v>
      </c>
      <c r="B204" t="str">
        <f>RIGHT(VEP!B204,LEN(VEP!B204)-FIND("-",VEP!B204))</f>
        <v>22156289</v>
      </c>
      <c r="C204" t="str">
        <f>IF(VEP!F204="-",VEP!G204,VEP!F204)</f>
        <v>CCDC117</v>
      </c>
      <c r="E204" s="10">
        <v>26</v>
      </c>
      <c r="F204" s="10">
        <v>22151015</v>
      </c>
      <c r="G204" t="s">
        <v>350</v>
      </c>
      <c r="H204">
        <f t="shared" si="12"/>
        <v>1</v>
      </c>
      <c r="I204">
        <f t="shared" si="13"/>
        <v>3</v>
      </c>
      <c r="J204">
        <f t="shared" si="14"/>
        <v>0</v>
      </c>
      <c r="K204" t="str">
        <f t="shared" si="15"/>
        <v>CCDC117</v>
      </c>
      <c r="M204" s="10">
        <v>30</v>
      </c>
      <c r="N204" s="10">
        <v>1558195</v>
      </c>
      <c r="O204" t="s">
        <v>152</v>
      </c>
      <c r="P204">
        <v>1</v>
      </c>
      <c r="Q204">
        <v>1</v>
      </c>
      <c r="R204">
        <v>1</v>
      </c>
      <c r="S204" t="s">
        <v>152</v>
      </c>
    </row>
    <row r="205" spans="1:19" x14ac:dyDescent="0.35">
      <c r="A205" t="str">
        <f>LEFT(VEP!B205,FIND(":",VEP!B205)-1)</f>
        <v>27</v>
      </c>
      <c r="B205" t="str">
        <f>RIGHT(VEP!B205,LEN(VEP!B205)-FIND("-",VEP!B205))</f>
        <v>13044462</v>
      </c>
      <c r="C205" t="str">
        <f>IF(VEP!F205="-",VEP!G205,VEP!F205)</f>
        <v>-</v>
      </c>
      <c r="E205" s="10">
        <v>26</v>
      </c>
      <c r="F205" s="10">
        <v>22151015</v>
      </c>
      <c r="G205" t="s">
        <v>346</v>
      </c>
      <c r="H205">
        <f t="shared" si="12"/>
        <v>2</v>
      </c>
      <c r="I205">
        <f t="shared" si="13"/>
        <v>3</v>
      </c>
      <c r="J205">
        <f t="shared" si="14"/>
        <v>0</v>
      </c>
      <c r="K205" t="str">
        <f t="shared" si="15"/>
        <v>CCDC117,TTC28</v>
      </c>
      <c r="M205" s="10">
        <v>30</v>
      </c>
      <c r="N205" s="10">
        <v>1732646</v>
      </c>
      <c r="O205" t="s">
        <v>152</v>
      </c>
      <c r="P205">
        <v>1</v>
      </c>
      <c r="Q205">
        <v>1</v>
      </c>
      <c r="R205">
        <v>1</v>
      </c>
      <c r="S205" t="s">
        <v>152</v>
      </c>
    </row>
    <row r="206" spans="1:19" x14ac:dyDescent="0.35">
      <c r="A206" t="str">
        <f>LEFT(VEP!B206,FIND(":",VEP!B206)-1)</f>
        <v>27</v>
      </c>
      <c r="B206" t="str">
        <f>RIGHT(VEP!B206,LEN(VEP!B206)-FIND("-",VEP!B206))</f>
        <v>13200708</v>
      </c>
      <c r="C206" t="str">
        <f>IF(VEP!F206="-",VEP!G206,VEP!F206)</f>
        <v>ENSCAFG00000009900</v>
      </c>
      <c r="E206" s="10">
        <v>26</v>
      </c>
      <c r="F206" s="10">
        <v>22151015</v>
      </c>
      <c r="G206" t="s">
        <v>187</v>
      </c>
      <c r="H206">
        <f t="shared" si="12"/>
        <v>3</v>
      </c>
      <c r="I206">
        <f t="shared" si="13"/>
        <v>3</v>
      </c>
      <c r="J206">
        <f t="shared" si="14"/>
        <v>1</v>
      </c>
      <c r="K206" t="str">
        <f t="shared" si="15"/>
        <v>CCDC117,TTC28,U6</v>
      </c>
      <c r="M206" s="10">
        <v>30</v>
      </c>
      <c r="N206" s="10">
        <v>1761343</v>
      </c>
      <c r="O206" t="s">
        <v>152</v>
      </c>
      <c r="P206">
        <v>1</v>
      </c>
      <c r="Q206">
        <v>1</v>
      </c>
      <c r="R206">
        <v>1</v>
      </c>
      <c r="S206" t="s">
        <v>152</v>
      </c>
    </row>
    <row r="207" spans="1:19" x14ac:dyDescent="0.35">
      <c r="A207" t="str">
        <f>LEFT(VEP!B207,FIND(":",VEP!B207)-1)</f>
        <v>27</v>
      </c>
      <c r="B207" t="str">
        <f>RIGHT(VEP!B207,LEN(VEP!B207)-FIND("-",VEP!B207))</f>
        <v>13206254</v>
      </c>
      <c r="C207" t="str">
        <f>IF(VEP!F207="-",VEP!G207,VEP!F207)</f>
        <v>ENSCAFG00000009900</v>
      </c>
      <c r="E207" s="10">
        <v>26</v>
      </c>
      <c r="F207" s="10">
        <v>22156289</v>
      </c>
      <c r="G207" t="s">
        <v>350</v>
      </c>
      <c r="H207">
        <f t="shared" si="12"/>
        <v>1</v>
      </c>
      <c r="I207">
        <f t="shared" si="13"/>
        <v>2</v>
      </c>
      <c r="J207">
        <f t="shared" si="14"/>
        <v>0</v>
      </c>
      <c r="K207" t="str">
        <f t="shared" si="15"/>
        <v>CCDC117</v>
      </c>
      <c r="M207" s="10">
        <v>30</v>
      </c>
      <c r="N207" s="10">
        <v>1774783</v>
      </c>
      <c r="O207" t="s">
        <v>152</v>
      </c>
      <c r="P207">
        <v>1</v>
      </c>
      <c r="Q207">
        <v>1</v>
      </c>
      <c r="R207">
        <v>1</v>
      </c>
      <c r="S207" t="s">
        <v>152</v>
      </c>
    </row>
    <row r="208" spans="1:19" x14ac:dyDescent="0.35">
      <c r="A208" t="str">
        <f>LEFT(VEP!B208,FIND(":",VEP!B208)-1)</f>
        <v>27</v>
      </c>
      <c r="B208" t="str">
        <f>RIGHT(VEP!B208,LEN(VEP!B208)-FIND("-",VEP!B208))</f>
        <v>44314156</v>
      </c>
      <c r="C208" t="str">
        <f>IF(VEP!F208="-",VEP!G208,VEP!F208)</f>
        <v>CACNA1C</v>
      </c>
      <c r="E208" s="10">
        <v>26</v>
      </c>
      <c r="F208" s="10">
        <v>22156289</v>
      </c>
      <c r="G208" t="s">
        <v>346</v>
      </c>
      <c r="H208">
        <f t="shared" si="12"/>
        <v>2</v>
      </c>
      <c r="I208">
        <f t="shared" si="13"/>
        <v>2</v>
      </c>
      <c r="J208">
        <f t="shared" si="14"/>
        <v>1</v>
      </c>
      <c r="K208" t="str">
        <f t="shared" si="15"/>
        <v>CCDC117,TTC28</v>
      </c>
      <c r="M208" s="10">
        <v>30</v>
      </c>
      <c r="N208" s="10">
        <v>1784036</v>
      </c>
      <c r="O208" t="s">
        <v>1009</v>
      </c>
      <c r="P208">
        <v>1</v>
      </c>
      <c r="Q208">
        <v>1</v>
      </c>
      <c r="R208">
        <v>1</v>
      </c>
      <c r="S208" t="s">
        <v>1009</v>
      </c>
    </row>
    <row r="209" spans="1:19" x14ac:dyDescent="0.35">
      <c r="A209" t="str">
        <f>LEFT(VEP!B209,FIND(":",VEP!B209)-1)</f>
        <v>27</v>
      </c>
      <c r="B209" t="str">
        <f>RIGHT(VEP!B209,LEN(VEP!B209)-FIND("-",VEP!B209))</f>
        <v>44314156</v>
      </c>
      <c r="C209" t="str">
        <f>IF(VEP!F209="-",VEP!G209,VEP!F209)</f>
        <v>CACNA1C</v>
      </c>
      <c r="E209" s="10">
        <v>27</v>
      </c>
      <c r="F209" s="10">
        <v>13044462</v>
      </c>
      <c r="G209" t="s">
        <v>152</v>
      </c>
      <c r="H209">
        <f t="shared" si="12"/>
        <v>1</v>
      </c>
      <c r="I209">
        <f t="shared" si="13"/>
        <v>1</v>
      </c>
      <c r="J209">
        <f t="shared" si="14"/>
        <v>1</v>
      </c>
      <c r="K209" t="str">
        <f t="shared" si="15"/>
        <v>-</v>
      </c>
      <c r="M209" s="10">
        <v>30</v>
      </c>
      <c r="N209" s="10">
        <v>4822803</v>
      </c>
      <c r="O209" t="s">
        <v>152</v>
      </c>
      <c r="P209">
        <v>1</v>
      </c>
      <c r="Q209">
        <v>1</v>
      </c>
      <c r="R209">
        <v>1</v>
      </c>
      <c r="S209" t="s">
        <v>152</v>
      </c>
    </row>
    <row r="210" spans="1:19" x14ac:dyDescent="0.35">
      <c r="A210" t="str">
        <f>LEFT(VEP!B210,FIND(":",VEP!B210)-1)</f>
        <v>27</v>
      </c>
      <c r="B210" t="str">
        <f>RIGHT(VEP!B210,LEN(VEP!B210)-FIND("-",VEP!B210))</f>
        <v>44314156</v>
      </c>
      <c r="C210" t="str">
        <f>IF(VEP!F210="-",VEP!G210,VEP!F210)</f>
        <v>CACNA1C</v>
      </c>
      <c r="E210" s="10">
        <v>27</v>
      </c>
      <c r="F210" s="10">
        <v>13200708</v>
      </c>
      <c r="G210" t="s">
        <v>999</v>
      </c>
      <c r="H210">
        <f t="shared" si="12"/>
        <v>1</v>
      </c>
      <c r="I210">
        <f t="shared" si="13"/>
        <v>1</v>
      </c>
      <c r="J210">
        <f t="shared" si="14"/>
        <v>1</v>
      </c>
      <c r="K210" t="str">
        <f t="shared" si="15"/>
        <v>ENSCAFG00000009900</v>
      </c>
      <c r="M210" s="10">
        <v>30</v>
      </c>
      <c r="N210" s="10">
        <v>19252233</v>
      </c>
      <c r="O210" t="s">
        <v>1011</v>
      </c>
      <c r="P210">
        <v>1</v>
      </c>
      <c r="Q210">
        <v>1</v>
      </c>
      <c r="R210">
        <v>1</v>
      </c>
      <c r="S210" t="s">
        <v>1011</v>
      </c>
    </row>
    <row r="211" spans="1:19" x14ac:dyDescent="0.35">
      <c r="A211" t="str">
        <f>LEFT(VEP!B211,FIND(":",VEP!B211)-1)</f>
        <v>27</v>
      </c>
      <c r="B211" t="str">
        <f>RIGHT(VEP!B211,LEN(VEP!B211)-FIND("-",VEP!B211))</f>
        <v>44314156</v>
      </c>
      <c r="C211" t="str">
        <f>IF(VEP!F211="-",VEP!G211,VEP!F211)</f>
        <v>CACNA1C</v>
      </c>
      <c r="E211" s="10">
        <v>27</v>
      </c>
      <c r="F211" s="10">
        <v>13206254</v>
      </c>
      <c r="G211" t="s">
        <v>999</v>
      </c>
      <c r="H211">
        <f t="shared" si="12"/>
        <v>1</v>
      </c>
      <c r="I211">
        <f t="shared" si="13"/>
        <v>1</v>
      </c>
      <c r="J211">
        <f t="shared" si="14"/>
        <v>1</v>
      </c>
      <c r="K211" t="str">
        <f t="shared" si="15"/>
        <v>ENSCAFG00000009900</v>
      </c>
      <c r="M211" s="10">
        <v>30</v>
      </c>
      <c r="N211" s="10">
        <v>21276347</v>
      </c>
      <c r="O211" t="s">
        <v>152</v>
      </c>
      <c r="P211">
        <v>1</v>
      </c>
      <c r="Q211">
        <v>1</v>
      </c>
      <c r="R211">
        <v>1</v>
      </c>
      <c r="S211" t="s">
        <v>152</v>
      </c>
    </row>
    <row r="212" spans="1:19" x14ac:dyDescent="0.35">
      <c r="A212" t="str">
        <f>LEFT(VEP!B212,FIND(":",VEP!B212)-1)</f>
        <v>27</v>
      </c>
      <c r="B212" t="str">
        <f>RIGHT(VEP!B212,LEN(VEP!B212)-FIND("-",VEP!B212))</f>
        <v>44314156</v>
      </c>
      <c r="C212" t="str">
        <f>IF(VEP!F212="-",VEP!G212,VEP!F212)</f>
        <v>CACNA1C</v>
      </c>
      <c r="E212" s="10">
        <v>27</v>
      </c>
      <c r="F212" s="10">
        <v>44314156</v>
      </c>
      <c r="G212" t="s">
        <v>354</v>
      </c>
      <c r="H212">
        <f t="shared" si="12"/>
        <v>1</v>
      </c>
      <c r="I212">
        <f t="shared" si="13"/>
        <v>1</v>
      </c>
      <c r="J212">
        <f t="shared" si="14"/>
        <v>1</v>
      </c>
      <c r="K212" t="str">
        <f t="shared" si="15"/>
        <v>CACNA1C</v>
      </c>
      <c r="M212" s="10">
        <v>31</v>
      </c>
      <c r="N212" s="10">
        <v>25635600</v>
      </c>
      <c r="O212" t="s">
        <v>152</v>
      </c>
      <c r="P212">
        <v>1</v>
      </c>
      <c r="Q212">
        <v>1</v>
      </c>
      <c r="R212">
        <v>1</v>
      </c>
      <c r="S212" t="s">
        <v>152</v>
      </c>
    </row>
    <row r="213" spans="1:19" x14ac:dyDescent="0.35">
      <c r="A213" t="str">
        <f>LEFT(VEP!B213,FIND(":",VEP!B213)-1)</f>
        <v>27</v>
      </c>
      <c r="B213" t="str">
        <f>RIGHT(VEP!B213,LEN(VEP!B213)-FIND("-",VEP!B213))</f>
        <v>44314156</v>
      </c>
      <c r="C213" t="str">
        <f>IF(VEP!F213="-",VEP!G213,VEP!F213)</f>
        <v>CACNA1C</v>
      </c>
      <c r="E213" s="10">
        <v>27</v>
      </c>
      <c r="F213" s="10">
        <v>44328723</v>
      </c>
      <c r="G213" t="s">
        <v>354</v>
      </c>
      <c r="H213">
        <f t="shared" si="12"/>
        <v>1</v>
      </c>
      <c r="I213">
        <f t="shared" si="13"/>
        <v>1</v>
      </c>
      <c r="J213">
        <f t="shared" si="14"/>
        <v>1</v>
      </c>
      <c r="K213" t="str">
        <f t="shared" si="15"/>
        <v>CACNA1C</v>
      </c>
      <c r="M213" s="10">
        <v>31</v>
      </c>
      <c r="N213" s="10">
        <v>29464575</v>
      </c>
      <c r="O213" t="s">
        <v>1020</v>
      </c>
      <c r="P213">
        <v>1</v>
      </c>
      <c r="Q213">
        <v>1</v>
      </c>
      <c r="R213">
        <v>1</v>
      </c>
      <c r="S213" t="s">
        <v>1020</v>
      </c>
    </row>
    <row r="214" spans="1:19" x14ac:dyDescent="0.35">
      <c r="A214" t="str">
        <f>LEFT(VEP!B214,FIND(":",VEP!B214)-1)</f>
        <v>27</v>
      </c>
      <c r="B214" t="str">
        <f>RIGHT(VEP!B214,LEN(VEP!B214)-FIND("-",VEP!B214))</f>
        <v>44314156</v>
      </c>
      <c r="C214" t="str">
        <f>IF(VEP!F214="-",VEP!G214,VEP!F214)</f>
        <v>CACNA1C</v>
      </c>
      <c r="E214" s="10">
        <v>29</v>
      </c>
      <c r="F214" s="10">
        <v>16997277</v>
      </c>
      <c r="G214" t="s">
        <v>1006</v>
      </c>
      <c r="H214">
        <f t="shared" si="12"/>
        <v>1</v>
      </c>
      <c r="I214">
        <f t="shared" si="13"/>
        <v>1</v>
      </c>
      <c r="J214">
        <f t="shared" si="14"/>
        <v>1</v>
      </c>
      <c r="K214" t="str">
        <f t="shared" si="15"/>
        <v>CPA6</v>
      </c>
      <c r="M214" s="10">
        <v>31</v>
      </c>
      <c r="N214" s="10">
        <v>29635261</v>
      </c>
      <c r="O214" t="s">
        <v>1027</v>
      </c>
      <c r="P214">
        <v>1</v>
      </c>
      <c r="Q214">
        <v>1</v>
      </c>
      <c r="R214">
        <v>1</v>
      </c>
      <c r="S214" t="s">
        <v>1027</v>
      </c>
    </row>
    <row r="215" spans="1:19" x14ac:dyDescent="0.35">
      <c r="A215" t="str">
        <f>LEFT(VEP!B215,FIND(":",VEP!B215)-1)</f>
        <v>27</v>
      </c>
      <c r="B215" t="str">
        <f>RIGHT(VEP!B215,LEN(VEP!B215)-FIND("-",VEP!B215))</f>
        <v>44314156</v>
      </c>
      <c r="C215" t="str">
        <f>IF(VEP!F215="-",VEP!G215,VEP!F215)</f>
        <v>CACNA1C</v>
      </c>
      <c r="E215" s="10">
        <v>30</v>
      </c>
      <c r="F215" s="10">
        <v>1558195</v>
      </c>
      <c r="G215" t="s">
        <v>152</v>
      </c>
      <c r="H215">
        <f t="shared" si="12"/>
        <v>1</v>
      </c>
      <c r="I215">
        <f t="shared" si="13"/>
        <v>1</v>
      </c>
      <c r="J215">
        <f t="shared" si="14"/>
        <v>1</v>
      </c>
      <c r="K215" t="str">
        <f t="shared" si="15"/>
        <v>-</v>
      </c>
      <c r="M215" s="10">
        <v>32</v>
      </c>
      <c r="N215" s="10">
        <v>24622112</v>
      </c>
      <c r="O215" t="s">
        <v>152</v>
      </c>
      <c r="P215">
        <v>1</v>
      </c>
      <c r="Q215">
        <v>1</v>
      </c>
      <c r="R215">
        <v>1</v>
      </c>
      <c r="S215" t="s">
        <v>152</v>
      </c>
    </row>
    <row r="216" spans="1:19" x14ac:dyDescent="0.35">
      <c r="A216" t="str">
        <f>LEFT(VEP!B216,FIND(":",VEP!B216)-1)</f>
        <v>27</v>
      </c>
      <c r="B216" t="str">
        <f>RIGHT(VEP!B216,LEN(VEP!B216)-FIND("-",VEP!B216))</f>
        <v>44328723</v>
      </c>
      <c r="C216" t="str">
        <f>IF(VEP!F216="-",VEP!G216,VEP!F216)</f>
        <v>CACNA1C</v>
      </c>
      <c r="E216" s="10">
        <v>30</v>
      </c>
      <c r="F216" s="10">
        <v>1732646</v>
      </c>
      <c r="G216" t="s">
        <v>152</v>
      </c>
      <c r="H216">
        <f t="shared" si="12"/>
        <v>1</v>
      </c>
      <c r="I216">
        <f t="shared" si="13"/>
        <v>1</v>
      </c>
      <c r="J216">
        <f t="shared" si="14"/>
        <v>1</v>
      </c>
      <c r="K216" t="str">
        <f t="shared" si="15"/>
        <v>-</v>
      </c>
      <c r="M216" s="10">
        <v>32</v>
      </c>
      <c r="N216" s="10">
        <v>24642473</v>
      </c>
      <c r="O216" t="s">
        <v>152</v>
      </c>
      <c r="P216">
        <v>1</v>
      </c>
      <c r="Q216">
        <v>1</v>
      </c>
      <c r="R216">
        <v>1</v>
      </c>
      <c r="S216" t="s">
        <v>152</v>
      </c>
    </row>
    <row r="217" spans="1:19" x14ac:dyDescent="0.35">
      <c r="A217" t="str">
        <f>LEFT(VEP!B217,FIND(":",VEP!B217)-1)</f>
        <v>27</v>
      </c>
      <c r="B217" t="str">
        <f>RIGHT(VEP!B217,LEN(VEP!B217)-FIND("-",VEP!B217))</f>
        <v>44328723</v>
      </c>
      <c r="C217" t="str">
        <f>IF(VEP!F217="-",VEP!G217,VEP!F217)</f>
        <v>CACNA1C</v>
      </c>
      <c r="E217" s="10">
        <v>30</v>
      </c>
      <c r="F217" s="10">
        <v>1761343</v>
      </c>
      <c r="G217" t="s">
        <v>152</v>
      </c>
      <c r="H217">
        <f t="shared" si="12"/>
        <v>1</v>
      </c>
      <c r="I217">
        <f t="shared" si="13"/>
        <v>1</v>
      </c>
      <c r="J217">
        <f t="shared" si="14"/>
        <v>1</v>
      </c>
      <c r="K217" t="str">
        <f t="shared" si="15"/>
        <v>-</v>
      </c>
      <c r="M217" s="10">
        <v>32</v>
      </c>
      <c r="N217" s="10">
        <v>24657487</v>
      </c>
      <c r="O217" t="s">
        <v>152</v>
      </c>
      <c r="P217">
        <v>1</v>
      </c>
      <c r="Q217">
        <v>1</v>
      </c>
      <c r="R217">
        <v>1</v>
      </c>
      <c r="S217" t="s">
        <v>152</v>
      </c>
    </row>
    <row r="218" spans="1:19" x14ac:dyDescent="0.35">
      <c r="A218" t="str">
        <f>LEFT(VEP!B218,FIND(":",VEP!B218)-1)</f>
        <v>27</v>
      </c>
      <c r="B218" t="str">
        <f>RIGHT(VEP!B218,LEN(VEP!B218)-FIND("-",VEP!B218))</f>
        <v>44328723</v>
      </c>
      <c r="C218" t="str">
        <f>IF(VEP!F218="-",VEP!G218,VEP!F218)</f>
        <v>CACNA1C</v>
      </c>
      <c r="E218" s="10">
        <v>30</v>
      </c>
      <c r="F218" s="10">
        <v>1774783</v>
      </c>
      <c r="G218" t="s">
        <v>152</v>
      </c>
      <c r="H218">
        <f t="shared" si="12"/>
        <v>1</v>
      </c>
      <c r="I218">
        <f t="shared" si="13"/>
        <v>1</v>
      </c>
      <c r="J218">
        <f t="shared" si="14"/>
        <v>1</v>
      </c>
      <c r="K218" t="str">
        <f t="shared" si="15"/>
        <v>-</v>
      </c>
      <c r="M218" s="10">
        <v>32</v>
      </c>
      <c r="N218" s="10">
        <v>25070561</v>
      </c>
      <c r="O218" t="s">
        <v>368</v>
      </c>
      <c r="P218">
        <v>1</v>
      </c>
      <c r="Q218">
        <v>1</v>
      </c>
      <c r="R218">
        <v>1</v>
      </c>
      <c r="S218" t="s">
        <v>368</v>
      </c>
    </row>
    <row r="219" spans="1:19" x14ac:dyDescent="0.35">
      <c r="A219" t="str">
        <f>LEFT(VEP!B219,FIND(":",VEP!B219)-1)</f>
        <v>27</v>
      </c>
      <c r="B219" t="str">
        <f>RIGHT(VEP!B219,LEN(VEP!B219)-FIND("-",VEP!B219))</f>
        <v>44328723</v>
      </c>
      <c r="C219" t="str">
        <f>IF(VEP!F219="-",VEP!G219,VEP!F219)</f>
        <v>CACNA1C</v>
      </c>
      <c r="E219" s="10">
        <v>30</v>
      </c>
      <c r="F219" s="10">
        <v>1784036</v>
      </c>
      <c r="G219" t="s">
        <v>1009</v>
      </c>
      <c r="H219">
        <f t="shared" si="12"/>
        <v>1</v>
      </c>
      <c r="I219">
        <f t="shared" si="13"/>
        <v>1</v>
      </c>
      <c r="J219">
        <f t="shared" si="14"/>
        <v>1</v>
      </c>
      <c r="K219" t="str">
        <f t="shared" si="15"/>
        <v>ENSCAFG00000046658</v>
      </c>
      <c r="M219" s="10">
        <v>33</v>
      </c>
      <c r="N219" s="10">
        <v>3477504</v>
      </c>
      <c r="O219" t="s">
        <v>152</v>
      </c>
      <c r="P219">
        <v>1</v>
      </c>
      <c r="Q219">
        <v>1</v>
      </c>
      <c r="R219">
        <v>1</v>
      </c>
      <c r="S219" t="s">
        <v>152</v>
      </c>
    </row>
    <row r="220" spans="1:19" x14ac:dyDescent="0.35">
      <c r="A220" t="str">
        <f>LEFT(VEP!B220,FIND(":",VEP!B220)-1)</f>
        <v>27</v>
      </c>
      <c r="B220" t="str">
        <f>RIGHT(VEP!B220,LEN(VEP!B220)-FIND("-",VEP!B220))</f>
        <v>44328723</v>
      </c>
      <c r="C220" t="str">
        <f>IF(VEP!F220="-",VEP!G220,VEP!F220)</f>
        <v>CACNA1C</v>
      </c>
      <c r="E220" s="10">
        <v>30</v>
      </c>
      <c r="F220" s="10">
        <v>4822803</v>
      </c>
      <c r="G220" t="s">
        <v>152</v>
      </c>
      <c r="H220">
        <f t="shared" si="12"/>
        <v>1</v>
      </c>
      <c r="I220">
        <f t="shared" si="13"/>
        <v>1</v>
      </c>
      <c r="J220">
        <f t="shared" si="14"/>
        <v>1</v>
      </c>
      <c r="K220" t="str">
        <f t="shared" si="15"/>
        <v>-</v>
      </c>
      <c r="M220" s="10">
        <v>36</v>
      </c>
      <c r="N220" s="10">
        <v>823663</v>
      </c>
      <c r="O220" t="s">
        <v>1033</v>
      </c>
      <c r="P220">
        <v>1</v>
      </c>
      <c r="Q220">
        <v>1</v>
      </c>
      <c r="R220">
        <v>1</v>
      </c>
      <c r="S220" t="s">
        <v>1033</v>
      </c>
    </row>
    <row r="221" spans="1:19" x14ac:dyDescent="0.35">
      <c r="A221" t="str">
        <f>LEFT(VEP!B221,FIND(":",VEP!B221)-1)</f>
        <v>27</v>
      </c>
      <c r="B221" t="str">
        <f>RIGHT(VEP!B221,LEN(VEP!B221)-FIND("-",VEP!B221))</f>
        <v>44328723</v>
      </c>
      <c r="C221" t="str">
        <f>IF(VEP!F221="-",VEP!G221,VEP!F221)</f>
        <v>CACNA1C</v>
      </c>
      <c r="E221" s="10">
        <v>30</v>
      </c>
      <c r="F221" s="10">
        <v>19252233</v>
      </c>
      <c r="G221" t="s">
        <v>1011</v>
      </c>
      <c r="H221">
        <f t="shared" si="12"/>
        <v>1</v>
      </c>
      <c r="I221">
        <f t="shared" si="13"/>
        <v>1</v>
      </c>
      <c r="J221">
        <f t="shared" si="14"/>
        <v>1</v>
      </c>
      <c r="K221" t="str">
        <f t="shared" si="15"/>
        <v>WDR72</v>
      </c>
      <c r="M221" s="10">
        <v>36</v>
      </c>
      <c r="N221" s="10">
        <v>838511</v>
      </c>
      <c r="O221" t="s">
        <v>1033</v>
      </c>
      <c r="P221">
        <v>1</v>
      </c>
      <c r="Q221">
        <v>1</v>
      </c>
      <c r="R221">
        <v>1</v>
      </c>
      <c r="S221" t="s">
        <v>1033</v>
      </c>
    </row>
    <row r="222" spans="1:19" x14ac:dyDescent="0.35">
      <c r="A222" t="str">
        <f>LEFT(VEP!B222,FIND(":",VEP!B222)-1)</f>
        <v>27</v>
      </c>
      <c r="B222" t="str">
        <f>RIGHT(VEP!B222,LEN(VEP!B222)-FIND("-",VEP!B222))</f>
        <v>44328723</v>
      </c>
      <c r="C222" t="str">
        <f>IF(VEP!F222="-",VEP!G222,VEP!F222)</f>
        <v>CACNA1C</v>
      </c>
      <c r="E222" s="10">
        <v>30</v>
      </c>
      <c r="F222" s="10">
        <v>21276347</v>
      </c>
      <c r="G222" t="s">
        <v>152</v>
      </c>
      <c r="H222">
        <f t="shared" si="12"/>
        <v>1</v>
      </c>
      <c r="I222">
        <f t="shared" si="13"/>
        <v>1</v>
      </c>
      <c r="J222">
        <f t="shared" si="14"/>
        <v>1</v>
      </c>
      <c r="K222" t="str">
        <f t="shared" si="15"/>
        <v>-</v>
      </c>
      <c r="M222" s="10">
        <v>36</v>
      </c>
      <c r="N222" s="10">
        <v>854378</v>
      </c>
      <c r="O222" t="s">
        <v>1033</v>
      </c>
      <c r="P222">
        <v>1</v>
      </c>
      <c r="Q222">
        <v>1</v>
      </c>
      <c r="R222">
        <v>1</v>
      </c>
      <c r="S222" t="s">
        <v>1033</v>
      </c>
    </row>
    <row r="223" spans="1:19" x14ac:dyDescent="0.35">
      <c r="A223" t="str">
        <f>LEFT(VEP!B223,FIND(":",VEP!B223)-1)</f>
        <v>27</v>
      </c>
      <c r="B223" t="str">
        <f>RIGHT(VEP!B223,LEN(VEP!B223)-FIND("-",VEP!B223))</f>
        <v>44328723</v>
      </c>
      <c r="C223" t="str">
        <f>IF(VEP!F223="-",VEP!G223,VEP!F223)</f>
        <v>CACNA1C</v>
      </c>
      <c r="E223" s="10">
        <v>31</v>
      </c>
      <c r="F223" s="10">
        <v>25635600</v>
      </c>
      <c r="G223" t="s">
        <v>152</v>
      </c>
      <c r="H223">
        <f t="shared" si="12"/>
        <v>1</v>
      </c>
      <c r="I223">
        <f t="shared" si="13"/>
        <v>1</v>
      </c>
      <c r="J223">
        <f t="shared" si="14"/>
        <v>1</v>
      </c>
      <c r="K223" t="str">
        <f t="shared" si="15"/>
        <v>-</v>
      </c>
      <c r="M223" s="10">
        <v>36</v>
      </c>
      <c r="N223" s="10">
        <v>7146325</v>
      </c>
      <c r="O223" t="s">
        <v>1038</v>
      </c>
      <c r="P223">
        <v>1</v>
      </c>
      <c r="Q223">
        <v>1</v>
      </c>
      <c r="R223">
        <v>1</v>
      </c>
      <c r="S223" t="s">
        <v>1038</v>
      </c>
    </row>
    <row r="224" spans="1:19" x14ac:dyDescent="0.35">
      <c r="A224" t="str">
        <f>LEFT(VEP!B224,FIND(":",VEP!B224)-1)</f>
        <v>29</v>
      </c>
      <c r="B224" t="str">
        <f>RIGHT(VEP!B224,LEN(VEP!B224)-FIND("-",VEP!B224))</f>
        <v>16997277</v>
      </c>
      <c r="C224" t="str">
        <f>IF(VEP!F224="-",VEP!G224,VEP!F224)</f>
        <v>CPA6</v>
      </c>
      <c r="E224" s="10">
        <v>31</v>
      </c>
      <c r="F224" s="10">
        <v>29464575</v>
      </c>
      <c r="G224" t="s">
        <v>1020</v>
      </c>
      <c r="H224">
        <f t="shared" si="12"/>
        <v>1</v>
      </c>
      <c r="I224">
        <f t="shared" si="13"/>
        <v>1</v>
      </c>
      <c r="J224">
        <f t="shared" si="14"/>
        <v>1</v>
      </c>
      <c r="K224" t="str">
        <f t="shared" si="15"/>
        <v>MRPS6</v>
      </c>
    </row>
    <row r="225" spans="1:11" x14ac:dyDescent="0.35">
      <c r="A225" t="str">
        <f>LEFT(VEP!B225,FIND(":",VEP!B225)-1)</f>
        <v>3</v>
      </c>
      <c r="B225" t="str">
        <f>RIGHT(VEP!B225,LEN(VEP!B225)-FIND("-",VEP!B225))</f>
        <v>17490492</v>
      </c>
      <c r="C225" t="str">
        <f>IF(VEP!F225="-",VEP!G225,VEP!F225)</f>
        <v>-</v>
      </c>
      <c r="E225" s="10">
        <v>31</v>
      </c>
      <c r="F225" s="10">
        <v>29635261</v>
      </c>
      <c r="G225" t="s">
        <v>1027</v>
      </c>
      <c r="H225">
        <f t="shared" si="12"/>
        <v>1</v>
      </c>
      <c r="I225">
        <f t="shared" si="13"/>
        <v>1</v>
      </c>
      <c r="J225">
        <f t="shared" si="14"/>
        <v>1</v>
      </c>
      <c r="K225" t="str">
        <f t="shared" si="15"/>
        <v>KCNE2</v>
      </c>
    </row>
    <row r="226" spans="1:11" x14ac:dyDescent="0.35">
      <c r="A226" t="str">
        <f>LEFT(VEP!B226,FIND(":",VEP!B226)-1)</f>
        <v>3</v>
      </c>
      <c r="B226" t="str">
        <f>RIGHT(VEP!B226,LEN(VEP!B226)-FIND("-",VEP!B226))</f>
        <v>17501276</v>
      </c>
      <c r="C226" t="str">
        <f>IF(VEP!F226="-",VEP!G226,VEP!F226)</f>
        <v>ENSCAFG00000044202</v>
      </c>
      <c r="E226" s="10">
        <v>32</v>
      </c>
      <c r="F226" s="10">
        <v>24622112</v>
      </c>
      <c r="G226" t="s">
        <v>152</v>
      </c>
      <c r="H226">
        <f t="shared" si="12"/>
        <v>1</v>
      </c>
      <c r="I226">
        <f t="shared" si="13"/>
        <v>1</v>
      </c>
      <c r="J226">
        <f t="shared" si="14"/>
        <v>1</v>
      </c>
      <c r="K226" t="str">
        <f t="shared" si="15"/>
        <v>-</v>
      </c>
    </row>
    <row r="227" spans="1:11" x14ac:dyDescent="0.35">
      <c r="A227" t="str">
        <f>LEFT(VEP!B227,FIND(":",VEP!B227)-1)</f>
        <v>3</v>
      </c>
      <c r="B227" t="str">
        <f>RIGHT(VEP!B227,LEN(VEP!B227)-FIND("-",VEP!B227))</f>
        <v>17516194</v>
      </c>
      <c r="C227" t="str">
        <f>IF(VEP!F227="-",VEP!G227,VEP!F227)</f>
        <v>-</v>
      </c>
      <c r="E227" s="10">
        <v>32</v>
      </c>
      <c r="F227" s="10">
        <v>24642473</v>
      </c>
      <c r="G227" t="s">
        <v>152</v>
      </c>
      <c r="H227">
        <f t="shared" si="12"/>
        <v>1</v>
      </c>
      <c r="I227">
        <f t="shared" si="13"/>
        <v>1</v>
      </c>
      <c r="J227">
        <f t="shared" si="14"/>
        <v>1</v>
      </c>
      <c r="K227" t="str">
        <f t="shared" si="15"/>
        <v>-</v>
      </c>
    </row>
    <row r="228" spans="1:11" x14ac:dyDescent="0.35">
      <c r="A228" t="str">
        <f>LEFT(VEP!B228,FIND(":",VEP!B228)-1)</f>
        <v>3</v>
      </c>
      <c r="B228" t="str">
        <f>RIGHT(VEP!B228,LEN(VEP!B228)-FIND("-",VEP!B228))</f>
        <v>40271682</v>
      </c>
      <c r="C228" t="str">
        <f>IF(VEP!F228="-",VEP!G228,VEP!F228)</f>
        <v>-</v>
      </c>
      <c r="E228" s="10">
        <v>32</v>
      </c>
      <c r="F228" s="10">
        <v>24657487</v>
      </c>
      <c r="G228" t="s">
        <v>152</v>
      </c>
      <c r="H228">
        <f t="shared" si="12"/>
        <v>1</v>
      </c>
      <c r="I228">
        <f t="shared" si="13"/>
        <v>1</v>
      </c>
      <c r="J228">
        <f t="shared" si="14"/>
        <v>1</v>
      </c>
      <c r="K228" t="str">
        <f t="shared" si="15"/>
        <v>-</v>
      </c>
    </row>
    <row r="229" spans="1:11" x14ac:dyDescent="0.35">
      <c r="A229" t="str">
        <f>LEFT(VEP!B229,FIND(":",VEP!B229)-1)</f>
        <v>3</v>
      </c>
      <c r="B229" t="str">
        <f>RIGHT(VEP!B229,LEN(VEP!B229)-FIND("-",VEP!B229))</f>
        <v>40285461</v>
      </c>
      <c r="C229" t="str">
        <f>IF(VEP!F229="-",VEP!G229,VEP!F229)</f>
        <v>-</v>
      </c>
      <c r="E229" s="10">
        <v>32</v>
      </c>
      <c r="F229" s="10">
        <v>25070561</v>
      </c>
      <c r="G229" t="s">
        <v>368</v>
      </c>
      <c r="H229">
        <f t="shared" si="12"/>
        <v>1</v>
      </c>
      <c r="I229">
        <f t="shared" si="13"/>
        <v>1</v>
      </c>
      <c r="J229">
        <f t="shared" si="14"/>
        <v>1</v>
      </c>
      <c r="K229" t="str">
        <f t="shared" si="15"/>
        <v>ENSCAFG00000010861</v>
      </c>
    </row>
    <row r="230" spans="1:11" x14ac:dyDescent="0.35">
      <c r="A230" t="str">
        <f>LEFT(VEP!B230,FIND(":",VEP!B230)-1)</f>
        <v>3</v>
      </c>
      <c r="B230" t="str">
        <f>RIGHT(VEP!B230,LEN(VEP!B230)-FIND("-",VEP!B230))</f>
        <v>40288466</v>
      </c>
      <c r="C230" t="str">
        <f>IF(VEP!F230="-",VEP!G230,VEP!F230)</f>
        <v>-</v>
      </c>
      <c r="E230" s="10">
        <v>33</v>
      </c>
      <c r="F230" s="10">
        <v>3477504</v>
      </c>
      <c r="G230" t="s">
        <v>152</v>
      </c>
      <c r="H230">
        <f t="shared" si="12"/>
        <v>1</v>
      </c>
      <c r="I230">
        <f t="shared" si="13"/>
        <v>1</v>
      </c>
      <c r="J230">
        <f t="shared" si="14"/>
        <v>1</v>
      </c>
      <c r="K230" t="str">
        <f t="shared" si="15"/>
        <v>-</v>
      </c>
    </row>
    <row r="231" spans="1:11" x14ac:dyDescent="0.35">
      <c r="A231" t="str">
        <f>LEFT(VEP!B231,FIND(":",VEP!B231)-1)</f>
        <v>3</v>
      </c>
      <c r="B231" t="str">
        <f>RIGHT(VEP!B231,LEN(VEP!B231)-FIND("-",VEP!B231))</f>
        <v>40302288</v>
      </c>
      <c r="C231" t="str">
        <f>IF(VEP!F231="-",VEP!G231,VEP!F231)</f>
        <v>-</v>
      </c>
      <c r="E231" s="10">
        <v>36</v>
      </c>
      <c r="F231" s="10">
        <v>823663</v>
      </c>
      <c r="G231" t="s">
        <v>1033</v>
      </c>
      <c r="H231">
        <f t="shared" si="12"/>
        <v>1</v>
      </c>
      <c r="I231">
        <f t="shared" si="13"/>
        <v>1</v>
      </c>
      <c r="J231">
        <f t="shared" si="14"/>
        <v>1</v>
      </c>
      <c r="K231" t="str">
        <f t="shared" si="15"/>
        <v>GALNT13</v>
      </c>
    </row>
    <row r="232" spans="1:11" x14ac:dyDescent="0.35">
      <c r="A232" t="str">
        <f>LEFT(VEP!B232,FIND(":",VEP!B232)-1)</f>
        <v>3</v>
      </c>
      <c r="B232" t="str">
        <f>RIGHT(VEP!B232,LEN(VEP!B232)-FIND("-",VEP!B232))</f>
        <v>40429653</v>
      </c>
      <c r="C232" t="str">
        <f>IF(VEP!F232="-",VEP!G232,VEP!F232)</f>
        <v>LINS1</v>
      </c>
      <c r="E232" s="10">
        <v>36</v>
      </c>
      <c r="F232" s="10">
        <v>838511</v>
      </c>
      <c r="G232" t="s">
        <v>1033</v>
      </c>
      <c r="H232">
        <f t="shared" si="12"/>
        <v>1</v>
      </c>
      <c r="I232">
        <f t="shared" si="13"/>
        <v>1</v>
      </c>
      <c r="J232">
        <f t="shared" si="14"/>
        <v>1</v>
      </c>
      <c r="K232" t="str">
        <f t="shared" si="15"/>
        <v>GALNT13</v>
      </c>
    </row>
    <row r="233" spans="1:11" x14ac:dyDescent="0.35">
      <c r="A233" t="str">
        <f>LEFT(VEP!B233,FIND(":",VEP!B233)-1)</f>
        <v>3</v>
      </c>
      <c r="B233" t="str">
        <f>RIGHT(VEP!B233,LEN(VEP!B233)-FIND("-",VEP!B233))</f>
        <v>40429653</v>
      </c>
      <c r="C233" t="str">
        <f>IF(VEP!F233="-",VEP!G233,VEP!F233)</f>
        <v>LINS1</v>
      </c>
      <c r="E233" s="10">
        <v>36</v>
      </c>
      <c r="F233" s="10">
        <v>854378</v>
      </c>
      <c r="G233" t="s">
        <v>1033</v>
      </c>
      <c r="H233">
        <f t="shared" si="12"/>
        <v>1</v>
      </c>
      <c r="I233">
        <f t="shared" si="13"/>
        <v>1</v>
      </c>
      <c r="J233">
        <f t="shared" si="14"/>
        <v>1</v>
      </c>
      <c r="K233" t="str">
        <f t="shared" si="15"/>
        <v>GALNT13</v>
      </c>
    </row>
    <row r="234" spans="1:11" x14ac:dyDescent="0.35">
      <c r="A234" t="str">
        <f>LEFT(VEP!B234,FIND(":",VEP!B234)-1)</f>
        <v>3</v>
      </c>
      <c r="B234" t="str">
        <f>RIGHT(VEP!B234,LEN(VEP!B234)-FIND("-",VEP!B234))</f>
        <v>40482806</v>
      </c>
      <c r="C234" t="str">
        <f>IF(VEP!F234="-",VEP!G234,VEP!F234)</f>
        <v>CERS3</v>
      </c>
      <c r="E234" s="10">
        <v>36</v>
      </c>
      <c r="F234" s="10">
        <v>7146325</v>
      </c>
      <c r="G234" t="s">
        <v>1038</v>
      </c>
      <c r="H234">
        <f t="shared" si="12"/>
        <v>1</v>
      </c>
      <c r="I234">
        <f t="shared" si="13"/>
        <v>1</v>
      </c>
      <c r="J234">
        <f t="shared" si="14"/>
        <v>1</v>
      </c>
      <c r="K234" t="str">
        <f t="shared" si="15"/>
        <v>SLC4A10</v>
      </c>
    </row>
    <row r="235" spans="1:11" x14ac:dyDescent="0.35">
      <c r="A235" t="str">
        <f>LEFT(VEP!B235,FIND(":",VEP!B235)-1)</f>
        <v>3</v>
      </c>
      <c r="B235" t="str">
        <f>RIGHT(VEP!B235,LEN(VEP!B235)-FIND("-",VEP!B235))</f>
        <v>40482806</v>
      </c>
      <c r="C235" t="str">
        <f>IF(VEP!F235="-",VEP!G235,VEP!F235)</f>
        <v>CERS3</v>
      </c>
      <c r="H235">
        <f t="shared" si="12"/>
        <v>1</v>
      </c>
      <c r="I235">
        <f t="shared" si="13"/>
        <v>0</v>
      </c>
      <c r="J235">
        <f t="shared" si="14"/>
        <v>0</v>
      </c>
      <c r="K235">
        <f t="shared" si="15"/>
        <v>0</v>
      </c>
    </row>
    <row r="236" spans="1:11" x14ac:dyDescent="0.35">
      <c r="A236" t="str">
        <f>LEFT(VEP!B236,FIND(":",VEP!B236)-1)</f>
        <v>3</v>
      </c>
      <c r="B236" t="str">
        <f>RIGHT(VEP!B236,LEN(VEP!B236)-FIND("-",VEP!B236))</f>
        <v>40482806</v>
      </c>
      <c r="C236" t="str">
        <f>IF(VEP!F236="-",VEP!G236,VEP!F236)</f>
        <v>CERS3</v>
      </c>
      <c r="H236">
        <f t="shared" si="12"/>
        <v>2</v>
      </c>
      <c r="I236">
        <f t="shared" si="13"/>
        <v>0</v>
      </c>
      <c r="J236">
        <f t="shared" si="14"/>
        <v>0</v>
      </c>
      <c r="K236" t="str">
        <f t="shared" si="15"/>
        <v>0,</v>
      </c>
    </row>
    <row r="237" spans="1:11" x14ac:dyDescent="0.35">
      <c r="A237" t="str">
        <f>LEFT(VEP!B237,FIND(":",VEP!B237)-1)</f>
        <v>3</v>
      </c>
      <c r="B237" t="str">
        <f>RIGHT(VEP!B237,LEN(VEP!B237)-FIND("-",VEP!B237))</f>
        <v>40482806</v>
      </c>
      <c r="C237" t="str">
        <f>IF(VEP!F237="-",VEP!G237,VEP!F237)</f>
        <v>CERS3</v>
      </c>
      <c r="H237">
        <f t="shared" si="12"/>
        <v>3</v>
      </c>
      <c r="I237">
        <f t="shared" si="13"/>
        <v>0</v>
      </c>
      <c r="J237">
        <f t="shared" si="14"/>
        <v>0</v>
      </c>
      <c r="K237" t="str">
        <f t="shared" si="15"/>
        <v>0,,</v>
      </c>
    </row>
    <row r="238" spans="1:11" x14ac:dyDescent="0.35">
      <c r="A238" t="str">
        <f>LEFT(VEP!B238,FIND(":",VEP!B238)-1)</f>
        <v>3</v>
      </c>
      <c r="B238" t="str">
        <f>RIGHT(VEP!B238,LEN(VEP!B238)-FIND("-",VEP!B238))</f>
        <v>50496977</v>
      </c>
      <c r="C238" t="str">
        <f>IF(VEP!F238="-",VEP!G238,VEP!F238)</f>
        <v>ENSCAFG00000032799</v>
      </c>
      <c r="H238">
        <f t="shared" si="12"/>
        <v>4</v>
      </c>
      <c r="I238">
        <f t="shared" si="13"/>
        <v>0</v>
      </c>
      <c r="J238">
        <f t="shared" si="14"/>
        <v>0</v>
      </c>
      <c r="K238" t="str">
        <f t="shared" si="15"/>
        <v>0,,,</v>
      </c>
    </row>
    <row r="239" spans="1:11" x14ac:dyDescent="0.35">
      <c r="A239" t="str">
        <f>LEFT(VEP!B239,FIND(":",VEP!B239)-1)</f>
        <v>3</v>
      </c>
      <c r="B239" t="str">
        <f>RIGHT(VEP!B239,LEN(VEP!B239)-FIND("-",VEP!B239))</f>
        <v>50496977</v>
      </c>
      <c r="C239" t="str">
        <f>IF(VEP!F239="-",VEP!G239,VEP!F239)</f>
        <v>ENSCAFG00000032799</v>
      </c>
      <c r="H239">
        <f t="shared" si="12"/>
        <v>5</v>
      </c>
      <c r="I239">
        <f t="shared" si="13"/>
        <v>0</v>
      </c>
      <c r="J239">
        <f t="shared" si="14"/>
        <v>0</v>
      </c>
      <c r="K239" t="str">
        <f t="shared" si="15"/>
        <v>0,,,,</v>
      </c>
    </row>
    <row r="240" spans="1:11" x14ac:dyDescent="0.35">
      <c r="A240" t="str">
        <f>LEFT(VEP!B240,FIND(":",VEP!B240)-1)</f>
        <v>3</v>
      </c>
      <c r="B240" t="str">
        <f>RIGHT(VEP!B240,LEN(VEP!B240)-FIND("-",VEP!B240))</f>
        <v>50517218</v>
      </c>
      <c r="C240" t="str">
        <f>IF(VEP!F240="-",VEP!G240,VEP!F240)</f>
        <v>ENSCAFG00000036046</v>
      </c>
      <c r="H240">
        <f t="shared" si="12"/>
        <v>6</v>
      </c>
      <c r="I240">
        <f t="shared" si="13"/>
        <v>0</v>
      </c>
      <c r="J240">
        <f t="shared" si="14"/>
        <v>0</v>
      </c>
      <c r="K240" t="str">
        <f t="shared" si="15"/>
        <v>0,,,,,</v>
      </c>
    </row>
    <row r="241" spans="1:11" x14ac:dyDescent="0.35">
      <c r="A241" t="str">
        <f>LEFT(VEP!B241,FIND(":",VEP!B241)-1)</f>
        <v>3</v>
      </c>
      <c r="B241" t="str">
        <f>RIGHT(VEP!B241,LEN(VEP!B241)-FIND("-",VEP!B241))</f>
        <v>50517218</v>
      </c>
      <c r="C241" t="str">
        <f>IF(VEP!F241="-",VEP!G241,VEP!F241)</f>
        <v>ENSCAFG00000032799</v>
      </c>
      <c r="H241">
        <f t="shared" si="12"/>
        <v>7</v>
      </c>
      <c r="I241">
        <f t="shared" si="13"/>
        <v>0</v>
      </c>
      <c r="J241">
        <f t="shared" si="14"/>
        <v>0</v>
      </c>
      <c r="K241" t="str">
        <f t="shared" si="15"/>
        <v>0,,,,,,</v>
      </c>
    </row>
    <row r="242" spans="1:11" x14ac:dyDescent="0.35">
      <c r="A242" t="str">
        <f>LEFT(VEP!B242,FIND(":",VEP!B242)-1)</f>
        <v>3</v>
      </c>
      <c r="B242" t="str">
        <f>RIGHT(VEP!B242,LEN(VEP!B242)-FIND("-",VEP!B242))</f>
        <v>72708942</v>
      </c>
      <c r="C242" t="str">
        <f>IF(VEP!F242="-",VEP!G242,VEP!F242)</f>
        <v>-</v>
      </c>
      <c r="H242">
        <f t="shared" si="12"/>
        <v>8</v>
      </c>
      <c r="I242">
        <f t="shared" si="13"/>
        <v>0</v>
      </c>
      <c r="J242">
        <f t="shared" si="14"/>
        <v>0</v>
      </c>
      <c r="K242" t="str">
        <f t="shared" si="15"/>
        <v>0,,,,,,,</v>
      </c>
    </row>
    <row r="243" spans="1:11" x14ac:dyDescent="0.35">
      <c r="A243" t="str">
        <f>LEFT(VEP!B243,FIND(":",VEP!B243)-1)</f>
        <v>30</v>
      </c>
      <c r="B243" t="str">
        <f>RIGHT(VEP!B243,LEN(VEP!B243)-FIND("-",VEP!B243))</f>
        <v>1558195</v>
      </c>
      <c r="C243" t="str">
        <f>IF(VEP!F243="-",VEP!G243,VEP!F243)</f>
        <v>-</v>
      </c>
      <c r="H243">
        <f t="shared" si="12"/>
        <v>9</v>
      </c>
      <c r="I243">
        <f t="shared" si="13"/>
        <v>0</v>
      </c>
      <c r="J243">
        <f t="shared" si="14"/>
        <v>0</v>
      </c>
      <c r="K243" t="str">
        <f t="shared" si="15"/>
        <v>0,,,,,,,,</v>
      </c>
    </row>
    <row r="244" spans="1:11" x14ac:dyDescent="0.35">
      <c r="A244" t="str">
        <f>LEFT(VEP!B244,FIND(":",VEP!B244)-1)</f>
        <v>30</v>
      </c>
      <c r="B244" t="str">
        <f>RIGHT(VEP!B244,LEN(VEP!B244)-FIND("-",VEP!B244))</f>
        <v>1732646</v>
      </c>
      <c r="C244" t="str">
        <f>IF(VEP!F244="-",VEP!G244,VEP!F244)</f>
        <v>-</v>
      </c>
      <c r="H244">
        <f t="shared" si="12"/>
        <v>10</v>
      </c>
      <c r="I244">
        <f t="shared" si="13"/>
        <v>0</v>
      </c>
      <c r="J244">
        <f t="shared" si="14"/>
        <v>0</v>
      </c>
      <c r="K244" t="str">
        <f t="shared" si="15"/>
        <v>0,,,,,,,,,</v>
      </c>
    </row>
    <row r="245" spans="1:11" x14ac:dyDescent="0.35">
      <c r="A245" t="str">
        <f>LEFT(VEP!B245,FIND(":",VEP!B245)-1)</f>
        <v>30</v>
      </c>
      <c r="B245" t="str">
        <f>RIGHT(VEP!B245,LEN(VEP!B245)-FIND("-",VEP!B245))</f>
        <v>1761343</v>
      </c>
      <c r="C245" t="str">
        <f>IF(VEP!F245="-",VEP!G245,VEP!F245)</f>
        <v>-</v>
      </c>
    </row>
    <row r="246" spans="1:11" x14ac:dyDescent="0.35">
      <c r="A246" t="str">
        <f>LEFT(VEP!B246,FIND(":",VEP!B246)-1)</f>
        <v>30</v>
      </c>
      <c r="B246" t="str">
        <f>RIGHT(VEP!B246,LEN(VEP!B246)-FIND("-",VEP!B246))</f>
        <v>1774783</v>
      </c>
      <c r="C246" t="str">
        <f>IF(VEP!F246="-",VEP!G246,VEP!F246)</f>
        <v>-</v>
      </c>
    </row>
    <row r="247" spans="1:11" x14ac:dyDescent="0.35">
      <c r="A247" t="str">
        <f>LEFT(VEP!B247,FIND(":",VEP!B247)-1)</f>
        <v>30</v>
      </c>
      <c r="B247" t="str">
        <f>RIGHT(VEP!B247,LEN(VEP!B247)-FIND("-",VEP!B247))</f>
        <v>1784036</v>
      </c>
      <c r="C247" t="str">
        <f>IF(VEP!F247="-",VEP!G247,VEP!F247)</f>
        <v>ENSCAFG00000046658</v>
      </c>
    </row>
    <row r="248" spans="1:11" x14ac:dyDescent="0.35">
      <c r="A248" t="str">
        <f>LEFT(VEP!B248,FIND(":",VEP!B248)-1)</f>
        <v>30</v>
      </c>
      <c r="B248" t="str">
        <f>RIGHT(VEP!B248,LEN(VEP!B248)-FIND("-",VEP!B248))</f>
        <v>4822803</v>
      </c>
      <c r="C248" t="str">
        <f>IF(VEP!F248="-",VEP!G248,VEP!F248)</f>
        <v>-</v>
      </c>
    </row>
    <row r="249" spans="1:11" x14ac:dyDescent="0.35">
      <c r="A249" t="str">
        <f>LEFT(VEP!B249,FIND(":",VEP!B249)-1)</f>
        <v>30</v>
      </c>
      <c r="B249" t="str">
        <f>RIGHT(VEP!B249,LEN(VEP!B249)-FIND("-",VEP!B249))</f>
        <v>19252233</v>
      </c>
      <c r="C249" t="str">
        <f>IF(VEP!F249="-",VEP!G249,VEP!F249)</f>
        <v>WDR72</v>
      </c>
    </row>
    <row r="250" spans="1:11" x14ac:dyDescent="0.35">
      <c r="A250" t="str">
        <f>LEFT(VEP!B250,FIND(":",VEP!B250)-1)</f>
        <v>30</v>
      </c>
      <c r="B250" t="str">
        <f>RIGHT(VEP!B250,LEN(VEP!B250)-FIND("-",VEP!B250))</f>
        <v>19252233</v>
      </c>
      <c r="C250" t="str">
        <f>IF(VEP!F250="-",VEP!G250,VEP!F250)</f>
        <v>WDR72</v>
      </c>
    </row>
    <row r="251" spans="1:11" x14ac:dyDescent="0.35">
      <c r="A251" t="str">
        <f>LEFT(VEP!B251,FIND(":",VEP!B251)-1)</f>
        <v>30</v>
      </c>
      <c r="B251" t="str">
        <f>RIGHT(VEP!B251,LEN(VEP!B251)-FIND("-",VEP!B251))</f>
        <v>19252233</v>
      </c>
      <c r="C251" t="str">
        <f>IF(VEP!F251="-",VEP!G251,VEP!F251)</f>
        <v>WDR72</v>
      </c>
    </row>
    <row r="252" spans="1:11" x14ac:dyDescent="0.35">
      <c r="A252" t="str">
        <f>LEFT(VEP!B252,FIND(":",VEP!B252)-1)</f>
        <v>30</v>
      </c>
      <c r="B252" t="str">
        <f>RIGHT(VEP!B252,LEN(VEP!B252)-FIND("-",VEP!B252))</f>
        <v>19252233</v>
      </c>
      <c r="C252" t="str">
        <f>IF(VEP!F252="-",VEP!G252,VEP!F252)</f>
        <v>WDR72</v>
      </c>
    </row>
    <row r="253" spans="1:11" x14ac:dyDescent="0.35">
      <c r="A253" t="str">
        <f>LEFT(VEP!B253,FIND(":",VEP!B253)-1)</f>
        <v>30</v>
      </c>
      <c r="B253" t="str">
        <f>RIGHT(VEP!B253,LEN(VEP!B253)-FIND("-",VEP!B253))</f>
        <v>19252233</v>
      </c>
      <c r="C253" t="str">
        <f>IF(VEP!F253="-",VEP!G253,VEP!F253)</f>
        <v>WDR72</v>
      </c>
    </row>
    <row r="254" spans="1:11" x14ac:dyDescent="0.35">
      <c r="A254" t="str">
        <f>LEFT(VEP!B254,FIND(":",VEP!B254)-1)</f>
        <v>30</v>
      </c>
      <c r="B254" t="str">
        <f>RIGHT(VEP!B254,LEN(VEP!B254)-FIND("-",VEP!B254))</f>
        <v>21276347</v>
      </c>
      <c r="C254" t="str">
        <f>IF(VEP!F254="-",VEP!G254,VEP!F254)</f>
        <v>-</v>
      </c>
    </row>
    <row r="255" spans="1:11" x14ac:dyDescent="0.35">
      <c r="A255" t="str">
        <f>LEFT(VEP!B255,FIND(":",VEP!B255)-1)</f>
        <v>31</v>
      </c>
      <c r="B255" t="str">
        <f>RIGHT(VEP!B255,LEN(VEP!B255)-FIND("-",VEP!B255))</f>
        <v>25635600</v>
      </c>
      <c r="C255" t="str">
        <f>IF(VEP!F255="-",VEP!G255,VEP!F255)</f>
        <v>-</v>
      </c>
    </row>
    <row r="256" spans="1:11" x14ac:dyDescent="0.35">
      <c r="A256" t="str">
        <f>LEFT(VEP!B256,FIND(":",VEP!B256)-1)</f>
        <v>31</v>
      </c>
      <c r="B256" t="str">
        <f>RIGHT(VEP!B256,LEN(VEP!B256)-FIND("-",VEP!B256))</f>
        <v>29464575</v>
      </c>
      <c r="C256" t="str">
        <f>IF(VEP!F256="-",VEP!G256,VEP!F256)</f>
        <v>MRPS6</v>
      </c>
    </row>
    <row r="257" spans="1:3" x14ac:dyDescent="0.35">
      <c r="A257" t="str">
        <f>LEFT(VEP!B257,FIND(":",VEP!B257)-1)</f>
        <v>31</v>
      </c>
      <c r="B257" t="str">
        <f>RIGHT(VEP!B257,LEN(VEP!B257)-FIND("-",VEP!B257))</f>
        <v>29635261</v>
      </c>
      <c r="C257" t="str">
        <f>IF(VEP!F257="-",VEP!G257,VEP!F257)</f>
        <v>KCNE2</v>
      </c>
    </row>
    <row r="258" spans="1:3" x14ac:dyDescent="0.35">
      <c r="A258" t="str">
        <f>LEFT(VEP!B258,FIND(":",VEP!B258)-1)</f>
        <v>32</v>
      </c>
      <c r="B258" t="str">
        <f>RIGHT(VEP!B258,LEN(VEP!B258)-FIND("-",VEP!B258))</f>
        <v>24622112</v>
      </c>
      <c r="C258" t="str">
        <f>IF(VEP!F258="-",VEP!G258,VEP!F258)</f>
        <v>-</v>
      </c>
    </row>
    <row r="259" spans="1:3" x14ac:dyDescent="0.35">
      <c r="A259" t="str">
        <f>LEFT(VEP!B259,FIND(":",VEP!B259)-1)</f>
        <v>32</v>
      </c>
      <c r="B259" t="str">
        <f>RIGHT(VEP!B259,LEN(VEP!B259)-FIND("-",VEP!B259))</f>
        <v>24642473</v>
      </c>
      <c r="C259" t="str">
        <f>IF(VEP!F259="-",VEP!G259,VEP!F259)</f>
        <v>-</v>
      </c>
    </row>
    <row r="260" spans="1:3" x14ac:dyDescent="0.35">
      <c r="A260" t="str">
        <f>LEFT(VEP!B260,FIND(":",VEP!B260)-1)</f>
        <v>32</v>
      </c>
      <c r="B260" t="str">
        <f>RIGHT(VEP!B260,LEN(VEP!B260)-FIND("-",VEP!B260))</f>
        <v>24657487</v>
      </c>
      <c r="C260" t="str">
        <f>IF(VEP!F260="-",VEP!G260,VEP!F260)</f>
        <v>-</v>
      </c>
    </row>
    <row r="261" spans="1:3" x14ac:dyDescent="0.35">
      <c r="A261" t="str">
        <f>LEFT(VEP!B261,FIND(":",VEP!B261)-1)</f>
        <v>32</v>
      </c>
      <c r="B261" t="str">
        <f>RIGHT(VEP!B261,LEN(VEP!B261)-FIND("-",VEP!B261))</f>
        <v>25070561</v>
      </c>
      <c r="C261" t="str">
        <f>IF(VEP!F261="-",VEP!G261,VEP!F261)</f>
        <v>ENSCAFG00000010861</v>
      </c>
    </row>
    <row r="262" spans="1:3" x14ac:dyDescent="0.35">
      <c r="A262" t="str">
        <f>LEFT(VEP!B262,FIND(":",VEP!B262)-1)</f>
        <v>33</v>
      </c>
      <c r="B262" t="str">
        <f>RIGHT(VEP!B262,LEN(VEP!B262)-FIND("-",VEP!B262))</f>
        <v>3477504</v>
      </c>
      <c r="C262" t="str">
        <f>IF(VEP!F262="-",VEP!G262,VEP!F262)</f>
        <v>-</v>
      </c>
    </row>
    <row r="263" spans="1:3" x14ac:dyDescent="0.35">
      <c r="A263" t="str">
        <f>LEFT(VEP!B263,FIND(":",VEP!B263)-1)</f>
        <v>36</v>
      </c>
      <c r="B263" t="str">
        <f>RIGHT(VEP!B263,LEN(VEP!B263)-FIND("-",VEP!B263))</f>
        <v>823663</v>
      </c>
      <c r="C263" t="str">
        <f>IF(VEP!F263="-",VEP!G263,VEP!F263)</f>
        <v>GALNT13</v>
      </c>
    </row>
    <row r="264" spans="1:3" x14ac:dyDescent="0.35">
      <c r="A264" t="str">
        <f>LEFT(VEP!B264,FIND(":",VEP!B264)-1)</f>
        <v>36</v>
      </c>
      <c r="B264" t="str">
        <f>RIGHT(VEP!B264,LEN(VEP!B264)-FIND("-",VEP!B264))</f>
        <v>823663</v>
      </c>
      <c r="C264" t="str">
        <f>IF(VEP!F264="-",VEP!G264,VEP!F264)</f>
        <v>GALNT13</v>
      </c>
    </row>
    <row r="265" spans="1:3" x14ac:dyDescent="0.35">
      <c r="A265" t="str">
        <f>LEFT(VEP!B265,FIND(":",VEP!B265)-1)</f>
        <v>36</v>
      </c>
      <c r="B265" t="str">
        <f>RIGHT(VEP!B265,LEN(VEP!B265)-FIND("-",VEP!B265))</f>
        <v>823663</v>
      </c>
      <c r="C265" t="str">
        <f>IF(VEP!F265="-",VEP!G265,VEP!F265)</f>
        <v>GALNT13</v>
      </c>
    </row>
    <row r="266" spans="1:3" x14ac:dyDescent="0.35">
      <c r="A266" t="str">
        <f>LEFT(VEP!B266,FIND(":",VEP!B266)-1)</f>
        <v>36</v>
      </c>
      <c r="B266" t="str">
        <f>RIGHT(VEP!B266,LEN(VEP!B266)-FIND("-",VEP!B266))</f>
        <v>823663</v>
      </c>
      <c r="C266" t="str">
        <f>IF(VEP!F266="-",VEP!G266,VEP!F266)</f>
        <v>GALNT13</v>
      </c>
    </row>
    <row r="267" spans="1:3" x14ac:dyDescent="0.35">
      <c r="A267" t="str">
        <f>LEFT(VEP!B267,FIND(":",VEP!B267)-1)</f>
        <v>36</v>
      </c>
      <c r="B267" t="str">
        <f>RIGHT(VEP!B267,LEN(VEP!B267)-FIND("-",VEP!B267))</f>
        <v>838511</v>
      </c>
      <c r="C267" t="str">
        <f>IF(VEP!F267="-",VEP!G267,VEP!F267)</f>
        <v>GALNT13</v>
      </c>
    </row>
    <row r="268" spans="1:3" x14ac:dyDescent="0.35">
      <c r="A268" t="str">
        <f>LEFT(VEP!B268,FIND(":",VEP!B268)-1)</f>
        <v>36</v>
      </c>
      <c r="B268" t="str">
        <f>RIGHT(VEP!B268,LEN(VEP!B268)-FIND("-",VEP!B268))</f>
        <v>838511</v>
      </c>
      <c r="C268" t="str">
        <f>IF(VEP!F268="-",VEP!G268,VEP!F268)</f>
        <v>GALNT13</v>
      </c>
    </row>
    <row r="269" spans="1:3" x14ac:dyDescent="0.35">
      <c r="A269" t="str">
        <f>LEFT(VEP!B269,FIND(":",VEP!B269)-1)</f>
        <v>36</v>
      </c>
      <c r="B269" t="str">
        <f>RIGHT(VEP!B269,LEN(VEP!B269)-FIND("-",VEP!B269))</f>
        <v>838511</v>
      </c>
      <c r="C269" t="str">
        <f>IF(VEP!F269="-",VEP!G269,VEP!F269)</f>
        <v>GALNT13</v>
      </c>
    </row>
    <row r="270" spans="1:3" x14ac:dyDescent="0.35">
      <c r="A270" t="str">
        <f>LEFT(VEP!B270,FIND(":",VEP!B270)-1)</f>
        <v>36</v>
      </c>
      <c r="B270" t="str">
        <f>RIGHT(VEP!B270,LEN(VEP!B270)-FIND("-",VEP!B270))</f>
        <v>838511</v>
      </c>
      <c r="C270" t="str">
        <f>IF(VEP!F270="-",VEP!G270,VEP!F270)</f>
        <v>GALNT13</v>
      </c>
    </row>
    <row r="271" spans="1:3" x14ac:dyDescent="0.35">
      <c r="A271" t="str">
        <f>LEFT(VEP!B271,FIND(":",VEP!B271)-1)</f>
        <v>36</v>
      </c>
      <c r="B271" t="str">
        <f>RIGHT(VEP!B271,LEN(VEP!B271)-FIND("-",VEP!B271))</f>
        <v>854378</v>
      </c>
      <c r="C271" t="str">
        <f>IF(VEP!F271="-",VEP!G271,VEP!F271)</f>
        <v>GALNT13</v>
      </c>
    </row>
    <row r="272" spans="1:3" x14ac:dyDescent="0.35">
      <c r="A272" t="str">
        <f>LEFT(VEP!B272,FIND(":",VEP!B272)-1)</f>
        <v>36</v>
      </c>
      <c r="B272" t="str">
        <f>RIGHT(VEP!B272,LEN(VEP!B272)-FIND("-",VEP!B272))</f>
        <v>854378</v>
      </c>
      <c r="C272" t="str">
        <f>IF(VEP!F272="-",VEP!G272,VEP!F272)</f>
        <v>GALNT13</v>
      </c>
    </row>
    <row r="273" spans="1:3" x14ac:dyDescent="0.35">
      <c r="A273" t="str">
        <f>LEFT(VEP!B273,FIND(":",VEP!B273)-1)</f>
        <v>36</v>
      </c>
      <c r="B273" t="str">
        <f>RIGHT(VEP!B273,LEN(VEP!B273)-FIND("-",VEP!B273))</f>
        <v>854378</v>
      </c>
      <c r="C273" t="str">
        <f>IF(VEP!F273="-",VEP!G273,VEP!F273)</f>
        <v>GALNT13</v>
      </c>
    </row>
    <row r="274" spans="1:3" x14ac:dyDescent="0.35">
      <c r="A274" t="str">
        <f>LEFT(VEP!B274,FIND(":",VEP!B274)-1)</f>
        <v>36</v>
      </c>
      <c r="B274" t="str">
        <f>RIGHT(VEP!B274,LEN(VEP!B274)-FIND("-",VEP!B274))</f>
        <v>854378</v>
      </c>
      <c r="C274" t="str">
        <f>IF(VEP!F274="-",VEP!G274,VEP!F274)</f>
        <v>GALNT13</v>
      </c>
    </row>
    <row r="275" spans="1:3" x14ac:dyDescent="0.35">
      <c r="A275" t="str">
        <f>LEFT(VEP!B275,FIND(":",VEP!B275)-1)</f>
        <v>36</v>
      </c>
      <c r="B275" t="str">
        <f>RIGHT(VEP!B275,LEN(VEP!B275)-FIND("-",VEP!B275))</f>
        <v>7146325</v>
      </c>
      <c r="C275" t="str">
        <f>IF(VEP!F275="-",VEP!G275,VEP!F275)</f>
        <v>SLC4A10</v>
      </c>
    </row>
    <row r="276" spans="1:3" x14ac:dyDescent="0.35">
      <c r="A276" t="str">
        <f>LEFT(VEP!B276,FIND(":",VEP!B276)-1)</f>
        <v>36</v>
      </c>
      <c r="B276" t="str">
        <f>RIGHT(VEP!B276,LEN(VEP!B276)-FIND("-",VEP!B276))</f>
        <v>7146325</v>
      </c>
      <c r="C276" t="str">
        <f>IF(VEP!F276="-",VEP!G276,VEP!F276)</f>
        <v>SLC4A10</v>
      </c>
    </row>
    <row r="277" spans="1:3" x14ac:dyDescent="0.35">
      <c r="A277" t="str">
        <f>LEFT(VEP!B277,FIND(":",VEP!B277)-1)</f>
        <v>36</v>
      </c>
      <c r="B277" t="str">
        <f>RIGHT(VEP!B277,LEN(VEP!B277)-FIND("-",VEP!B277))</f>
        <v>7146325</v>
      </c>
      <c r="C277" t="str">
        <f>IF(VEP!F277="-",VEP!G277,VEP!F277)</f>
        <v>SLC4A10</v>
      </c>
    </row>
    <row r="278" spans="1:3" x14ac:dyDescent="0.35">
      <c r="A278" t="str">
        <f>LEFT(VEP!B278,FIND(":",VEP!B278)-1)</f>
        <v>36</v>
      </c>
      <c r="B278" t="str">
        <f>RIGHT(VEP!B278,LEN(VEP!B278)-FIND("-",VEP!B278))</f>
        <v>7146325</v>
      </c>
      <c r="C278" t="str">
        <f>IF(VEP!F278="-",VEP!G278,VEP!F278)</f>
        <v>SLC4A10</v>
      </c>
    </row>
    <row r="279" spans="1:3" x14ac:dyDescent="0.35">
      <c r="A279" t="str">
        <f>LEFT(VEP!B279,FIND(":",VEP!B279)-1)</f>
        <v>36</v>
      </c>
      <c r="B279" t="str">
        <f>RIGHT(VEP!B279,LEN(VEP!B279)-FIND("-",VEP!B279))</f>
        <v>7146325</v>
      </c>
      <c r="C279" t="str">
        <f>IF(VEP!F279="-",VEP!G279,VEP!F279)</f>
        <v>SLC4A10</v>
      </c>
    </row>
    <row r="280" spans="1:3" x14ac:dyDescent="0.35">
      <c r="A280" t="str">
        <f>LEFT(VEP!B280,FIND(":",VEP!B280)-1)</f>
        <v>4</v>
      </c>
      <c r="B280" t="str">
        <f>RIGHT(VEP!B280,LEN(VEP!B280)-FIND("-",VEP!B280))</f>
        <v>3048691</v>
      </c>
      <c r="C280" t="str">
        <f>IF(VEP!F280="-",VEP!G280,VEP!F280)</f>
        <v>-</v>
      </c>
    </row>
    <row r="281" spans="1:3" x14ac:dyDescent="0.35">
      <c r="A281" t="str">
        <f>LEFT(VEP!B281,FIND(":",VEP!B281)-1)</f>
        <v>4</v>
      </c>
      <c r="B281" t="str">
        <f>RIGHT(VEP!B281,LEN(VEP!B281)-FIND("-",VEP!B281))</f>
        <v>3071741</v>
      </c>
      <c r="C281" t="str">
        <f>IF(VEP!F281="-",VEP!G281,VEP!F281)</f>
        <v>-</v>
      </c>
    </row>
    <row r="282" spans="1:3" x14ac:dyDescent="0.35">
      <c r="A282" t="str">
        <f>LEFT(VEP!B282,FIND(":",VEP!B282)-1)</f>
        <v>4</v>
      </c>
      <c r="B282" t="str">
        <f>RIGHT(VEP!B282,LEN(VEP!B282)-FIND("-",VEP!B282))</f>
        <v>3082925</v>
      </c>
      <c r="C282" t="str">
        <f>IF(VEP!F282="-",VEP!G282,VEP!F282)</f>
        <v>-</v>
      </c>
    </row>
    <row r="283" spans="1:3" x14ac:dyDescent="0.35">
      <c r="A283" t="str">
        <f>LEFT(VEP!B283,FIND(":",VEP!B283)-1)</f>
        <v>4</v>
      </c>
      <c r="B283" t="str">
        <f>RIGHT(VEP!B283,LEN(VEP!B283)-FIND("-",VEP!B283))</f>
        <v>3126439</v>
      </c>
      <c r="C283" t="str">
        <f>IF(VEP!F283="-",VEP!G283,VEP!F283)</f>
        <v>-</v>
      </c>
    </row>
    <row r="284" spans="1:3" x14ac:dyDescent="0.35">
      <c r="A284" t="str">
        <f>LEFT(VEP!B284,FIND(":",VEP!B284)-1)</f>
        <v>4</v>
      </c>
      <c r="B284" t="str">
        <f>RIGHT(VEP!B284,LEN(VEP!B284)-FIND("-",VEP!B284))</f>
        <v>3146777</v>
      </c>
      <c r="C284" t="str">
        <f>IF(VEP!F284="-",VEP!G284,VEP!F284)</f>
        <v>-</v>
      </c>
    </row>
    <row r="285" spans="1:3" x14ac:dyDescent="0.35">
      <c r="A285" t="str">
        <f>LEFT(VEP!B285,FIND(":",VEP!B285)-1)</f>
        <v>4</v>
      </c>
      <c r="B285" t="str">
        <f>RIGHT(VEP!B285,LEN(VEP!B285)-FIND("-",VEP!B285))</f>
        <v>14435498</v>
      </c>
      <c r="C285" t="str">
        <f>IF(VEP!F285="-",VEP!G285,VEP!F285)</f>
        <v>-</v>
      </c>
    </row>
    <row r="286" spans="1:3" x14ac:dyDescent="0.35">
      <c r="A286" t="str">
        <f>LEFT(VEP!B286,FIND(":",VEP!B286)-1)</f>
        <v>4</v>
      </c>
      <c r="B286" t="str">
        <f>RIGHT(VEP!B286,LEN(VEP!B286)-FIND("-",VEP!B286))</f>
        <v>14577608</v>
      </c>
      <c r="C286" t="str">
        <f>IF(VEP!F286="-",VEP!G286,VEP!F286)</f>
        <v>ENSCAFG00000043308</v>
      </c>
    </row>
    <row r="287" spans="1:3" x14ac:dyDescent="0.35">
      <c r="A287" t="str">
        <f>LEFT(VEP!B287,FIND(":",VEP!B287)-1)</f>
        <v>4</v>
      </c>
      <c r="B287" t="str">
        <f>RIGHT(VEP!B287,LEN(VEP!B287)-FIND("-",VEP!B287))</f>
        <v>17518453</v>
      </c>
      <c r="C287" t="str">
        <f>IF(VEP!F287="-",VEP!G287,VEP!F287)</f>
        <v>CTNNA3</v>
      </c>
    </row>
    <row r="288" spans="1:3" x14ac:dyDescent="0.35">
      <c r="A288" t="str">
        <f>LEFT(VEP!B288,FIND(":",VEP!B288)-1)</f>
        <v>4</v>
      </c>
      <c r="B288" t="str">
        <f>RIGHT(VEP!B288,LEN(VEP!B288)-FIND("-",VEP!B288))</f>
        <v>57340831</v>
      </c>
      <c r="C288" t="str">
        <f>IF(VEP!F288="-",VEP!G288,VEP!F288)</f>
        <v>-</v>
      </c>
    </row>
    <row r="289" spans="1:3" x14ac:dyDescent="0.35">
      <c r="A289" t="str">
        <f>LEFT(VEP!B289,FIND(":",VEP!B289)-1)</f>
        <v>4</v>
      </c>
      <c r="B289" t="str">
        <f>RIGHT(VEP!B289,LEN(VEP!B289)-FIND("-",VEP!B289))</f>
        <v>57345395</v>
      </c>
      <c r="C289" t="str">
        <f>IF(VEP!F289="-",VEP!G289,VEP!F289)</f>
        <v>-</v>
      </c>
    </row>
    <row r="290" spans="1:3" x14ac:dyDescent="0.35">
      <c r="A290" t="str">
        <f>LEFT(VEP!B290,FIND(":",VEP!B290)-1)</f>
        <v>4</v>
      </c>
      <c r="B290" t="str">
        <f>RIGHT(VEP!B290,LEN(VEP!B290)-FIND("-",VEP!B290))</f>
        <v>57366377</v>
      </c>
      <c r="C290" t="str">
        <f>IF(VEP!F290="-",VEP!G290,VEP!F290)</f>
        <v>-</v>
      </c>
    </row>
    <row r="291" spans="1:3" x14ac:dyDescent="0.35">
      <c r="A291" t="str">
        <f>LEFT(VEP!B291,FIND(":",VEP!B291)-1)</f>
        <v>4</v>
      </c>
      <c r="B291" t="str">
        <f>RIGHT(VEP!B291,LEN(VEP!B291)-FIND("-",VEP!B291))</f>
        <v>57377127</v>
      </c>
      <c r="C291" t="str">
        <f>IF(VEP!F291="-",VEP!G291,VEP!F291)</f>
        <v>-</v>
      </c>
    </row>
    <row r="292" spans="1:3" x14ac:dyDescent="0.35">
      <c r="A292" t="str">
        <f>LEFT(VEP!B292,FIND(":",VEP!B292)-1)</f>
        <v>4</v>
      </c>
      <c r="B292" t="str">
        <f>RIGHT(VEP!B292,LEN(VEP!B292)-FIND("-",VEP!B292))</f>
        <v>79892825</v>
      </c>
      <c r="C292" t="str">
        <f>IF(VEP!F292="-",VEP!G292,VEP!F292)</f>
        <v>-</v>
      </c>
    </row>
    <row r="293" spans="1:3" x14ac:dyDescent="0.35">
      <c r="A293" t="str">
        <f>LEFT(VEP!B293,FIND(":",VEP!B293)-1)</f>
        <v>4</v>
      </c>
      <c r="B293" t="str">
        <f>RIGHT(VEP!B293,LEN(VEP!B293)-FIND("-",VEP!B293))</f>
        <v>79915023</v>
      </c>
      <c r="C293" t="str">
        <f>IF(VEP!F293="-",VEP!G293,VEP!F293)</f>
        <v>-</v>
      </c>
    </row>
    <row r="294" spans="1:3" x14ac:dyDescent="0.35">
      <c r="A294" t="str">
        <f>LEFT(VEP!B294,FIND(":",VEP!B294)-1)</f>
        <v>4</v>
      </c>
      <c r="B294" t="str">
        <f>RIGHT(VEP!B294,LEN(VEP!B294)-FIND("-",VEP!B294))</f>
        <v>79926461</v>
      </c>
      <c r="C294" t="str">
        <f>IF(VEP!F294="-",VEP!G294,VEP!F294)</f>
        <v>-</v>
      </c>
    </row>
    <row r="295" spans="1:3" x14ac:dyDescent="0.35">
      <c r="A295" t="str">
        <f>LEFT(VEP!B295,FIND(":",VEP!B295)-1)</f>
        <v>4</v>
      </c>
      <c r="B295" t="str">
        <f>RIGHT(VEP!B295,LEN(VEP!B295)-FIND("-",VEP!B295))</f>
        <v>80374988</v>
      </c>
      <c r="C295" t="str">
        <f>IF(VEP!F295="-",VEP!G295,VEP!F295)</f>
        <v>-</v>
      </c>
    </row>
    <row r="296" spans="1:3" x14ac:dyDescent="0.35">
      <c r="A296" t="str">
        <f>LEFT(VEP!B296,FIND(":",VEP!B296)-1)</f>
        <v>4</v>
      </c>
      <c r="B296" t="str">
        <f>RIGHT(VEP!B296,LEN(VEP!B296)-FIND("-",VEP!B296))</f>
        <v>80388346</v>
      </c>
      <c r="C296" t="str">
        <f>IF(VEP!F296="-",VEP!G296,VEP!F296)</f>
        <v>-</v>
      </c>
    </row>
    <row r="297" spans="1:3" x14ac:dyDescent="0.35">
      <c r="A297" t="str">
        <f>LEFT(VEP!B297,FIND(":",VEP!B297)-1)</f>
        <v>5</v>
      </c>
      <c r="B297" t="str">
        <f>RIGHT(VEP!B297,LEN(VEP!B297)-FIND("-",VEP!B297))</f>
        <v>3662272</v>
      </c>
      <c r="C297" t="str">
        <f>IF(VEP!F297="-",VEP!G297,VEP!F297)</f>
        <v>NTM</v>
      </c>
    </row>
    <row r="298" spans="1:3" x14ac:dyDescent="0.35">
      <c r="A298" t="str">
        <f>LEFT(VEP!B298,FIND(":",VEP!B298)-1)</f>
        <v>5</v>
      </c>
      <c r="B298" t="str">
        <f>RIGHT(VEP!B298,LEN(VEP!B298)-FIND("-",VEP!B298))</f>
        <v>3668337</v>
      </c>
      <c r="C298" t="str">
        <f>IF(VEP!F298="-",VEP!G298,VEP!F298)</f>
        <v>-</v>
      </c>
    </row>
    <row r="299" spans="1:3" x14ac:dyDescent="0.35">
      <c r="A299" t="str">
        <f>LEFT(VEP!B299,FIND(":",VEP!B299)-1)</f>
        <v>5</v>
      </c>
      <c r="B299" t="str">
        <f>RIGHT(VEP!B299,LEN(VEP!B299)-FIND("-",VEP!B299))</f>
        <v>3807420</v>
      </c>
      <c r="C299" t="str">
        <f>IF(VEP!F299="-",VEP!G299,VEP!F299)</f>
        <v>-</v>
      </c>
    </row>
    <row r="300" spans="1:3" x14ac:dyDescent="0.35">
      <c r="A300" t="str">
        <f>LEFT(VEP!B300,FIND(":",VEP!B300)-1)</f>
        <v>5</v>
      </c>
      <c r="B300" t="str">
        <f>RIGHT(VEP!B300,LEN(VEP!B300)-FIND("-",VEP!B300))</f>
        <v>4064061</v>
      </c>
      <c r="C300" t="str">
        <f>IF(VEP!F300="-",VEP!G300,VEP!F300)</f>
        <v>SNX19</v>
      </c>
    </row>
    <row r="301" spans="1:3" x14ac:dyDescent="0.35">
      <c r="A301" t="str">
        <f>LEFT(VEP!B301,FIND(":",VEP!B301)-1)</f>
        <v>5</v>
      </c>
      <c r="B301" t="str">
        <f>RIGHT(VEP!B301,LEN(VEP!B301)-FIND("-",VEP!B301))</f>
        <v>4093514</v>
      </c>
      <c r="C301" t="str">
        <f>IF(VEP!F301="-",VEP!G301,VEP!F301)</f>
        <v>ENSCAFG00000044958</v>
      </c>
    </row>
    <row r="302" spans="1:3" x14ac:dyDescent="0.35">
      <c r="A302" t="str">
        <f>LEFT(VEP!B302,FIND(":",VEP!B302)-1)</f>
        <v>5</v>
      </c>
      <c r="B302" t="str">
        <f>RIGHT(VEP!B302,LEN(VEP!B302)-FIND("-",VEP!B302))</f>
        <v>6838932</v>
      </c>
      <c r="C302" t="str">
        <f>IF(VEP!F302="-",VEP!G302,VEP!F302)</f>
        <v>ENSCAFG00000045669</v>
      </c>
    </row>
    <row r="303" spans="1:3" x14ac:dyDescent="0.35">
      <c r="A303" t="str">
        <f>LEFT(VEP!B303,FIND(":",VEP!B303)-1)</f>
        <v>5</v>
      </c>
      <c r="B303" t="str">
        <f>RIGHT(VEP!B303,LEN(VEP!B303)-FIND("-",VEP!B303))</f>
        <v>6845530</v>
      </c>
      <c r="C303" t="str">
        <f>IF(VEP!F303="-",VEP!G303,VEP!F303)</f>
        <v>ENSCAFG00000045669</v>
      </c>
    </row>
    <row r="304" spans="1:3" x14ac:dyDescent="0.35">
      <c r="A304" t="str">
        <f>LEFT(VEP!B304,FIND(":",VEP!B304)-1)</f>
        <v>5</v>
      </c>
      <c r="B304" t="str">
        <f>RIGHT(VEP!B304,LEN(VEP!B304)-FIND("-",VEP!B304))</f>
        <v>6859691</v>
      </c>
      <c r="C304" t="str">
        <f>IF(VEP!F304="-",VEP!G304,VEP!F304)</f>
        <v>-</v>
      </c>
    </row>
    <row r="305" spans="1:3" x14ac:dyDescent="0.35">
      <c r="A305" t="str">
        <f>LEFT(VEP!B305,FIND(":",VEP!B305)-1)</f>
        <v>5</v>
      </c>
      <c r="B305" t="str">
        <f>RIGHT(VEP!B305,LEN(VEP!B305)-FIND("-",VEP!B305))</f>
        <v>34062036</v>
      </c>
      <c r="C305" t="str">
        <f>IF(VEP!F305="-",VEP!G305,VEP!F305)</f>
        <v>STX8</v>
      </c>
    </row>
    <row r="306" spans="1:3" x14ac:dyDescent="0.35">
      <c r="A306" t="str">
        <f>LEFT(VEP!B306,FIND(":",VEP!B306)-1)</f>
        <v>5</v>
      </c>
      <c r="B306" t="str">
        <f>RIGHT(VEP!B306,LEN(VEP!B306)-FIND("-",VEP!B306))</f>
        <v>34062036</v>
      </c>
      <c r="C306" t="str">
        <f>IF(VEP!F306="-",VEP!G306,VEP!F306)</f>
        <v>STX8</v>
      </c>
    </row>
    <row r="307" spans="1:3" x14ac:dyDescent="0.35">
      <c r="A307" t="str">
        <f>LEFT(VEP!B307,FIND(":",VEP!B307)-1)</f>
        <v>5</v>
      </c>
      <c r="B307" t="str">
        <f>RIGHT(VEP!B307,LEN(VEP!B307)-FIND("-",VEP!B307))</f>
        <v>40202215</v>
      </c>
      <c r="C307" t="str">
        <f>IF(VEP!F307="-",VEP!G307,VEP!F307)</f>
        <v>-</v>
      </c>
    </row>
    <row r="308" spans="1:3" x14ac:dyDescent="0.35">
      <c r="A308" t="str">
        <f>LEFT(VEP!B308,FIND(":",VEP!B308)-1)</f>
        <v>5</v>
      </c>
      <c r="B308" t="str">
        <f>RIGHT(VEP!B308,LEN(VEP!B308)-FIND("-",VEP!B308))</f>
        <v>42006811</v>
      </c>
      <c r="C308" t="str">
        <f>IF(VEP!F308="-",VEP!G308,VEP!F308)</f>
        <v>-</v>
      </c>
    </row>
    <row r="309" spans="1:3" x14ac:dyDescent="0.35">
      <c r="A309" t="str">
        <f>LEFT(VEP!B309,FIND(":",VEP!B309)-1)</f>
        <v>5</v>
      </c>
      <c r="B309" t="str">
        <f>RIGHT(VEP!B309,LEN(VEP!B309)-FIND("-",VEP!B309))</f>
        <v>42038858</v>
      </c>
      <c r="C309" t="str">
        <f>IF(VEP!F309="-",VEP!G309,VEP!F309)</f>
        <v>-</v>
      </c>
    </row>
    <row r="310" spans="1:3" x14ac:dyDescent="0.35">
      <c r="A310" t="str">
        <f>LEFT(VEP!B310,FIND(":",VEP!B310)-1)</f>
        <v>5</v>
      </c>
      <c r="B310" t="str">
        <f>RIGHT(VEP!B310,LEN(VEP!B310)-FIND("-",VEP!B310))</f>
        <v>42067631</v>
      </c>
      <c r="C310" t="str">
        <f>IF(VEP!F310="-",VEP!G310,VEP!F310)</f>
        <v>-</v>
      </c>
    </row>
    <row r="311" spans="1:3" x14ac:dyDescent="0.35">
      <c r="A311" t="str">
        <f>LEFT(VEP!B311,FIND(":",VEP!B311)-1)</f>
        <v>5</v>
      </c>
      <c r="B311" t="str">
        <f>RIGHT(VEP!B311,LEN(VEP!B311)-FIND("-",VEP!B311))</f>
        <v>42068464</v>
      </c>
      <c r="C311" t="str">
        <f>IF(VEP!F311="-",VEP!G311,VEP!F311)</f>
        <v>-</v>
      </c>
    </row>
    <row r="312" spans="1:3" x14ac:dyDescent="0.35">
      <c r="A312" t="str">
        <f>LEFT(VEP!B312,FIND(":",VEP!B312)-1)</f>
        <v>6</v>
      </c>
      <c r="B312" t="str">
        <f>RIGHT(VEP!B312,LEN(VEP!B312)-FIND("-",VEP!B312))</f>
        <v>33476699</v>
      </c>
      <c r="C312" t="str">
        <f>IF(VEP!F312="-",VEP!G312,VEP!F312)</f>
        <v>-</v>
      </c>
    </row>
    <row r="313" spans="1:3" x14ac:dyDescent="0.35">
      <c r="A313" t="str">
        <f>LEFT(VEP!B313,FIND(":",VEP!B313)-1)</f>
        <v>6</v>
      </c>
      <c r="B313" t="str">
        <f>RIGHT(VEP!B313,LEN(VEP!B313)-FIND("-",VEP!B313))</f>
        <v>33487301</v>
      </c>
      <c r="C313" t="str">
        <f>IF(VEP!F313="-",VEP!G313,VEP!F313)</f>
        <v>METTL22</v>
      </c>
    </row>
    <row r="314" spans="1:3" x14ac:dyDescent="0.35">
      <c r="A314" t="str">
        <f>LEFT(VEP!B314,FIND(":",VEP!B314)-1)</f>
        <v>6</v>
      </c>
      <c r="B314" t="str">
        <f>RIGHT(VEP!B314,LEN(VEP!B314)-FIND("-",VEP!B314))</f>
        <v>33510473</v>
      </c>
      <c r="C314" t="str">
        <f>IF(VEP!F314="-",VEP!G314,VEP!F314)</f>
        <v>METTL22</v>
      </c>
    </row>
    <row r="315" spans="1:3" x14ac:dyDescent="0.35">
      <c r="A315" t="str">
        <f>LEFT(VEP!B315,FIND(":",VEP!B315)-1)</f>
        <v>6</v>
      </c>
      <c r="B315" t="str">
        <f>RIGHT(VEP!B315,LEN(VEP!B315)-FIND("-",VEP!B315))</f>
        <v>33515108</v>
      </c>
      <c r="C315" t="str">
        <f>IF(VEP!F315="-",VEP!G315,VEP!F315)</f>
        <v>METTL22</v>
      </c>
    </row>
    <row r="316" spans="1:3" x14ac:dyDescent="0.35">
      <c r="A316" t="str">
        <f>LEFT(VEP!B316,FIND(":",VEP!B316)-1)</f>
        <v>6</v>
      </c>
      <c r="B316" t="str">
        <f>RIGHT(VEP!B316,LEN(VEP!B316)-FIND("-",VEP!B316))</f>
        <v>33536974</v>
      </c>
      <c r="C316" t="str">
        <f>IF(VEP!F316="-",VEP!G316,VEP!F316)</f>
        <v>-</v>
      </c>
    </row>
    <row r="317" spans="1:3" x14ac:dyDescent="0.35">
      <c r="A317" t="str">
        <f>LEFT(VEP!B317,FIND(":",VEP!B317)-1)</f>
        <v>6</v>
      </c>
      <c r="B317" t="str">
        <f>RIGHT(VEP!B317,LEN(VEP!B317)-FIND("-",VEP!B317))</f>
        <v>33550064</v>
      </c>
      <c r="C317" t="str">
        <f>IF(VEP!F317="-",VEP!G317,VEP!F317)</f>
        <v>-</v>
      </c>
    </row>
    <row r="318" spans="1:3" x14ac:dyDescent="0.35">
      <c r="A318" t="str">
        <f>LEFT(VEP!B318,FIND(":",VEP!B318)-1)</f>
        <v>6</v>
      </c>
      <c r="B318" t="str">
        <f>RIGHT(VEP!B318,LEN(VEP!B318)-FIND("-",VEP!B318))</f>
        <v>33557870</v>
      </c>
      <c r="C318" t="str">
        <f>IF(VEP!F318="-",VEP!G318,VEP!F318)</f>
        <v>-</v>
      </c>
    </row>
    <row r="319" spans="1:3" x14ac:dyDescent="0.35">
      <c r="A319" t="str">
        <f>LEFT(VEP!B319,FIND(":",VEP!B319)-1)</f>
        <v>6</v>
      </c>
      <c r="B319" t="str">
        <f>RIGHT(VEP!B319,LEN(VEP!B319)-FIND("-",VEP!B319))</f>
        <v>33564506</v>
      </c>
      <c r="C319" t="str">
        <f>IF(VEP!F319="-",VEP!G319,VEP!F319)</f>
        <v>-</v>
      </c>
    </row>
    <row r="320" spans="1:3" x14ac:dyDescent="0.35">
      <c r="A320" t="str">
        <f>LEFT(VEP!B320,FIND(":",VEP!B320)-1)</f>
        <v>6</v>
      </c>
      <c r="B320" t="str">
        <f>RIGHT(VEP!B320,LEN(VEP!B320)-FIND("-",VEP!B320))</f>
        <v>33577636</v>
      </c>
      <c r="C320" t="str">
        <f>IF(VEP!F320="-",VEP!G320,VEP!F320)</f>
        <v>-</v>
      </c>
    </row>
    <row r="321" spans="1:3" x14ac:dyDescent="0.35">
      <c r="A321" t="str">
        <f>LEFT(VEP!B321,FIND(":",VEP!B321)-1)</f>
        <v>6</v>
      </c>
      <c r="B321" t="str">
        <f>RIGHT(VEP!B321,LEN(VEP!B321)-FIND("-",VEP!B321))</f>
        <v>33587985</v>
      </c>
      <c r="C321" t="str">
        <f>IF(VEP!F321="-",VEP!G321,VEP!F321)</f>
        <v>-</v>
      </c>
    </row>
    <row r="322" spans="1:3" x14ac:dyDescent="0.35">
      <c r="A322" t="str">
        <f>LEFT(VEP!B322,FIND(":",VEP!B322)-1)</f>
        <v>6</v>
      </c>
      <c r="B322" t="str">
        <f>RIGHT(VEP!B322,LEN(VEP!B322)-FIND("-",VEP!B322))</f>
        <v>33607897</v>
      </c>
      <c r="C322" t="str">
        <f>IF(VEP!F322="-",VEP!G322,VEP!F322)</f>
        <v>-</v>
      </c>
    </row>
    <row r="323" spans="1:3" x14ac:dyDescent="0.35">
      <c r="A323" t="str">
        <f>LEFT(VEP!B323,FIND(":",VEP!B323)-1)</f>
        <v>6</v>
      </c>
      <c r="B323" t="str">
        <f>RIGHT(VEP!B323,LEN(VEP!B323)-FIND("-",VEP!B323))</f>
        <v>33612550</v>
      </c>
      <c r="C323" t="str">
        <f>IF(VEP!F323="-",VEP!G323,VEP!F323)</f>
        <v>-</v>
      </c>
    </row>
    <row r="324" spans="1:3" x14ac:dyDescent="0.35">
      <c r="A324" t="str">
        <f>LEFT(VEP!B324,FIND(":",VEP!B324)-1)</f>
        <v>6</v>
      </c>
      <c r="B324" t="str">
        <f>RIGHT(VEP!B324,LEN(VEP!B324)-FIND("-",VEP!B324))</f>
        <v>33723176</v>
      </c>
      <c r="C324" t="str">
        <f>IF(VEP!F324="-",VEP!G324,VEP!F324)</f>
        <v>-</v>
      </c>
    </row>
    <row r="325" spans="1:3" x14ac:dyDescent="0.35">
      <c r="A325" t="str">
        <f>LEFT(VEP!B325,FIND(":",VEP!B325)-1)</f>
        <v>6</v>
      </c>
      <c r="B325" t="str">
        <f>RIGHT(VEP!B325,LEN(VEP!B325)-FIND("-",VEP!B325))</f>
        <v>33739474</v>
      </c>
      <c r="C325" t="str">
        <f>IF(VEP!F325="-",VEP!G325,VEP!F325)</f>
        <v>-</v>
      </c>
    </row>
    <row r="326" spans="1:3" x14ac:dyDescent="0.35">
      <c r="A326" t="str">
        <f>LEFT(VEP!B326,FIND(":",VEP!B326)-1)</f>
        <v>6</v>
      </c>
      <c r="B326" t="str">
        <f>RIGHT(VEP!B326,LEN(VEP!B326)-FIND("-",VEP!B326))</f>
        <v>47344887</v>
      </c>
      <c r="C326" t="str">
        <f>IF(VEP!F326="-",VEP!G326,VEP!F326)</f>
        <v>-</v>
      </c>
    </row>
    <row r="327" spans="1:3" x14ac:dyDescent="0.35">
      <c r="A327" t="str">
        <f>LEFT(VEP!B327,FIND(":",VEP!B327)-1)</f>
        <v>6</v>
      </c>
      <c r="B327" t="str">
        <f>RIGHT(VEP!B327,LEN(VEP!B327)-FIND("-",VEP!B327))</f>
        <v>47380543</v>
      </c>
      <c r="C327" t="str">
        <f>IF(VEP!F327="-",VEP!G327,VEP!F327)</f>
        <v>-</v>
      </c>
    </row>
    <row r="328" spans="1:3" x14ac:dyDescent="0.35">
      <c r="A328" t="str">
        <f>LEFT(VEP!B328,FIND(":",VEP!B328)-1)</f>
        <v>7</v>
      </c>
      <c r="B328" t="str">
        <f>RIGHT(VEP!B328,LEN(VEP!B328)-FIND("-",VEP!B328))</f>
        <v>24652821</v>
      </c>
      <c r="C328" t="str">
        <f>IF(VEP!F328="-",VEP!G328,VEP!F328)</f>
        <v>RABGAP1L</v>
      </c>
    </row>
    <row r="329" spans="1:3" x14ac:dyDescent="0.35">
      <c r="A329" t="str">
        <f>LEFT(VEP!B329,FIND(":",VEP!B329)-1)</f>
        <v>7</v>
      </c>
      <c r="B329" t="str">
        <f>RIGHT(VEP!B329,LEN(VEP!B329)-FIND("-",VEP!B329))</f>
        <v>24652821</v>
      </c>
      <c r="C329" t="str">
        <f>IF(VEP!F329="-",VEP!G329,VEP!F329)</f>
        <v>RABGAP1L</v>
      </c>
    </row>
    <row r="330" spans="1:3" x14ac:dyDescent="0.35">
      <c r="A330" t="str">
        <f>LEFT(VEP!B330,FIND(":",VEP!B330)-1)</f>
        <v>7</v>
      </c>
      <c r="B330" t="str">
        <f>RIGHT(VEP!B330,LEN(VEP!B330)-FIND("-",VEP!B330))</f>
        <v>24652821</v>
      </c>
      <c r="C330" t="str">
        <f>IF(VEP!F330="-",VEP!G330,VEP!F330)</f>
        <v>RABGAP1L</v>
      </c>
    </row>
    <row r="331" spans="1:3" x14ac:dyDescent="0.35">
      <c r="A331" t="str">
        <f>LEFT(VEP!B331,FIND(":",VEP!B331)-1)</f>
        <v>7</v>
      </c>
      <c r="B331" t="str">
        <f>RIGHT(VEP!B331,LEN(VEP!B331)-FIND("-",VEP!B331))</f>
        <v>24664438</v>
      </c>
      <c r="C331" t="str">
        <f>IF(VEP!F331="-",VEP!G331,VEP!F331)</f>
        <v>RABGAP1L</v>
      </c>
    </row>
    <row r="332" spans="1:3" x14ac:dyDescent="0.35">
      <c r="A332" t="str">
        <f>LEFT(VEP!B332,FIND(":",VEP!B332)-1)</f>
        <v>7</v>
      </c>
      <c r="B332" t="str">
        <f>RIGHT(VEP!B332,LEN(VEP!B332)-FIND("-",VEP!B332))</f>
        <v>24664438</v>
      </c>
      <c r="C332" t="str">
        <f>IF(VEP!F332="-",VEP!G332,VEP!F332)</f>
        <v>RABGAP1L</v>
      </c>
    </row>
    <row r="333" spans="1:3" x14ac:dyDescent="0.35">
      <c r="A333" t="str">
        <f>LEFT(VEP!B333,FIND(":",VEP!B333)-1)</f>
        <v>7</v>
      </c>
      <c r="B333" t="str">
        <f>RIGHT(VEP!B333,LEN(VEP!B333)-FIND("-",VEP!B333))</f>
        <v>24664438</v>
      </c>
      <c r="C333" t="str">
        <f>IF(VEP!F333="-",VEP!G333,VEP!F333)</f>
        <v>RABGAP1L</v>
      </c>
    </row>
    <row r="334" spans="1:3" x14ac:dyDescent="0.35">
      <c r="A334" t="str">
        <f>LEFT(VEP!B334,FIND(":",VEP!B334)-1)</f>
        <v>7</v>
      </c>
      <c r="B334" t="str">
        <f>RIGHT(VEP!B334,LEN(VEP!B334)-FIND("-",VEP!B334))</f>
        <v>43702273</v>
      </c>
      <c r="C334" t="str">
        <f>IF(VEP!F334="-",VEP!G334,VEP!F334)</f>
        <v>SMAD2</v>
      </c>
    </row>
    <row r="335" spans="1:3" x14ac:dyDescent="0.35">
      <c r="A335" t="str">
        <f>LEFT(VEP!B335,FIND(":",VEP!B335)-1)</f>
        <v>7</v>
      </c>
      <c r="B335" t="str">
        <f>RIGHT(VEP!B335,LEN(VEP!B335)-FIND("-",VEP!B335))</f>
        <v>43719549</v>
      </c>
      <c r="C335" t="str">
        <f>IF(VEP!F335="-",VEP!G335,VEP!F335)</f>
        <v>SMAD2</v>
      </c>
    </row>
    <row r="336" spans="1:3" x14ac:dyDescent="0.35">
      <c r="A336" t="str">
        <f>LEFT(VEP!B336,FIND(":",VEP!B336)-1)</f>
        <v>7</v>
      </c>
      <c r="B336" t="str">
        <f>RIGHT(VEP!B336,LEN(VEP!B336)-FIND("-",VEP!B336))</f>
        <v>43719549</v>
      </c>
      <c r="C336" t="str">
        <f>IF(VEP!F336="-",VEP!G336,VEP!F336)</f>
        <v>SMAD2</v>
      </c>
    </row>
    <row r="337" spans="1:3" x14ac:dyDescent="0.35">
      <c r="A337" t="str">
        <f>LEFT(VEP!B337,FIND(":",VEP!B337)-1)</f>
        <v>7</v>
      </c>
      <c r="B337" t="str">
        <f>RIGHT(VEP!B337,LEN(VEP!B337)-FIND("-",VEP!B337))</f>
        <v>43719549</v>
      </c>
      <c r="C337" t="str">
        <f>IF(VEP!F337="-",VEP!G337,VEP!F337)</f>
        <v>SMAD2</v>
      </c>
    </row>
    <row r="338" spans="1:3" x14ac:dyDescent="0.35">
      <c r="A338" t="str">
        <f>LEFT(VEP!B338,FIND(":",VEP!B338)-1)</f>
        <v>7</v>
      </c>
      <c r="B338" t="str">
        <f>RIGHT(VEP!B338,LEN(VEP!B338)-FIND("-",VEP!B338))</f>
        <v>43719549</v>
      </c>
      <c r="C338" t="str">
        <f>IF(VEP!F338="-",VEP!G338,VEP!F338)</f>
        <v>SMAD2</v>
      </c>
    </row>
    <row r="339" spans="1:3" x14ac:dyDescent="0.35">
      <c r="A339" t="str">
        <f>LEFT(VEP!B339,FIND(":",VEP!B339)-1)</f>
        <v>7</v>
      </c>
      <c r="B339" t="str">
        <f>RIGHT(VEP!B339,LEN(VEP!B339)-FIND("-",VEP!B339))</f>
        <v>43824889</v>
      </c>
      <c r="C339" t="str">
        <f>IF(VEP!F339="-",VEP!G339,VEP!F339)</f>
        <v>-</v>
      </c>
    </row>
    <row r="340" spans="1:3" x14ac:dyDescent="0.35">
      <c r="A340" t="str">
        <f>LEFT(VEP!B340,FIND(":",VEP!B340)-1)</f>
        <v>7</v>
      </c>
      <c r="B340" t="str">
        <f>RIGHT(VEP!B340,LEN(VEP!B340)-FIND("-",VEP!B340))</f>
        <v>43839825</v>
      </c>
      <c r="C340" t="str">
        <f>IF(VEP!F340="-",VEP!G340,VEP!F340)</f>
        <v>-</v>
      </c>
    </row>
    <row r="341" spans="1:3" x14ac:dyDescent="0.35">
      <c r="A341" t="str">
        <f>LEFT(VEP!B341,FIND(":",VEP!B341)-1)</f>
        <v>7</v>
      </c>
      <c r="B341" t="str">
        <f>RIGHT(VEP!B341,LEN(VEP!B341)-FIND("-",VEP!B341))</f>
        <v>45762366</v>
      </c>
      <c r="C341" t="str">
        <f>IF(VEP!F341="-",VEP!G341,VEP!F341)</f>
        <v>-</v>
      </c>
    </row>
    <row r="342" spans="1:3" x14ac:dyDescent="0.35">
      <c r="A342" t="str">
        <f>LEFT(VEP!B342,FIND(":",VEP!B342)-1)</f>
        <v>7</v>
      </c>
      <c r="B342" t="str">
        <f>RIGHT(VEP!B342,LEN(VEP!B342)-FIND("-",VEP!B342))</f>
        <v>45847066</v>
      </c>
      <c r="C342" t="str">
        <f>IF(VEP!F342="-",VEP!G342,VEP!F342)</f>
        <v>-</v>
      </c>
    </row>
    <row r="343" spans="1:3" x14ac:dyDescent="0.35">
      <c r="A343" t="str">
        <f>LEFT(VEP!B343,FIND(":",VEP!B343)-1)</f>
        <v>7</v>
      </c>
      <c r="B343" t="str">
        <f>RIGHT(VEP!B343,LEN(VEP!B343)-FIND("-",VEP!B343))</f>
        <v>45862873</v>
      </c>
      <c r="C343" t="str">
        <f>IF(VEP!F343="-",VEP!G343,VEP!F343)</f>
        <v>-</v>
      </c>
    </row>
    <row r="344" spans="1:3" x14ac:dyDescent="0.35">
      <c r="A344" t="str">
        <f>LEFT(VEP!B344,FIND(":",VEP!B344)-1)</f>
        <v>7</v>
      </c>
      <c r="B344" t="str">
        <f>RIGHT(VEP!B344,LEN(VEP!B344)-FIND("-",VEP!B344))</f>
        <v>45870051</v>
      </c>
      <c r="C344" t="str">
        <f>IF(VEP!F344="-",VEP!G344,VEP!F344)</f>
        <v>-</v>
      </c>
    </row>
    <row r="345" spans="1:3" x14ac:dyDescent="0.35">
      <c r="A345" t="str">
        <f>LEFT(VEP!B345,FIND(":",VEP!B345)-1)</f>
        <v>7</v>
      </c>
      <c r="B345" t="str">
        <f>RIGHT(VEP!B345,LEN(VEP!B345)-FIND("-",VEP!B345))</f>
        <v>45888863</v>
      </c>
      <c r="C345" t="str">
        <f>IF(VEP!F345="-",VEP!G345,VEP!F345)</f>
        <v>-</v>
      </c>
    </row>
    <row r="346" spans="1:3" x14ac:dyDescent="0.35">
      <c r="A346" t="str">
        <f>LEFT(VEP!B346,FIND(":",VEP!B346)-1)</f>
        <v>7</v>
      </c>
      <c r="B346" t="str">
        <f>RIGHT(VEP!B346,LEN(VEP!B346)-FIND("-",VEP!B346))</f>
        <v>45909278</v>
      </c>
      <c r="C346" t="str">
        <f>IF(VEP!F346="-",VEP!G346,VEP!F346)</f>
        <v>ENSCAFG00000041034</v>
      </c>
    </row>
    <row r="347" spans="1:3" x14ac:dyDescent="0.35">
      <c r="A347" t="str">
        <f>LEFT(VEP!B347,FIND(":",VEP!B347)-1)</f>
        <v>7</v>
      </c>
      <c r="B347" t="str">
        <f>RIGHT(VEP!B347,LEN(VEP!B347)-FIND("-",VEP!B347))</f>
        <v>45943309</v>
      </c>
      <c r="C347" t="str">
        <f>IF(VEP!F347="-",VEP!G347,VEP!F347)</f>
        <v>-</v>
      </c>
    </row>
    <row r="348" spans="1:3" x14ac:dyDescent="0.35">
      <c r="A348" t="str">
        <f>LEFT(VEP!B348,FIND(":",VEP!B348)-1)</f>
        <v>7</v>
      </c>
      <c r="B348" t="str">
        <f>RIGHT(VEP!B348,LEN(VEP!B348)-FIND("-",VEP!B348))</f>
        <v>48982155</v>
      </c>
      <c r="C348" t="str">
        <f>IF(VEP!F348="-",VEP!G348,VEP!F348)</f>
        <v>ENSCAFG00000036735</v>
      </c>
    </row>
    <row r="349" spans="1:3" x14ac:dyDescent="0.35">
      <c r="A349" t="str">
        <f>LEFT(VEP!B349,FIND(":",VEP!B349)-1)</f>
        <v>7</v>
      </c>
      <c r="B349" t="str">
        <f>RIGHT(VEP!B349,LEN(VEP!B349)-FIND("-",VEP!B349))</f>
        <v>54357413</v>
      </c>
      <c r="C349" t="str">
        <f>IF(VEP!F349="-",VEP!G349,VEP!F349)</f>
        <v>-</v>
      </c>
    </row>
    <row r="350" spans="1:3" x14ac:dyDescent="0.35">
      <c r="A350" t="str">
        <f>LEFT(VEP!B350,FIND(":",VEP!B350)-1)</f>
        <v>7</v>
      </c>
      <c r="B350" t="str">
        <f>RIGHT(VEP!B350,LEN(VEP!B350)-FIND("-",VEP!B350))</f>
        <v>54367434</v>
      </c>
      <c r="C350" t="str">
        <f>IF(VEP!F350="-",VEP!G350,VEP!F350)</f>
        <v>-</v>
      </c>
    </row>
    <row r="351" spans="1:3" x14ac:dyDescent="0.35">
      <c r="A351" t="str">
        <f>LEFT(VEP!B351,FIND(":",VEP!B351)-1)</f>
        <v>7</v>
      </c>
      <c r="B351" t="str">
        <f>RIGHT(VEP!B351,LEN(VEP!B351)-FIND("-",VEP!B351))</f>
        <v>54510930</v>
      </c>
      <c r="C351" t="str">
        <f>IF(VEP!F351="-",VEP!G351,VEP!F351)</f>
        <v>-</v>
      </c>
    </row>
    <row r="352" spans="1:3" x14ac:dyDescent="0.35">
      <c r="A352" t="str">
        <f>LEFT(VEP!B352,FIND(":",VEP!B352)-1)</f>
        <v>7</v>
      </c>
      <c r="B352" t="str">
        <f>RIGHT(VEP!B352,LEN(VEP!B352)-FIND("-",VEP!B352))</f>
        <v>54529565</v>
      </c>
      <c r="C352" t="str">
        <f>IF(VEP!F352="-",VEP!G352,VEP!F352)</f>
        <v>-</v>
      </c>
    </row>
    <row r="353" spans="1:3" x14ac:dyDescent="0.35">
      <c r="A353" t="str">
        <f>LEFT(VEP!B353,FIND(":",VEP!B353)-1)</f>
        <v>7</v>
      </c>
      <c r="B353" t="str">
        <f>RIGHT(VEP!B353,LEN(VEP!B353)-FIND("-",VEP!B353))</f>
        <v>56099877</v>
      </c>
      <c r="C353" t="str">
        <f>IF(VEP!F353="-",VEP!G353,VEP!F353)</f>
        <v>ASXL3</v>
      </c>
    </row>
    <row r="354" spans="1:3" x14ac:dyDescent="0.35">
      <c r="A354" t="str">
        <f>LEFT(VEP!B354,FIND(":",VEP!B354)-1)</f>
        <v>7</v>
      </c>
      <c r="B354" t="str">
        <f>RIGHT(VEP!B354,LEN(VEP!B354)-FIND("-",VEP!B354))</f>
        <v>56099877</v>
      </c>
      <c r="C354" t="str">
        <f>IF(VEP!F354="-",VEP!G354,VEP!F354)</f>
        <v>ASXL3</v>
      </c>
    </row>
    <row r="355" spans="1:3" x14ac:dyDescent="0.35">
      <c r="A355" t="str">
        <f>LEFT(VEP!B355,FIND(":",VEP!B355)-1)</f>
        <v>8</v>
      </c>
      <c r="B355" t="str">
        <f>RIGHT(VEP!B355,LEN(VEP!B355)-FIND("-",VEP!B355))</f>
        <v>1589632</v>
      </c>
      <c r="C355" t="str">
        <f>IF(VEP!F355="-",VEP!G355,VEP!F355)</f>
        <v>SLC24A4</v>
      </c>
    </row>
    <row r="356" spans="1:3" x14ac:dyDescent="0.35">
      <c r="A356" t="str">
        <f>LEFT(VEP!B356,FIND(":",VEP!B356)-1)</f>
        <v>8</v>
      </c>
      <c r="B356" t="str">
        <f>RIGHT(VEP!B356,LEN(VEP!B356)-FIND("-",VEP!B356))</f>
        <v>1620419</v>
      </c>
      <c r="C356" t="str">
        <f>IF(VEP!F356="-",VEP!G356,VEP!F356)</f>
        <v>SLC24A4</v>
      </c>
    </row>
    <row r="357" spans="1:3" x14ac:dyDescent="0.35">
      <c r="A357" t="str">
        <f>LEFT(VEP!B357,FIND(":",VEP!B357)-1)</f>
        <v>8</v>
      </c>
      <c r="B357" t="str">
        <f>RIGHT(VEP!B357,LEN(VEP!B357)-FIND("-",VEP!B357))</f>
        <v>1639245</v>
      </c>
      <c r="C357" t="str">
        <f>IF(VEP!F357="-",VEP!G357,VEP!F357)</f>
        <v>SLC24A4</v>
      </c>
    </row>
    <row r="358" spans="1:3" x14ac:dyDescent="0.35">
      <c r="A358" t="str">
        <f>LEFT(VEP!B358,FIND(":",VEP!B358)-1)</f>
        <v>8</v>
      </c>
      <c r="B358" t="str">
        <f>RIGHT(VEP!B358,LEN(VEP!B358)-FIND("-",VEP!B358))</f>
        <v>1668981</v>
      </c>
      <c r="C358" t="str">
        <f>IF(VEP!F358="-",VEP!G358,VEP!F358)</f>
        <v>SLC24A4</v>
      </c>
    </row>
    <row r="359" spans="1:3" x14ac:dyDescent="0.35">
      <c r="A359" t="str">
        <f>LEFT(VEP!B359,FIND(":",VEP!B359)-1)</f>
        <v>8</v>
      </c>
      <c r="B359" t="str">
        <f>RIGHT(VEP!B359,LEN(VEP!B359)-FIND("-",VEP!B359))</f>
        <v>1675719</v>
      </c>
      <c r="C359" t="str">
        <f>IF(VEP!F359="-",VEP!G359,VEP!F359)</f>
        <v>SLC24A4</v>
      </c>
    </row>
    <row r="360" spans="1:3" x14ac:dyDescent="0.35">
      <c r="A360" t="str">
        <f>LEFT(VEP!B360,FIND(":",VEP!B360)-1)</f>
        <v>8</v>
      </c>
      <c r="B360" t="str">
        <f>RIGHT(VEP!B360,LEN(VEP!B360)-FIND("-",VEP!B360))</f>
        <v>7601169</v>
      </c>
      <c r="C360" t="str">
        <f>IF(VEP!F360="-",VEP!G360,VEP!F360)</f>
        <v>-</v>
      </c>
    </row>
    <row r="361" spans="1:3" x14ac:dyDescent="0.35">
      <c r="A361" t="str">
        <f>LEFT(VEP!B361,FIND(":",VEP!B361)-1)</f>
        <v>8</v>
      </c>
      <c r="B361" t="str">
        <f>RIGHT(VEP!B361,LEN(VEP!B361)-FIND("-",VEP!B361))</f>
        <v>7735497</v>
      </c>
      <c r="C361" t="str">
        <f>IF(VEP!F361="-",VEP!G361,VEP!F361)</f>
        <v>-</v>
      </c>
    </row>
    <row r="362" spans="1:3" x14ac:dyDescent="0.35">
      <c r="A362" t="str">
        <f>LEFT(VEP!B362,FIND(":",VEP!B362)-1)</f>
        <v>8</v>
      </c>
      <c r="B362" t="str">
        <f>RIGHT(VEP!B362,LEN(VEP!B362)-FIND("-",VEP!B362))</f>
        <v>21196557</v>
      </c>
      <c r="C362" t="str">
        <f>IF(VEP!F362="-",VEP!G362,VEP!F362)</f>
        <v>-</v>
      </c>
    </row>
    <row r="363" spans="1:3" x14ac:dyDescent="0.35">
      <c r="A363" t="str">
        <f>LEFT(VEP!B363,FIND(":",VEP!B363)-1)</f>
        <v>8</v>
      </c>
      <c r="B363" t="str">
        <f>RIGHT(VEP!B363,LEN(VEP!B363)-FIND("-",VEP!B363))</f>
        <v>46608702</v>
      </c>
      <c r="C363" t="str">
        <f>IF(VEP!F363="-",VEP!G363,VEP!F363)</f>
        <v>PAPLN</v>
      </c>
    </row>
    <row r="364" spans="1:3" x14ac:dyDescent="0.35">
      <c r="A364" t="str">
        <f>LEFT(VEP!B364,FIND(":",VEP!B364)-1)</f>
        <v>8</v>
      </c>
      <c r="B364" t="str">
        <f>RIGHT(VEP!B364,LEN(VEP!B364)-FIND("-",VEP!B364))</f>
        <v>46608702</v>
      </c>
      <c r="C364" t="str">
        <f>IF(VEP!F364="-",VEP!G364,VEP!F364)</f>
        <v>PAPLN</v>
      </c>
    </row>
    <row r="365" spans="1:3" x14ac:dyDescent="0.35">
      <c r="A365" t="str">
        <f>LEFT(VEP!B365,FIND(":",VEP!B365)-1)</f>
        <v>8</v>
      </c>
      <c r="B365" t="str">
        <f>RIGHT(VEP!B365,LEN(VEP!B365)-FIND("-",VEP!B365))</f>
        <v>46608702</v>
      </c>
      <c r="C365" t="str">
        <f>IF(VEP!F365="-",VEP!G365,VEP!F365)</f>
        <v>NUMB</v>
      </c>
    </row>
    <row r="366" spans="1:3" x14ac:dyDescent="0.35">
      <c r="A366" t="str">
        <f>LEFT(VEP!B366,FIND(":",VEP!B366)-1)</f>
        <v>8</v>
      </c>
      <c r="B366" t="str">
        <f>RIGHT(VEP!B366,LEN(VEP!B366)-FIND("-",VEP!B366))</f>
        <v>46608702</v>
      </c>
      <c r="C366" t="str">
        <f>IF(VEP!F366="-",VEP!G366,VEP!F366)</f>
        <v>PAPLN</v>
      </c>
    </row>
    <row r="367" spans="1:3" x14ac:dyDescent="0.35">
      <c r="A367" t="str">
        <f>LEFT(VEP!B367,FIND(":",VEP!B367)-1)</f>
        <v>8</v>
      </c>
      <c r="B367" t="str">
        <f>RIGHT(VEP!B367,LEN(VEP!B367)-FIND("-",VEP!B367))</f>
        <v>46608702</v>
      </c>
      <c r="C367" t="str">
        <f>IF(VEP!F367="-",VEP!G367,VEP!F367)</f>
        <v>PAPLN</v>
      </c>
    </row>
    <row r="368" spans="1:3" x14ac:dyDescent="0.35">
      <c r="A368" t="str">
        <f>LEFT(VEP!B368,FIND(":",VEP!B368)-1)</f>
        <v>8</v>
      </c>
      <c r="B368" t="str">
        <f>RIGHT(VEP!B368,LEN(VEP!B368)-FIND("-",VEP!B368))</f>
        <v>46608702</v>
      </c>
      <c r="C368" t="str">
        <f>IF(VEP!F368="-",VEP!G368,VEP!F368)</f>
        <v>NUMB</v>
      </c>
    </row>
    <row r="369" spans="1:3" x14ac:dyDescent="0.35">
      <c r="A369" t="str">
        <f>LEFT(VEP!B369,FIND(":",VEP!B369)-1)</f>
        <v>8</v>
      </c>
      <c r="B369" t="str">
        <f>RIGHT(VEP!B369,LEN(VEP!B369)-FIND("-",VEP!B369))</f>
        <v>46608702</v>
      </c>
      <c r="C369" t="str">
        <f>IF(VEP!F369="-",VEP!G369,VEP!F369)</f>
        <v>PAPLN</v>
      </c>
    </row>
    <row r="370" spans="1:3" x14ac:dyDescent="0.35">
      <c r="A370" t="str">
        <f>LEFT(VEP!B370,FIND(":",VEP!B370)-1)</f>
        <v>8</v>
      </c>
      <c r="B370" t="str">
        <f>RIGHT(VEP!B370,LEN(VEP!B370)-FIND("-",VEP!B370))</f>
        <v>46608702</v>
      </c>
      <c r="C370" t="str">
        <f>IF(VEP!F370="-",VEP!G370,VEP!F370)</f>
        <v>PAPLN</v>
      </c>
    </row>
    <row r="371" spans="1:3" x14ac:dyDescent="0.35">
      <c r="A371" t="str">
        <f>LEFT(VEP!B371,FIND(":",VEP!B371)-1)</f>
        <v>9</v>
      </c>
      <c r="B371" t="str">
        <f>RIGHT(VEP!B371,LEN(VEP!B371)-FIND("-",VEP!B371))</f>
        <v>29752455</v>
      </c>
      <c r="C371" t="str">
        <f>IF(VEP!F371="-",VEP!G371,VEP!F371)</f>
        <v>-</v>
      </c>
    </row>
    <row r="372" spans="1:3" x14ac:dyDescent="0.35">
      <c r="A372" t="str">
        <f>LEFT(VEP!B372,FIND(":",VEP!B372)-1)</f>
        <v>9</v>
      </c>
      <c r="B372" t="str">
        <f>RIGHT(VEP!B372,LEN(VEP!B372)-FIND("-",VEP!B372))</f>
        <v>29831895</v>
      </c>
      <c r="C372" t="str">
        <f>IF(VEP!F372="-",VEP!G372,VEP!F372)</f>
        <v>ENSCAFG00000049515</v>
      </c>
    </row>
    <row r="373" spans="1:3" x14ac:dyDescent="0.35">
      <c r="A373" t="str">
        <f>LEFT(VEP!B373,FIND(":",VEP!B373)-1)</f>
        <v>9</v>
      </c>
      <c r="B373" t="str">
        <f>RIGHT(VEP!B373,LEN(VEP!B373)-FIND("-",VEP!B373))</f>
        <v>44176284</v>
      </c>
      <c r="C373" t="str">
        <f>IF(VEP!F373="-",VEP!G373,VEP!F373)</f>
        <v>NSRP1</v>
      </c>
    </row>
    <row r="374" spans="1:3" x14ac:dyDescent="0.35">
      <c r="A374" t="str">
        <f>LEFT(VEP!B374,FIND(":",VEP!B374)-1)</f>
        <v>9</v>
      </c>
      <c r="B374" t="str">
        <f>RIGHT(VEP!B374,LEN(VEP!B374)-FIND("-",VEP!B374))</f>
        <v>44176284</v>
      </c>
      <c r="C374" t="str">
        <f>IF(VEP!F374="-",VEP!G374,VEP!F374)</f>
        <v>NSRP1</v>
      </c>
    </row>
  </sheetData>
  <autoFilter ref="E1:K244" xr:uid="{3C1A491E-89BE-4424-89BD-E75CEBD73080}"/>
  <sortState xmlns:xlrd2="http://schemas.microsoft.com/office/spreadsheetml/2017/richdata2" ref="E2:G374">
    <sortCondition ref="E2:E374"/>
    <sortCondition ref="F2:F374"/>
    <sortCondition ref="G2:G37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555C8-87EC-4352-B5A6-F074D35147BA}">
  <dimension ref="A1:S374"/>
  <sheetViews>
    <sheetView topLeftCell="J1" workbookViewId="0">
      <selection activeCell="S1" sqref="S1"/>
    </sheetView>
  </sheetViews>
  <sheetFormatPr defaultRowHeight="14.5" x14ac:dyDescent="0.35"/>
  <cols>
    <col min="3" max="3" width="19.6328125" bestFit="1" customWidth="1"/>
    <col min="7" max="7" width="39.36328125" bestFit="1" customWidth="1"/>
    <col min="11" max="11" width="39.1796875" bestFit="1" customWidth="1"/>
  </cols>
  <sheetData>
    <row r="1" spans="1:19" x14ac:dyDescent="0.35">
      <c r="A1" t="s">
        <v>0</v>
      </c>
      <c r="B1" t="s">
        <v>1</v>
      </c>
      <c r="C1" t="s">
        <v>396</v>
      </c>
      <c r="E1" t="s">
        <v>0</v>
      </c>
      <c r="F1" t="s">
        <v>1</v>
      </c>
      <c r="G1" t="s">
        <v>396</v>
      </c>
      <c r="H1" t="s">
        <v>373</v>
      </c>
      <c r="I1" t="s">
        <v>374</v>
      </c>
      <c r="J1" t="s">
        <v>375</v>
      </c>
      <c r="K1" t="s">
        <v>376</v>
      </c>
      <c r="M1" t="s">
        <v>0</v>
      </c>
      <c r="N1" t="s">
        <v>1</v>
      </c>
      <c r="O1" t="s">
        <v>396</v>
      </c>
      <c r="P1" t="s">
        <v>373</v>
      </c>
      <c r="Q1" t="s">
        <v>374</v>
      </c>
      <c r="R1" t="s">
        <v>375</v>
      </c>
      <c r="S1" t="s">
        <v>376</v>
      </c>
    </row>
    <row r="2" spans="1:19" x14ac:dyDescent="0.35">
      <c r="A2" t="str">
        <f>LEFT(VEP!B2,FIND(":",VEP!B2)-1)</f>
        <v>1</v>
      </c>
      <c r="B2" t="str">
        <f>RIGHT(VEP!B2,LEN(VEP!B2)-FIND("-",VEP!B2))</f>
        <v>5159885</v>
      </c>
      <c r="C2" t="str">
        <f>VEP!D2</f>
        <v>downstream_gene_variant</v>
      </c>
      <c r="E2" s="10">
        <v>1</v>
      </c>
      <c r="F2" s="10">
        <v>5159885</v>
      </c>
      <c r="G2" t="s">
        <v>422</v>
      </c>
      <c r="H2">
        <f>IF(AND(E2=E1,F2=F1),H1+1,1)</f>
        <v>1</v>
      </c>
      <c r="I2">
        <f>_xlfn.MAXIFS(H:H,F:F,F2,E:E,E2)</f>
        <v>1</v>
      </c>
      <c r="J2">
        <f>IF(I2=H2,1,0)</f>
        <v>1</v>
      </c>
      <c r="K2" t="str">
        <f>IF(AND(E2=E1,F2=F1),K1&amp;","&amp;G2,G2)</f>
        <v>downstream_gene_variant</v>
      </c>
      <c r="M2" s="10">
        <v>1</v>
      </c>
      <c r="N2" s="10">
        <v>5159885</v>
      </c>
      <c r="O2" t="s">
        <v>422</v>
      </c>
      <c r="P2">
        <v>1</v>
      </c>
      <c r="Q2">
        <v>1</v>
      </c>
      <c r="R2">
        <v>1</v>
      </c>
      <c r="S2" t="s">
        <v>422</v>
      </c>
    </row>
    <row r="3" spans="1:19" x14ac:dyDescent="0.35">
      <c r="A3" t="str">
        <f>LEFT(VEP!B3,FIND(":",VEP!B3)-1)</f>
        <v>1</v>
      </c>
      <c r="B3" t="str">
        <f>RIGHT(VEP!B3,LEN(VEP!B3)-FIND("-",VEP!B3))</f>
        <v>5310127</v>
      </c>
      <c r="C3" t="str">
        <f>VEP!D3</f>
        <v>intergenic_variant</v>
      </c>
      <c r="E3" s="10">
        <v>1</v>
      </c>
      <c r="F3" s="10">
        <v>5310127</v>
      </c>
      <c r="G3" t="s">
        <v>430</v>
      </c>
      <c r="H3">
        <f t="shared" ref="H3:H66" si="0">IF(AND(E3=E2,F3=F2),H2+1,1)</f>
        <v>1</v>
      </c>
      <c r="I3">
        <f t="shared" ref="I3:I66" si="1">_xlfn.MAXIFS(H:H,F:F,F3,E:E,E3)</f>
        <v>1</v>
      </c>
      <c r="J3">
        <f t="shared" ref="J3:J66" si="2">IF(I3=H3,1,0)</f>
        <v>1</v>
      </c>
      <c r="K3" t="str">
        <f t="shared" ref="K3:K66" si="3">IF(AND(E3=E2,F3=F2),K2&amp;","&amp;G3,G3)</f>
        <v>intergenic_variant</v>
      </c>
      <c r="M3" s="10">
        <v>1</v>
      </c>
      <c r="N3" s="10">
        <v>5310127</v>
      </c>
      <c r="O3" t="s">
        <v>430</v>
      </c>
      <c r="P3">
        <v>1</v>
      </c>
      <c r="Q3">
        <v>1</v>
      </c>
      <c r="R3">
        <v>1</v>
      </c>
      <c r="S3" t="s">
        <v>430</v>
      </c>
    </row>
    <row r="4" spans="1:19" x14ac:dyDescent="0.35">
      <c r="A4" t="str">
        <f>LEFT(VEP!B4,FIND(":",VEP!B4)-1)</f>
        <v>1</v>
      </c>
      <c r="B4" t="str">
        <f>RIGHT(VEP!B4,LEN(VEP!B4)-FIND("-",VEP!B4))</f>
        <v>5872563</v>
      </c>
      <c r="C4" t="str">
        <f>VEP!D4</f>
        <v>intergenic_variant</v>
      </c>
      <c r="E4" s="10">
        <v>1</v>
      </c>
      <c r="F4" s="10">
        <v>5872563</v>
      </c>
      <c r="G4" t="s">
        <v>430</v>
      </c>
      <c r="H4">
        <f t="shared" si="0"/>
        <v>1</v>
      </c>
      <c r="I4">
        <f t="shared" si="1"/>
        <v>1</v>
      </c>
      <c r="J4">
        <f t="shared" si="2"/>
        <v>1</v>
      </c>
      <c r="K4" t="str">
        <f t="shared" si="3"/>
        <v>intergenic_variant</v>
      </c>
      <c r="M4" s="10">
        <v>1</v>
      </c>
      <c r="N4" s="10">
        <v>5872563</v>
      </c>
      <c r="O4" t="s">
        <v>430</v>
      </c>
      <c r="P4">
        <v>1</v>
      </c>
      <c r="Q4">
        <v>1</v>
      </c>
      <c r="R4">
        <v>1</v>
      </c>
      <c r="S4" t="s">
        <v>430</v>
      </c>
    </row>
    <row r="5" spans="1:19" x14ac:dyDescent="0.35">
      <c r="A5" t="str">
        <f>LEFT(VEP!B5,FIND(":",VEP!B5)-1)</f>
        <v>1</v>
      </c>
      <c r="B5" t="str">
        <f>RIGHT(VEP!B5,LEN(VEP!B5)-FIND("-",VEP!B5))</f>
        <v>6052112</v>
      </c>
      <c r="C5" t="str">
        <f>VEP!D5</f>
        <v>intergenic_variant</v>
      </c>
      <c r="E5" s="10">
        <v>1</v>
      </c>
      <c r="F5" s="10">
        <v>6052112</v>
      </c>
      <c r="G5" t="s">
        <v>430</v>
      </c>
      <c r="H5">
        <f t="shared" si="0"/>
        <v>1</v>
      </c>
      <c r="I5">
        <f t="shared" si="1"/>
        <v>1</v>
      </c>
      <c r="J5">
        <f t="shared" si="2"/>
        <v>1</v>
      </c>
      <c r="K5" t="str">
        <f t="shared" si="3"/>
        <v>intergenic_variant</v>
      </c>
      <c r="M5" s="10">
        <v>1</v>
      </c>
      <c r="N5" s="10">
        <v>6052112</v>
      </c>
      <c r="O5" t="s">
        <v>430</v>
      </c>
      <c r="P5">
        <v>1</v>
      </c>
      <c r="Q5">
        <v>1</v>
      </c>
      <c r="R5">
        <v>1</v>
      </c>
      <c r="S5" t="s">
        <v>430</v>
      </c>
    </row>
    <row r="6" spans="1:19" x14ac:dyDescent="0.35">
      <c r="A6" t="str">
        <f>LEFT(VEP!B6,FIND(":",VEP!B6)-1)</f>
        <v>1</v>
      </c>
      <c r="B6" t="str">
        <f>RIGHT(VEP!B6,LEN(VEP!B6)-FIND("-",VEP!B6))</f>
        <v>43001368</v>
      </c>
      <c r="C6" t="str">
        <f>VEP!D6</f>
        <v>intergenic_variant</v>
      </c>
      <c r="E6" s="10">
        <v>1</v>
      </c>
      <c r="F6" s="10">
        <v>43001368</v>
      </c>
      <c r="G6" t="s">
        <v>430</v>
      </c>
      <c r="H6">
        <f t="shared" si="0"/>
        <v>1</v>
      </c>
      <c r="I6">
        <f t="shared" si="1"/>
        <v>1</v>
      </c>
      <c r="J6">
        <f t="shared" si="2"/>
        <v>1</v>
      </c>
      <c r="K6" t="str">
        <f t="shared" si="3"/>
        <v>intergenic_variant</v>
      </c>
      <c r="M6" s="10">
        <v>1</v>
      </c>
      <c r="N6" s="10">
        <v>43001368</v>
      </c>
      <c r="O6" t="s">
        <v>430</v>
      </c>
      <c r="P6">
        <v>1</v>
      </c>
      <c r="Q6">
        <v>1</v>
      </c>
      <c r="R6">
        <v>1</v>
      </c>
      <c r="S6" t="s">
        <v>430</v>
      </c>
    </row>
    <row r="7" spans="1:19" x14ac:dyDescent="0.35">
      <c r="A7" t="str">
        <f>LEFT(VEP!B7,FIND(":",VEP!B7)-1)</f>
        <v>1</v>
      </c>
      <c r="B7" t="str">
        <f>RIGHT(VEP!B7,LEN(VEP!B7)-FIND("-",VEP!B7))</f>
        <v>43153646</v>
      </c>
      <c r="C7" t="str">
        <f>VEP!D7</f>
        <v>upstream_gene_variant</v>
      </c>
      <c r="E7" s="10">
        <v>1</v>
      </c>
      <c r="F7" s="10">
        <v>43153646</v>
      </c>
      <c r="G7" t="s">
        <v>422</v>
      </c>
      <c r="H7">
        <f t="shared" si="0"/>
        <v>1</v>
      </c>
      <c r="I7">
        <f t="shared" si="1"/>
        <v>2</v>
      </c>
      <c r="J7">
        <f t="shared" si="2"/>
        <v>0</v>
      </c>
      <c r="K7" t="str">
        <f t="shared" si="3"/>
        <v>downstream_gene_variant</v>
      </c>
      <c r="M7" s="10">
        <v>1</v>
      </c>
      <c r="N7" s="10">
        <v>43153646</v>
      </c>
      <c r="O7" t="s">
        <v>464</v>
      </c>
      <c r="P7">
        <v>2</v>
      </c>
      <c r="Q7">
        <v>2</v>
      </c>
      <c r="R7">
        <v>1</v>
      </c>
      <c r="S7" t="s">
        <v>683</v>
      </c>
    </row>
    <row r="8" spans="1:19" x14ac:dyDescent="0.35">
      <c r="A8" t="str">
        <f>LEFT(VEP!B8,FIND(":",VEP!B8)-1)</f>
        <v>1</v>
      </c>
      <c r="B8" t="str">
        <f>RIGHT(VEP!B8,LEN(VEP!B8)-FIND("-",VEP!B8))</f>
        <v>43153646</v>
      </c>
      <c r="C8" t="str">
        <f>VEP!D8</f>
        <v>downstream_gene_variant</v>
      </c>
      <c r="E8" s="10">
        <v>1</v>
      </c>
      <c r="F8" s="10">
        <v>43153646</v>
      </c>
      <c r="G8" t="s">
        <v>464</v>
      </c>
      <c r="H8">
        <f t="shared" si="0"/>
        <v>2</v>
      </c>
      <c r="I8">
        <f t="shared" si="1"/>
        <v>2</v>
      </c>
      <c r="J8">
        <f t="shared" si="2"/>
        <v>1</v>
      </c>
      <c r="K8" t="str">
        <f t="shared" si="3"/>
        <v>downstream_gene_variant,upstream_gene_variant</v>
      </c>
      <c r="M8" s="10">
        <v>1</v>
      </c>
      <c r="N8" s="10">
        <v>43166291</v>
      </c>
      <c r="O8" t="s">
        <v>427</v>
      </c>
      <c r="P8">
        <v>1</v>
      </c>
      <c r="Q8">
        <v>1</v>
      </c>
      <c r="R8">
        <v>1</v>
      </c>
      <c r="S8" t="s">
        <v>427</v>
      </c>
    </row>
    <row r="9" spans="1:19" x14ac:dyDescent="0.35">
      <c r="A9" t="str">
        <f>LEFT(VEP!B9,FIND(":",VEP!B9)-1)</f>
        <v>1</v>
      </c>
      <c r="B9" t="str">
        <f>RIGHT(VEP!B9,LEN(VEP!B9)-FIND("-",VEP!B9))</f>
        <v>43153646</v>
      </c>
      <c r="C9" t="str">
        <f>VEP!D9</f>
        <v>upstream_gene_variant</v>
      </c>
      <c r="E9" s="10">
        <v>1</v>
      </c>
      <c r="F9" s="10">
        <v>43166291</v>
      </c>
      <c r="G9" t="s">
        <v>427</v>
      </c>
      <c r="H9">
        <f t="shared" si="0"/>
        <v>1</v>
      </c>
      <c r="I9">
        <f t="shared" si="1"/>
        <v>1</v>
      </c>
      <c r="J9">
        <f t="shared" si="2"/>
        <v>1</v>
      </c>
      <c r="K9" t="str">
        <f t="shared" si="3"/>
        <v>intron_variant</v>
      </c>
      <c r="M9" s="10">
        <v>1</v>
      </c>
      <c r="N9" s="10">
        <v>50801975</v>
      </c>
      <c r="O9" t="s">
        <v>427</v>
      </c>
      <c r="P9">
        <v>1</v>
      </c>
      <c r="Q9">
        <v>1</v>
      </c>
      <c r="R9">
        <v>1</v>
      </c>
      <c r="S9" t="s">
        <v>427</v>
      </c>
    </row>
    <row r="10" spans="1:19" x14ac:dyDescent="0.35">
      <c r="A10" t="str">
        <f>LEFT(VEP!B10,FIND(":",VEP!B10)-1)</f>
        <v>1</v>
      </c>
      <c r="B10" t="str">
        <f>RIGHT(VEP!B10,LEN(VEP!B10)-FIND("-",VEP!B10))</f>
        <v>43153646</v>
      </c>
      <c r="C10" t="str">
        <f>VEP!D10</f>
        <v>downstream_gene_variant</v>
      </c>
      <c r="E10" s="10">
        <v>1</v>
      </c>
      <c r="F10" s="10">
        <v>50801975</v>
      </c>
      <c r="G10" t="s">
        <v>427</v>
      </c>
      <c r="H10">
        <f t="shared" si="0"/>
        <v>1</v>
      </c>
      <c r="I10">
        <f t="shared" si="1"/>
        <v>1</v>
      </c>
      <c r="J10">
        <f t="shared" si="2"/>
        <v>1</v>
      </c>
      <c r="K10" t="str">
        <f t="shared" si="3"/>
        <v>intron_variant</v>
      </c>
      <c r="M10" s="10">
        <v>1</v>
      </c>
      <c r="N10" s="10">
        <v>96115461</v>
      </c>
      <c r="O10" t="s">
        <v>430</v>
      </c>
      <c r="P10">
        <v>1</v>
      </c>
      <c r="Q10">
        <v>1</v>
      </c>
      <c r="R10">
        <v>1</v>
      </c>
      <c r="S10" t="s">
        <v>430</v>
      </c>
    </row>
    <row r="11" spans="1:19" x14ac:dyDescent="0.35">
      <c r="A11" t="str">
        <f>LEFT(VEP!B11,FIND(":",VEP!B11)-1)</f>
        <v>1</v>
      </c>
      <c r="B11" t="str">
        <f>RIGHT(VEP!B11,LEN(VEP!B11)-FIND("-",VEP!B11))</f>
        <v>43166291</v>
      </c>
      <c r="C11" t="str">
        <f>VEP!D11</f>
        <v>intron_variant</v>
      </c>
      <c r="E11" s="10">
        <v>1</v>
      </c>
      <c r="F11" s="10">
        <v>96115461</v>
      </c>
      <c r="G11" t="s">
        <v>430</v>
      </c>
      <c r="H11">
        <f t="shared" si="0"/>
        <v>1</v>
      </c>
      <c r="I11">
        <f t="shared" si="1"/>
        <v>1</v>
      </c>
      <c r="J11">
        <f t="shared" si="2"/>
        <v>1</v>
      </c>
      <c r="K11" t="str">
        <f t="shared" si="3"/>
        <v>intergenic_variant</v>
      </c>
      <c r="M11" s="10">
        <v>2</v>
      </c>
      <c r="N11" s="10">
        <v>18035654</v>
      </c>
      <c r="O11" t="s">
        <v>427</v>
      </c>
      <c r="P11">
        <v>1</v>
      </c>
      <c r="Q11">
        <v>1</v>
      </c>
      <c r="R11">
        <v>1</v>
      </c>
      <c r="S11" t="s">
        <v>427</v>
      </c>
    </row>
    <row r="12" spans="1:19" x14ac:dyDescent="0.35">
      <c r="A12" t="str">
        <f>LEFT(VEP!B12,FIND(":",VEP!B12)-1)</f>
        <v>1</v>
      </c>
      <c r="B12" t="str">
        <f>RIGHT(VEP!B12,LEN(VEP!B12)-FIND("-",VEP!B12))</f>
        <v>43166291</v>
      </c>
      <c r="C12" t="str">
        <f>VEP!D12</f>
        <v>intron_variant</v>
      </c>
      <c r="E12" s="10">
        <v>2</v>
      </c>
      <c r="F12" s="10">
        <v>18035654</v>
      </c>
      <c r="G12" t="s">
        <v>427</v>
      </c>
      <c r="H12">
        <f t="shared" si="0"/>
        <v>1</v>
      </c>
      <c r="I12">
        <f t="shared" si="1"/>
        <v>1</v>
      </c>
      <c r="J12">
        <f t="shared" si="2"/>
        <v>1</v>
      </c>
      <c r="K12" t="str">
        <f t="shared" si="3"/>
        <v>intron_variant</v>
      </c>
      <c r="M12" s="10">
        <v>2</v>
      </c>
      <c r="N12" s="10">
        <v>19458355</v>
      </c>
      <c r="O12" t="s">
        <v>430</v>
      </c>
      <c r="P12">
        <v>1</v>
      </c>
      <c r="Q12">
        <v>1</v>
      </c>
      <c r="R12">
        <v>1</v>
      </c>
      <c r="S12" t="s">
        <v>430</v>
      </c>
    </row>
    <row r="13" spans="1:19" x14ac:dyDescent="0.35">
      <c r="A13" t="str">
        <f>LEFT(VEP!B13,FIND(":",VEP!B13)-1)</f>
        <v>1</v>
      </c>
      <c r="B13" t="str">
        <f>RIGHT(VEP!B13,LEN(VEP!B13)-FIND("-",VEP!B13))</f>
        <v>50801975</v>
      </c>
      <c r="C13" t="str">
        <f>VEP!D13</f>
        <v>intron_variant</v>
      </c>
      <c r="E13" s="10">
        <v>2</v>
      </c>
      <c r="F13" s="10">
        <v>19458355</v>
      </c>
      <c r="G13" t="s">
        <v>430</v>
      </c>
      <c r="H13">
        <f t="shared" si="0"/>
        <v>1</v>
      </c>
      <c r="I13">
        <f t="shared" si="1"/>
        <v>1</v>
      </c>
      <c r="J13">
        <f t="shared" si="2"/>
        <v>1</v>
      </c>
      <c r="K13" t="str">
        <f t="shared" si="3"/>
        <v>intergenic_variant</v>
      </c>
      <c r="M13" s="10">
        <v>2</v>
      </c>
      <c r="N13" s="10">
        <v>19490670</v>
      </c>
      <c r="O13" t="s">
        <v>427</v>
      </c>
      <c r="P13">
        <v>1</v>
      </c>
      <c r="Q13">
        <v>1</v>
      </c>
      <c r="R13">
        <v>1</v>
      </c>
      <c r="S13" t="s">
        <v>427</v>
      </c>
    </row>
    <row r="14" spans="1:19" x14ac:dyDescent="0.35">
      <c r="A14" t="str">
        <f>LEFT(VEP!B14,FIND(":",VEP!B14)-1)</f>
        <v>1</v>
      </c>
      <c r="B14" t="str">
        <f>RIGHT(VEP!B14,LEN(VEP!B14)-FIND("-",VEP!B14))</f>
        <v>50801975</v>
      </c>
      <c r="C14" t="str">
        <f>VEP!D14</f>
        <v>intron_variant</v>
      </c>
      <c r="E14" s="10">
        <v>2</v>
      </c>
      <c r="F14" s="10">
        <v>19490670</v>
      </c>
      <c r="G14" t="s">
        <v>427</v>
      </c>
      <c r="H14">
        <f t="shared" si="0"/>
        <v>1</v>
      </c>
      <c r="I14">
        <f t="shared" si="1"/>
        <v>1</v>
      </c>
      <c r="J14">
        <f t="shared" si="2"/>
        <v>1</v>
      </c>
      <c r="K14" t="str">
        <f t="shared" si="3"/>
        <v>intron_variant</v>
      </c>
      <c r="M14" s="10">
        <v>2</v>
      </c>
      <c r="N14" s="10">
        <v>19612695</v>
      </c>
      <c r="O14" t="s">
        <v>427</v>
      </c>
      <c r="P14">
        <v>1</v>
      </c>
      <c r="Q14">
        <v>1</v>
      </c>
      <c r="R14">
        <v>1</v>
      </c>
      <c r="S14" t="s">
        <v>427</v>
      </c>
    </row>
    <row r="15" spans="1:19" x14ac:dyDescent="0.35">
      <c r="A15" t="str">
        <f>LEFT(VEP!B15,FIND(":",VEP!B15)-1)</f>
        <v>1</v>
      </c>
      <c r="B15" t="str">
        <f>RIGHT(VEP!B15,LEN(VEP!B15)-FIND("-",VEP!B15))</f>
        <v>50801975</v>
      </c>
      <c r="C15" t="str">
        <f>VEP!D15</f>
        <v>intron_variant</v>
      </c>
      <c r="E15" s="10">
        <v>2</v>
      </c>
      <c r="F15" s="10">
        <v>19612695</v>
      </c>
      <c r="G15" t="s">
        <v>427</v>
      </c>
      <c r="H15">
        <f t="shared" si="0"/>
        <v>1</v>
      </c>
      <c r="I15">
        <f t="shared" si="1"/>
        <v>1</v>
      </c>
      <c r="J15">
        <f t="shared" si="2"/>
        <v>1</v>
      </c>
      <c r="K15" t="str">
        <f t="shared" si="3"/>
        <v>intron_variant</v>
      </c>
      <c r="M15" s="10">
        <v>2</v>
      </c>
      <c r="N15" s="10">
        <v>61876498</v>
      </c>
      <c r="O15" t="s">
        <v>427</v>
      </c>
      <c r="P15">
        <v>1</v>
      </c>
      <c r="Q15">
        <v>1</v>
      </c>
      <c r="R15">
        <v>1</v>
      </c>
      <c r="S15" t="s">
        <v>427</v>
      </c>
    </row>
    <row r="16" spans="1:19" x14ac:dyDescent="0.35">
      <c r="A16" t="str">
        <f>LEFT(VEP!B16,FIND(":",VEP!B16)-1)</f>
        <v>1</v>
      </c>
      <c r="B16" t="str">
        <f>RIGHT(VEP!B16,LEN(VEP!B16)-FIND("-",VEP!B16))</f>
        <v>50801975</v>
      </c>
      <c r="C16" t="str">
        <f>VEP!D16</f>
        <v>intron_variant</v>
      </c>
      <c r="E16" s="10">
        <v>2</v>
      </c>
      <c r="F16" s="10">
        <v>61876498</v>
      </c>
      <c r="G16" t="s">
        <v>427</v>
      </c>
      <c r="H16">
        <f t="shared" si="0"/>
        <v>1</v>
      </c>
      <c r="I16">
        <f t="shared" si="1"/>
        <v>1</v>
      </c>
      <c r="J16">
        <f t="shared" si="2"/>
        <v>1</v>
      </c>
      <c r="K16" t="str">
        <f t="shared" si="3"/>
        <v>intron_variant</v>
      </c>
      <c r="M16" s="10">
        <v>2</v>
      </c>
      <c r="N16" s="10">
        <v>61880556</v>
      </c>
      <c r="O16" t="s">
        <v>427</v>
      </c>
      <c r="P16">
        <v>1</v>
      </c>
      <c r="Q16">
        <v>1</v>
      </c>
      <c r="R16">
        <v>1</v>
      </c>
      <c r="S16" t="s">
        <v>427</v>
      </c>
    </row>
    <row r="17" spans="1:19" x14ac:dyDescent="0.35">
      <c r="A17" t="str">
        <f>LEFT(VEP!B17,FIND(":",VEP!B17)-1)</f>
        <v>1</v>
      </c>
      <c r="B17" t="str">
        <f>RIGHT(VEP!B17,LEN(VEP!B17)-FIND("-",VEP!B17))</f>
        <v>50801975</v>
      </c>
      <c r="C17" t="str">
        <f>VEP!D17</f>
        <v>intron_variant</v>
      </c>
      <c r="E17" s="10">
        <v>2</v>
      </c>
      <c r="F17" s="10">
        <v>61880556</v>
      </c>
      <c r="G17" t="s">
        <v>427</v>
      </c>
      <c r="H17">
        <f t="shared" si="0"/>
        <v>1</v>
      </c>
      <c r="I17">
        <f t="shared" si="1"/>
        <v>1</v>
      </c>
      <c r="J17">
        <f t="shared" si="2"/>
        <v>1</v>
      </c>
      <c r="K17" t="str">
        <f t="shared" si="3"/>
        <v>intron_variant</v>
      </c>
      <c r="M17" s="10">
        <v>2</v>
      </c>
      <c r="N17" s="10">
        <v>61897779</v>
      </c>
      <c r="O17" t="s">
        <v>427</v>
      </c>
      <c r="P17">
        <v>1</v>
      </c>
      <c r="Q17">
        <v>1</v>
      </c>
      <c r="R17">
        <v>1</v>
      </c>
      <c r="S17" t="s">
        <v>427</v>
      </c>
    </row>
    <row r="18" spans="1:19" x14ac:dyDescent="0.35">
      <c r="A18" t="str">
        <f>LEFT(VEP!B18,FIND(":",VEP!B18)-1)</f>
        <v>1</v>
      </c>
      <c r="B18" t="str">
        <f>RIGHT(VEP!B18,LEN(VEP!B18)-FIND("-",VEP!B18))</f>
        <v>50801975</v>
      </c>
      <c r="C18" t="str">
        <f>VEP!D18</f>
        <v>intron_variant</v>
      </c>
      <c r="E18" s="10">
        <v>2</v>
      </c>
      <c r="F18" s="10">
        <v>61897779</v>
      </c>
      <c r="G18" t="s">
        <v>427</v>
      </c>
      <c r="H18">
        <f t="shared" si="0"/>
        <v>1</v>
      </c>
      <c r="I18">
        <f t="shared" si="1"/>
        <v>1</v>
      </c>
      <c r="J18">
        <f t="shared" si="2"/>
        <v>1</v>
      </c>
      <c r="K18" t="str">
        <f t="shared" si="3"/>
        <v>intron_variant</v>
      </c>
      <c r="M18" s="10">
        <v>2</v>
      </c>
      <c r="N18" s="10">
        <v>61901702</v>
      </c>
      <c r="O18" t="s">
        <v>427</v>
      </c>
      <c r="P18">
        <v>1</v>
      </c>
      <c r="Q18">
        <v>1</v>
      </c>
      <c r="R18">
        <v>1</v>
      </c>
      <c r="S18" t="s">
        <v>427</v>
      </c>
    </row>
    <row r="19" spans="1:19" x14ac:dyDescent="0.35">
      <c r="A19" t="str">
        <f>LEFT(VEP!B19,FIND(":",VEP!B19)-1)</f>
        <v>1</v>
      </c>
      <c r="B19" t="str">
        <f>RIGHT(VEP!B19,LEN(VEP!B19)-FIND("-",VEP!B19))</f>
        <v>50801975</v>
      </c>
      <c r="C19" t="str">
        <f>VEP!D19</f>
        <v>intron_variant</v>
      </c>
      <c r="E19" s="10">
        <v>2</v>
      </c>
      <c r="F19" s="10">
        <v>61901702</v>
      </c>
      <c r="G19" t="s">
        <v>427</v>
      </c>
      <c r="H19">
        <f t="shared" si="0"/>
        <v>1</v>
      </c>
      <c r="I19">
        <f t="shared" si="1"/>
        <v>1</v>
      </c>
      <c r="J19">
        <f t="shared" si="2"/>
        <v>1</v>
      </c>
      <c r="K19" t="str">
        <f t="shared" si="3"/>
        <v>intron_variant</v>
      </c>
      <c r="M19" s="10">
        <v>2</v>
      </c>
      <c r="N19" s="10">
        <v>71434345</v>
      </c>
      <c r="O19" t="s">
        <v>427</v>
      </c>
      <c r="P19">
        <v>2</v>
      </c>
      <c r="Q19">
        <v>2</v>
      </c>
      <c r="R19">
        <v>1</v>
      </c>
      <c r="S19" t="s">
        <v>681</v>
      </c>
    </row>
    <row r="20" spans="1:19" x14ac:dyDescent="0.35">
      <c r="A20" t="str">
        <f>LEFT(VEP!B20,FIND(":",VEP!B20)-1)</f>
        <v>1</v>
      </c>
      <c r="B20" t="str">
        <f>RIGHT(VEP!B20,LEN(VEP!B20)-FIND("-",VEP!B20))</f>
        <v>50801975</v>
      </c>
      <c r="C20" t="str">
        <f>VEP!D20</f>
        <v>intron_variant</v>
      </c>
      <c r="E20" s="10">
        <v>2</v>
      </c>
      <c r="F20" s="10">
        <v>71434345</v>
      </c>
      <c r="G20" t="s">
        <v>422</v>
      </c>
      <c r="H20">
        <f t="shared" si="0"/>
        <v>1</v>
      </c>
      <c r="I20">
        <f t="shared" si="1"/>
        <v>2</v>
      </c>
      <c r="J20">
        <f t="shared" si="2"/>
        <v>0</v>
      </c>
      <c r="K20" t="str">
        <f t="shared" si="3"/>
        <v>downstream_gene_variant</v>
      </c>
      <c r="M20" s="10">
        <v>3</v>
      </c>
      <c r="N20" s="10">
        <v>17490492</v>
      </c>
      <c r="O20" t="s">
        <v>430</v>
      </c>
      <c r="P20">
        <v>1</v>
      </c>
      <c r="Q20">
        <v>1</v>
      </c>
      <c r="R20">
        <v>1</v>
      </c>
      <c r="S20" t="s">
        <v>430</v>
      </c>
    </row>
    <row r="21" spans="1:19" x14ac:dyDescent="0.35">
      <c r="A21" t="str">
        <f>LEFT(VEP!B21,FIND(":",VEP!B21)-1)</f>
        <v>1</v>
      </c>
      <c r="B21" t="str">
        <f>RIGHT(VEP!B21,LEN(VEP!B21)-FIND("-",VEP!B21))</f>
        <v>50801975</v>
      </c>
      <c r="C21" t="str">
        <f>VEP!D21</f>
        <v>intron_variant</v>
      </c>
      <c r="E21" s="10">
        <v>2</v>
      </c>
      <c r="F21" s="10">
        <v>71434345</v>
      </c>
      <c r="G21" t="s">
        <v>427</v>
      </c>
      <c r="H21">
        <f t="shared" si="0"/>
        <v>2</v>
      </c>
      <c r="I21">
        <f t="shared" si="1"/>
        <v>2</v>
      </c>
      <c r="J21">
        <f t="shared" si="2"/>
        <v>1</v>
      </c>
      <c r="K21" t="str">
        <f t="shared" si="3"/>
        <v>downstream_gene_variant,intron_variant</v>
      </c>
      <c r="M21" s="10">
        <v>3</v>
      </c>
      <c r="N21" s="10">
        <v>17501276</v>
      </c>
      <c r="O21" t="s">
        <v>422</v>
      </c>
      <c r="P21">
        <v>1</v>
      </c>
      <c r="Q21">
        <v>1</v>
      </c>
      <c r="R21">
        <v>1</v>
      </c>
      <c r="S21" t="s">
        <v>422</v>
      </c>
    </row>
    <row r="22" spans="1:19" x14ac:dyDescent="0.35">
      <c r="A22" t="str">
        <f>LEFT(VEP!B22,FIND(":",VEP!B22)-1)</f>
        <v>1</v>
      </c>
      <c r="B22" t="str">
        <f>RIGHT(VEP!B22,LEN(VEP!B22)-FIND("-",VEP!B22))</f>
        <v>96115461</v>
      </c>
      <c r="C22" t="str">
        <f>VEP!D22</f>
        <v>intergenic_variant</v>
      </c>
      <c r="E22" s="10">
        <v>3</v>
      </c>
      <c r="F22" s="10">
        <v>17490492</v>
      </c>
      <c r="G22" t="s">
        <v>430</v>
      </c>
      <c r="H22">
        <f t="shared" si="0"/>
        <v>1</v>
      </c>
      <c r="I22">
        <f t="shared" si="1"/>
        <v>1</v>
      </c>
      <c r="J22">
        <f t="shared" si="2"/>
        <v>1</v>
      </c>
      <c r="K22" t="str">
        <f t="shared" si="3"/>
        <v>intergenic_variant</v>
      </c>
      <c r="M22" s="10">
        <v>3</v>
      </c>
      <c r="N22" s="10">
        <v>17516194</v>
      </c>
      <c r="O22" t="s">
        <v>430</v>
      </c>
      <c r="P22">
        <v>1</v>
      </c>
      <c r="Q22">
        <v>1</v>
      </c>
      <c r="R22">
        <v>1</v>
      </c>
      <c r="S22" t="s">
        <v>430</v>
      </c>
    </row>
    <row r="23" spans="1:19" x14ac:dyDescent="0.35">
      <c r="A23" t="str">
        <f>LEFT(VEP!B23,FIND(":",VEP!B23)-1)</f>
        <v>10</v>
      </c>
      <c r="B23" t="str">
        <f>RIGHT(VEP!B23,LEN(VEP!B23)-FIND("-",VEP!B23))</f>
        <v>4413901</v>
      </c>
      <c r="C23" t="str">
        <f>VEP!D23</f>
        <v>intergenic_variant</v>
      </c>
      <c r="E23" s="10">
        <v>3</v>
      </c>
      <c r="F23" s="10">
        <v>17501276</v>
      </c>
      <c r="G23" t="s">
        <v>422</v>
      </c>
      <c r="H23">
        <f t="shared" si="0"/>
        <v>1</v>
      </c>
      <c r="I23">
        <f t="shared" si="1"/>
        <v>1</v>
      </c>
      <c r="J23">
        <f t="shared" si="2"/>
        <v>1</v>
      </c>
      <c r="K23" t="str">
        <f t="shared" si="3"/>
        <v>downstream_gene_variant</v>
      </c>
      <c r="M23" s="10">
        <v>3</v>
      </c>
      <c r="N23" s="10">
        <v>40271682</v>
      </c>
      <c r="O23" t="s">
        <v>430</v>
      </c>
      <c r="P23">
        <v>1</v>
      </c>
      <c r="Q23">
        <v>1</v>
      </c>
      <c r="R23">
        <v>1</v>
      </c>
      <c r="S23" t="s">
        <v>430</v>
      </c>
    </row>
    <row r="24" spans="1:19" x14ac:dyDescent="0.35">
      <c r="A24" t="str">
        <f>LEFT(VEP!B24,FIND(":",VEP!B24)-1)</f>
        <v>10</v>
      </c>
      <c r="B24" t="str">
        <f>RIGHT(VEP!B24,LEN(VEP!B24)-FIND("-",VEP!B24))</f>
        <v>8070103</v>
      </c>
      <c r="C24" t="str">
        <f>VEP!D24</f>
        <v>intergenic_variant</v>
      </c>
      <c r="E24" s="10">
        <v>3</v>
      </c>
      <c r="F24" s="10">
        <v>17516194</v>
      </c>
      <c r="G24" t="s">
        <v>430</v>
      </c>
      <c r="H24">
        <f t="shared" si="0"/>
        <v>1</v>
      </c>
      <c r="I24">
        <f t="shared" si="1"/>
        <v>1</v>
      </c>
      <c r="J24">
        <f t="shared" si="2"/>
        <v>1</v>
      </c>
      <c r="K24" t="str">
        <f t="shared" si="3"/>
        <v>intergenic_variant</v>
      </c>
      <c r="M24" s="10">
        <v>3</v>
      </c>
      <c r="N24" s="10">
        <v>40285461</v>
      </c>
      <c r="O24" t="s">
        <v>430</v>
      </c>
      <c r="P24">
        <v>1</v>
      </c>
      <c r="Q24">
        <v>1</v>
      </c>
      <c r="R24">
        <v>1</v>
      </c>
      <c r="S24" t="s">
        <v>430</v>
      </c>
    </row>
    <row r="25" spans="1:19" x14ac:dyDescent="0.35">
      <c r="A25" t="str">
        <f>LEFT(VEP!B25,FIND(":",VEP!B25)-1)</f>
        <v>10</v>
      </c>
      <c r="B25" t="str">
        <f>RIGHT(VEP!B25,LEN(VEP!B25)-FIND("-",VEP!B25))</f>
        <v>44372549</v>
      </c>
      <c r="C25" t="str">
        <f>VEP!D25</f>
        <v>intron_variant</v>
      </c>
      <c r="E25" s="10">
        <v>3</v>
      </c>
      <c r="F25" s="10">
        <v>40271682</v>
      </c>
      <c r="G25" t="s">
        <v>430</v>
      </c>
      <c r="H25">
        <f t="shared" si="0"/>
        <v>1</v>
      </c>
      <c r="I25">
        <f t="shared" si="1"/>
        <v>1</v>
      </c>
      <c r="J25">
        <f t="shared" si="2"/>
        <v>1</v>
      </c>
      <c r="K25" t="str">
        <f t="shared" si="3"/>
        <v>intergenic_variant</v>
      </c>
      <c r="M25" s="10">
        <v>3</v>
      </c>
      <c r="N25" s="10">
        <v>40288466</v>
      </c>
      <c r="O25" t="s">
        <v>430</v>
      </c>
      <c r="P25">
        <v>1</v>
      </c>
      <c r="Q25">
        <v>1</v>
      </c>
      <c r="R25">
        <v>1</v>
      </c>
      <c r="S25" t="s">
        <v>430</v>
      </c>
    </row>
    <row r="26" spans="1:19" x14ac:dyDescent="0.35">
      <c r="A26" t="str">
        <f>LEFT(VEP!B26,FIND(":",VEP!B26)-1)</f>
        <v>10</v>
      </c>
      <c r="B26" t="str">
        <f>RIGHT(VEP!B26,LEN(VEP!B26)-FIND("-",VEP!B26))</f>
        <v>44388924</v>
      </c>
      <c r="C26" t="str">
        <f>VEP!D26</f>
        <v>intron_variant</v>
      </c>
      <c r="E26" s="10">
        <v>3</v>
      </c>
      <c r="F26" s="10">
        <v>40285461</v>
      </c>
      <c r="G26" t="s">
        <v>430</v>
      </c>
      <c r="H26">
        <f t="shared" si="0"/>
        <v>1</v>
      </c>
      <c r="I26">
        <f t="shared" si="1"/>
        <v>1</v>
      </c>
      <c r="J26">
        <f t="shared" si="2"/>
        <v>1</v>
      </c>
      <c r="K26" t="str">
        <f t="shared" si="3"/>
        <v>intergenic_variant</v>
      </c>
      <c r="M26" s="10">
        <v>3</v>
      </c>
      <c r="N26" s="10">
        <v>40302288</v>
      </c>
      <c r="O26" t="s">
        <v>430</v>
      </c>
      <c r="P26">
        <v>1</v>
      </c>
      <c r="Q26">
        <v>1</v>
      </c>
      <c r="R26">
        <v>1</v>
      </c>
      <c r="S26" t="s">
        <v>430</v>
      </c>
    </row>
    <row r="27" spans="1:19" x14ac:dyDescent="0.35">
      <c r="A27" t="str">
        <f>LEFT(VEP!B27,FIND(":",VEP!B27)-1)</f>
        <v>10</v>
      </c>
      <c r="B27" t="str">
        <f>RIGHT(VEP!B27,LEN(VEP!B27)-FIND("-",VEP!B27))</f>
        <v>46053118</v>
      </c>
      <c r="C27" t="str">
        <f>VEP!D27</f>
        <v>missense_variant</v>
      </c>
      <c r="E27" s="10">
        <v>3</v>
      </c>
      <c r="F27" s="10">
        <v>40288466</v>
      </c>
      <c r="G27" t="s">
        <v>430</v>
      </c>
      <c r="H27">
        <f t="shared" si="0"/>
        <v>1</v>
      </c>
      <c r="I27">
        <f t="shared" si="1"/>
        <v>1</v>
      </c>
      <c r="J27">
        <f t="shared" si="2"/>
        <v>1</v>
      </c>
      <c r="K27" t="str">
        <f t="shared" si="3"/>
        <v>intergenic_variant</v>
      </c>
      <c r="M27" s="10">
        <v>3</v>
      </c>
      <c r="N27" s="10">
        <v>40429653</v>
      </c>
      <c r="O27" t="s">
        <v>446</v>
      </c>
      <c r="P27">
        <v>1</v>
      </c>
      <c r="Q27">
        <v>1</v>
      </c>
      <c r="R27">
        <v>1</v>
      </c>
      <c r="S27" t="s">
        <v>446</v>
      </c>
    </row>
    <row r="28" spans="1:19" x14ac:dyDescent="0.35">
      <c r="A28" t="str">
        <f>LEFT(VEP!B28,FIND(":",VEP!B28)-1)</f>
        <v>10</v>
      </c>
      <c r="B28" t="str">
        <f>RIGHT(VEP!B28,LEN(VEP!B28)-FIND("-",VEP!B28))</f>
        <v>46053118</v>
      </c>
      <c r="C28" t="str">
        <f>VEP!D28</f>
        <v>missense_variant</v>
      </c>
      <c r="E28" s="10">
        <v>3</v>
      </c>
      <c r="F28" s="10">
        <v>40302288</v>
      </c>
      <c r="G28" t="s">
        <v>430</v>
      </c>
      <c r="H28">
        <f t="shared" si="0"/>
        <v>1</v>
      </c>
      <c r="I28">
        <f t="shared" si="1"/>
        <v>1</v>
      </c>
      <c r="J28">
        <f t="shared" si="2"/>
        <v>1</v>
      </c>
      <c r="K28" t="str">
        <f t="shared" si="3"/>
        <v>intergenic_variant</v>
      </c>
      <c r="M28" s="10">
        <v>3</v>
      </c>
      <c r="N28" s="10">
        <v>40482806</v>
      </c>
      <c r="O28" t="s">
        <v>427</v>
      </c>
      <c r="P28">
        <v>1</v>
      </c>
      <c r="Q28">
        <v>1</v>
      </c>
      <c r="R28">
        <v>1</v>
      </c>
      <c r="S28" t="s">
        <v>427</v>
      </c>
    </row>
    <row r="29" spans="1:19" x14ac:dyDescent="0.35">
      <c r="A29" t="str">
        <f>LEFT(VEP!B29,FIND(":",VEP!B29)-1)</f>
        <v>10</v>
      </c>
      <c r="B29" t="str">
        <f>RIGHT(VEP!B29,LEN(VEP!B29)-FIND("-",VEP!B29))</f>
        <v>46053118</v>
      </c>
      <c r="C29" t="str">
        <f>VEP!D29</f>
        <v>missense_variant</v>
      </c>
      <c r="E29" s="10">
        <v>3</v>
      </c>
      <c r="F29" s="10">
        <v>40429653</v>
      </c>
      <c r="G29" t="s">
        <v>446</v>
      </c>
      <c r="H29">
        <f t="shared" si="0"/>
        <v>1</v>
      </c>
      <c r="I29">
        <f t="shared" si="1"/>
        <v>1</v>
      </c>
      <c r="J29">
        <f t="shared" si="2"/>
        <v>1</v>
      </c>
      <c r="K29" t="str">
        <f t="shared" si="3"/>
        <v>missense_variant</v>
      </c>
      <c r="M29" s="10">
        <v>3</v>
      </c>
      <c r="N29" s="10">
        <v>50496977</v>
      </c>
      <c r="O29" t="s">
        <v>426</v>
      </c>
      <c r="P29">
        <v>1</v>
      </c>
      <c r="Q29">
        <v>1</v>
      </c>
      <c r="R29">
        <v>1</v>
      </c>
      <c r="S29" t="s">
        <v>426</v>
      </c>
    </row>
    <row r="30" spans="1:19" x14ac:dyDescent="0.35">
      <c r="A30" t="str">
        <f>LEFT(VEP!B30,FIND(":",VEP!B30)-1)</f>
        <v>10</v>
      </c>
      <c r="B30" t="str">
        <f>RIGHT(VEP!B30,LEN(VEP!B30)-FIND("-",VEP!B30))</f>
        <v>46053118</v>
      </c>
      <c r="C30" t="str">
        <f>VEP!D30</f>
        <v>missense_variant</v>
      </c>
      <c r="E30" s="10">
        <v>3</v>
      </c>
      <c r="F30" s="10">
        <v>40482806</v>
      </c>
      <c r="G30" t="s">
        <v>427</v>
      </c>
      <c r="H30">
        <f t="shared" si="0"/>
        <v>1</v>
      </c>
      <c r="I30">
        <f t="shared" si="1"/>
        <v>1</v>
      </c>
      <c r="J30">
        <f t="shared" si="2"/>
        <v>1</v>
      </c>
      <c r="K30" t="str">
        <f t="shared" si="3"/>
        <v>intron_variant</v>
      </c>
      <c r="M30" s="10">
        <v>3</v>
      </c>
      <c r="N30" s="10">
        <v>50517218</v>
      </c>
      <c r="O30" t="s">
        <v>464</v>
      </c>
      <c r="P30">
        <v>2</v>
      </c>
      <c r="Q30">
        <v>2</v>
      </c>
      <c r="R30">
        <v>1</v>
      </c>
      <c r="S30" t="s">
        <v>1532</v>
      </c>
    </row>
    <row r="31" spans="1:19" x14ac:dyDescent="0.35">
      <c r="A31" t="str">
        <f>LEFT(VEP!B31,FIND(":",VEP!B31)-1)</f>
        <v>10</v>
      </c>
      <c r="B31" t="str">
        <f>RIGHT(VEP!B31,LEN(VEP!B31)-FIND("-",VEP!B31))</f>
        <v>46053118</v>
      </c>
      <c r="C31" t="str">
        <f>VEP!D31</f>
        <v>missense_variant</v>
      </c>
      <c r="E31" s="10">
        <v>3</v>
      </c>
      <c r="F31" s="10">
        <v>50496977</v>
      </c>
      <c r="G31" t="s">
        <v>426</v>
      </c>
      <c r="H31">
        <f t="shared" si="0"/>
        <v>1</v>
      </c>
      <c r="I31">
        <f t="shared" si="1"/>
        <v>1</v>
      </c>
      <c r="J31">
        <f t="shared" si="2"/>
        <v>1</v>
      </c>
      <c r="K31" t="str">
        <f t="shared" si="3"/>
        <v>intron_variant,non_coding_transcript_variant</v>
      </c>
      <c r="M31" s="10">
        <v>3</v>
      </c>
      <c r="N31" s="10">
        <v>72708942</v>
      </c>
      <c r="O31" t="s">
        <v>430</v>
      </c>
      <c r="P31">
        <v>1</v>
      </c>
      <c r="Q31">
        <v>1</v>
      </c>
      <c r="R31">
        <v>1</v>
      </c>
      <c r="S31" t="s">
        <v>430</v>
      </c>
    </row>
    <row r="32" spans="1:19" x14ac:dyDescent="0.35">
      <c r="A32" t="str">
        <f>LEFT(VEP!B32,FIND(":",VEP!B32)-1)</f>
        <v>11</v>
      </c>
      <c r="B32" t="str">
        <f>RIGHT(VEP!B32,LEN(VEP!B32)-FIND("-",VEP!B32))</f>
        <v>37403166</v>
      </c>
      <c r="C32" t="str">
        <f>VEP!D32</f>
        <v>intron_variant</v>
      </c>
      <c r="E32" s="10">
        <v>3</v>
      </c>
      <c r="F32" s="10">
        <v>50517218</v>
      </c>
      <c r="G32" t="s">
        <v>426</v>
      </c>
      <c r="H32">
        <f t="shared" si="0"/>
        <v>1</v>
      </c>
      <c r="I32">
        <f t="shared" si="1"/>
        <v>2</v>
      </c>
      <c r="J32">
        <f t="shared" si="2"/>
        <v>0</v>
      </c>
      <c r="K32" t="str">
        <f t="shared" si="3"/>
        <v>intron_variant,non_coding_transcript_variant</v>
      </c>
      <c r="M32" s="10">
        <v>4</v>
      </c>
      <c r="N32" s="10">
        <v>3048691</v>
      </c>
      <c r="O32" t="s">
        <v>430</v>
      </c>
      <c r="P32">
        <v>1</v>
      </c>
      <c r="Q32">
        <v>1</v>
      </c>
      <c r="R32">
        <v>1</v>
      </c>
      <c r="S32" t="s">
        <v>430</v>
      </c>
    </row>
    <row r="33" spans="1:19" x14ac:dyDescent="0.35">
      <c r="A33" t="str">
        <f>LEFT(VEP!B33,FIND(":",VEP!B33)-1)</f>
        <v>11</v>
      </c>
      <c r="B33" t="str">
        <f>RIGHT(VEP!B33,LEN(VEP!B33)-FIND("-",VEP!B33))</f>
        <v>37403166</v>
      </c>
      <c r="C33" t="str">
        <f>VEP!D33</f>
        <v>intron_variant</v>
      </c>
      <c r="E33" s="10">
        <v>3</v>
      </c>
      <c r="F33" s="10">
        <v>50517218</v>
      </c>
      <c r="G33" t="s">
        <v>464</v>
      </c>
      <c r="H33">
        <f t="shared" si="0"/>
        <v>2</v>
      </c>
      <c r="I33">
        <f t="shared" si="1"/>
        <v>2</v>
      </c>
      <c r="J33">
        <f t="shared" si="2"/>
        <v>1</v>
      </c>
      <c r="K33" t="str">
        <f t="shared" si="3"/>
        <v>intron_variant,non_coding_transcript_variant,upstream_gene_variant</v>
      </c>
      <c r="M33" s="10">
        <v>4</v>
      </c>
      <c r="N33" s="10">
        <v>3071741</v>
      </c>
      <c r="O33" t="s">
        <v>430</v>
      </c>
      <c r="P33">
        <v>1</v>
      </c>
      <c r="Q33">
        <v>1</v>
      </c>
      <c r="R33">
        <v>1</v>
      </c>
      <c r="S33" t="s">
        <v>430</v>
      </c>
    </row>
    <row r="34" spans="1:19" x14ac:dyDescent="0.35">
      <c r="A34" t="str">
        <f>LEFT(VEP!B34,FIND(":",VEP!B34)-1)</f>
        <v>11</v>
      </c>
      <c r="B34" t="str">
        <f>RIGHT(VEP!B34,LEN(VEP!B34)-FIND("-",VEP!B34))</f>
        <v>37403166</v>
      </c>
      <c r="C34" t="str">
        <f>VEP!D34</f>
        <v>intron_variant</v>
      </c>
      <c r="E34" s="10">
        <v>3</v>
      </c>
      <c r="F34" s="10">
        <v>72708942</v>
      </c>
      <c r="G34" t="s">
        <v>430</v>
      </c>
      <c r="H34">
        <f t="shared" si="0"/>
        <v>1</v>
      </c>
      <c r="I34">
        <f t="shared" si="1"/>
        <v>1</v>
      </c>
      <c r="J34">
        <f t="shared" si="2"/>
        <v>1</v>
      </c>
      <c r="K34" t="str">
        <f t="shared" si="3"/>
        <v>intergenic_variant</v>
      </c>
      <c r="M34" s="10">
        <v>4</v>
      </c>
      <c r="N34" s="10">
        <v>3082925</v>
      </c>
      <c r="O34" t="s">
        <v>430</v>
      </c>
      <c r="P34">
        <v>1</v>
      </c>
      <c r="Q34">
        <v>1</v>
      </c>
      <c r="R34">
        <v>1</v>
      </c>
      <c r="S34" t="s">
        <v>430</v>
      </c>
    </row>
    <row r="35" spans="1:19" x14ac:dyDescent="0.35">
      <c r="A35" t="str">
        <f>LEFT(VEP!B35,FIND(":",VEP!B35)-1)</f>
        <v>11</v>
      </c>
      <c r="B35" t="str">
        <f>RIGHT(VEP!B35,LEN(VEP!B35)-FIND("-",VEP!B35))</f>
        <v>54324689</v>
      </c>
      <c r="C35" t="str">
        <f>VEP!D35</f>
        <v>intron_variant</v>
      </c>
      <c r="E35" s="10">
        <v>4</v>
      </c>
      <c r="F35" s="10">
        <v>3048691</v>
      </c>
      <c r="G35" t="s">
        <v>430</v>
      </c>
      <c r="H35">
        <f t="shared" si="0"/>
        <v>1</v>
      </c>
      <c r="I35">
        <f t="shared" si="1"/>
        <v>1</v>
      </c>
      <c r="J35">
        <f t="shared" si="2"/>
        <v>1</v>
      </c>
      <c r="K35" t="str">
        <f t="shared" si="3"/>
        <v>intergenic_variant</v>
      </c>
      <c r="M35" s="10">
        <v>4</v>
      </c>
      <c r="N35" s="10">
        <v>3126439</v>
      </c>
      <c r="O35" t="s">
        <v>430</v>
      </c>
      <c r="P35">
        <v>1</v>
      </c>
      <c r="Q35">
        <v>1</v>
      </c>
      <c r="R35">
        <v>1</v>
      </c>
      <c r="S35" t="s">
        <v>430</v>
      </c>
    </row>
    <row r="36" spans="1:19" x14ac:dyDescent="0.35">
      <c r="A36" t="str">
        <f>LEFT(VEP!B36,FIND(":",VEP!B36)-1)</f>
        <v>11</v>
      </c>
      <c r="B36" t="str">
        <f>RIGHT(VEP!B36,LEN(VEP!B36)-FIND("-",VEP!B36))</f>
        <v>54324689</v>
      </c>
      <c r="C36" t="str">
        <f>VEP!D36</f>
        <v>upstream_gene_variant</v>
      </c>
      <c r="E36" s="10">
        <v>4</v>
      </c>
      <c r="F36" s="10">
        <v>3071741</v>
      </c>
      <c r="G36" t="s">
        <v>430</v>
      </c>
      <c r="H36">
        <f t="shared" si="0"/>
        <v>1</v>
      </c>
      <c r="I36">
        <f t="shared" si="1"/>
        <v>1</v>
      </c>
      <c r="J36">
        <f t="shared" si="2"/>
        <v>1</v>
      </c>
      <c r="K36" t="str">
        <f t="shared" si="3"/>
        <v>intergenic_variant</v>
      </c>
      <c r="M36" s="10">
        <v>4</v>
      </c>
      <c r="N36" s="10">
        <v>3146777</v>
      </c>
      <c r="O36" t="s">
        <v>430</v>
      </c>
      <c r="P36">
        <v>1</v>
      </c>
      <c r="Q36">
        <v>1</v>
      </c>
      <c r="R36">
        <v>1</v>
      </c>
      <c r="S36" t="s">
        <v>430</v>
      </c>
    </row>
    <row r="37" spans="1:19" x14ac:dyDescent="0.35">
      <c r="A37" t="str">
        <f>LEFT(VEP!B37,FIND(":",VEP!B37)-1)</f>
        <v>11</v>
      </c>
      <c r="B37" t="str">
        <f>RIGHT(VEP!B37,LEN(VEP!B37)-FIND("-",VEP!B37))</f>
        <v>54347903</v>
      </c>
      <c r="C37" t="str">
        <f>VEP!D37</f>
        <v>intron_variant,non_coding_transcript_variant</v>
      </c>
      <c r="E37" s="10">
        <v>4</v>
      </c>
      <c r="F37" s="10">
        <v>3082925</v>
      </c>
      <c r="G37" t="s">
        <v>430</v>
      </c>
      <c r="H37">
        <f t="shared" si="0"/>
        <v>1</v>
      </c>
      <c r="I37">
        <f t="shared" si="1"/>
        <v>1</v>
      </c>
      <c r="J37">
        <f t="shared" si="2"/>
        <v>1</v>
      </c>
      <c r="K37" t="str">
        <f t="shared" si="3"/>
        <v>intergenic_variant</v>
      </c>
      <c r="M37" s="10">
        <v>4</v>
      </c>
      <c r="N37" s="10">
        <v>14435498</v>
      </c>
      <c r="O37" t="s">
        <v>430</v>
      </c>
      <c r="P37">
        <v>1</v>
      </c>
      <c r="Q37">
        <v>1</v>
      </c>
      <c r="R37">
        <v>1</v>
      </c>
      <c r="S37" t="s">
        <v>430</v>
      </c>
    </row>
    <row r="38" spans="1:19" x14ac:dyDescent="0.35">
      <c r="A38" t="str">
        <f>LEFT(VEP!B38,FIND(":",VEP!B38)-1)</f>
        <v>11</v>
      </c>
      <c r="B38" t="str">
        <f>RIGHT(VEP!B38,LEN(VEP!B38)-FIND("-",VEP!B38))</f>
        <v>54347903</v>
      </c>
      <c r="C38" t="str">
        <f>VEP!D38</f>
        <v>intron_variant,non_coding_transcript_variant</v>
      </c>
      <c r="E38" s="10">
        <v>4</v>
      </c>
      <c r="F38" s="10">
        <v>3126439</v>
      </c>
      <c r="G38" t="s">
        <v>430</v>
      </c>
      <c r="H38">
        <f t="shared" si="0"/>
        <v>1</v>
      </c>
      <c r="I38">
        <f t="shared" si="1"/>
        <v>1</v>
      </c>
      <c r="J38">
        <f t="shared" si="2"/>
        <v>1</v>
      </c>
      <c r="K38" t="str">
        <f t="shared" si="3"/>
        <v>intergenic_variant</v>
      </c>
      <c r="M38" s="10">
        <v>4</v>
      </c>
      <c r="N38" s="10">
        <v>14577608</v>
      </c>
      <c r="O38" t="s">
        <v>426</v>
      </c>
      <c r="P38">
        <v>1</v>
      </c>
      <c r="Q38">
        <v>1</v>
      </c>
      <c r="R38">
        <v>1</v>
      </c>
      <c r="S38" t="s">
        <v>426</v>
      </c>
    </row>
    <row r="39" spans="1:19" x14ac:dyDescent="0.35">
      <c r="A39" t="str">
        <f>LEFT(VEP!B39,FIND(":",VEP!B39)-1)</f>
        <v>11</v>
      </c>
      <c r="B39" t="str">
        <f>RIGHT(VEP!B39,LEN(VEP!B39)-FIND("-",VEP!B39))</f>
        <v>54347903</v>
      </c>
      <c r="C39" t="str">
        <f>VEP!D39</f>
        <v>intron_variant,non_coding_transcript_variant</v>
      </c>
      <c r="E39" s="10">
        <v>4</v>
      </c>
      <c r="F39" s="10">
        <v>3146777</v>
      </c>
      <c r="G39" t="s">
        <v>430</v>
      </c>
      <c r="H39">
        <f t="shared" si="0"/>
        <v>1</v>
      </c>
      <c r="I39">
        <f t="shared" si="1"/>
        <v>1</v>
      </c>
      <c r="J39">
        <f t="shared" si="2"/>
        <v>1</v>
      </c>
      <c r="K39" t="str">
        <f t="shared" si="3"/>
        <v>intergenic_variant</v>
      </c>
      <c r="M39" s="10">
        <v>4</v>
      </c>
      <c r="N39" s="10">
        <v>17518453</v>
      </c>
      <c r="O39" t="s">
        <v>427</v>
      </c>
      <c r="P39">
        <v>1</v>
      </c>
      <c r="Q39">
        <v>1</v>
      </c>
      <c r="R39">
        <v>1</v>
      </c>
      <c r="S39" t="s">
        <v>427</v>
      </c>
    </row>
    <row r="40" spans="1:19" x14ac:dyDescent="0.35">
      <c r="A40" t="str">
        <f>LEFT(VEP!B40,FIND(":",VEP!B40)-1)</f>
        <v>11</v>
      </c>
      <c r="B40" t="str">
        <f>RIGHT(VEP!B40,LEN(VEP!B40)-FIND("-",VEP!B40))</f>
        <v>54347903</v>
      </c>
      <c r="C40" t="str">
        <f>VEP!D40</f>
        <v>intron_variant,non_coding_transcript_variant</v>
      </c>
      <c r="E40" s="10">
        <v>4</v>
      </c>
      <c r="F40" s="10">
        <v>14435498</v>
      </c>
      <c r="G40" t="s">
        <v>430</v>
      </c>
      <c r="H40">
        <f t="shared" si="0"/>
        <v>1</v>
      </c>
      <c r="I40">
        <f t="shared" si="1"/>
        <v>1</v>
      </c>
      <c r="J40">
        <f t="shared" si="2"/>
        <v>1</v>
      </c>
      <c r="K40" t="str">
        <f t="shared" si="3"/>
        <v>intergenic_variant</v>
      </c>
      <c r="M40" s="10">
        <v>4</v>
      </c>
      <c r="N40" s="10">
        <v>57340831</v>
      </c>
      <c r="O40" t="s">
        <v>430</v>
      </c>
      <c r="P40">
        <v>1</v>
      </c>
      <c r="Q40">
        <v>1</v>
      </c>
      <c r="R40">
        <v>1</v>
      </c>
      <c r="S40" t="s">
        <v>430</v>
      </c>
    </row>
    <row r="41" spans="1:19" x14ac:dyDescent="0.35">
      <c r="A41" t="str">
        <f>LEFT(VEP!B41,FIND(":",VEP!B41)-1)</f>
        <v>11</v>
      </c>
      <c r="B41" t="str">
        <f>RIGHT(VEP!B41,LEN(VEP!B41)-FIND("-",VEP!B41))</f>
        <v>54368623</v>
      </c>
      <c r="C41" t="str">
        <f>VEP!D41</f>
        <v>intron_variant,non_coding_transcript_variant</v>
      </c>
      <c r="E41" s="10">
        <v>4</v>
      </c>
      <c r="F41" s="10">
        <v>14577608</v>
      </c>
      <c r="G41" t="s">
        <v>426</v>
      </c>
      <c r="H41">
        <f t="shared" si="0"/>
        <v>1</v>
      </c>
      <c r="I41">
        <f t="shared" si="1"/>
        <v>1</v>
      </c>
      <c r="J41">
        <f t="shared" si="2"/>
        <v>1</v>
      </c>
      <c r="K41" t="str">
        <f t="shared" si="3"/>
        <v>intron_variant,non_coding_transcript_variant</v>
      </c>
      <c r="M41" s="10">
        <v>4</v>
      </c>
      <c r="N41" s="10">
        <v>57345395</v>
      </c>
      <c r="O41" t="s">
        <v>430</v>
      </c>
      <c r="P41">
        <v>1</v>
      </c>
      <c r="Q41">
        <v>1</v>
      </c>
      <c r="R41">
        <v>1</v>
      </c>
      <c r="S41" t="s">
        <v>430</v>
      </c>
    </row>
    <row r="42" spans="1:19" x14ac:dyDescent="0.35">
      <c r="A42" t="str">
        <f>LEFT(VEP!B42,FIND(":",VEP!B42)-1)</f>
        <v>11</v>
      </c>
      <c r="B42" t="str">
        <f>RIGHT(VEP!B42,LEN(VEP!B42)-FIND("-",VEP!B42))</f>
        <v>54368623</v>
      </c>
      <c r="C42" t="str">
        <f>VEP!D42</f>
        <v>intron_variant,non_coding_transcript_variant</v>
      </c>
      <c r="E42" s="10">
        <v>4</v>
      </c>
      <c r="F42" s="10">
        <v>17518453</v>
      </c>
      <c r="G42" t="s">
        <v>427</v>
      </c>
      <c r="H42">
        <f t="shared" si="0"/>
        <v>1</v>
      </c>
      <c r="I42">
        <f t="shared" si="1"/>
        <v>1</v>
      </c>
      <c r="J42">
        <f t="shared" si="2"/>
        <v>1</v>
      </c>
      <c r="K42" t="str">
        <f t="shared" si="3"/>
        <v>intron_variant</v>
      </c>
      <c r="M42" s="10">
        <v>4</v>
      </c>
      <c r="N42" s="10">
        <v>57366377</v>
      </c>
      <c r="O42" t="s">
        <v>430</v>
      </c>
      <c r="P42">
        <v>1</v>
      </c>
      <c r="Q42">
        <v>1</v>
      </c>
      <c r="R42">
        <v>1</v>
      </c>
      <c r="S42" t="s">
        <v>430</v>
      </c>
    </row>
    <row r="43" spans="1:19" x14ac:dyDescent="0.35">
      <c r="A43" t="str">
        <f>LEFT(VEP!B43,FIND(":",VEP!B43)-1)</f>
        <v>11</v>
      </c>
      <c r="B43" t="str">
        <f>RIGHT(VEP!B43,LEN(VEP!B43)-FIND("-",VEP!B43))</f>
        <v>54368623</v>
      </c>
      <c r="C43" t="str">
        <f>VEP!D43</f>
        <v>intron_variant,non_coding_transcript_variant</v>
      </c>
      <c r="E43" s="10">
        <v>4</v>
      </c>
      <c r="F43" s="10">
        <v>57340831</v>
      </c>
      <c r="G43" t="s">
        <v>430</v>
      </c>
      <c r="H43">
        <f t="shared" si="0"/>
        <v>1</v>
      </c>
      <c r="I43">
        <f t="shared" si="1"/>
        <v>1</v>
      </c>
      <c r="J43">
        <f t="shared" si="2"/>
        <v>1</v>
      </c>
      <c r="K43" t="str">
        <f t="shared" si="3"/>
        <v>intergenic_variant</v>
      </c>
      <c r="M43" s="10">
        <v>4</v>
      </c>
      <c r="N43" s="10">
        <v>57377127</v>
      </c>
      <c r="O43" t="s">
        <v>430</v>
      </c>
      <c r="P43">
        <v>1</v>
      </c>
      <c r="Q43">
        <v>1</v>
      </c>
      <c r="R43">
        <v>1</v>
      </c>
      <c r="S43" t="s">
        <v>430</v>
      </c>
    </row>
    <row r="44" spans="1:19" x14ac:dyDescent="0.35">
      <c r="A44" t="str">
        <f>LEFT(VEP!B44,FIND(":",VEP!B44)-1)</f>
        <v>11</v>
      </c>
      <c r="B44" t="str">
        <f>RIGHT(VEP!B44,LEN(VEP!B44)-FIND("-",VEP!B44))</f>
        <v>54368623</v>
      </c>
      <c r="C44" t="str">
        <f>VEP!D44</f>
        <v>intron_variant,non_coding_transcript_variant</v>
      </c>
      <c r="E44" s="10">
        <v>4</v>
      </c>
      <c r="F44" s="10">
        <v>57345395</v>
      </c>
      <c r="G44" t="s">
        <v>430</v>
      </c>
      <c r="H44">
        <f t="shared" si="0"/>
        <v>1</v>
      </c>
      <c r="I44">
        <f t="shared" si="1"/>
        <v>1</v>
      </c>
      <c r="J44">
        <f t="shared" si="2"/>
        <v>1</v>
      </c>
      <c r="K44" t="str">
        <f t="shared" si="3"/>
        <v>intergenic_variant</v>
      </c>
      <c r="M44" s="10">
        <v>4</v>
      </c>
      <c r="N44" s="10">
        <v>79892825</v>
      </c>
      <c r="O44" t="s">
        <v>430</v>
      </c>
      <c r="P44">
        <v>1</v>
      </c>
      <c r="Q44">
        <v>1</v>
      </c>
      <c r="R44">
        <v>1</v>
      </c>
      <c r="S44" t="s">
        <v>430</v>
      </c>
    </row>
    <row r="45" spans="1:19" x14ac:dyDescent="0.35">
      <c r="A45" t="str">
        <f>LEFT(VEP!B45,FIND(":",VEP!B45)-1)</f>
        <v>11</v>
      </c>
      <c r="B45" t="str">
        <f>RIGHT(VEP!B45,LEN(VEP!B45)-FIND("-",VEP!B45))</f>
        <v>54391443</v>
      </c>
      <c r="C45" t="str">
        <f>VEP!D45</f>
        <v>intron_variant,non_coding_transcript_variant</v>
      </c>
      <c r="E45" s="10">
        <v>4</v>
      </c>
      <c r="F45" s="10">
        <v>57366377</v>
      </c>
      <c r="G45" t="s">
        <v>430</v>
      </c>
      <c r="H45">
        <f t="shared" si="0"/>
        <v>1</v>
      </c>
      <c r="I45">
        <f t="shared" si="1"/>
        <v>1</v>
      </c>
      <c r="J45">
        <f t="shared" si="2"/>
        <v>1</v>
      </c>
      <c r="K45" t="str">
        <f t="shared" si="3"/>
        <v>intergenic_variant</v>
      </c>
      <c r="M45" s="10">
        <v>4</v>
      </c>
      <c r="N45" s="10">
        <v>79915023</v>
      </c>
      <c r="O45" t="s">
        <v>430</v>
      </c>
      <c r="P45">
        <v>1</v>
      </c>
      <c r="Q45">
        <v>1</v>
      </c>
      <c r="R45">
        <v>1</v>
      </c>
      <c r="S45" t="s">
        <v>430</v>
      </c>
    </row>
    <row r="46" spans="1:19" x14ac:dyDescent="0.35">
      <c r="A46" t="str">
        <f>LEFT(VEP!B46,FIND(":",VEP!B46)-1)</f>
        <v>11</v>
      </c>
      <c r="B46" t="str">
        <f>RIGHT(VEP!B46,LEN(VEP!B46)-FIND("-",VEP!B46))</f>
        <v>54391443</v>
      </c>
      <c r="C46" t="str">
        <f>VEP!D46</f>
        <v>intron_variant,non_coding_transcript_variant</v>
      </c>
      <c r="E46" s="10">
        <v>4</v>
      </c>
      <c r="F46" s="10">
        <v>57377127</v>
      </c>
      <c r="G46" t="s">
        <v>430</v>
      </c>
      <c r="H46">
        <f t="shared" si="0"/>
        <v>1</v>
      </c>
      <c r="I46">
        <f t="shared" si="1"/>
        <v>1</v>
      </c>
      <c r="J46">
        <f t="shared" si="2"/>
        <v>1</v>
      </c>
      <c r="K46" t="str">
        <f t="shared" si="3"/>
        <v>intergenic_variant</v>
      </c>
      <c r="M46" s="10">
        <v>4</v>
      </c>
      <c r="N46" s="10">
        <v>79926461</v>
      </c>
      <c r="O46" t="s">
        <v>430</v>
      </c>
      <c r="P46">
        <v>1</v>
      </c>
      <c r="Q46">
        <v>1</v>
      </c>
      <c r="R46">
        <v>1</v>
      </c>
      <c r="S46" t="s">
        <v>430</v>
      </c>
    </row>
    <row r="47" spans="1:19" x14ac:dyDescent="0.35">
      <c r="A47" t="str">
        <f>LEFT(VEP!B47,FIND(":",VEP!B47)-1)</f>
        <v>11</v>
      </c>
      <c r="B47" t="str">
        <f>RIGHT(VEP!B47,LEN(VEP!B47)-FIND("-",VEP!B47))</f>
        <v>54391443</v>
      </c>
      <c r="C47" t="str">
        <f>VEP!D47</f>
        <v>intron_variant,non_coding_transcript_variant</v>
      </c>
      <c r="E47" s="10">
        <v>4</v>
      </c>
      <c r="F47" s="10">
        <v>79892825</v>
      </c>
      <c r="G47" t="s">
        <v>430</v>
      </c>
      <c r="H47">
        <f t="shared" si="0"/>
        <v>1</v>
      </c>
      <c r="I47">
        <f t="shared" si="1"/>
        <v>1</v>
      </c>
      <c r="J47">
        <f t="shared" si="2"/>
        <v>1</v>
      </c>
      <c r="K47" t="str">
        <f t="shared" si="3"/>
        <v>intergenic_variant</v>
      </c>
      <c r="M47" s="10">
        <v>4</v>
      </c>
      <c r="N47" s="10">
        <v>80374988</v>
      </c>
      <c r="O47" t="s">
        <v>430</v>
      </c>
      <c r="P47">
        <v>1</v>
      </c>
      <c r="Q47">
        <v>1</v>
      </c>
      <c r="R47">
        <v>1</v>
      </c>
      <c r="S47" t="s">
        <v>430</v>
      </c>
    </row>
    <row r="48" spans="1:19" x14ac:dyDescent="0.35">
      <c r="A48" t="str">
        <f>LEFT(VEP!B48,FIND(":",VEP!B48)-1)</f>
        <v>11</v>
      </c>
      <c r="B48" t="str">
        <f>RIGHT(VEP!B48,LEN(VEP!B48)-FIND("-",VEP!B48))</f>
        <v>54391443</v>
      </c>
      <c r="C48" t="str">
        <f>VEP!D48</f>
        <v>intron_variant,non_coding_transcript_variant</v>
      </c>
      <c r="E48" s="10">
        <v>4</v>
      </c>
      <c r="F48" s="10">
        <v>79915023</v>
      </c>
      <c r="G48" t="s">
        <v>430</v>
      </c>
      <c r="H48">
        <f t="shared" si="0"/>
        <v>1</v>
      </c>
      <c r="I48">
        <f t="shared" si="1"/>
        <v>1</v>
      </c>
      <c r="J48">
        <f t="shared" si="2"/>
        <v>1</v>
      </c>
      <c r="K48" t="str">
        <f t="shared" si="3"/>
        <v>intergenic_variant</v>
      </c>
      <c r="M48" s="10">
        <v>4</v>
      </c>
      <c r="N48" s="10">
        <v>80388346</v>
      </c>
      <c r="O48" t="s">
        <v>430</v>
      </c>
      <c r="P48">
        <v>1</v>
      </c>
      <c r="Q48">
        <v>1</v>
      </c>
      <c r="R48">
        <v>1</v>
      </c>
      <c r="S48" t="s">
        <v>430</v>
      </c>
    </row>
    <row r="49" spans="1:19" x14ac:dyDescent="0.35">
      <c r="A49" t="str">
        <f>LEFT(VEP!B49,FIND(":",VEP!B49)-1)</f>
        <v>12</v>
      </c>
      <c r="B49" t="str">
        <f>RIGHT(VEP!B49,LEN(VEP!B49)-FIND("-",VEP!B49))</f>
        <v>25497970</v>
      </c>
      <c r="C49" t="str">
        <f>VEP!D49</f>
        <v>intron_variant,non_coding_transcript_variant</v>
      </c>
      <c r="E49" s="10">
        <v>4</v>
      </c>
      <c r="F49" s="10">
        <v>79926461</v>
      </c>
      <c r="G49" t="s">
        <v>430</v>
      </c>
      <c r="H49">
        <f t="shared" si="0"/>
        <v>1</v>
      </c>
      <c r="I49">
        <f t="shared" si="1"/>
        <v>1</v>
      </c>
      <c r="J49">
        <f t="shared" si="2"/>
        <v>1</v>
      </c>
      <c r="K49" t="str">
        <f t="shared" si="3"/>
        <v>intergenic_variant</v>
      </c>
      <c r="M49" s="10">
        <v>5</v>
      </c>
      <c r="N49" s="10">
        <v>3662272</v>
      </c>
      <c r="O49" t="s">
        <v>464</v>
      </c>
      <c r="P49">
        <v>1</v>
      </c>
      <c r="Q49">
        <v>1</v>
      </c>
      <c r="R49">
        <v>1</v>
      </c>
      <c r="S49" t="s">
        <v>464</v>
      </c>
    </row>
    <row r="50" spans="1:19" x14ac:dyDescent="0.35">
      <c r="A50" t="str">
        <f>LEFT(VEP!B50,FIND(":",VEP!B50)-1)</f>
        <v>12</v>
      </c>
      <c r="B50" t="str">
        <f>RIGHT(VEP!B50,LEN(VEP!B50)-FIND("-",VEP!B50))</f>
        <v>25497970</v>
      </c>
      <c r="C50" t="str">
        <f>VEP!D50</f>
        <v>intron_variant,non_coding_transcript_variant</v>
      </c>
      <c r="E50" s="10">
        <v>4</v>
      </c>
      <c r="F50" s="10">
        <v>80374988</v>
      </c>
      <c r="G50" t="s">
        <v>430</v>
      </c>
      <c r="H50">
        <f t="shared" si="0"/>
        <v>1</v>
      </c>
      <c r="I50">
        <f t="shared" si="1"/>
        <v>1</v>
      </c>
      <c r="J50">
        <f t="shared" si="2"/>
        <v>1</v>
      </c>
      <c r="K50" t="str">
        <f t="shared" si="3"/>
        <v>intergenic_variant</v>
      </c>
      <c r="M50" s="10">
        <v>5</v>
      </c>
      <c r="N50" s="10">
        <v>3668337</v>
      </c>
      <c r="O50" t="s">
        <v>430</v>
      </c>
      <c r="P50">
        <v>1</v>
      </c>
      <c r="Q50">
        <v>1</v>
      </c>
      <c r="R50">
        <v>1</v>
      </c>
      <c r="S50" t="s">
        <v>430</v>
      </c>
    </row>
    <row r="51" spans="1:19" x14ac:dyDescent="0.35">
      <c r="A51" t="str">
        <f>LEFT(VEP!B51,FIND(":",VEP!B51)-1)</f>
        <v>12</v>
      </c>
      <c r="B51" t="str">
        <f>RIGHT(VEP!B51,LEN(VEP!B51)-FIND("-",VEP!B51))</f>
        <v>26284264</v>
      </c>
      <c r="C51" t="str">
        <f>VEP!D51</f>
        <v>intergenic_variant</v>
      </c>
      <c r="E51" s="10">
        <v>4</v>
      </c>
      <c r="F51" s="10">
        <v>80388346</v>
      </c>
      <c r="G51" t="s">
        <v>430</v>
      </c>
      <c r="H51">
        <f t="shared" si="0"/>
        <v>1</v>
      </c>
      <c r="I51">
        <f t="shared" si="1"/>
        <v>1</v>
      </c>
      <c r="J51">
        <f t="shared" si="2"/>
        <v>1</v>
      </c>
      <c r="K51" t="str">
        <f t="shared" si="3"/>
        <v>intergenic_variant</v>
      </c>
      <c r="M51" s="10">
        <v>5</v>
      </c>
      <c r="N51" s="10">
        <v>3807420</v>
      </c>
      <c r="O51" t="s">
        <v>430</v>
      </c>
      <c r="P51">
        <v>1</v>
      </c>
      <c r="Q51">
        <v>1</v>
      </c>
      <c r="R51">
        <v>1</v>
      </c>
      <c r="S51" t="s">
        <v>430</v>
      </c>
    </row>
    <row r="52" spans="1:19" x14ac:dyDescent="0.35">
      <c r="A52" t="str">
        <f>LEFT(VEP!B52,FIND(":",VEP!B52)-1)</f>
        <v>12</v>
      </c>
      <c r="B52" t="str">
        <f>RIGHT(VEP!B52,LEN(VEP!B52)-FIND("-",VEP!B52))</f>
        <v>27248464</v>
      </c>
      <c r="C52" t="str">
        <f>VEP!D52</f>
        <v>intron_variant</v>
      </c>
      <c r="E52" s="10">
        <v>5</v>
      </c>
      <c r="F52" s="10">
        <v>3662272</v>
      </c>
      <c r="G52" t="s">
        <v>464</v>
      </c>
      <c r="H52">
        <f t="shared" si="0"/>
        <v>1</v>
      </c>
      <c r="I52">
        <f t="shared" si="1"/>
        <v>1</v>
      </c>
      <c r="J52">
        <f t="shared" si="2"/>
        <v>1</v>
      </c>
      <c r="K52" t="str">
        <f t="shared" si="3"/>
        <v>upstream_gene_variant</v>
      </c>
      <c r="M52" s="10">
        <v>5</v>
      </c>
      <c r="N52" s="10">
        <v>4064061</v>
      </c>
      <c r="O52" t="s">
        <v>427</v>
      </c>
      <c r="P52">
        <v>1</v>
      </c>
      <c r="Q52">
        <v>1</v>
      </c>
      <c r="R52">
        <v>1</v>
      </c>
      <c r="S52" t="s">
        <v>427</v>
      </c>
    </row>
    <row r="53" spans="1:19" x14ac:dyDescent="0.35">
      <c r="A53" t="str">
        <f>LEFT(VEP!B53,FIND(":",VEP!B53)-1)</f>
        <v>12</v>
      </c>
      <c r="B53" t="str">
        <f>RIGHT(VEP!B53,LEN(VEP!B53)-FIND("-",VEP!B53))</f>
        <v>31671091</v>
      </c>
      <c r="C53" t="str">
        <f>VEP!D53</f>
        <v>intron_variant</v>
      </c>
      <c r="E53" s="10">
        <v>5</v>
      </c>
      <c r="F53" s="10">
        <v>3668337</v>
      </c>
      <c r="G53" t="s">
        <v>430</v>
      </c>
      <c r="H53">
        <f t="shared" si="0"/>
        <v>1</v>
      </c>
      <c r="I53">
        <f t="shared" si="1"/>
        <v>1</v>
      </c>
      <c r="J53">
        <f t="shared" si="2"/>
        <v>1</v>
      </c>
      <c r="K53" t="str">
        <f t="shared" si="3"/>
        <v>intergenic_variant</v>
      </c>
      <c r="M53" s="10">
        <v>5</v>
      </c>
      <c r="N53" s="10">
        <v>4093514</v>
      </c>
      <c r="O53" t="s">
        <v>464</v>
      </c>
      <c r="P53">
        <v>1</v>
      </c>
      <c r="Q53">
        <v>1</v>
      </c>
      <c r="R53">
        <v>1</v>
      </c>
      <c r="S53" t="s">
        <v>464</v>
      </c>
    </row>
    <row r="54" spans="1:19" x14ac:dyDescent="0.35">
      <c r="A54" t="str">
        <f>LEFT(VEP!B54,FIND(":",VEP!B54)-1)</f>
        <v>12</v>
      </c>
      <c r="B54" t="str">
        <f>RIGHT(VEP!B54,LEN(VEP!B54)-FIND("-",VEP!B54))</f>
        <v>31691990</v>
      </c>
      <c r="C54" t="str">
        <f>VEP!D54</f>
        <v>intron_variant</v>
      </c>
      <c r="E54" s="10">
        <v>5</v>
      </c>
      <c r="F54" s="10">
        <v>3807420</v>
      </c>
      <c r="G54" t="s">
        <v>430</v>
      </c>
      <c r="H54">
        <f t="shared" si="0"/>
        <v>1</v>
      </c>
      <c r="I54">
        <f t="shared" si="1"/>
        <v>1</v>
      </c>
      <c r="J54">
        <f t="shared" si="2"/>
        <v>1</v>
      </c>
      <c r="K54" t="str">
        <f t="shared" si="3"/>
        <v>intergenic_variant</v>
      </c>
      <c r="M54" s="10">
        <v>5</v>
      </c>
      <c r="N54" s="10">
        <v>6838932</v>
      </c>
      <c r="O54" t="s">
        <v>426</v>
      </c>
      <c r="P54">
        <v>1</v>
      </c>
      <c r="Q54">
        <v>1</v>
      </c>
      <c r="R54">
        <v>1</v>
      </c>
      <c r="S54" t="s">
        <v>426</v>
      </c>
    </row>
    <row r="55" spans="1:19" x14ac:dyDescent="0.35">
      <c r="A55" t="str">
        <f>LEFT(VEP!B55,FIND(":",VEP!B55)-1)</f>
        <v>12</v>
      </c>
      <c r="B55" t="str">
        <f>RIGHT(VEP!B55,LEN(VEP!B55)-FIND("-",VEP!B55))</f>
        <v>31745290</v>
      </c>
      <c r="C55" t="str">
        <f>VEP!D55</f>
        <v>intron_variant</v>
      </c>
      <c r="E55" s="10">
        <v>5</v>
      </c>
      <c r="F55" s="10">
        <v>4064061</v>
      </c>
      <c r="G55" t="s">
        <v>427</v>
      </c>
      <c r="H55">
        <f t="shared" si="0"/>
        <v>1</v>
      </c>
      <c r="I55">
        <f t="shared" si="1"/>
        <v>1</v>
      </c>
      <c r="J55">
        <f t="shared" si="2"/>
        <v>1</v>
      </c>
      <c r="K55" t="str">
        <f t="shared" si="3"/>
        <v>intron_variant</v>
      </c>
      <c r="M55" s="10">
        <v>5</v>
      </c>
      <c r="N55" s="10">
        <v>6845530</v>
      </c>
      <c r="O55" t="s">
        <v>426</v>
      </c>
      <c r="P55">
        <v>1</v>
      </c>
      <c r="Q55">
        <v>1</v>
      </c>
      <c r="R55">
        <v>1</v>
      </c>
      <c r="S55" t="s">
        <v>426</v>
      </c>
    </row>
    <row r="56" spans="1:19" x14ac:dyDescent="0.35">
      <c r="A56" t="str">
        <f>LEFT(VEP!B56,FIND(":",VEP!B56)-1)</f>
        <v>12</v>
      </c>
      <c r="B56" t="str">
        <f>RIGHT(VEP!B56,LEN(VEP!B56)-FIND("-",VEP!B56))</f>
        <v>31835704</v>
      </c>
      <c r="C56" t="str">
        <f>VEP!D56</f>
        <v>intron_variant</v>
      </c>
      <c r="E56" s="10">
        <v>5</v>
      </c>
      <c r="F56" s="10">
        <v>4093514</v>
      </c>
      <c r="G56" t="s">
        <v>464</v>
      </c>
      <c r="H56">
        <f t="shared" si="0"/>
        <v>1</v>
      </c>
      <c r="I56">
        <f t="shared" si="1"/>
        <v>1</v>
      </c>
      <c r="J56">
        <f t="shared" si="2"/>
        <v>1</v>
      </c>
      <c r="K56" t="str">
        <f t="shared" si="3"/>
        <v>upstream_gene_variant</v>
      </c>
      <c r="M56" s="10">
        <v>5</v>
      </c>
      <c r="N56" s="10">
        <v>6859691</v>
      </c>
      <c r="O56" t="s">
        <v>430</v>
      </c>
      <c r="P56">
        <v>1</v>
      </c>
      <c r="Q56">
        <v>1</v>
      </c>
      <c r="R56">
        <v>1</v>
      </c>
      <c r="S56" t="s">
        <v>430</v>
      </c>
    </row>
    <row r="57" spans="1:19" x14ac:dyDescent="0.35">
      <c r="A57" t="str">
        <f>LEFT(VEP!B57,FIND(":",VEP!B57)-1)</f>
        <v>12</v>
      </c>
      <c r="B57" t="str">
        <f>RIGHT(VEP!B57,LEN(VEP!B57)-FIND("-",VEP!B57))</f>
        <v>31835704</v>
      </c>
      <c r="C57" t="str">
        <f>VEP!D57</f>
        <v>upstream_gene_variant</v>
      </c>
      <c r="E57" s="10">
        <v>5</v>
      </c>
      <c r="F57" s="10">
        <v>6838932</v>
      </c>
      <c r="G57" t="s">
        <v>426</v>
      </c>
      <c r="H57">
        <f t="shared" si="0"/>
        <v>1</v>
      </c>
      <c r="I57">
        <f t="shared" si="1"/>
        <v>1</v>
      </c>
      <c r="J57">
        <f t="shared" si="2"/>
        <v>1</v>
      </c>
      <c r="K57" t="str">
        <f t="shared" si="3"/>
        <v>intron_variant,non_coding_transcript_variant</v>
      </c>
      <c r="M57" s="10">
        <v>5</v>
      </c>
      <c r="N57" s="10">
        <v>34062036</v>
      </c>
      <c r="O57" t="s">
        <v>427</v>
      </c>
      <c r="P57">
        <v>1</v>
      </c>
      <c r="Q57">
        <v>1</v>
      </c>
      <c r="R57">
        <v>1</v>
      </c>
      <c r="S57" t="s">
        <v>427</v>
      </c>
    </row>
    <row r="58" spans="1:19" x14ac:dyDescent="0.35">
      <c r="A58" t="str">
        <f>LEFT(VEP!B58,FIND(":",VEP!B58)-1)</f>
        <v>13</v>
      </c>
      <c r="B58" t="str">
        <f>RIGHT(VEP!B58,LEN(VEP!B58)-FIND("-",VEP!B58))</f>
        <v>4180065</v>
      </c>
      <c r="C58" t="str">
        <f>VEP!D58</f>
        <v>intergenic_variant</v>
      </c>
      <c r="E58" s="10">
        <v>5</v>
      </c>
      <c r="F58" s="10">
        <v>6845530</v>
      </c>
      <c r="G58" t="s">
        <v>426</v>
      </c>
      <c r="H58">
        <f t="shared" si="0"/>
        <v>1</v>
      </c>
      <c r="I58">
        <f t="shared" si="1"/>
        <v>1</v>
      </c>
      <c r="J58">
        <f t="shared" si="2"/>
        <v>1</v>
      </c>
      <c r="K58" t="str">
        <f t="shared" si="3"/>
        <v>intron_variant,non_coding_transcript_variant</v>
      </c>
      <c r="M58" s="10">
        <v>5</v>
      </c>
      <c r="N58" s="10">
        <v>40202215</v>
      </c>
      <c r="O58" t="s">
        <v>430</v>
      </c>
      <c r="P58">
        <v>1</v>
      </c>
      <c r="Q58">
        <v>1</v>
      </c>
      <c r="R58">
        <v>1</v>
      </c>
      <c r="S58" t="s">
        <v>430</v>
      </c>
    </row>
    <row r="59" spans="1:19" x14ac:dyDescent="0.35">
      <c r="A59" t="str">
        <f>LEFT(VEP!B59,FIND(":",VEP!B59)-1)</f>
        <v>13</v>
      </c>
      <c r="B59" t="str">
        <f>RIGHT(VEP!B59,LEN(VEP!B59)-FIND("-",VEP!B59))</f>
        <v>4199845</v>
      </c>
      <c r="C59" t="str">
        <f>VEP!D59</f>
        <v>intergenic_variant</v>
      </c>
      <c r="E59" s="10">
        <v>5</v>
      </c>
      <c r="F59" s="10">
        <v>6859691</v>
      </c>
      <c r="G59" t="s">
        <v>430</v>
      </c>
      <c r="H59">
        <f t="shared" si="0"/>
        <v>1</v>
      </c>
      <c r="I59">
        <f t="shared" si="1"/>
        <v>1</v>
      </c>
      <c r="J59">
        <f t="shared" si="2"/>
        <v>1</v>
      </c>
      <c r="K59" t="str">
        <f t="shared" si="3"/>
        <v>intergenic_variant</v>
      </c>
      <c r="M59" s="10">
        <v>5</v>
      </c>
      <c r="N59" s="10">
        <v>42006811</v>
      </c>
      <c r="O59" t="s">
        <v>430</v>
      </c>
      <c r="P59">
        <v>1</v>
      </c>
      <c r="Q59">
        <v>1</v>
      </c>
      <c r="R59">
        <v>1</v>
      </c>
      <c r="S59" t="s">
        <v>430</v>
      </c>
    </row>
    <row r="60" spans="1:19" x14ac:dyDescent="0.35">
      <c r="A60" t="str">
        <f>LEFT(VEP!B60,FIND(":",VEP!B60)-1)</f>
        <v>13</v>
      </c>
      <c r="B60" t="str">
        <f>RIGHT(VEP!B60,LEN(VEP!B60)-FIND("-",VEP!B60))</f>
        <v>4214058</v>
      </c>
      <c r="C60" t="str">
        <f>VEP!D60</f>
        <v>downstream_gene_variant</v>
      </c>
      <c r="E60" s="10">
        <v>5</v>
      </c>
      <c r="F60" s="10">
        <v>34062036</v>
      </c>
      <c r="G60" t="s">
        <v>427</v>
      </c>
      <c r="H60">
        <f t="shared" si="0"/>
        <v>1</v>
      </c>
      <c r="I60">
        <f t="shared" si="1"/>
        <v>1</v>
      </c>
      <c r="J60">
        <f t="shared" si="2"/>
        <v>1</v>
      </c>
      <c r="K60" t="str">
        <f t="shared" si="3"/>
        <v>intron_variant</v>
      </c>
      <c r="M60" s="10">
        <v>5</v>
      </c>
      <c r="N60" s="10">
        <v>42038858</v>
      </c>
      <c r="O60" t="s">
        <v>430</v>
      </c>
      <c r="P60">
        <v>1</v>
      </c>
      <c r="Q60">
        <v>1</v>
      </c>
      <c r="R60">
        <v>1</v>
      </c>
      <c r="S60" t="s">
        <v>430</v>
      </c>
    </row>
    <row r="61" spans="1:19" x14ac:dyDescent="0.35">
      <c r="A61" t="str">
        <f>LEFT(VEP!B61,FIND(":",VEP!B61)-1)</f>
        <v>13</v>
      </c>
      <c r="B61" t="str">
        <f>RIGHT(VEP!B61,LEN(VEP!B61)-FIND("-",VEP!B61))</f>
        <v>4223549</v>
      </c>
      <c r="C61" t="str">
        <f>VEP!D61</f>
        <v>missense_variant</v>
      </c>
      <c r="E61" s="10">
        <v>5</v>
      </c>
      <c r="F61" s="10">
        <v>40202215</v>
      </c>
      <c r="G61" t="s">
        <v>430</v>
      </c>
      <c r="H61">
        <f t="shared" si="0"/>
        <v>1</v>
      </c>
      <c r="I61">
        <f t="shared" si="1"/>
        <v>1</v>
      </c>
      <c r="J61">
        <f t="shared" si="2"/>
        <v>1</v>
      </c>
      <c r="K61" t="str">
        <f t="shared" si="3"/>
        <v>intergenic_variant</v>
      </c>
      <c r="M61" s="10">
        <v>5</v>
      </c>
      <c r="N61" s="10">
        <v>42067631</v>
      </c>
      <c r="O61" t="s">
        <v>430</v>
      </c>
      <c r="P61">
        <v>1</v>
      </c>
      <c r="Q61">
        <v>1</v>
      </c>
      <c r="R61">
        <v>1</v>
      </c>
      <c r="S61" t="s">
        <v>430</v>
      </c>
    </row>
    <row r="62" spans="1:19" x14ac:dyDescent="0.35">
      <c r="A62" t="str">
        <f>LEFT(VEP!B62,FIND(":",VEP!B62)-1)</f>
        <v>13</v>
      </c>
      <c r="B62" t="str">
        <f>RIGHT(VEP!B62,LEN(VEP!B62)-FIND("-",VEP!B62))</f>
        <v>36023754</v>
      </c>
      <c r="C62" t="str">
        <f>VEP!D62</f>
        <v>upstream_gene_variant</v>
      </c>
      <c r="E62" s="10">
        <v>5</v>
      </c>
      <c r="F62" s="10">
        <v>42006811</v>
      </c>
      <c r="G62" t="s">
        <v>430</v>
      </c>
      <c r="H62">
        <f t="shared" si="0"/>
        <v>1</v>
      </c>
      <c r="I62">
        <f t="shared" si="1"/>
        <v>1</v>
      </c>
      <c r="J62">
        <f t="shared" si="2"/>
        <v>1</v>
      </c>
      <c r="K62" t="str">
        <f t="shared" si="3"/>
        <v>intergenic_variant</v>
      </c>
      <c r="M62" s="10">
        <v>5</v>
      </c>
      <c r="N62" s="10">
        <v>42068464</v>
      </c>
      <c r="O62" t="s">
        <v>430</v>
      </c>
      <c r="P62">
        <v>1</v>
      </c>
      <c r="Q62">
        <v>1</v>
      </c>
      <c r="R62">
        <v>1</v>
      </c>
      <c r="S62" t="s">
        <v>430</v>
      </c>
    </row>
    <row r="63" spans="1:19" x14ac:dyDescent="0.35">
      <c r="A63" t="str">
        <f>LEFT(VEP!B63,FIND(":",VEP!B63)-1)</f>
        <v>13</v>
      </c>
      <c r="B63" t="str">
        <f>RIGHT(VEP!B63,LEN(VEP!B63)-FIND("-",VEP!B63))</f>
        <v>36023754</v>
      </c>
      <c r="C63" t="str">
        <f>VEP!D63</f>
        <v>downstream_gene_variant</v>
      </c>
      <c r="E63" s="10">
        <v>5</v>
      </c>
      <c r="F63" s="10">
        <v>42038858</v>
      </c>
      <c r="G63" t="s">
        <v>430</v>
      </c>
      <c r="H63">
        <f t="shared" si="0"/>
        <v>1</v>
      </c>
      <c r="I63">
        <f t="shared" si="1"/>
        <v>1</v>
      </c>
      <c r="J63">
        <f t="shared" si="2"/>
        <v>1</v>
      </c>
      <c r="K63" t="str">
        <f t="shared" si="3"/>
        <v>intergenic_variant</v>
      </c>
      <c r="M63" s="10">
        <v>6</v>
      </c>
      <c r="N63" s="10">
        <v>33476699</v>
      </c>
      <c r="O63" t="s">
        <v>430</v>
      </c>
      <c r="P63">
        <v>1</v>
      </c>
      <c r="Q63">
        <v>1</v>
      </c>
      <c r="R63">
        <v>1</v>
      </c>
      <c r="S63" t="s">
        <v>430</v>
      </c>
    </row>
    <row r="64" spans="1:19" x14ac:dyDescent="0.35">
      <c r="A64" t="str">
        <f>LEFT(VEP!B64,FIND(":",VEP!B64)-1)</f>
        <v>13</v>
      </c>
      <c r="B64" t="str">
        <f>RIGHT(VEP!B64,LEN(VEP!B64)-FIND("-",VEP!B64))</f>
        <v>36046439</v>
      </c>
      <c r="C64" t="str">
        <f>VEP!D64</f>
        <v>intron_variant,non_coding_transcript_variant</v>
      </c>
      <c r="E64" s="10">
        <v>5</v>
      </c>
      <c r="F64" s="10">
        <v>42067631</v>
      </c>
      <c r="G64" t="s">
        <v>430</v>
      </c>
      <c r="H64">
        <f t="shared" si="0"/>
        <v>1</v>
      </c>
      <c r="I64">
        <f t="shared" si="1"/>
        <v>1</v>
      </c>
      <c r="J64">
        <f t="shared" si="2"/>
        <v>1</v>
      </c>
      <c r="K64" t="str">
        <f t="shared" si="3"/>
        <v>intergenic_variant</v>
      </c>
      <c r="M64" s="10">
        <v>6</v>
      </c>
      <c r="N64" s="10">
        <v>33487301</v>
      </c>
      <c r="O64" t="s">
        <v>422</v>
      </c>
      <c r="P64">
        <v>1</v>
      </c>
      <c r="Q64">
        <v>1</v>
      </c>
      <c r="R64">
        <v>1</v>
      </c>
      <c r="S64" t="s">
        <v>422</v>
      </c>
    </row>
    <row r="65" spans="1:19" x14ac:dyDescent="0.35">
      <c r="A65" t="str">
        <f>LEFT(VEP!B65,FIND(":",VEP!B65)-1)</f>
        <v>13</v>
      </c>
      <c r="B65" t="str">
        <f>RIGHT(VEP!B65,LEN(VEP!B65)-FIND("-",VEP!B65))</f>
        <v>36046439</v>
      </c>
      <c r="C65" t="str">
        <f>VEP!D65</f>
        <v>intron_variant,non_coding_transcript_variant</v>
      </c>
      <c r="E65" s="10">
        <v>5</v>
      </c>
      <c r="F65" s="10">
        <v>42068464</v>
      </c>
      <c r="G65" t="s">
        <v>430</v>
      </c>
      <c r="H65">
        <f t="shared" si="0"/>
        <v>1</v>
      </c>
      <c r="I65">
        <f t="shared" si="1"/>
        <v>1</v>
      </c>
      <c r="J65">
        <f t="shared" si="2"/>
        <v>1</v>
      </c>
      <c r="K65" t="str">
        <f t="shared" si="3"/>
        <v>intergenic_variant</v>
      </c>
      <c r="M65" s="10">
        <v>6</v>
      </c>
      <c r="N65" s="10">
        <v>33510473</v>
      </c>
      <c r="O65" t="s">
        <v>427</v>
      </c>
      <c r="P65">
        <v>1</v>
      </c>
      <c r="Q65">
        <v>1</v>
      </c>
      <c r="R65">
        <v>1</v>
      </c>
      <c r="S65" t="s">
        <v>427</v>
      </c>
    </row>
    <row r="66" spans="1:19" x14ac:dyDescent="0.35">
      <c r="A66" t="str">
        <f>LEFT(VEP!B66,FIND(":",VEP!B66)-1)</f>
        <v>13</v>
      </c>
      <c r="B66" t="str">
        <f>RIGHT(VEP!B66,LEN(VEP!B66)-FIND("-",VEP!B66))</f>
        <v>36055860</v>
      </c>
      <c r="C66" t="str">
        <f>VEP!D66</f>
        <v>non_coding_transcript_exon_variant</v>
      </c>
      <c r="E66" s="10">
        <v>6</v>
      </c>
      <c r="F66" s="10">
        <v>33476699</v>
      </c>
      <c r="G66" t="s">
        <v>430</v>
      </c>
      <c r="H66">
        <f t="shared" si="0"/>
        <v>1</v>
      </c>
      <c r="I66">
        <f t="shared" si="1"/>
        <v>1</v>
      </c>
      <c r="J66">
        <f t="shared" si="2"/>
        <v>1</v>
      </c>
      <c r="K66" t="str">
        <f t="shared" si="3"/>
        <v>intergenic_variant</v>
      </c>
      <c r="M66" s="10">
        <v>6</v>
      </c>
      <c r="N66" s="10">
        <v>33515108</v>
      </c>
      <c r="O66" t="s">
        <v>464</v>
      </c>
      <c r="P66">
        <v>1</v>
      </c>
      <c r="Q66">
        <v>1</v>
      </c>
      <c r="R66">
        <v>1</v>
      </c>
      <c r="S66" t="s">
        <v>464</v>
      </c>
    </row>
    <row r="67" spans="1:19" x14ac:dyDescent="0.35">
      <c r="A67" t="str">
        <f>LEFT(VEP!B67,FIND(":",VEP!B67)-1)</f>
        <v>13</v>
      </c>
      <c r="B67" t="str">
        <f>RIGHT(VEP!B67,LEN(VEP!B67)-FIND("-",VEP!B67))</f>
        <v>36055860</v>
      </c>
      <c r="C67" t="str">
        <f>VEP!D67</f>
        <v>non_coding_transcript_exon_variant</v>
      </c>
      <c r="E67" s="10">
        <v>6</v>
      </c>
      <c r="F67" s="10">
        <v>33487301</v>
      </c>
      <c r="G67" t="s">
        <v>422</v>
      </c>
      <c r="H67">
        <f t="shared" ref="H67:H130" si="4">IF(AND(E67=E66,F67=F66),H66+1,1)</f>
        <v>1</v>
      </c>
      <c r="I67">
        <f t="shared" ref="I67:I130" si="5">_xlfn.MAXIFS(H:H,F:F,F67,E:E,E67)</f>
        <v>1</v>
      </c>
      <c r="J67">
        <f t="shared" ref="J67:J130" si="6">IF(I67=H67,1,0)</f>
        <v>1</v>
      </c>
      <c r="K67" t="str">
        <f t="shared" ref="K67:K130" si="7">IF(AND(E67=E66,F67=F66),K66&amp;","&amp;G67,G67)</f>
        <v>downstream_gene_variant</v>
      </c>
      <c r="M67" s="10">
        <v>6</v>
      </c>
      <c r="N67" s="10">
        <v>33536974</v>
      </c>
      <c r="O67" t="s">
        <v>430</v>
      </c>
      <c r="P67">
        <v>1</v>
      </c>
      <c r="Q67">
        <v>1</v>
      </c>
      <c r="R67">
        <v>1</v>
      </c>
      <c r="S67" t="s">
        <v>430</v>
      </c>
    </row>
    <row r="68" spans="1:19" x14ac:dyDescent="0.35">
      <c r="A68" t="str">
        <f>LEFT(VEP!B68,FIND(":",VEP!B68)-1)</f>
        <v>13</v>
      </c>
      <c r="B68" t="str">
        <f>RIGHT(VEP!B68,LEN(VEP!B68)-FIND("-",VEP!B68))</f>
        <v>36072166</v>
      </c>
      <c r="C68" t="str">
        <f>VEP!D68</f>
        <v>intergenic_variant</v>
      </c>
      <c r="E68" s="10">
        <v>6</v>
      </c>
      <c r="F68" s="10">
        <v>33510473</v>
      </c>
      <c r="G68" t="s">
        <v>427</v>
      </c>
      <c r="H68">
        <f t="shared" si="4"/>
        <v>1</v>
      </c>
      <c r="I68">
        <f t="shared" si="5"/>
        <v>1</v>
      </c>
      <c r="J68">
        <f t="shared" si="6"/>
        <v>1</v>
      </c>
      <c r="K68" t="str">
        <f t="shared" si="7"/>
        <v>intron_variant</v>
      </c>
      <c r="M68" s="10">
        <v>6</v>
      </c>
      <c r="N68" s="10">
        <v>33550064</v>
      </c>
      <c r="O68" t="s">
        <v>430</v>
      </c>
      <c r="P68">
        <v>1</v>
      </c>
      <c r="Q68">
        <v>1</v>
      </c>
      <c r="R68">
        <v>1</v>
      </c>
      <c r="S68" t="s">
        <v>430</v>
      </c>
    </row>
    <row r="69" spans="1:19" x14ac:dyDescent="0.35">
      <c r="A69" t="str">
        <f>LEFT(VEP!B69,FIND(":",VEP!B69)-1)</f>
        <v>13</v>
      </c>
      <c r="B69" t="str">
        <f>RIGHT(VEP!B69,LEN(VEP!B69)-FIND("-",VEP!B69))</f>
        <v>36078894</v>
      </c>
      <c r="C69" t="str">
        <f>VEP!D69</f>
        <v>intergenic_variant</v>
      </c>
      <c r="E69" s="10">
        <v>6</v>
      </c>
      <c r="F69" s="10">
        <v>33515108</v>
      </c>
      <c r="G69" t="s">
        <v>464</v>
      </c>
      <c r="H69">
        <f t="shared" si="4"/>
        <v>1</v>
      </c>
      <c r="I69">
        <f t="shared" si="5"/>
        <v>1</v>
      </c>
      <c r="J69">
        <f t="shared" si="6"/>
        <v>1</v>
      </c>
      <c r="K69" t="str">
        <f t="shared" si="7"/>
        <v>upstream_gene_variant</v>
      </c>
      <c r="M69" s="10">
        <v>6</v>
      </c>
      <c r="N69" s="10">
        <v>33557870</v>
      </c>
      <c r="O69" t="s">
        <v>430</v>
      </c>
      <c r="P69">
        <v>1</v>
      </c>
      <c r="Q69">
        <v>1</v>
      </c>
      <c r="R69">
        <v>1</v>
      </c>
      <c r="S69" t="s">
        <v>430</v>
      </c>
    </row>
    <row r="70" spans="1:19" x14ac:dyDescent="0.35">
      <c r="A70" t="str">
        <f>LEFT(VEP!B70,FIND(":",VEP!B70)-1)</f>
        <v>13</v>
      </c>
      <c r="B70" t="str">
        <f>RIGHT(VEP!B70,LEN(VEP!B70)-FIND("-",VEP!B70))</f>
        <v>36089188</v>
      </c>
      <c r="C70" t="str">
        <f>VEP!D70</f>
        <v>downstream_gene_variant</v>
      </c>
      <c r="E70" s="10">
        <v>6</v>
      </c>
      <c r="F70" s="10">
        <v>33536974</v>
      </c>
      <c r="G70" t="s">
        <v>430</v>
      </c>
      <c r="H70">
        <f t="shared" si="4"/>
        <v>1</v>
      </c>
      <c r="I70">
        <f t="shared" si="5"/>
        <v>1</v>
      </c>
      <c r="J70">
        <f t="shared" si="6"/>
        <v>1</v>
      </c>
      <c r="K70" t="str">
        <f t="shared" si="7"/>
        <v>intergenic_variant</v>
      </c>
      <c r="M70" s="10">
        <v>6</v>
      </c>
      <c r="N70" s="10">
        <v>33564506</v>
      </c>
      <c r="O70" t="s">
        <v>430</v>
      </c>
      <c r="P70">
        <v>1</v>
      </c>
      <c r="Q70">
        <v>1</v>
      </c>
      <c r="R70">
        <v>1</v>
      </c>
      <c r="S70" t="s">
        <v>430</v>
      </c>
    </row>
    <row r="71" spans="1:19" x14ac:dyDescent="0.35">
      <c r="A71" t="str">
        <f>LEFT(VEP!B71,FIND(":",VEP!B71)-1)</f>
        <v>13</v>
      </c>
      <c r="B71" t="str">
        <f>RIGHT(VEP!B71,LEN(VEP!B71)-FIND("-",VEP!B71))</f>
        <v>36100682</v>
      </c>
      <c r="C71" t="str">
        <f>VEP!D71</f>
        <v>intergenic_variant</v>
      </c>
      <c r="E71" s="10">
        <v>6</v>
      </c>
      <c r="F71" s="10">
        <v>33550064</v>
      </c>
      <c r="G71" t="s">
        <v>430</v>
      </c>
      <c r="H71">
        <f t="shared" si="4"/>
        <v>1</v>
      </c>
      <c r="I71">
        <f t="shared" si="5"/>
        <v>1</v>
      </c>
      <c r="J71">
        <f t="shared" si="6"/>
        <v>1</v>
      </c>
      <c r="K71" t="str">
        <f t="shared" si="7"/>
        <v>intergenic_variant</v>
      </c>
      <c r="M71" s="10">
        <v>6</v>
      </c>
      <c r="N71" s="10">
        <v>33577636</v>
      </c>
      <c r="O71" t="s">
        <v>430</v>
      </c>
      <c r="P71">
        <v>1</v>
      </c>
      <c r="Q71">
        <v>1</v>
      </c>
      <c r="R71">
        <v>1</v>
      </c>
      <c r="S71" t="s">
        <v>430</v>
      </c>
    </row>
    <row r="72" spans="1:19" x14ac:dyDescent="0.35">
      <c r="A72" t="str">
        <f>LEFT(VEP!B72,FIND(":",VEP!B72)-1)</f>
        <v>14</v>
      </c>
      <c r="B72" t="str">
        <f>RIGHT(VEP!B72,LEN(VEP!B72)-FIND("-",VEP!B72))</f>
        <v>8117811</v>
      </c>
      <c r="C72" t="str">
        <f>VEP!D72</f>
        <v>3_prime_UTR_variant</v>
      </c>
      <c r="E72" s="10">
        <v>6</v>
      </c>
      <c r="F72" s="10">
        <v>33557870</v>
      </c>
      <c r="G72" t="s">
        <v>430</v>
      </c>
      <c r="H72">
        <f t="shared" si="4"/>
        <v>1</v>
      </c>
      <c r="I72">
        <f t="shared" si="5"/>
        <v>1</v>
      </c>
      <c r="J72">
        <f t="shared" si="6"/>
        <v>1</v>
      </c>
      <c r="K72" t="str">
        <f t="shared" si="7"/>
        <v>intergenic_variant</v>
      </c>
      <c r="M72" s="10">
        <v>6</v>
      </c>
      <c r="N72" s="10">
        <v>33587985</v>
      </c>
      <c r="O72" t="s">
        <v>430</v>
      </c>
      <c r="P72">
        <v>1</v>
      </c>
      <c r="Q72">
        <v>1</v>
      </c>
      <c r="R72">
        <v>1</v>
      </c>
      <c r="S72" t="s">
        <v>430</v>
      </c>
    </row>
    <row r="73" spans="1:19" x14ac:dyDescent="0.35">
      <c r="A73" t="str">
        <f>LEFT(VEP!B73,FIND(":",VEP!B73)-1)</f>
        <v>14</v>
      </c>
      <c r="B73" t="str">
        <f>RIGHT(VEP!B73,LEN(VEP!B73)-FIND("-",VEP!B73))</f>
        <v>8117811</v>
      </c>
      <c r="C73" t="str">
        <f>VEP!D73</f>
        <v>3_prime_UTR_variant</v>
      </c>
      <c r="E73" s="10">
        <v>6</v>
      </c>
      <c r="F73" s="10">
        <v>33564506</v>
      </c>
      <c r="G73" t="s">
        <v>430</v>
      </c>
      <c r="H73">
        <f t="shared" si="4"/>
        <v>1</v>
      </c>
      <c r="I73">
        <f t="shared" si="5"/>
        <v>1</v>
      </c>
      <c r="J73">
        <f t="shared" si="6"/>
        <v>1</v>
      </c>
      <c r="K73" t="str">
        <f t="shared" si="7"/>
        <v>intergenic_variant</v>
      </c>
      <c r="M73" s="10">
        <v>6</v>
      </c>
      <c r="N73" s="10">
        <v>33607897</v>
      </c>
      <c r="O73" t="s">
        <v>430</v>
      </c>
      <c r="P73">
        <v>1</v>
      </c>
      <c r="Q73">
        <v>1</v>
      </c>
      <c r="R73">
        <v>1</v>
      </c>
      <c r="S73" t="s">
        <v>430</v>
      </c>
    </row>
    <row r="74" spans="1:19" x14ac:dyDescent="0.35">
      <c r="A74" t="str">
        <f>LEFT(VEP!B74,FIND(":",VEP!B74)-1)</f>
        <v>15</v>
      </c>
      <c r="B74" t="str">
        <f>RIGHT(VEP!B74,LEN(VEP!B74)-FIND("-",VEP!B74))</f>
        <v>20281419</v>
      </c>
      <c r="C74" t="str">
        <f>VEP!D74</f>
        <v>intergenic_variant</v>
      </c>
      <c r="E74" s="10">
        <v>6</v>
      </c>
      <c r="F74" s="10">
        <v>33577636</v>
      </c>
      <c r="G74" t="s">
        <v>430</v>
      </c>
      <c r="H74">
        <f t="shared" si="4"/>
        <v>1</v>
      </c>
      <c r="I74">
        <f t="shared" si="5"/>
        <v>1</v>
      </c>
      <c r="J74">
        <f t="shared" si="6"/>
        <v>1</v>
      </c>
      <c r="K74" t="str">
        <f t="shared" si="7"/>
        <v>intergenic_variant</v>
      </c>
      <c r="M74" s="10">
        <v>6</v>
      </c>
      <c r="N74" s="10">
        <v>33612550</v>
      </c>
      <c r="O74" t="s">
        <v>430</v>
      </c>
      <c r="P74">
        <v>1</v>
      </c>
      <c r="Q74">
        <v>1</v>
      </c>
      <c r="R74">
        <v>1</v>
      </c>
      <c r="S74" t="s">
        <v>430</v>
      </c>
    </row>
    <row r="75" spans="1:19" x14ac:dyDescent="0.35">
      <c r="A75" t="str">
        <f>LEFT(VEP!B75,FIND(":",VEP!B75)-1)</f>
        <v>15</v>
      </c>
      <c r="B75" t="str">
        <f>RIGHT(VEP!B75,LEN(VEP!B75)-FIND("-",VEP!B75))</f>
        <v>20300432</v>
      </c>
      <c r="C75" t="str">
        <f>VEP!D75</f>
        <v>intergenic_variant</v>
      </c>
      <c r="E75" s="10">
        <v>6</v>
      </c>
      <c r="F75" s="10">
        <v>33587985</v>
      </c>
      <c r="G75" t="s">
        <v>430</v>
      </c>
      <c r="H75">
        <f t="shared" si="4"/>
        <v>1</v>
      </c>
      <c r="I75">
        <f t="shared" si="5"/>
        <v>1</v>
      </c>
      <c r="J75">
        <f t="shared" si="6"/>
        <v>1</v>
      </c>
      <c r="K75" t="str">
        <f t="shared" si="7"/>
        <v>intergenic_variant</v>
      </c>
      <c r="M75" s="10">
        <v>6</v>
      </c>
      <c r="N75" s="10">
        <v>33723176</v>
      </c>
      <c r="O75" t="s">
        <v>430</v>
      </c>
      <c r="P75">
        <v>1</v>
      </c>
      <c r="Q75">
        <v>1</v>
      </c>
      <c r="R75">
        <v>1</v>
      </c>
      <c r="S75" t="s">
        <v>430</v>
      </c>
    </row>
    <row r="76" spans="1:19" x14ac:dyDescent="0.35">
      <c r="A76" t="str">
        <f>LEFT(VEP!B76,FIND(":",VEP!B76)-1)</f>
        <v>15</v>
      </c>
      <c r="B76" t="str">
        <f>RIGHT(VEP!B76,LEN(VEP!B76)-FIND("-",VEP!B76))</f>
        <v>20317533</v>
      </c>
      <c r="C76" t="str">
        <f>VEP!D76</f>
        <v>intergenic_variant</v>
      </c>
      <c r="E76" s="10">
        <v>6</v>
      </c>
      <c r="F76" s="10">
        <v>33607897</v>
      </c>
      <c r="G76" t="s">
        <v>430</v>
      </c>
      <c r="H76">
        <f t="shared" si="4"/>
        <v>1</v>
      </c>
      <c r="I76">
        <f t="shared" si="5"/>
        <v>1</v>
      </c>
      <c r="J76">
        <f t="shared" si="6"/>
        <v>1</v>
      </c>
      <c r="K76" t="str">
        <f t="shared" si="7"/>
        <v>intergenic_variant</v>
      </c>
      <c r="M76" s="10">
        <v>6</v>
      </c>
      <c r="N76" s="10">
        <v>33739474</v>
      </c>
      <c r="O76" t="s">
        <v>430</v>
      </c>
      <c r="P76">
        <v>1</v>
      </c>
      <c r="Q76">
        <v>1</v>
      </c>
      <c r="R76">
        <v>1</v>
      </c>
      <c r="S76" t="s">
        <v>430</v>
      </c>
    </row>
    <row r="77" spans="1:19" x14ac:dyDescent="0.35">
      <c r="A77" t="str">
        <f>LEFT(VEP!B77,FIND(":",VEP!B77)-1)</f>
        <v>16</v>
      </c>
      <c r="B77" t="str">
        <f>RIGHT(VEP!B77,LEN(VEP!B77)-FIND("-",VEP!B77))</f>
        <v>7435289</v>
      </c>
      <c r="C77" t="str">
        <f>VEP!D77</f>
        <v>intron_variant</v>
      </c>
      <c r="E77" s="10">
        <v>6</v>
      </c>
      <c r="F77" s="10">
        <v>33612550</v>
      </c>
      <c r="G77" t="s">
        <v>430</v>
      </c>
      <c r="H77">
        <f t="shared" si="4"/>
        <v>1</v>
      </c>
      <c r="I77">
        <f t="shared" si="5"/>
        <v>1</v>
      </c>
      <c r="J77">
        <f t="shared" si="6"/>
        <v>1</v>
      </c>
      <c r="K77" t="str">
        <f t="shared" si="7"/>
        <v>intergenic_variant</v>
      </c>
      <c r="M77" s="10">
        <v>6</v>
      </c>
      <c r="N77" s="10">
        <v>47344887</v>
      </c>
      <c r="O77" t="s">
        <v>430</v>
      </c>
      <c r="P77">
        <v>1</v>
      </c>
      <c r="Q77">
        <v>1</v>
      </c>
      <c r="R77">
        <v>1</v>
      </c>
      <c r="S77" t="s">
        <v>430</v>
      </c>
    </row>
    <row r="78" spans="1:19" x14ac:dyDescent="0.35">
      <c r="A78" t="str">
        <f>LEFT(VEP!B78,FIND(":",VEP!B78)-1)</f>
        <v>16</v>
      </c>
      <c r="B78" t="str">
        <f>RIGHT(VEP!B78,LEN(VEP!B78)-FIND("-",VEP!B78))</f>
        <v>7462818</v>
      </c>
      <c r="C78" t="str">
        <f>VEP!D78</f>
        <v>upstream_gene_variant</v>
      </c>
      <c r="E78" s="10">
        <v>6</v>
      </c>
      <c r="F78" s="10">
        <v>33723176</v>
      </c>
      <c r="G78" t="s">
        <v>430</v>
      </c>
      <c r="H78">
        <f t="shared" si="4"/>
        <v>1</v>
      </c>
      <c r="I78">
        <f t="shared" si="5"/>
        <v>1</v>
      </c>
      <c r="J78">
        <f t="shared" si="6"/>
        <v>1</v>
      </c>
      <c r="K78" t="str">
        <f t="shared" si="7"/>
        <v>intergenic_variant</v>
      </c>
      <c r="M78" s="10">
        <v>6</v>
      </c>
      <c r="N78" s="10">
        <v>47380543</v>
      </c>
      <c r="O78" t="s">
        <v>430</v>
      </c>
      <c r="P78">
        <v>1</v>
      </c>
      <c r="Q78">
        <v>1</v>
      </c>
      <c r="R78">
        <v>1</v>
      </c>
      <c r="S78" t="s">
        <v>430</v>
      </c>
    </row>
    <row r="79" spans="1:19" x14ac:dyDescent="0.35">
      <c r="A79" t="str">
        <f>LEFT(VEP!B79,FIND(":",VEP!B79)-1)</f>
        <v>16</v>
      </c>
      <c r="B79" t="str">
        <f>RIGHT(VEP!B79,LEN(VEP!B79)-FIND("-",VEP!B79))</f>
        <v>7462818</v>
      </c>
      <c r="C79" t="str">
        <f>VEP!D79</f>
        <v>downstream_gene_variant</v>
      </c>
      <c r="E79" s="10">
        <v>6</v>
      </c>
      <c r="F79" s="10">
        <v>33739474</v>
      </c>
      <c r="G79" t="s">
        <v>430</v>
      </c>
      <c r="H79">
        <f t="shared" si="4"/>
        <v>1</v>
      </c>
      <c r="I79">
        <f t="shared" si="5"/>
        <v>1</v>
      </c>
      <c r="J79">
        <f t="shared" si="6"/>
        <v>1</v>
      </c>
      <c r="K79" t="str">
        <f t="shared" si="7"/>
        <v>intergenic_variant</v>
      </c>
      <c r="M79" s="10">
        <v>7</v>
      </c>
      <c r="N79" s="10">
        <v>24652821</v>
      </c>
      <c r="O79" t="s">
        <v>427</v>
      </c>
      <c r="P79">
        <v>1</v>
      </c>
      <c r="Q79">
        <v>1</v>
      </c>
      <c r="R79">
        <v>1</v>
      </c>
      <c r="S79" t="s">
        <v>427</v>
      </c>
    </row>
    <row r="80" spans="1:19" x14ac:dyDescent="0.35">
      <c r="A80" t="str">
        <f>LEFT(VEP!B80,FIND(":",VEP!B80)-1)</f>
        <v>16</v>
      </c>
      <c r="B80" t="str">
        <f>RIGHT(VEP!B80,LEN(VEP!B80)-FIND("-",VEP!B80))</f>
        <v>7497368</v>
      </c>
      <c r="C80" t="str">
        <f>VEP!D80</f>
        <v>intron_variant</v>
      </c>
      <c r="E80" s="10">
        <v>6</v>
      </c>
      <c r="F80" s="10">
        <v>47344887</v>
      </c>
      <c r="G80" t="s">
        <v>430</v>
      </c>
      <c r="H80">
        <f t="shared" si="4"/>
        <v>1</v>
      </c>
      <c r="I80">
        <f t="shared" si="5"/>
        <v>1</v>
      </c>
      <c r="J80">
        <f t="shared" si="6"/>
        <v>1</v>
      </c>
      <c r="K80" t="str">
        <f t="shared" si="7"/>
        <v>intergenic_variant</v>
      </c>
      <c r="M80" s="10">
        <v>7</v>
      </c>
      <c r="N80" s="10">
        <v>24664438</v>
      </c>
      <c r="O80" t="s">
        <v>464</v>
      </c>
      <c r="P80">
        <v>2</v>
      </c>
      <c r="Q80">
        <v>2</v>
      </c>
      <c r="R80">
        <v>1</v>
      </c>
      <c r="S80" t="s">
        <v>682</v>
      </c>
    </row>
    <row r="81" spans="1:19" x14ac:dyDescent="0.35">
      <c r="A81" t="str">
        <f>LEFT(VEP!B81,FIND(":",VEP!B81)-1)</f>
        <v>16</v>
      </c>
      <c r="B81" t="str">
        <f>RIGHT(VEP!B81,LEN(VEP!B81)-FIND("-",VEP!B81))</f>
        <v>7511448</v>
      </c>
      <c r="C81" t="str">
        <f>VEP!D81</f>
        <v>intergenic_variant</v>
      </c>
      <c r="E81" s="10">
        <v>6</v>
      </c>
      <c r="F81" s="10">
        <v>47380543</v>
      </c>
      <c r="G81" t="s">
        <v>430</v>
      </c>
      <c r="H81">
        <f t="shared" si="4"/>
        <v>1</v>
      </c>
      <c r="I81">
        <f t="shared" si="5"/>
        <v>1</v>
      </c>
      <c r="J81">
        <f t="shared" si="6"/>
        <v>1</v>
      </c>
      <c r="K81" t="str">
        <f t="shared" si="7"/>
        <v>intergenic_variant</v>
      </c>
      <c r="M81" s="10">
        <v>7</v>
      </c>
      <c r="N81" s="10">
        <v>43702273</v>
      </c>
      <c r="O81" t="s">
        <v>427</v>
      </c>
      <c r="P81">
        <v>1</v>
      </c>
      <c r="Q81">
        <v>1</v>
      </c>
      <c r="R81">
        <v>1</v>
      </c>
      <c r="S81" t="s">
        <v>427</v>
      </c>
    </row>
    <row r="82" spans="1:19" x14ac:dyDescent="0.35">
      <c r="A82" t="str">
        <f>LEFT(VEP!B82,FIND(":",VEP!B82)-1)</f>
        <v>16</v>
      </c>
      <c r="B82" t="str">
        <f>RIGHT(VEP!B82,LEN(VEP!B82)-FIND("-",VEP!B82))</f>
        <v>7513966</v>
      </c>
      <c r="C82" t="str">
        <f>VEP!D82</f>
        <v>intergenic_variant</v>
      </c>
      <c r="E82" s="10">
        <v>7</v>
      </c>
      <c r="F82" s="10">
        <v>24652821</v>
      </c>
      <c r="G82" t="s">
        <v>427</v>
      </c>
      <c r="H82">
        <f t="shared" si="4"/>
        <v>1</v>
      </c>
      <c r="I82">
        <f t="shared" si="5"/>
        <v>1</v>
      </c>
      <c r="J82">
        <f t="shared" si="6"/>
        <v>1</v>
      </c>
      <c r="K82" t="str">
        <f t="shared" si="7"/>
        <v>intron_variant</v>
      </c>
      <c r="M82" s="10">
        <v>7</v>
      </c>
      <c r="N82" s="10">
        <v>43719549</v>
      </c>
      <c r="O82" t="s">
        <v>464</v>
      </c>
      <c r="P82">
        <v>2</v>
      </c>
      <c r="Q82">
        <v>2</v>
      </c>
      <c r="R82">
        <v>1</v>
      </c>
      <c r="S82" t="s">
        <v>682</v>
      </c>
    </row>
    <row r="83" spans="1:19" x14ac:dyDescent="0.35">
      <c r="A83" t="str">
        <f>LEFT(VEP!B83,FIND(":",VEP!B83)-1)</f>
        <v>17</v>
      </c>
      <c r="B83" t="str">
        <f>RIGHT(VEP!B83,LEN(VEP!B83)-FIND("-",VEP!B83))</f>
        <v>3753156</v>
      </c>
      <c r="C83" t="str">
        <f>VEP!D83</f>
        <v>intergenic_variant</v>
      </c>
      <c r="E83" s="10">
        <v>7</v>
      </c>
      <c r="F83" s="10">
        <v>24664438</v>
      </c>
      <c r="G83" t="s">
        <v>427</v>
      </c>
      <c r="H83">
        <f t="shared" si="4"/>
        <v>1</v>
      </c>
      <c r="I83">
        <f t="shared" si="5"/>
        <v>2</v>
      </c>
      <c r="J83">
        <f t="shared" si="6"/>
        <v>0</v>
      </c>
      <c r="K83" t="str">
        <f t="shared" si="7"/>
        <v>intron_variant</v>
      </c>
      <c r="M83" s="10">
        <v>7</v>
      </c>
      <c r="N83" s="10">
        <v>43824889</v>
      </c>
      <c r="O83" t="s">
        <v>430</v>
      </c>
      <c r="P83">
        <v>1</v>
      </c>
      <c r="Q83">
        <v>1</v>
      </c>
      <c r="R83">
        <v>1</v>
      </c>
      <c r="S83" t="s">
        <v>430</v>
      </c>
    </row>
    <row r="84" spans="1:19" x14ac:dyDescent="0.35">
      <c r="A84" t="str">
        <f>LEFT(VEP!B84,FIND(":",VEP!B84)-1)</f>
        <v>18</v>
      </c>
      <c r="B84" t="str">
        <f>RIGHT(VEP!B84,LEN(VEP!B84)-FIND("-",VEP!B84))</f>
        <v>5182868</v>
      </c>
      <c r="C84" t="str">
        <f>VEP!D84</f>
        <v>intergenic_variant</v>
      </c>
      <c r="E84" s="10">
        <v>7</v>
      </c>
      <c r="F84" s="10">
        <v>24664438</v>
      </c>
      <c r="G84" t="s">
        <v>464</v>
      </c>
      <c r="H84">
        <f t="shared" si="4"/>
        <v>2</v>
      </c>
      <c r="I84">
        <f t="shared" si="5"/>
        <v>2</v>
      </c>
      <c r="J84">
        <f t="shared" si="6"/>
        <v>1</v>
      </c>
      <c r="K84" t="str">
        <f t="shared" si="7"/>
        <v>intron_variant,upstream_gene_variant</v>
      </c>
      <c r="M84" s="10">
        <v>7</v>
      </c>
      <c r="N84" s="10">
        <v>43839825</v>
      </c>
      <c r="O84" t="s">
        <v>430</v>
      </c>
      <c r="P84">
        <v>1</v>
      </c>
      <c r="Q84">
        <v>1</v>
      </c>
      <c r="R84">
        <v>1</v>
      </c>
      <c r="S84" t="s">
        <v>430</v>
      </c>
    </row>
    <row r="85" spans="1:19" x14ac:dyDescent="0.35">
      <c r="A85" t="str">
        <f>LEFT(VEP!B85,FIND(":",VEP!B85)-1)</f>
        <v>18</v>
      </c>
      <c r="B85" t="str">
        <f>RIGHT(VEP!B85,LEN(VEP!B85)-FIND("-",VEP!B85))</f>
        <v>29595073</v>
      </c>
      <c r="C85" t="str">
        <f>VEP!D85</f>
        <v>upstream_gene_variant</v>
      </c>
      <c r="E85" s="10">
        <v>7</v>
      </c>
      <c r="F85" s="10">
        <v>43702273</v>
      </c>
      <c r="G85" t="s">
        <v>427</v>
      </c>
      <c r="H85">
        <f t="shared" si="4"/>
        <v>1</v>
      </c>
      <c r="I85">
        <f t="shared" si="5"/>
        <v>1</v>
      </c>
      <c r="J85">
        <f t="shared" si="6"/>
        <v>1</v>
      </c>
      <c r="K85" t="str">
        <f t="shared" si="7"/>
        <v>intron_variant</v>
      </c>
      <c r="M85" s="10">
        <v>7</v>
      </c>
      <c r="N85" s="10">
        <v>45762366</v>
      </c>
      <c r="O85" t="s">
        <v>430</v>
      </c>
      <c r="P85">
        <v>1</v>
      </c>
      <c r="Q85">
        <v>1</v>
      </c>
      <c r="R85">
        <v>1</v>
      </c>
      <c r="S85" t="s">
        <v>430</v>
      </c>
    </row>
    <row r="86" spans="1:19" x14ac:dyDescent="0.35">
      <c r="A86" t="str">
        <f>LEFT(VEP!B86,FIND(":",VEP!B86)-1)</f>
        <v>18</v>
      </c>
      <c r="B86" t="str">
        <f>RIGHT(VEP!B86,LEN(VEP!B86)-FIND("-",VEP!B86))</f>
        <v>42926246</v>
      </c>
      <c r="C86" t="str">
        <f>VEP!D86</f>
        <v>intergenic_variant</v>
      </c>
      <c r="E86" s="10">
        <v>7</v>
      </c>
      <c r="F86" s="10">
        <v>43719549</v>
      </c>
      <c r="G86" t="s">
        <v>427</v>
      </c>
      <c r="H86">
        <f t="shared" si="4"/>
        <v>1</v>
      </c>
      <c r="I86">
        <f t="shared" si="5"/>
        <v>2</v>
      </c>
      <c r="J86">
        <f t="shared" si="6"/>
        <v>0</v>
      </c>
      <c r="K86" t="str">
        <f t="shared" si="7"/>
        <v>intron_variant</v>
      </c>
      <c r="M86" s="10">
        <v>7</v>
      </c>
      <c r="N86" s="10">
        <v>45847066</v>
      </c>
      <c r="O86" t="s">
        <v>430</v>
      </c>
      <c r="P86">
        <v>1</v>
      </c>
      <c r="Q86">
        <v>1</v>
      </c>
      <c r="R86">
        <v>1</v>
      </c>
      <c r="S86" t="s">
        <v>430</v>
      </c>
    </row>
    <row r="87" spans="1:19" x14ac:dyDescent="0.35">
      <c r="A87" t="str">
        <f>LEFT(VEP!B87,FIND(":",VEP!B87)-1)</f>
        <v>19</v>
      </c>
      <c r="B87" t="str">
        <f>RIGHT(VEP!B87,LEN(VEP!B87)-FIND("-",VEP!B87))</f>
        <v>4813917</v>
      </c>
      <c r="C87" t="str">
        <f>VEP!D87</f>
        <v>intergenic_variant</v>
      </c>
      <c r="E87" s="10">
        <v>7</v>
      </c>
      <c r="F87" s="10">
        <v>43719549</v>
      </c>
      <c r="G87" t="s">
        <v>464</v>
      </c>
      <c r="H87">
        <f t="shared" si="4"/>
        <v>2</v>
      </c>
      <c r="I87">
        <f t="shared" si="5"/>
        <v>2</v>
      </c>
      <c r="J87">
        <f t="shared" si="6"/>
        <v>1</v>
      </c>
      <c r="K87" t="str">
        <f t="shared" si="7"/>
        <v>intron_variant,upstream_gene_variant</v>
      </c>
      <c r="M87" s="10">
        <v>7</v>
      </c>
      <c r="N87" s="10">
        <v>45862873</v>
      </c>
      <c r="O87" t="s">
        <v>430</v>
      </c>
      <c r="P87">
        <v>1</v>
      </c>
      <c r="Q87">
        <v>1</v>
      </c>
      <c r="R87">
        <v>1</v>
      </c>
      <c r="S87" t="s">
        <v>430</v>
      </c>
    </row>
    <row r="88" spans="1:19" x14ac:dyDescent="0.35">
      <c r="A88" t="str">
        <f>LEFT(VEP!B88,FIND(":",VEP!B88)-1)</f>
        <v>19</v>
      </c>
      <c r="B88" t="str">
        <f>RIGHT(VEP!B88,LEN(VEP!B88)-FIND("-",VEP!B88))</f>
        <v>6178251</v>
      </c>
      <c r="C88" t="str">
        <f>VEP!D88</f>
        <v>intergenic_variant</v>
      </c>
      <c r="E88" s="10">
        <v>7</v>
      </c>
      <c r="F88" s="10">
        <v>43824889</v>
      </c>
      <c r="G88" t="s">
        <v>430</v>
      </c>
      <c r="H88">
        <f t="shared" si="4"/>
        <v>1</v>
      </c>
      <c r="I88">
        <f t="shared" si="5"/>
        <v>1</v>
      </c>
      <c r="J88">
        <f t="shared" si="6"/>
        <v>1</v>
      </c>
      <c r="K88" t="str">
        <f t="shared" si="7"/>
        <v>intergenic_variant</v>
      </c>
      <c r="M88" s="10">
        <v>7</v>
      </c>
      <c r="N88" s="10">
        <v>45870051</v>
      </c>
      <c r="O88" t="s">
        <v>430</v>
      </c>
      <c r="P88">
        <v>1</v>
      </c>
      <c r="Q88">
        <v>1</v>
      </c>
      <c r="R88">
        <v>1</v>
      </c>
      <c r="S88" t="s">
        <v>430</v>
      </c>
    </row>
    <row r="89" spans="1:19" x14ac:dyDescent="0.35">
      <c r="A89" t="str">
        <f>LEFT(VEP!B89,FIND(":",VEP!B89)-1)</f>
        <v>19</v>
      </c>
      <c r="B89" t="str">
        <f>RIGHT(VEP!B89,LEN(VEP!B89)-FIND("-",VEP!B89))</f>
        <v>6553427</v>
      </c>
      <c r="C89" t="str">
        <f>VEP!D89</f>
        <v>intergenic_variant</v>
      </c>
      <c r="E89" s="10">
        <v>7</v>
      </c>
      <c r="F89" s="10">
        <v>43839825</v>
      </c>
      <c r="G89" t="s">
        <v>430</v>
      </c>
      <c r="H89">
        <f t="shared" si="4"/>
        <v>1</v>
      </c>
      <c r="I89">
        <f t="shared" si="5"/>
        <v>1</v>
      </c>
      <c r="J89">
        <f t="shared" si="6"/>
        <v>1</v>
      </c>
      <c r="K89" t="str">
        <f t="shared" si="7"/>
        <v>intergenic_variant</v>
      </c>
      <c r="M89" s="10">
        <v>7</v>
      </c>
      <c r="N89" s="10">
        <v>45888863</v>
      </c>
      <c r="O89" t="s">
        <v>430</v>
      </c>
      <c r="P89">
        <v>1</v>
      </c>
      <c r="Q89">
        <v>1</v>
      </c>
      <c r="R89">
        <v>1</v>
      </c>
      <c r="S89" t="s">
        <v>430</v>
      </c>
    </row>
    <row r="90" spans="1:19" x14ac:dyDescent="0.35">
      <c r="A90" t="str">
        <f>LEFT(VEP!B90,FIND(":",VEP!B90)-1)</f>
        <v>19</v>
      </c>
      <c r="B90" t="str">
        <f>RIGHT(VEP!B90,LEN(VEP!B90)-FIND("-",VEP!B90))</f>
        <v>6560183</v>
      </c>
      <c r="C90" t="str">
        <f>VEP!D90</f>
        <v>intergenic_variant</v>
      </c>
      <c r="E90" s="10">
        <v>7</v>
      </c>
      <c r="F90" s="10">
        <v>45762366</v>
      </c>
      <c r="G90" t="s">
        <v>430</v>
      </c>
      <c r="H90">
        <f t="shared" si="4"/>
        <v>1</v>
      </c>
      <c r="I90">
        <f t="shared" si="5"/>
        <v>1</v>
      </c>
      <c r="J90">
        <f t="shared" si="6"/>
        <v>1</v>
      </c>
      <c r="K90" t="str">
        <f t="shared" si="7"/>
        <v>intergenic_variant</v>
      </c>
      <c r="M90" s="10">
        <v>7</v>
      </c>
      <c r="N90" s="10">
        <v>45909278</v>
      </c>
      <c r="O90" t="s">
        <v>426</v>
      </c>
      <c r="P90">
        <v>1</v>
      </c>
      <c r="Q90">
        <v>1</v>
      </c>
      <c r="R90">
        <v>1</v>
      </c>
      <c r="S90" t="s">
        <v>426</v>
      </c>
    </row>
    <row r="91" spans="1:19" x14ac:dyDescent="0.35">
      <c r="A91" t="str">
        <f>LEFT(VEP!B91,FIND(":",VEP!B91)-1)</f>
        <v>19</v>
      </c>
      <c r="B91" t="str">
        <f>RIGHT(VEP!B91,LEN(VEP!B91)-FIND("-",VEP!B91))</f>
        <v>6590666</v>
      </c>
      <c r="C91" t="str">
        <f>VEP!D91</f>
        <v>intergenic_variant</v>
      </c>
      <c r="E91" s="10">
        <v>7</v>
      </c>
      <c r="F91" s="10">
        <v>45847066</v>
      </c>
      <c r="G91" t="s">
        <v>430</v>
      </c>
      <c r="H91">
        <f t="shared" si="4"/>
        <v>1</v>
      </c>
      <c r="I91">
        <f t="shared" si="5"/>
        <v>1</v>
      </c>
      <c r="J91">
        <f t="shared" si="6"/>
        <v>1</v>
      </c>
      <c r="K91" t="str">
        <f t="shared" si="7"/>
        <v>intergenic_variant</v>
      </c>
      <c r="M91" s="10">
        <v>7</v>
      </c>
      <c r="N91" s="10">
        <v>45943309</v>
      </c>
      <c r="O91" t="s">
        <v>430</v>
      </c>
      <c r="P91">
        <v>1</v>
      </c>
      <c r="Q91">
        <v>1</v>
      </c>
      <c r="R91">
        <v>1</v>
      </c>
      <c r="S91" t="s">
        <v>430</v>
      </c>
    </row>
    <row r="92" spans="1:19" x14ac:dyDescent="0.35">
      <c r="A92" t="str">
        <f>LEFT(VEP!B92,FIND(":",VEP!B92)-1)</f>
        <v>19</v>
      </c>
      <c r="B92" t="str">
        <f>RIGHT(VEP!B92,LEN(VEP!B92)-FIND("-",VEP!B92))</f>
        <v>7095253</v>
      </c>
      <c r="C92" t="str">
        <f>VEP!D92</f>
        <v>intergenic_variant</v>
      </c>
      <c r="E92" s="10">
        <v>7</v>
      </c>
      <c r="F92" s="10">
        <v>45862873</v>
      </c>
      <c r="G92" t="s">
        <v>430</v>
      </c>
      <c r="H92">
        <f t="shared" si="4"/>
        <v>1</v>
      </c>
      <c r="I92">
        <f t="shared" si="5"/>
        <v>1</v>
      </c>
      <c r="J92">
        <f t="shared" si="6"/>
        <v>1</v>
      </c>
      <c r="K92" t="str">
        <f t="shared" si="7"/>
        <v>intergenic_variant</v>
      </c>
      <c r="M92" s="10">
        <v>7</v>
      </c>
      <c r="N92" s="10">
        <v>48982155</v>
      </c>
      <c r="O92" t="s">
        <v>426</v>
      </c>
      <c r="P92">
        <v>1</v>
      </c>
      <c r="Q92">
        <v>1</v>
      </c>
      <c r="R92">
        <v>1</v>
      </c>
      <c r="S92" t="s">
        <v>426</v>
      </c>
    </row>
    <row r="93" spans="1:19" x14ac:dyDescent="0.35">
      <c r="A93" t="str">
        <f>LEFT(VEP!B93,FIND(":",VEP!B93)-1)</f>
        <v>19</v>
      </c>
      <c r="B93" t="str">
        <f>RIGHT(VEP!B93,LEN(VEP!B93)-FIND("-",VEP!B93))</f>
        <v>7097389</v>
      </c>
      <c r="C93" t="str">
        <f>VEP!D93</f>
        <v>intergenic_variant</v>
      </c>
      <c r="E93" s="10">
        <v>7</v>
      </c>
      <c r="F93" s="10">
        <v>45870051</v>
      </c>
      <c r="G93" t="s">
        <v>430</v>
      </c>
      <c r="H93">
        <f t="shared" si="4"/>
        <v>1</v>
      </c>
      <c r="I93">
        <f t="shared" si="5"/>
        <v>1</v>
      </c>
      <c r="J93">
        <f t="shared" si="6"/>
        <v>1</v>
      </c>
      <c r="K93" t="str">
        <f t="shared" si="7"/>
        <v>intergenic_variant</v>
      </c>
      <c r="M93" s="10">
        <v>7</v>
      </c>
      <c r="N93" s="10">
        <v>54357413</v>
      </c>
      <c r="O93" t="s">
        <v>430</v>
      </c>
      <c r="P93">
        <v>1</v>
      </c>
      <c r="Q93">
        <v>1</v>
      </c>
      <c r="R93">
        <v>1</v>
      </c>
      <c r="S93" t="s">
        <v>430</v>
      </c>
    </row>
    <row r="94" spans="1:19" x14ac:dyDescent="0.35">
      <c r="A94" t="str">
        <f>LEFT(VEP!B94,FIND(":",VEP!B94)-1)</f>
        <v>19</v>
      </c>
      <c r="B94" t="str">
        <f>RIGHT(VEP!B94,LEN(VEP!B94)-FIND("-",VEP!B94))</f>
        <v>7117822</v>
      </c>
      <c r="C94" t="str">
        <f>VEP!D94</f>
        <v>intergenic_variant</v>
      </c>
      <c r="E94" s="10">
        <v>7</v>
      </c>
      <c r="F94" s="10">
        <v>45888863</v>
      </c>
      <c r="G94" t="s">
        <v>430</v>
      </c>
      <c r="H94">
        <f t="shared" si="4"/>
        <v>1</v>
      </c>
      <c r="I94">
        <f t="shared" si="5"/>
        <v>1</v>
      </c>
      <c r="J94">
        <f t="shared" si="6"/>
        <v>1</v>
      </c>
      <c r="K94" t="str">
        <f t="shared" si="7"/>
        <v>intergenic_variant</v>
      </c>
      <c r="M94" s="10">
        <v>7</v>
      </c>
      <c r="N94" s="10">
        <v>54367434</v>
      </c>
      <c r="O94" t="s">
        <v>430</v>
      </c>
      <c r="P94">
        <v>1</v>
      </c>
      <c r="Q94">
        <v>1</v>
      </c>
      <c r="R94">
        <v>1</v>
      </c>
      <c r="S94" t="s">
        <v>430</v>
      </c>
    </row>
    <row r="95" spans="1:19" x14ac:dyDescent="0.35">
      <c r="A95" t="str">
        <f>LEFT(VEP!B95,FIND(":",VEP!B95)-1)</f>
        <v>19</v>
      </c>
      <c r="B95" t="str">
        <f>RIGHT(VEP!B95,LEN(VEP!B95)-FIND("-",VEP!B95))</f>
        <v>7122489</v>
      </c>
      <c r="C95" t="str">
        <f>VEP!D95</f>
        <v>intergenic_variant</v>
      </c>
      <c r="E95" s="10">
        <v>7</v>
      </c>
      <c r="F95" s="10">
        <v>45909278</v>
      </c>
      <c r="G95" t="s">
        <v>426</v>
      </c>
      <c r="H95">
        <f t="shared" si="4"/>
        <v>1</v>
      </c>
      <c r="I95">
        <f t="shared" si="5"/>
        <v>1</v>
      </c>
      <c r="J95">
        <f t="shared" si="6"/>
        <v>1</v>
      </c>
      <c r="K95" t="str">
        <f t="shared" si="7"/>
        <v>intron_variant,non_coding_transcript_variant</v>
      </c>
      <c r="M95" s="10">
        <v>7</v>
      </c>
      <c r="N95" s="10">
        <v>54510930</v>
      </c>
      <c r="O95" t="s">
        <v>430</v>
      </c>
      <c r="P95">
        <v>1</v>
      </c>
      <c r="Q95">
        <v>1</v>
      </c>
      <c r="R95">
        <v>1</v>
      </c>
      <c r="S95" t="s">
        <v>430</v>
      </c>
    </row>
    <row r="96" spans="1:19" x14ac:dyDescent="0.35">
      <c r="A96" t="str">
        <f>LEFT(VEP!B96,FIND(":",VEP!B96)-1)</f>
        <v>19</v>
      </c>
      <c r="B96" t="str">
        <f>RIGHT(VEP!B96,LEN(VEP!B96)-FIND("-",VEP!B96))</f>
        <v>7134607</v>
      </c>
      <c r="C96" t="str">
        <f>VEP!D96</f>
        <v>intergenic_variant</v>
      </c>
      <c r="E96" s="10">
        <v>7</v>
      </c>
      <c r="F96" s="10">
        <v>45943309</v>
      </c>
      <c r="G96" t="s">
        <v>430</v>
      </c>
      <c r="H96">
        <f t="shared" si="4"/>
        <v>1</v>
      </c>
      <c r="I96">
        <f t="shared" si="5"/>
        <v>1</v>
      </c>
      <c r="J96">
        <f t="shared" si="6"/>
        <v>1</v>
      </c>
      <c r="K96" t="str">
        <f t="shared" si="7"/>
        <v>intergenic_variant</v>
      </c>
      <c r="M96" s="10">
        <v>7</v>
      </c>
      <c r="N96" s="10">
        <v>54529565</v>
      </c>
      <c r="O96" t="s">
        <v>430</v>
      </c>
      <c r="P96">
        <v>1</v>
      </c>
      <c r="Q96">
        <v>1</v>
      </c>
      <c r="R96">
        <v>1</v>
      </c>
      <c r="S96" t="s">
        <v>430</v>
      </c>
    </row>
    <row r="97" spans="1:19" x14ac:dyDescent="0.35">
      <c r="A97" t="str">
        <f>LEFT(VEP!B97,FIND(":",VEP!B97)-1)</f>
        <v>2</v>
      </c>
      <c r="B97" t="str">
        <f>RIGHT(VEP!B97,LEN(VEP!B97)-FIND("-",VEP!B97))</f>
        <v>18035654</v>
      </c>
      <c r="C97" t="str">
        <f>VEP!D97</f>
        <v>intron_variant</v>
      </c>
      <c r="E97" s="10">
        <v>7</v>
      </c>
      <c r="F97" s="10">
        <v>48982155</v>
      </c>
      <c r="G97" t="s">
        <v>426</v>
      </c>
      <c r="H97">
        <f t="shared" si="4"/>
        <v>1</v>
      </c>
      <c r="I97">
        <f t="shared" si="5"/>
        <v>1</v>
      </c>
      <c r="J97">
        <f t="shared" si="6"/>
        <v>1</v>
      </c>
      <c r="K97" t="str">
        <f t="shared" si="7"/>
        <v>intron_variant,non_coding_transcript_variant</v>
      </c>
      <c r="M97" s="10">
        <v>7</v>
      </c>
      <c r="N97" s="10">
        <v>56099877</v>
      </c>
      <c r="O97" t="s">
        <v>567</v>
      </c>
      <c r="P97">
        <v>1</v>
      </c>
      <c r="Q97">
        <v>1</v>
      </c>
      <c r="R97">
        <v>1</v>
      </c>
      <c r="S97" t="s">
        <v>567</v>
      </c>
    </row>
    <row r="98" spans="1:19" x14ac:dyDescent="0.35">
      <c r="A98" t="str">
        <f>LEFT(VEP!B98,FIND(":",VEP!B98)-1)</f>
        <v>2</v>
      </c>
      <c r="B98" t="str">
        <f>RIGHT(VEP!B98,LEN(VEP!B98)-FIND("-",VEP!B98))</f>
        <v>18035654</v>
      </c>
      <c r="C98" t="str">
        <f>VEP!D98</f>
        <v>intron_variant</v>
      </c>
      <c r="E98" s="10">
        <v>7</v>
      </c>
      <c r="F98" s="10">
        <v>54357413</v>
      </c>
      <c r="G98" t="s">
        <v>430</v>
      </c>
      <c r="H98">
        <f t="shared" si="4"/>
        <v>1</v>
      </c>
      <c r="I98">
        <f t="shared" si="5"/>
        <v>1</v>
      </c>
      <c r="J98">
        <f t="shared" si="6"/>
        <v>1</v>
      </c>
      <c r="K98" t="str">
        <f t="shared" si="7"/>
        <v>intergenic_variant</v>
      </c>
      <c r="M98" s="10">
        <v>8</v>
      </c>
      <c r="N98" s="10">
        <v>1589632</v>
      </c>
      <c r="O98" t="s">
        <v>427</v>
      </c>
      <c r="P98">
        <v>1</v>
      </c>
      <c r="Q98">
        <v>1</v>
      </c>
      <c r="R98">
        <v>1</v>
      </c>
      <c r="S98" t="s">
        <v>427</v>
      </c>
    </row>
    <row r="99" spans="1:19" x14ac:dyDescent="0.35">
      <c r="A99" t="str">
        <f>LEFT(VEP!B99,FIND(":",VEP!B99)-1)</f>
        <v>2</v>
      </c>
      <c r="B99" t="str">
        <f>RIGHT(VEP!B99,LEN(VEP!B99)-FIND("-",VEP!B99))</f>
        <v>18035654</v>
      </c>
      <c r="C99" t="str">
        <f>VEP!D99</f>
        <v>intron_variant</v>
      </c>
      <c r="E99" s="10">
        <v>7</v>
      </c>
      <c r="F99" s="10">
        <v>54367434</v>
      </c>
      <c r="G99" t="s">
        <v>430</v>
      </c>
      <c r="H99">
        <f t="shared" si="4"/>
        <v>1</v>
      </c>
      <c r="I99">
        <f t="shared" si="5"/>
        <v>1</v>
      </c>
      <c r="J99">
        <f t="shared" si="6"/>
        <v>1</v>
      </c>
      <c r="K99" t="str">
        <f t="shared" si="7"/>
        <v>intergenic_variant</v>
      </c>
      <c r="M99" s="10">
        <v>8</v>
      </c>
      <c r="N99" s="10">
        <v>1620419</v>
      </c>
      <c r="O99" t="s">
        <v>427</v>
      </c>
      <c r="P99">
        <v>1</v>
      </c>
      <c r="Q99">
        <v>1</v>
      </c>
      <c r="R99">
        <v>1</v>
      </c>
      <c r="S99" t="s">
        <v>427</v>
      </c>
    </row>
    <row r="100" spans="1:19" x14ac:dyDescent="0.35">
      <c r="A100" t="str">
        <f>LEFT(VEP!B100,FIND(":",VEP!B100)-1)</f>
        <v>2</v>
      </c>
      <c r="B100" t="str">
        <f>RIGHT(VEP!B100,LEN(VEP!B100)-FIND("-",VEP!B100))</f>
        <v>18035654</v>
      </c>
      <c r="C100" t="str">
        <f>VEP!D100</f>
        <v>intron_variant</v>
      </c>
      <c r="E100" s="10">
        <v>7</v>
      </c>
      <c r="F100" s="10">
        <v>54510930</v>
      </c>
      <c r="G100" t="s">
        <v>430</v>
      </c>
      <c r="H100">
        <f t="shared" si="4"/>
        <v>1</v>
      </c>
      <c r="I100">
        <f t="shared" si="5"/>
        <v>1</v>
      </c>
      <c r="J100">
        <f t="shared" si="6"/>
        <v>1</v>
      </c>
      <c r="K100" t="str">
        <f t="shared" si="7"/>
        <v>intergenic_variant</v>
      </c>
      <c r="M100" s="10">
        <v>8</v>
      </c>
      <c r="N100" s="10">
        <v>1639245</v>
      </c>
      <c r="O100" t="s">
        <v>427</v>
      </c>
      <c r="P100">
        <v>1</v>
      </c>
      <c r="Q100">
        <v>1</v>
      </c>
      <c r="R100">
        <v>1</v>
      </c>
      <c r="S100" t="s">
        <v>427</v>
      </c>
    </row>
    <row r="101" spans="1:19" x14ac:dyDescent="0.35">
      <c r="A101" t="str">
        <f>LEFT(VEP!B101,FIND(":",VEP!B101)-1)</f>
        <v>2</v>
      </c>
      <c r="B101" t="str">
        <f>RIGHT(VEP!B101,LEN(VEP!B101)-FIND("-",VEP!B101))</f>
        <v>18035654</v>
      </c>
      <c r="C101" t="str">
        <f>VEP!D101</f>
        <v>intron_variant</v>
      </c>
      <c r="E101" s="10">
        <v>7</v>
      </c>
      <c r="F101" s="10">
        <v>54529565</v>
      </c>
      <c r="G101" t="s">
        <v>430</v>
      </c>
      <c r="H101">
        <f t="shared" si="4"/>
        <v>1</v>
      </c>
      <c r="I101">
        <f t="shared" si="5"/>
        <v>1</v>
      </c>
      <c r="J101">
        <f t="shared" si="6"/>
        <v>1</v>
      </c>
      <c r="K101" t="str">
        <f t="shared" si="7"/>
        <v>intergenic_variant</v>
      </c>
      <c r="M101" s="10">
        <v>8</v>
      </c>
      <c r="N101" s="10">
        <v>1668981</v>
      </c>
      <c r="O101" t="s">
        <v>427</v>
      </c>
      <c r="P101">
        <v>1</v>
      </c>
      <c r="Q101">
        <v>1</v>
      </c>
      <c r="R101">
        <v>1</v>
      </c>
      <c r="S101" t="s">
        <v>427</v>
      </c>
    </row>
    <row r="102" spans="1:19" x14ac:dyDescent="0.35">
      <c r="A102" t="str">
        <f>LEFT(VEP!B102,FIND(":",VEP!B102)-1)</f>
        <v>2</v>
      </c>
      <c r="B102" t="str">
        <f>RIGHT(VEP!B102,LEN(VEP!B102)-FIND("-",VEP!B102))</f>
        <v>19458355</v>
      </c>
      <c r="C102" t="str">
        <f>VEP!D102</f>
        <v>intergenic_variant</v>
      </c>
      <c r="E102" s="10">
        <v>7</v>
      </c>
      <c r="F102" s="10">
        <v>56099877</v>
      </c>
      <c r="G102" t="s">
        <v>567</v>
      </c>
      <c r="H102">
        <f t="shared" si="4"/>
        <v>1</v>
      </c>
      <c r="I102">
        <f t="shared" si="5"/>
        <v>1</v>
      </c>
      <c r="J102">
        <f t="shared" si="6"/>
        <v>1</v>
      </c>
      <c r="K102" t="str">
        <f t="shared" si="7"/>
        <v>synonymous_variant</v>
      </c>
      <c r="M102" s="10">
        <v>8</v>
      </c>
      <c r="N102" s="10">
        <v>1675719</v>
      </c>
      <c r="O102" t="s">
        <v>427</v>
      </c>
      <c r="P102">
        <v>1</v>
      </c>
      <c r="Q102">
        <v>1</v>
      </c>
      <c r="R102">
        <v>1</v>
      </c>
      <c r="S102" t="s">
        <v>427</v>
      </c>
    </row>
    <row r="103" spans="1:19" x14ac:dyDescent="0.35">
      <c r="A103" t="str">
        <f>LEFT(VEP!B103,FIND(":",VEP!B103)-1)</f>
        <v>2</v>
      </c>
      <c r="B103" t="str">
        <f>RIGHT(VEP!B103,LEN(VEP!B103)-FIND("-",VEP!B103))</f>
        <v>19490670</v>
      </c>
      <c r="C103" t="str">
        <f>VEP!D103</f>
        <v>intron_variant</v>
      </c>
      <c r="E103" s="10">
        <v>8</v>
      </c>
      <c r="F103" s="10">
        <v>1589632</v>
      </c>
      <c r="G103" t="s">
        <v>427</v>
      </c>
      <c r="H103">
        <f t="shared" si="4"/>
        <v>1</v>
      </c>
      <c r="I103">
        <f t="shared" si="5"/>
        <v>1</v>
      </c>
      <c r="J103">
        <f t="shared" si="6"/>
        <v>1</v>
      </c>
      <c r="K103" t="str">
        <f t="shared" si="7"/>
        <v>intron_variant</v>
      </c>
      <c r="M103" s="10">
        <v>8</v>
      </c>
      <c r="N103" s="10">
        <v>7601169</v>
      </c>
      <c r="O103" t="s">
        <v>430</v>
      </c>
      <c r="P103">
        <v>1</v>
      </c>
      <c r="Q103">
        <v>1</v>
      </c>
      <c r="R103">
        <v>1</v>
      </c>
      <c r="S103" t="s">
        <v>430</v>
      </c>
    </row>
    <row r="104" spans="1:19" x14ac:dyDescent="0.35">
      <c r="A104" t="str">
        <f>LEFT(VEP!B104,FIND(":",VEP!B104)-1)</f>
        <v>2</v>
      </c>
      <c r="B104" t="str">
        <f>RIGHT(VEP!B104,LEN(VEP!B104)-FIND("-",VEP!B104))</f>
        <v>19490670</v>
      </c>
      <c r="C104" t="str">
        <f>VEP!D104</f>
        <v>intron_variant</v>
      </c>
      <c r="E104" s="10">
        <v>8</v>
      </c>
      <c r="F104" s="10">
        <v>1620419</v>
      </c>
      <c r="G104" t="s">
        <v>427</v>
      </c>
      <c r="H104">
        <f t="shared" si="4"/>
        <v>1</v>
      </c>
      <c r="I104">
        <f t="shared" si="5"/>
        <v>1</v>
      </c>
      <c r="J104">
        <f t="shared" si="6"/>
        <v>1</v>
      </c>
      <c r="K104" t="str">
        <f t="shared" si="7"/>
        <v>intron_variant</v>
      </c>
      <c r="M104" s="10">
        <v>8</v>
      </c>
      <c r="N104" s="10">
        <v>7735497</v>
      </c>
      <c r="O104" t="s">
        <v>430</v>
      </c>
      <c r="P104">
        <v>1</v>
      </c>
      <c r="Q104">
        <v>1</v>
      </c>
      <c r="R104">
        <v>1</v>
      </c>
      <c r="S104" t="s">
        <v>430</v>
      </c>
    </row>
    <row r="105" spans="1:19" x14ac:dyDescent="0.35">
      <c r="A105" t="str">
        <f>LEFT(VEP!B105,FIND(":",VEP!B105)-1)</f>
        <v>2</v>
      </c>
      <c r="B105" t="str">
        <f>RIGHT(VEP!B105,LEN(VEP!B105)-FIND("-",VEP!B105))</f>
        <v>19612695</v>
      </c>
      <c r="C105" t="str">
        <f>VEP!D105</f>
        <v>intron_variant</v>
      </c>
      <c r="E105" s="10">
        <v>8</v>
      </c>
      <c r="F105" s="10">
        <v>1639245</v>
      </c>
      <c r="G105" t="s">
        <v>427</v>
      </c>
      <c r="H105">
        <f t="shared" si="4"/>
        <v>1</v>
      </c>
      <c r="I105">
        <f t="shared" si="5"/>
        <v>1</v>
      </c>
      <c r="J105">
        <f t="shared" si="6"/>
        <v>1</v>
      </c>
      <c r="K105" t="str">
        <f t="shared" si="7"/>
        <v>intron_variant</v>
      </c>
      <c r="M105" s="10">
        <v>8</v>
      </c>
      <c r="N105" s="10">
        <v>21196557</v>
      </c>
      <c r="O105" t="s">
        <v>430</v>
      </c>
      <c r="P105">
        <v>1</v>
      </c>
      <c r="Q105">
        <v>1</v>
      </c>
      <c r="R105">
        <v>1</v>
      </c>
      <c r="S105" t="s">
        <v>430</v>
      </c>
    </row>
    <row r="106" spans="1:19" x14ac:dyDescent="0.35">
      <c r="A106" t="str">
        <f>LEFT(VEP!B106,FIND(":",VEP!B106)-1)</f>
        <v>2</v>
      </c>
      <c r="B106" t="str">
        <f>RIGHT(VEP!B106,LEN(VEP!B106)-FIND("-",VEP!B106))</f>
        <v>19612695</v>
      </c>
      <c r="C106" t="str">
        <f>VEP!D106</f>
        <v>intron_variant</v>
      </c>
      <c r="E106" s="10">
        <v>8</v>
      </c>
      <c r="F106" s="10">
        <v>1668981</v>
      </c>
      <c r="G106" t="s">
        <v>427</v>
      </c>
      <c r="H106">
        <f t="shared" si="4"/>
        <v>1</v>
      </c>
      <c r="I106">
        <f t="shared" si="5"/>
        <v>1</v>
      </c>
      <c r="J106">
        <f t="shared" si="6"/>
        <v>1</v>
      </c>
      <c r="K106" t="str">
        <f t="shared" si="7"/>
        <v>intron_variant</v>
      </c>
      <c r="M106" s="10">
        <v>8</v>
      </c>
      <c r="N106" s="10">
        <v>46608702</v>
      </c>
      <c r="O106" t="s">
        <v>567</v>
      </c>
      <c r="P106">
        <v>2</v>
      </c>
      <c r="Q106">
        <v>2</v>
      </c>
      <c r="R106">
        <v>1</v>
      </c>
      <c r="S106" t="s">
        <v>1533</v>
      </c>
    </row>
    <row r="107" spans="1:19" x14ac:dyDescent="0.35">
      <c r="A107" t="str">
        <f>LEFT(VEP!B107,FIND(":",VEP!B107)-1)</f>
        <v>2</v>
      </c>
      <c r="B107" t="str">
        <f>RIGHT(VEP!B107,LEN(VEP!B107)-FIND("-",VEP!B107))</f>
        <v>61876498</v>
      </c>
      <c r="C107" t="str">
        <f>VEP!D107</f>
        <v>intron_variant</v>
      </c>
      <c r="E107" s="10">
        <v>8</v>
      </c>
      <c r="F107" s="10">
        <v>1675719</v>
      </c>
      <c r="G107" t="s">
        <v>427</v>
      </c>
      <c r="H107">
        <f t="shared" si="4"/>
        <v>1</v>
      </c>
      <c r="I107">
        <f t="shared" si="5"/>
        <v>1</v>
      </c>
      <c r="J107">
        <f t="shared" si="6"/>
        <v>1</v>
      </c>
      <c r="K107" t="str">
        <f t="shared" si="7"/>
        <v>intron_variant</v>
      </c>
      <c r="M107" s="10">
        <v>9</v>
      </c>
      <c r="N107" s="10">
        <v>29752455</v>
      </c>
      <c r="O107" t="s">
        <v>430</v>
      </c>
      <c r="P107">
        <v>1</v>
      </c>
      <c r="Q107">
        <v>1</v>
      </c>
      <c r="R107">
        <v>1</v>
      </c>
      <c r="S107" t="s">
        <v>430</v>
      </c>
    </row>
    <row r="108" spans="1:19" x14ac:dyDescent="0.35">
      <c r="A108" t="str">
        <f>LEFT(VEP!B108,FIND(":",VEP!B108)-1)</f>
        <v>2</v>
      </c>
      <c r="B108" t="str">
        <f>RIGHT(VEP!B108,LEN(VEP!B108)-FIND("-",VEP!B108))</f>
        <v>61876498</v>
      </c>
      <c r="C108" t="str">
        <f>VEP!D108</f>
        <v>intron_variant</v>
      </c>
      <c r="E108" s="10">
        <v>8</v>
      </c>
      <c r="F108" s="10">
        <v>7601169</v>
      </c>
      <c r="G108" t="s">
        <v>430</v>
      </c>
      <c r="H108">
        <f t="shared" si="4"/>
        <v>1</v>
      </c>
      <c r="I108">
        <f t="shared" si="5"/>
        <v>1</v>
      </c>
      <c r="J108">
        <f t="shared" si="6"/>
        <v>1</v>
      </c>
      <c r="K108" t="str">
        <f t="shared" si="7"/>
        <v>intergenic_variant</v>
      </c>
      <c r="M108" s="10">
        <v>9</v>
      </c>
      <c r="N108" s="10">
        <v>29831895</v>
      </c>
      <c r="O108" t="s">
        <v>426</v>
      </c>
      <c r="P108">
        <v>1</v>
      </c>
      <c r="Q108">
        <v>1</v>
      </c>
      <c r="R108">
        <v>1</v>
      </c>
      <c r="S108" t="s">
        <v>426</v>
      </c>
    </row>
    <row r="109" spans="1:19" x14ac:dyDescent="0.35">
      <c r="A109" t="str">
        <f>LEFT(VEP!B109,FIND(":",VEP!B109)-1)</f>
        <v>2</v>
      </c>
      <c r="B109" t="str">
        <f>RIGHT(VEP!B109,LEN(VEP!B109)-FIND("-",VEP!B109))</f>
        <v>61876498</v>
      </c>
      <c r="C109" t="str">
        <f>VEP!D109</f>
        <v>intron_variant</v>
      </c>
      <c r="E109" s="10">
        <v>8</v>
      </c>
      <c r="F109" s="10">
        <v>7735497</v>
      </c>
      <c r="G109" t="s">
        <v>430</v>
      </c>
      <c r="H109">
        <f t="shared" si="4"/>
        <v>1</v>
      </c>
      <c r="I109">
        <f t="shared" si="5"/>
        <v>1</v>
      </c>
      <c r="J109">
        <f t="shared" si="6"/>
        <v>1</v>
      </c>
      <c r="K109" t="str">
        <f t="shared" si="7"/>
        <v>intergenic_variant</v>
      </c>
      <c r="M109" s="10">
        <v>9</v>
      </c>
      <c r="N109" s="10">
        <v>44176284</v>
      </c>
      <c r="O109" t="s">
        <v>427</v>
      </c>
      <c r="P109">
        <v>1</v>
      </c>
      <c r="Q109">
        <v>1</v>
      </c>
      <c r="R109">
        <v>1</v>
      </c>
      <c r="S109" t="s">
        <v>427</v>
      </c>
    </row>
    <row r="110" spans="1:19" x14ac:dyDescent="0.35">
      <c r="A110" t="str">
        <f>LEFT(VEP!B110,FIND(":",VEP!B110)-1)</f>
        <v>2</v>
      </c>
      <c r="B110" t="str">
        <f>RIGHT(VEP!B110,LEN(VEP!B110)-FIND("-",VEP!B110))</f>
        <v>61876498</v>
      </c>
      <c r="C110" t="str">
        <f>VEP!D110</f>
        <v>intron_variant</v>
      </c>
      <c r="E110" s="10">
        <v>8</v>
      </c>
      <c r="F110" s="10">
        <v>21196557</v>
      </c>
      <c r="G110" t="s">
        <v>430</v>
      </c>
      <c r="H110">
        <f t="shared" si="4"/>
        <v>1</v>
      </c>
      <c r="I110">
        <f t="shared" si="5"/>
        <v>1</v>
      </c>
      <c r="J110">
        <f t="shared" si="6"/>
        <v>1</v>
      </c>
      <c r="K110" t="str">
        <f t="shared" si="7"/>
        <v>intergenic_variant</v>
      </c>
      <c r="M110" s="10">
        <v>10</v>
      </c>
      <c r="N110" s="10">
        <v>4413901</v>
      </c>
      <c r="O110" t="s">
        <v>430</v>
      </c>
      <c r="P110">
        <v>1</v>
      </c>
      <c r="Q110">
        <v>1</v>
      </c>
      <c r="R110">
        <v>1</v>
      </c>
      <c r="S110" t="s">
        <v>430</v>
      </c>
    </row>
    <row r="111" spans="1:19" x14ac:dyDescent="0.35">
      <c r="A111" t="str">
        <f>LEFT(VEP!B111,FIND(":",VEP!B111)-1)</f>
        <v>2</v>
      </c>
      <c r="B111" t="str">
        <f>RIGHT(VEP!B111,LEN(VEP!B111)-FIND("-",VEP!B111))</f>
        <v>61876498</v>
      </c>
      <c r="C111" t="str">
        <f>VEP!D111</f>
        <v>intron_variant</v>
      </c>
      <c r="E111" s="10">
        <v>8</v>
      </c>
      <c r="F111" s="10">
        <v>46608702</v>
      </c>
      <c r="G111" t="s">
        <v>446</v>
      </c>
      <c r="H111">
        <f t="shared" si="4"/>
        <v>1</v>
      </c>
      <c r="I111">
        <f t="shared" si="5"/>
        <v>2</v>
      </c>
      <c r="J111">
        <f t="shared" si="6"/>
        <v>0</v>
      </c>
      <c r="K111" t="str">
        <f t="shared" si="7"/>
        <v>missense_variant</v>
      </c>
      <c r="M111" s="10">
        <v>10</v>
      </c>
      <c r="N111" s="10">
        <v>8070103</v>
      </c>
      <c r="O111" t="s">
        <v>430</v>
      </c>
      <c r="P111">
        <v>1</v>
      </c>
      <c r="Q111">
        <v>1</v>
      </c>
      <c r="R111">
        <v>1</v>
      </c>
      <c r="S111" t="s">
        <v>430</v>
      </c>
    </row>
    <row r="112" spans="1:19" x14ac:dyDescent="0.35">
      <c r="A112" t="str">
        <f>LEFT(VEP!B112,FIND(":",VEP!B112)-1)</f>
        <v>2</v>
      </c>
      <c r="B112" t="str">
        <f>RIGHT(VEP!B112,LEN(VEP!B112)-FIND("-",VEP!B112))</f>
        <v>61876498</v>
      </c>
      <c r="C112" t="str">
        <f>VEP!D112</f>
        <v>intron_variant</v>
      </c>
      <c r="E112" s="10">
        <v>8</v>
      </c>
      <c r="F112" s="10">
        <v>46608702</v>
      </c>
      <c r="G112" t="s">
        <v>567</v>
      </c>
      <c r="H112">
        <f t="shared" si="4"/>
        <v>2</v>
      </c>
      <c r="I112">
        <f t="shared" si="5"/>
        <v>2</v>
      </c>
      <c r="J112">
        <f t="shared" si="6"/>
        <v>1</v>
      </c>
      <c r="K112" t="str">
        <f t="shared" si="7"/>
        <v>missense_variant,synonymous_variant</v>
      </c>
      <c r="M112" s="10">
        <v>10</v>
      </c>
      <c r="N112" s="10">
        <v>44372549</v>
      </c>
      <c r="O112" t="s">
        <v>427</v>
      </c>
      <c r="P112">
        <v>1</v>
      </c>
      <c r="Q112">
        <v>1</v>
      </c>
      <c r="R112">
        <v>1</v>
      </c>
      <c r="S112" t="s">
        <v>427</v>
      </c>
    </row>
    <row r="113" spans="1:19" x14ac:dyDescent="0.35">
      <c r="A113" t="str">
        <f>LEFT(VEP!B113,FIND(":",VEP!B113)-1)</f>
        <v>2</v>
      </c>
      <c r="B113" t="str">
        <f>RIGHT(VEP!B113,LEN(VEP!B113)-FIND("-",VEP!B113))</f>
        <v>61876498</v>
      </c>
      <c r="C113" t="str">
        <f>VEP!D113</f>
        <v>intron_variant</v>
      </c>
      <c r="E113" s="10">
        <v>9</v>
      </c>
      <c r="F113" s="10">
        <v>29752455</v>
      </c>
      <c r="G113" t="s">
        <v>430</v>
      </c>
      <c r="H113">
        <f t="shared" si="4"/>
        <v>1</v>
      </c>
      <c r="I113">
        <f t="shared" si="5"/>
        <v>1</v>
      </c>
      <c r="J113">
        <f t="shared" si="6"/>
        <v>1</v>
      </c>
      <c r="K113" t="str">
        <f t="shared" si="7"/>
        <v>intergenic_variant</v>
      </c>
      <c r="M113" s="10">
        <v>10</v>
      </c>
      <c r="N113" s="10">
        <v>44388924</v>
      </c>
      <c r="O113" t="s">
        <v>427</v>
      </c>
      <c r="P113">
        <v>1</v>
      </c>
      <c r="Q113">
        <v>1</v>
      </c>
      <c r="R113">
        <v>1</v>
      </c>
      <c r="S113" t="s">
        <v>427</v>
      </c>
    </row>
    <row r="114" spans="1:19" x14ac:dyDescent="0.35">
      <c r="A114" t="str">
        <f>LEFT(VEP!B114,FIND(":",VEP!B114)-1)</f>
        <v>2</v>
      </c>
      <c r="B114" t="str">
        <f>RIGHT(VEP!B114,LEN(VEP!B114)-FIND("-",VEP!B114))</f>
        <v>61876498</v>
      </c>
      <c r="C114" t="str">
        <f>VEP!D114</f>
        <v>intron_variant</v>
      </c>
      <c r="E114" s="10">
        <v>9</v>
      </c>
      <c r="F114" s="10">
        <v>29831895</v>
      </c>
      <c r="G114" t="s">
        <v>426</v>
      </c>
      <c r="H114">
        <f t="shared" si="4"/>
        <v>1</v>
      </c>
      <c r="I114">
        <f t="shared" si="5"/>
        <v>1</v>
      </c>
      <c r="J114">
        <f t="shared" si="6"/>
        <v>1</v>
      </c>
      <c r="K114" t="str">
        <f t="shared" si="7"/>
        <v>intron_variant,non_coding_transcript_variant</v>
      </c>
      <c r="M114" s="10">
        <v>10</v>
      </c>
      <c r="N114" s="10">
        <v>46053118</v>
      </c>
      <c r="O114" t="s">
        <v>446</v>
      </c>
      <c r="P114">
        <v>1</v>
      </c>
      <c r="Q114">
        <v>1</v>
      </c>
      <c r="R114">
        <v>1</v>
      </c>
      <c r="S114" t="s">
        <v>446</v>
      </c>
    </row>
    <row r="115" spans="1:19" x14ac:dyDescent="0.35">
      <c r="A115" t="str">
        <f>LEFT(VEP!B115,FIND(":",VEP!B115)-1)</f>
        <v>2</v>
      </c>
      <c r="B115" t="str">
        <f>RIGHT(VEP!B115,LEN(VEP!B115)-FIND("-",VEP!B115))</f>
        <v>61876498</v>
      </c>
      <c r="C115" t="str">
        <f>VEP!D115</f>
        <v>intron_variant</v>
      </c>
      <c r="E115" s="10">
        <v>9</v>
      </c>
      <c r="F115" s="10">
        <v>44176284</v>
      </c>
      <c r="G115" t="s">
        <v>427</v>
      </c>
      <c r="H115">
        <f t="shared" si="4"/>
        <v>1</v>
      </c>
      <c r="I115">
        <f t="shared" si="5"/>
        <v>1</v>
      </c>
      <c r="J115">
        <f t="shared" si="6"/>
        <v>1</v>
      </c>
      <c r="K115" t="str">
        <f t="shared" si="7"/>
        <v>intron_variant</v>
      </c>
      <c r="M115" s="10">
        <v>11</v>
      </c>
      <c r="N115" s="10">
        <v>37403166</v>
      </c>
      <c r="O115" t="s">
        <v>427</v>
      </c>
      <c r="P115">
        <v>1</v>
      </c>
      <c r="Q115">
        <v>1</v>
      </c>
      <c r="R115">
        <v>1</v>
      </c>
      <c r="S115" t="s">
        <v>427</v>
      </c>
    </row>
    <row r="116" spans="1:19" x14ac:dyDescent="0.35">
      <c r="A116" t="str">
        <f>LEFT(VEP!B116,FIND(":",VEP!B116)-1)</f>
        <v>2</v>
      </c>
      <c r="B116" t="str">
        <f>RIGHT(VEP!B116,LEN(VEP!B116)-FIND("-",VEP!B116))</f>
        <v>61876498</v>
      </c>
      <c r="C116" t="str">
        <f>VEP!D116</f>
        <v>intron_variant</v>
      </c>
      <c r="E116" s="10">
        <v>10</v>
      </c>
      <c r="F116" s="10">
        <v>4413901</v>
      </c>
      <c r="G116" t="s">
        <v>430</v>
      </c>
      <c r="H116">
        <f t="shared" si="4"/>
        <v>1</v>
      </c>
      <c r="I116">
        <f t="shared" si="5"/>
        <v>1</v>
      </c>
      <c r="J116">
        <f t="shared" si="6"/>
        <v>1</v>
      </c>
      <c r="K116" t="str">
        <f t="shared" si="7"/>
        <v>intergenic_variant</v>
      </c>
      <c r="M116" s="10">
        <v>11</v>
      </c>
      <c r="N116" s="10">
        <v>54324689</v>
      </c>
      <c r="O116" t="s">
        <v>464</v>
      </c>
      <c r="P116">
        <v>2</v>
      </c>
      <c r="Q116">
        <v>2</v>
      </c>
      <c r="R116">
        <v>1</v>
      </c>
      <c r="S116" t="s">
        <v>682</v>
      </c>
    </row>
    <row r="117" spans="1:19" x14ac:dyDescent="0.35">
      <c r="A117" t="str">
        <f>LEFT(VEP!B117,FIND(":",VEP!B117)-1)</f>
        <v>2</v>
      </c>
      <c r="B117" t="str">
        <f>RIGHT(VEP!B117,LEN(VEP!B117)-FIND("-",VEP!B117))</f>
        <v>61880556</v>
      </c>
      <c r="C117" t="str">
        <f>VEP!D117</f>
        <v>intron_variant</v>
      </c>
      <c r="E117" s="10">
        <v>10</v>
      </c>
      <c r="F117" s="10">
        <v>8070103</v>
      </c>
      <c r="G117" t="s">
        <v>430</v>
      </c>
      <c r="H117">
        <f t="shared" si="4"/>
        <v>1</v>
      </c>
      <c r="I117">
        <f t="shared" si="5"/>
        <v>1</v>
      </c>
      <c r="J117">
        <f t="shared" si="6"/>
        <v>1</v>
      </c>
      <c r="K117" t="str">
        <f t="shared" si="7"/>
        <v>intergenic_variant</v>
      </c>
      <c r="M117" s="10">
        <v>11</v>
      </c>
      <c r="N117" s="10">
        <v>54347903</v>
      </c>
      <c r="O117" t="s">
        <v>426</v>
      </c>
      <c r="P117">
        <v>1</v>
      </c>
      <c r="Q117">
        <v>1</v>
      </c>
      <c r="R117">
        <v>1</v>
      </c>
      <c r="S117" t="s">
        <v>426</v>
      </c>
    </row>
    <row r="118" spans="1:19" x14ac:dyDescent="0.35">
      <c r="A118" t="str">
        <f>LEFT(VEP!B118,FIND(":",VEP!B118)-1)</f>
        <v>2</v>
      </c>
      <c r="B118" t="str">
        <f>RIGHT(VEP!B118,LEN(VEP!B118)-FIND("-",VEP!B118))</f>
        <v>61880556</v>
      </c>
      <c r="C118" t="str">
        <f>VEP!D118</f>
        <v>intron_variant</v>
      </c>
      <c r="E118" s="10">
        <v>10</v>
      </c>
      <c r="F118" s="10">
        <v>44372549</v>
      </c>
      <c r="G118" t="s">
        <v>427</v>
      </c>
      <c r="H118">
        <f t="shared" si="4"/>
        <v>1</v>
      </c>
      <c r="I118">
        <f t="shared" si="5"/>
        <v>1</v>
      </c>
      <c r="J118">
        <f t="shared" si="6"/>
        <v>1</v>
      </c>
      <c r="K118" t="str">
        <f t="shared" si="7"/>
        <v>intron_variant</v>
      </c>
      <c r="M118" s="10">
        <v>11</v>
      </c>
      <c r="N118" s="10">
        <v>54368623</v>
      </c>
      <c r="O118" t="s">
        <v>426</v>
      </c>
      <c r="P118">
        <v>1</v>
      </c>
      <c r="Q118">
        <v>1</v>
      </c>
      <c r="R118">
        <v>1</v>
      </c>
      <c r="S118" t="s">
        <v>426</v>
      </c>
    </row>
    <row r="119" spans="1:19" x14ac:dyDescent="0.35">
      <c r="A119" t="str">
        <f>LEFT(VEP!B119,FIND(":",VEP!B119)-1)</f>
        <v>2</v>
      </c>
      <c r="B119" t="str">
        <f>RIGHT(VEP!B119,LEN(VEP!B119)-FIND("-",VEP!B119))</f>
        <v>61880556</v>
      </c>
      <c r="C119" t="str">
        <f>VEP!D119</f>
        <v>intron_variant</v>
      </c>
      <c r="E119" s="10">
        <v>10</v>
      </c>
      <c r="F119" s="10">
        <v>44388924</v>
      </c>
      <c r="G119" t="s">
        <v>427</v>
      </c>
      <c r="H119">
        <f t="shared" si="4"/>
        <v>1</v>
      </c>
      <c r="I119">
        <f t="shared" si="5"/>
        <v>1</v>
      </c>
      <c r="J119">
        <f t="shared" si="6"/>
        <v>1</v>
      </c>
      <c r="K119" t="str">
        <f t="shared" si="7"/>
        <v>intron_variant</v>
      </c>
      <c r="M119" s="10">
        <v>11</v>
      </c>
      <c r="N119" s="10">
        <v>54391443</v>
      </c>
      <c r="O119" t="s">
        <v>426</v>
      </c>
      <c r="P119">
        <v>1</v>
      </c>
      <c r="Q119">
        <v>1</v>
      </c>
      <c r="R119">
        <v>1</v>
      </c>
      <c r="S119" t="s">
        <v>426</v>
      </c>
    </row>
    <row r="120" spans="1:19" x14ac:dyDescent="0.35">
      <c r="A120" t="str">
        <f>LEFT(VEP!B120,FIND(":",VEP!B120)-1)</f>
        <v>2</v>
      </c>
      <c r="B120" t="str">
        <f>RIGHT(VEP!B120,LEN(VEP!B120)-FIND("-",VEP!B120))</f>
        <v>61880556</v>
      </c>
      <c r="C120" t="str">
        <f>VEP!D120</f>
        <v>intron_variant</v>
      </c>
      <c r="E120" s="10">
        <v>10</v>
      </c>
      <c r="F120" s="10">
        <v>46053118</v>
      </c>
      <c r="G120" t="s">
        <v>446</v>
      </c>
      <c r="H120">
        <f t="shared" si="4"/>
        <v>1</v>
      </c>
      <c r="I120">
        <f t="shared" si="5"/>
        <v>1</v>
      </c>
      <c r="J120">
        <f t="shared" si="6"/>
        <v>1</v>
      </c>
      <c r="K120" t="str">
        <f t="shared" si="7"/>
        <v>missense_variant</v>
      </c>
      <c r="M120" s="10">
        <v>12</v>
      </c>
      <c r="N120" s="10">
        <v>25497970</v>
      </c>
      <c r="O120" t="s">
        <v>426</v>
      </c>
      <c r="P120">
        <v>1</v>
      </c>
      <c r="Q120">
        <v>1</v>
      </c>
      <c r="R120">
        <v>1</v>
      </c>
      <c r="S120" t="s">
        <v>426</v>
      </c>
    </row>
    <row r="121" spans="1:19" x14ac:dyDescent="0.35">
      <c r="A121" t="str">
        <f>LEFT(VEP!B121,FIND(":",VEP!B121)-1)</f>
        <v>2</v>
      </c>
      <c r="B121" t="str">
        <f>RIGHT(VEP!B121,LEN(VEP!B121)-FIND("-",VEP!B121))</f>
        <v>61880556</v>
      </c>
      <c r="C121" t="str">
        <f>VEP!D121</f>
        <v>intron_variant</v>
      </c>
      <c r="E121" s="10">
        <v>11</v>
      </c>
      <c r="F121" s="10">
        <v>37403166</v>
      </c>
      <c r="G121" t="s">
        <v>427</v>
      </c>
      <c r="H121">
        <f t="shared" si="4"/>
        <v>1</v>
      </c>
      <c r="I121">
        <f t="shared" si="5"/>
        <v>1</v>
      </c>
      <c r="J121">
        <f t="shared" si="6"/>
        <v>1</v>
      </c>
      <c r="K121" t="str">
        <f t="shared" si="7"/>
        <v>intron_variant</v>
      </c>
      <c r="M121" s="10">
        <v>12</v>
      </c>
      <c r="N121" s="10">
        <v>26284264</v>
      </c>
      <c r="O121" t="s">
        <v>430</v>
      </c>
      <c r="P121">
        <v>1</v>
      </c>
      <c r="Q121">
        <v>1</v>
      </c>
      <c r="R121">
        <v>1</v>
      </c>
      <c r="S121" t="s">
        <v>430</v>
      </c>
    </row>
    <row r="122" spans="1:19" x14ac:dyDescent="0.35">
      <c r="A122" t="str">
        <f>LEFT(VEP!B122,FIND(":",VEP!B122)-1)</f>
        <v>2</v>
      </c>
      <c r="B122" t="str">
        <f>RIGHT(VEP!B122,LEN(VEP!B122)-FIND("-",VEP!B122))</f>
        <v>61880556</v>
      </c>
      <c r="C122" t="str">
        <f>VEP!D122</f>
        <v>intron_variant</v>
      </c>
      <c r="E122" s="10">
        <v>11</v>
      </c>
      <c r="F122" s="10">
        <v>54324689</v>
      </c>
      <c r="G122" t="s">
        <v>427</v>
      </c>
      <c r="H122">
        <f t="shared" si="4"/>
        <v>1</v>
      </c>
      <c r="I122">
        <f t="shared" si="5"/>
        <v>2</v>
      </c>
      <c r="J122">
        <f t="shared" si="6"/>
        <v>0</v>
      </c>
      <c r="K122" t="str">
        <f t="shared" si="7"/>
        <v>intron_variant</v>
      </c>
      <c r="M122" s="10">
        <v>12</v>
      </c>
      <c r="N122" s="10">
        <v>27248464</v>
      </c>
      <c r="O122" t="s">
        <v>427</v>
      </c>
      <c r="P122">
        <v>1</v>
      </c>
      <c r="Q122">
        <v>1</v>
      </c>
      <c r="R122">
        <v>1</v>
      </c>
      <c r="S122" t="s">
        <v>427</v>
      </c>
    </row>
    <row r="123" spans="1:19" x14ac:dyDescent="0.35">
      <c r="A123" t="str">
        <f>LEFT(VEP!B123,FIND(":",VEP!B123)-1)</f>
        <v>2</v>
      </c>
      <c r="B123" t="str">
        <f>RIGHT(VEP!B123,LEN(VEP!B123)-FIND("-",VEP!B123))</f>
        <v>61880556</v>
      </c>
      <c r="C123" t="str">
        <f>VEP!D123</f>
        <v>intron_variant</v>
      </c>
      <c r="E123" s="10">
        <v>11</v>
      </c>
      <c r="F123" s="10">
        <v>54324689</v>
      </c>
      <c r="G123" t="s">
        <v>464</v>
      </c>
      <c r="H123">
        <f t="shared" si="4"/>
        <v>2</v>
      </c>
      <c r="I123">
        <f t="shared" si="5"/>
        <v>2</v>
      </c>
      <c r="J123">
        <f t="shared" si="6"/>
        <v>1</v>
      </c>
      <c r="K123" t="str">
        <f t="shared" si="7"/>
        <v>intron_variant,upstream_gene_variant</v>
      </c>
      <c r="M123" s="10">
        <v>12</v>
      </c>
      <c r="N123" s="10">
        <v>31671091</v>
      </c>
      <c r="O123" t="s">
        <v>427</v>
      </c>
      <c r="P123">
        <v>1</v>
      </c>
      <c r="Q123">
        <v>1</v>
      </c>
      <c r="R123">
        <v>1</v>
      </c>
      <c r="S123" t="s">
        <v>427</v>
      </c>
    </row>
    <row r="124" spans="1:19" x14ac:dyDescent="0.35">
      <c r="A124" t="str">
        <f>LEFT(VEP!B124,FIND(":",VEP!B124)-1)</f>
        <v>2</v>
      </c>
      <c r="B124" t="str">
        <f>RIGHT(VEP!B124,LEN(VEP!B124)-FIND("-",VEP!B124))</f>
        <v>61880556</v>
      </c>
      <c r="C124" t="str">
        <f>VEP!D124</f>
        <v>intron_variant</v>
      </c>
      <c r="E124" s="10">
        <v>11</v>
      </c>
      <c r="F124" s="10">
        <v>54347903</v>
      </c>
      <c r="G124" t="s">
        <v>426</v>
      </c>
      <c r="H124">
        <f t="shared" si="4"/>
        <v>1</v>
      </c>
      <c r="I124">
        <f t="shared" si="5"/>
        <v>1</v>
      </c>
      <c r="J124">
        <f t="shared" si="6"/>
        <v>1</v>
      </c>
      <c r="K124" t="str">
        <f t="shared" si="7"/>
        <v>intron_variant,non_coding_transcript_variant</v>
      </c>
      <c r="M124" s="10">
        <v>12</v>
      </c>
      <c r="N124" s="10">
        <v>31691990</v>
      </c>
      <c r="O124" t="s">
        <v>427</v>
      </c>
      <c r="P124">
        <v>1</v>
      </c>
      <c r="Q124">
        <v>1</v>
      </c>
      <c r="R124">
        <v>1</v>
      </c>
      <c r="S124" t="s">
        <v>427</v>
      </c>
    </row>
    <row r="125" spans="1:19" x14ac:dyDescent="0.35">
      <c r="A125" t="str">
        <f>LEFT(VEP!B125,FIND(":",VEP!B125)-1)</f>
        <v>2</v>
      </c>
      <c r="B125" t="str">
        <f>RIGHT(VEP!B125,LEN(VEP!B125)-FIND("-",VEP!B125))</f>
        <v>61880556</v>
      </c>
      <c r="C125" t="str">
        <f>VEP!D125</f>
        <v>intron_variant</v>
      </c>
      <c r="E125" s="10">
        <v>11</v>
      </c>
      <c r="F125" s="10">
        <v>54368623</v>
      </c>
      <c r="G125" t="s">
        <v>426</v>
      </c>
      <c r="H125">
        <f t="shared" si="4"/>
        <v>1</v>
      </c>
      <c r="I125">
        <f t="shared" si="5"/>
        <v>1</v>
      </c>
      <c r="J125">
        <f t="shared" si="6"/>
        <v>1</v>
      </c>
      <c r="K125" t="str">
        <f t="shared" si="7"/>
        <v>intron_variant,non_coding_transcript_variant</v>
      </c>
      <c r="M125" s="10">
        <v>12</v>
      </c>
      <c r="N125" s="10">
        <v>31745290</v>
      </c>
      <c r="O125" t="s">
        <v>427</v>
      </c>
      <c r="P125">
        <v>1</v>
      </c>
      <c r="Q125">
        <v>1</v>
      </c>
      <c r="R125">
        <v>1</v>
      </c>
      <c r="S125" t="s">
        <v>427</v>
      </c>
    </row>
    <row r="126" spans="1:19" x14ac:dyDescent="0.35">
      <c r="A126" t="str">
        <f>LEFT(VEP!B126,FIND(":",VEP!B126)-1)</f>
        <v>2</v>
      </c>
      <c r="B126" t="str">
        <f>RIGHT(VEP!B126,LEN(VEP!B126)-FIND("-",VEP!B126))</f>
        <v>61880556</v>
      </c>
      <c r="C126" t="str">
        <f>VEP!D126</f>
        <v>intron_variant</v>
      </c>
      <c r="E126" s="10">
        <v>11</v>
      </c>
      <c r="F126" s="10">
        <v>54391443</v>
      </c>
      <c r="G126" t="s">
        <v>426</v>
      </c>
      <c r="H126">
        <f t="shared" si="4"/>
        <v>1</v>
      </c>
      <c r="I126">
        <f t="shared" si="5"/>
        <v>1</v>
      </c>
      <c r="J126">
        <f t="shared" si="6"/>
        <v>1</v>
      </c>
      <c r="K126" t="str">
        <f t="shared" si="7"/>
        <v>intron_variant,non_coding_transcript_variant</v>
      </c>
      <c r="M126" s="10">
        <v>12</v>
      </c>
      <c r="N126" s="10">
        <v>31835704</v>
      </c>
      <c r="O126" t="s">
        <v>464</v>
      </c>
      <c r="P126">
        <v>2</v>
      </c>
      <c r="Q126">
        <v>2</v>
      </c>
      <c r="R126">
        <v>1</v>
      </c>
      <c r="S126" t="s">
        <v>682</v>
      </c>
    </row>
    <row r="127" spans="1:19" x14ac:dyDescent="0.35">
      <c r="A127" t="str">
        <f>LEFT(VEP!B127,FIND(":",VEP!B127)-1)</f>
        <v>2</v>
      </c>
      <c r="B127" t="str">
        <f>RIGHT(VEP!B127,LEN(VEP!B127)-FIND("-",VEP!B127))</f>
        <v>61897779</v>
      </c>
      <c r="C127" t="str">
        <f>VEP!D127</f>
        <v>intron_variant</v>
      </c>
      <c r="E127" s="10">
        <v>12</v>
      </c>
      <c r="F127" s="10">
        <v>25497970</v>
      </c>
      <c r="G127" t="s">
        <v>426</v>
      </c>
      <c r="H127">
        <f t="shared" si="4"/>
        <v>1</v>
      </c>
      <c r="I127">
        <f t="shared" si="5"/>
        <v>1</v>
      </c>
      <c r="J127">
        <f t="shared" si="6"/>
        <v>1</v>
      </c>
      <c r="K127" t="str">
        <f t="shared" si="7"/>
        <v>intron_variant,non_coding_transcript_variant</v>
      </c>
      <c r="M127" s="10">
        <v>13</v>
      </c>
      <c r="N127" s="10">
        <v>4180065</v>
      </c>
      <c r="O127" t="s">
        <v>430</v>
      </c>
      <c r="P127">
        <v>1</v>
      </c>
      <c r="Q127">
        <v>1</v>
      </c>
      <c r="R127">
        <v>1</v>
      </c>
      <c r="S127" t="s">
        <v>430</v>
      </c>
    </row>
    <row r="128" spans="1:19" x14ac:dyDescent="0.35">
      <c r="A128" t="str">
        <f>LEFT(VEP!B128,FIND(":",VEP!B128)-1)</f>
        <v>2</v>
      </c>
      <c r="B128" t="str">
        <f>RIGHT(VEP!B128,LEN(VEP!B128)-FIND("-",VEP!B128))</f>
        <v>61897779</v>
      </c>
      <c r="C128" t="str">
        <f>VEP!D128</f>
        <v>intron_variant</v>
      </c>
      <c r="E128" s="10">
        <v>12</v>
      </c>
      <c r="F128" s="10">
        <v>26284264</v>
      </c>
      <c r="G128" t="s">
        <v>430</v>
      </c>
      <c r="H128">
        <f t="shared" si="4"/>
        <v>1</v>
      </c>
      <c r="I128">
        <f t="shared" si="5"/>
        <v>1</v>
      </c>
      <c r="J128">
        <f t="shared" si="6"/>
        <v>1</v>
      </c>
      <c r="K128" t="str">
        <f t="shared" si="7"/>
        <v>intergenic_variant</v>
      </c>
      <c r="M128" s="10">
        <v>13</v>
      </c>
      <c r="N128" s="10">
        <v>4199845</v>
      </c>
      <c r="O128" t="s">
        <v>430</v>
      </c>
      <c r="P128">
        <v>1</v>
      </c>
      <c r="Q128">
        <v>1</v>
      </c>
      <c r="R128">
        <v>1</v>
      </c>
      <c r="S128" t="s">
        <v>430</v>
      </c>
    </row>
    <row r="129" spans="1:19" x14ac:dyDescent="0.35">
      <c r="A129" t="str">
        <f>LEFT(VEP!B129,FIND(":",VEP!B129)-1)</f>
        <v>2</v>
      </c>
      <c r="B129" t="str">
        <f>RIGHT(VEP!B129,LEN(VEP!B129)-FIND("-",VEP!B129))</f>
        <v>61897779</v>
      </c>
      <c r="C129" t="str">
        <f>VEP!D129</f>
        <v>intron_variant</v>
      </c>
      <c r="E129" s="10">
        <v>12</v>
      </c>
      <c r="F129" s="10">
        <v>27248464</v>
      </c>
      <c r="G129" t="s">
        <v>427</v>
      </c>
      <c r="H129">
        <f t="shared" si="4"/>
        <v>1</v>
      </c>
      <c r="I129">
        <f t="shared" si="5"/>
        <v>1</v>
      </c>
      <c r="J129">
        <f t="shared" si="6"/>
        <v>1</v>
      </c>
      <c r="K129" t="str">
        <f t="shared" si="7"/>
        <v>intron_variant</v>
      </c>
      <c r="M129" s="10">
        <v>13</v>
      </c>
      <c r="N129" s="10">
        <v>4214058</v>
      </c>
      <c r="O129" t="s">
        <v>422</v>
      </c>
      <c r="P129">
        <v>1</v>
      </c>
      <c r="Q129">
        <v>1</v>
      </c>
      <c r="R129">
        <v>1</v>
      </c>
      <c r="S129" t="s">
        <v>422</v>
      </c>
    </row>
    <row r="130" spans="1:19" x14ac:dyDescent="0.35">
      <c r="A130" t="str">
        <f>LEFT(VEP!B130,FIND(":",VEP!B130)-1)</f>
        <v>2</v>
      </c>
      <c r="B130" t="str">
        <f>RIGHT(VEP!B130,LEN(VEP!B130)-FIND("-",VEP!B130))</f>
        <v>61897779</v>
      </c>
      <c r="C130" t="str">
        <f>VEP!D130</f>
        <v>intron_variant</v>
      </c>
      <c r="E130" s="10">
        <v>12</v>
      </c>
      <c r="F130" s="10">
        <v>31671091</v>
      </c>
      <c r="G130" t="s">
        <v>427</v>
      </c>
      <c r="H130">
        <f t="shared" si="4"/>
        <v>1</v>
      </c>
      <c r="I130">
        <f t="shared" si="5"/>
        <v>1</v>
      </c>
      <c r="J130">
        <f t="shared" si="6"/>
        <v>1</v>
      </c>
      <c r="K130" t="str">
        <f t="shared" si="7"/>
        <v>intron_variant</v>
      </c>
      <c r="M130" s="10">
        <v>13</v>
      </c>
      <c r="N130" s="10">
        <v>4223549</v>
      </c>
      <c r="O130" t="s">
        <v>446</v>
      </c>
      <c r="P130">
        <v>1</v>
      </c>
      <c r="Q130">
        <v>1</v>
      </c>
      <c r="R130">
        <v>1</v>
      </c>
      <c r="S130" t="s">
        <v>446</v>
      </c>
    </row>
    <row r="131" spans="1:19" x14ac:dyDescent="0.35">
      <c r="A131" t="str">
        <f>LEFT(VEP!B131,FIND(":",VEP!B131)-1)</f>
        <v>2</v>
      </c>
      <c r="B131" t="str">
        <f>RIGHT(VEP!B131,LEN(VEP!B131)-FIND("-",VEP!B131))</f>
        <v>61897779</v>
      </c>
      <c r="C131" t="str">
        <f>VEP!D131</f>
        <v>intron_variant</v>
      </c>
      <c r="E131" s="10">
        <v>12</v>
      </c>
      <c r="F131" s="10">
        <v>31691990</v>
      </c>
      <c r="G131" t="s">
        <v>427</v>
      </c>
      <c r="H131">
        <f t="shared" ref="H131:H194" si="8">IF(AND(E131=E130,F131=F130),H130+1,1)</f>
        <v>1</v>
      </c>
      <c r="I131">
        <f t="shared" ref="I131:I194" si="9">_xlfn.MAXIFS(H:H,F:F,F131,E:E,E131)</f>
        <v>1</v>
      </c>
      <c r="J131">
        <f t="shared" ref="J131:J194" si="10">IF(I131=H131,1,0)</f>
        <v>1</v>
      </c>
      <c r="K131" t="str">
        <f t="shared" ref="K131:K194" si="11">IF(AND(E131=E130,F131=F130),K130&amp;","&amp;G131,G131)</f>
        <v>intron_variant</v>
      </c>
      <c r="M131" s="10">
        <v>13</v>
      </c>
      <c r="N131" s="10">
        <v>36023754</v>
      </c>
      <c r="O131" t="s">
        <v>464</v>
      </c>
      <c r="P131">
        <v>2</v>
      </c>
      <c r="Q131">
        <v>2</v>
      </c>
      <c r="R131">
        <v>1</v>
      </c>
      <c r="S131" t="s">
        <v>683</v>
      </c>
    </row>
    <row r="132" spans="1:19" x14ac:dyDescent="0.35">
      <c r="A132" t="str">
        <f>LEFT(VEP!B132,FIND(":",VEP!B132)-1)</f>
        <v>2</v>
      </c>
      <c r="B132" t="str">
        <f>RIGHT(VEP!B132,LEN(VEP!B132)-FIND("-",VEP!B132))</f>
        <v>61897779</v>
      </c>
      <c r="C132" t="str">
        <f>VEP!D132</f>
        <v>intron_variant</v>
      </c>
      <c r="E132" s="10">
        <v>12</v>
      </c>
      <c r="F132" s="10">
        <v>31745290</v>
      </c>
      <c r="G132" t="s">
        <v>427</v>
      </c>
      <c r="H132">
        <f t="shared" si="8"/>
        <v>1</v>
      </c>
      <c r="I132">
        <f t="shared" si="9"/>
        <v>1</v>
      </c>
      <c r="J132">
        <f t="shared" si="10"/>
        <v>1</v>
      </c>
      <c r="K132" t="str">
        <f t="shared" si="11"/>
        <v>intron_variant</v>
      </c>
      <c r="M132" s="10">
        <v>13</v>
      </c>
      <c r="N132" s="10">
        <v>36046439</v>
      </c>
      <c r="O132" t="s">
        <v>426</v>
      </c>
      <c r="P132">
        <v>1</v>
      </c>
      <c r="Q132">
        <v>1</v>
      </c>
      <c r="R132">
        <v>1</v>
      </c>
      <c r="S132" t="s">
        <v>426</v>
      </c>
    </row>
    <row r="133" spans="1:19" x14ac:dyDescent="0.35">
      <c r="A133" t="str">
        <f>LEFT(VEP!B133,FIND(":",VEP!B133)-1)</f>
        <v>2</v>
      </c>
      <c r="B133" t="str">
        <f>RIGHT(VEP!B133,LEN(VEP!B133)-FIND("-",VEP!B133))</f>
        <v>61897779</v>
      </c>
      <c r="C133" t="str">
        <f>VEP!D133</f>
        <v>intron_variant</v>
      </c>
      <c r="E133" s="10">
        <v>12</v>
      </c>
      <c r="F133" s="10">
        <v>31835704</v>
      </c>
      <c r="G133" t="s">
        <v>427</v>
      </c>
      <c r="H133">
        <f t="shared" si="8"/>
        <v>1</v>
      </c>
      <c r="I133">
        <f t="shared" si="9"/>
        <v>2</v>
      </c>
      <c r="J133">
        <f t="shared" si="10"/>
        <v>0</v>
      </c>
      <c r="K133" t="str">
        <f t="shared" si="11"/>
        <v>intron_variant</v>
      </c>
      <c r="M133" s="10">
        <v>13</v>
      </c>
      <c r="N133" s="10">
        <v>36055860</v>
      </c>
      <c r="O133" t="s">
        <v>1130</v>
      </c>
      <c r="P133">
        <v>1</v>
      </c>
      <c r="Q133">
        <v>1</v>
      </c>
      <c r="R133">
        <v>1</v>
      </c>
      <c r="S133" t="s">
        <v>1130</v>
      </c>
    </row>
    <row r="134" spans="1:19" x14ac:dyDescent="0.35">
      <c r="A134" t="str">
        <f>LEFT(VEP!B134,FIND(":",VEP!B134)-1)</f>
        <v>2</v>
      </c>
      <c r="B134" t="str">
        <f>RIGHT(VEP!B134,LEN(VEP!B134)-FIND("-",VEP!B134))</f>
        <v>61897779</v>
      </c>
      <c r="C134" t="str">
        <f>VEP!D134</f>
        <v>intron_variant</v>
      </c>
      <c r="E134" s="10">
        <v>12</v>
      </c>
      <c r="F134" s="10">
        <v>31835704</v>
      </c>
      <c r="G134" t="s">
        <v>464</v>
      </c>
      <c r="H134">
        <f t="shared" si="8"/>
        <v>2</v>
      </c>
      <c r="I134">
        <f t="shared" si="9"/>
        <v>2</v>
      </c>
      <c r="J134">
        <f t="shared" si="10"/>
        <v>1</v>
      </c>
      <c r="K134" t="str">
        <f t="shared" si="11"/>
        <v>intron_variant,upstream_gene_variant</v>
      </c>
      <c r="M134" s="10">
        <v>13</v>
      </c>
      <c r="N134" s="10">
        <v>36072166</v>
      </c>
      <c r="O134" t="s">
        <v>430</v>
      </c>
      <c r="P134">
        <v>1</v>
      </c>
      <c r="Q134">
        <v>1</v>
      </c>
      <c r="R134">
        <v>1</v>
      </c>
      <c r="S134" t="s">
        <v>430</v>
      </c>
    </row>
    <row r="135" spans="1:19" x14ac:dyDescent="0.35">
      <c r="A135" t="str">
        <f>LEFT(VEP!B135,FIND(":",VEP!B135)-1)</f>
        <v>2</v>
      </c>
      <c r="B135" t="str">
        <f>RIGHT(VEP!B135,LEN(VEP!B135)-FIND("-",VEP!B135))</f>
        <v>61897779</v>
      </c>
      <c r="C135" t="str">
        <f>VEP!D135</f>
        <v>intron_variant</v>
      </c>
      <c r="E135" s="10">
        <v>13</v>
      </c>
      <c r="F135" s="10">
        <v>4180065</v>
      </c>
      <c r="G135" t="s">
        <v>430</v>
      </c>
      <c r="H135">
        <f t="shared" si="8"/>
        <v>1</v>
      </c>
      <c r="I135">
        <f t="shared" si="9"/>
        <v>1</v>
      </c>
      <c r="J135">
        <f t="shared" si="10"/>
        <v>1</v>
      </c>
      <c r="K135" t="str">
        <f t="shared" si="11"/>
        <v>intergenic_variant</v>
      </c>
      <c r="M135" s="10">
        <v>13</v>
      </c>
      <c r="N135" s="10">
        <v>36078894</v>
      </c>
      <c r="O135" t="s">
        <v>430</v>
      </c>
      <c r="P135">
        <v>1</v>
      </c>
      <c r="Q135">
        <v>1</v>
      </c>
      <c r="R135">
        <v>1</v>
      </c>
      <c r="S135" t="s">
        <v>430</v>
      </c>
    </row>
    <row r="136" spans="1:19" x14ac:dyDescent="0.35">
      <c r="A136" t="str">
        <f>LEFT(VEP!B136,FIND(":",VEP!B136)-1)</f>
        <v>2</v>
      </c>
      <c r="B136" t="str">
        <f>RIGHT(VEP!B136,LEN(VEP!B136)-FIND("-",VEP!B136))</f>
        <v>61897779</v>
      </c>
      <c r="C136" t="str">
        <f>VEP!D136</f>
        <v>intron_variant</v>
      </c>
      <c r="E136" s="10">
        <v>13</v>
      </c>
      <c r="F136" s="10">
        <v>4199845</v>
      </c>
      <c r="G136" t="s">
        <v>430</v>
      </c>
      <c r="H136">
        <f t="shared" si="8"/>
        <v>1</v>
      </c>
      <c r="I136">
        <f t="shared" si="9"/>
        <v>1</v>
      </c>
      <c r="J136">
        <f t="shared" si="10"/>
        <v>1</v>
      </c>
      <c r="K136" t="str">
        <f t="shared" si="11"/>
        <v>intergenic_variant</v>
      </c>
      <c r="M136" s="10">
        <v>13</v>
      </c>
      <c r="N136" s="10">
        <v>36089188</v>
      </c>
      <c r="O136" t="s">
        <v>422</v>
      </c>
      <c r="P136">
        <v>1</v>
      </c>
      <c r="Q136">
        <v>1</v>
      </c>
      <c r="R136">
        <v>1</v>
      </c>
      <c r="S136" t="s">
        <v>422</v>
      </c>
    </row>
    <row r="137" spans="1:19" x14ac:dyDescent="0.35">
      <c r="A137" t="str">
        <f>LEFT(VEP!B137,FIND(":",VEP!B137)-1)</f>
        <v>2</v>
      </c>
      <c r="B137" t="str">
        <f>RIGHT(VEP!B137,LEN(VEP!B137)-FIND("-",VEP!B137))</f>
        <v>61901702</v>
      </c>
      <c r="C137" t="str">
        <f>VEP!D137</f>
        <v>intron_variant</v>
      </c>
      <c r="E137" s="10">
        <v>13</v>
      </c>
      <c r="F137" s="10">
        <v>4214058</v>
      </c>
      <c r="G137" t="s">
        <v>422</v>
      </c>
      <c r="H137">
        <f t="shared" si="8"/>
        <v>1</v>
      </c>
      <c r="I137">
        <f t="shared" si="9"/>
        <v>1</v>
      </c>
      <c r="J137">
        <f t="shared" si="10"/>
        <v>1</v>
      </c>
      <c r="K137" t="str">
        <f t="shared" si="11"/>
        <v>downstream_gene_variant</v>
      </c>
      <c r="M137" s="10">
        <v>13</v>
      </c>
      <c r="N137" s="10">
        <v>36100682</v>
      </c>
      <c r="O137" t="s">
        <v>430</v>
      </c>
      <c r="P137">
        <v>1</v>
      </c>
      <c r="Q137">
        <v>1</v>
      </c>
      <c r="R137">
        <v>1</v>
      </c>
      <c r="S137" t="s">
        <v>430</v>
      </c>
    </row>
    <row r="138" spans="1:19" x14ac:dyDescent="0.35">
      <c r="A138" t="str">
        <f>LEFT(VEP!B138,FIND(":",VEP!B138)-1)</f>
        <v>2</v>
      </c>
      <c r="B138" t="str">
        <f>RIGHT(VEP!B138,LEN(VEP!B138)-FIND("-",VEP!B138))</f>
        <v>61901702</v>
      </c>
      <c r="C138" t="str">
        <f>VEP!D138</f>
        <v>intron_variant</v>
      </c>
      <c r="E138" s="10">
        <v>13</v>
      </c>
      <c r="F138" s="10">
        <v>4223549</v>
      </c>
      <c r="G138" t="s">
        <v>446</v>
      </c>
      <c r="H138">
        <f t="shared" si="8"/>
        <v>1</v>
      </c>
      <c r="I138">
        <f t="shared" si="9"/>
        <v>1</v>
      </c>
      <c r="J138">
        <f t="shared" si="10"/>
        <v>1</v>
      </c>
      <c r="K138" t="str">
        <f t="shared" si="11"/>
        <v>missense_variant</v>
      </c>
      <c r="M138" s="10">
        <v>14</v>
      </c>
      <c r="N138" s="10">
        <v>8117811</v>
      </c>
      <c r="O138" t="s">
        <v>492</v>
      </c>
      <c r="P138">
        <v>1</v>
      </c>
      <c r="Q138">
        <v>1</v>
      </c>
      <c r="R138">
        <v>1</v>
      </c>
      <c r="S138" t="s">
        <v>492</v>
      </c>
    </row>
    <row r="139" spans="1:19" x14ac:dyDescent="0.35">
      <c r="A139" t="str">
        <f>LEFT(VEP!B139,FIND(":",VEP!B139)-1)</f>
        <v>2</v>
      </c>
      <c r="B139" t="str">
        <f>RIGHT(VEP!B139,LEN(VEP!B139)-FIND("-",VEP!B139))</f>
        <v>61901702</v>
      </c>
      <c r="C139" t="str">
        <f>VEP!D139</f>
        <v>intron_variant</v>
      </c>
      <c r="E139" s="10">
        <v>13</v>
      </c>
      <c r="F139" s="10">
        <v>36023754</v>
      </c>
      <c r="G139" t="s">
        <v>422</v>
      </c>
      <c r="H139">
        <f t="shared" si="8"/>
        <v>1</v>
      </c>
      <c r="I139">
        <f t="shared" si="9"/>
        <v>2</v>
      </c>
      <c r="J139">
        <f t="shared" si="10"/>
        <v>0</v>
      </c>
      <c r="K139" t="str">
        <f t="shared" si="11"/>
        <v>downstream_gene_variant</v>
      </c>
      <c r="M139" s="10">
        <v>15</v>
      </c>
      <c r="N139" s="10">
        <v>20281419</v>
      </c>
      <c r="O139" t="s">
        <v>430</v>
      </c>
      <c r="P139">
        <v>1</v>
      </c>
      <c r="Q139">
        <v>1</v>
      </c>
      <c r="R139">
        <v>1</v>
      </c>
      <c r="S139" t="s">
        <v>430</v>
      </c>
    </row>
    <row r="140" spans="1:19" x14ac:dyDescent="0.35">
      <c r="A140" t="str">
        <f>LEFT(VEP!B140,FIND(":",VEP!B140)-1)</f>
        <v>2</v>
      </c>
      <c r="B140" t="str">
        <f>RIGHT(VEP!B140,LEN(VEP!B140)-FIND("-",VEP!B140))</f>
        <v>61901702</v>
      </c>
      <c r="C140" t="str">
        <f>VEP!D140</f>
        <v>intron_variant</v>
      </c>
      <c r="E140" s="10">
        <v>13</v>
      </c>
      <c r="F140" s="10">
        <v>36023754</v>
      </c>
      <c r="G140" t="s">
        <v>464</v>
      </c>
      <c r="H140">
        <f t="shared" si="8"/>
        <v>2</v>
      </c>
      <c r="I140">
        <f t="shared" si="9"/>
        <v>2</v>
      </c>
      <c r="J140">
        <f t="shared" si="10"/>
        <v>1</v>
      </c>
      <c r="K140" t="str">
        <f t="shared" si="11"/>
        <v>downstream_gene_variant,upstream_gene_variant</v>
      </c>
      <c r="M140" s="10">
        <v>15</v>
      </c>
      <c r="N140" s="10">
        <v>20300432</v>
      </c>
      <c r="O140" t="s">
        <v>430</v>
      </c>
      <c r="P140">
        <v>1</v>
      </c>
      <c r="Q140">
        <v>1</v>
      </c>
      <c r="R140">
        <v>1</v>
      </c>
      <c r="S140" t="s">
        <v>430</v>
      </c>
    </row>
    <row r="141" spans="1:19" x14ac:dyDescent="0.35">
      <c r="A141" t="str">
        <f>LEFT(VEP!B141,FIND(":",VEP!B141)-1)</f>
        <v>2</v>
      </c>
      <c r="B141" t="str">
        <f>RIGHT(VEP!B141,LEN(VEP!B141)-FIND("-",VEP!B141))</f>
        <v>61901702</v>
      </c>
      <c r="C141" t="str">
        <f>VEP!D141</f>
        <v>intron_variant</v>
      </c>
      <c r="E141" s="10">
        <v>13</v>
      </c>
      <c r="F141" s="10">
        <v>36046439</v>
      </c>
      <c r="G141" t="s">
        <v>426</v>
      </c>
      <c r="H141">
        <f t="shared" si="8"/>
        <v>1</v>
      </c>
      <c r="I141">
        <f t="shared" si="9"/>
        <v>1</v>
      </c>
      <c r="J141">
        <f t="shared" si="10"/>
        <v>1</v>
      </c>
      <c r="K141" t="str">
        <f t="shared" si="11"/>
        <v>intron_variant,non_coding_transcript_variant</v>
      </c>
      <c r="M141" s="10">
        <v>15</v>
      </c>
      <c r="N141" s="10">
        <v>20317533</v>
      </c>
      <c r="O141" t="s">
        <v>430</v>
      </c>
      <c r="P141">
        <v>1</v>
      </c>
      <c r="Q141">
        <v>1</v>
      </c>
      <c r="R141">
        <v>1</v>
      </c>
      <c r="S141" t="s">
        <v>430</v>
      </c>
    </row>
    <row r="142" spans="1:19" x14ac:dyDescent="0.35">
      <c r="A142" t="str">
        <f>LEFT(VEP!B142,FIND(":",VEP!B142)-1)</f>
        <v>2</v>
      </c>
      <c r="B142" t="str">
        <f>RIGHT(VEP!B142,LEN(VEP!B142)-FIND("-",VEP!B142))</f>
        <v>61901702</v>
      </c>
      <c r="C142" t="str">
        <f>VEP!D142</f>
        <v>intron_variant</v>
      </c>
      <c r="E142" s="10">
        <v>13</v>
      </c>
      <c r="F142" s="10">
        <v>36055860</v>
      </c>
      <c r="G142" t="s">
        <v>1130</v>
      </c>
      <c r="H142">
        <f t="shared" si="8"/>
        <v>1</v>
      </c>
      <c r="I142">
        <f t="shared" si="9"/>
        <v>1</v>
      </c>
      <c r="J142">
        <f t="shared" si="10"/>
        <v>1</v>
      </c>
      <c r="K142" t="str">
        <f t="shared" si="11"/>
        <v>non_coding_transcript_exon_variant</v>
      </c>
      <c r="M142" s="10">
        <v>16</v>
      </c>
      <c r="N142" s="10">
        <v>7435289</v>
      </c>
      <c r="O142" t="s">
        <v>427</v>
      </c>
      <c r="P142">
        <v>1</v>
      </c>
      <c r="Q142">
        <v>1</v>
      </c>
      <c r="R142">
        <v>1</v>
      </c>
      <c r="S142" t="s">
        <v>427</v>
      </c>
    </row>
    <row r="143" spans="1:19" x14ac:dyDescent="0.35">
      <c r="A143" t="str">
        <f>LEFT(VEP!B143,FIND(":",VEP!B143)-1)</f>
        <v>2</v>
      </c>
      <c r="B143" t="str">
        <f>RIGHT(VEP!B143,LEN(VEP!B143)-FIND("-",VEP!B143))</f>
        <v>61901702</v>
      </c>
      <c r="C143" t="str">
        <f>VEP!D143</f>
        <v>intron_variant</v>
      </c>
      <c r="E143" s="10">
        <v>13</v>
      </c>
      <c r="F143" s="10">
        <v>36072166</v>
      </c>
      <c r="G143" t="s">
        <v>430</v>
      </c>
      <c r="H143">
        <f t="shared" si="8"/>
        <v>1</v>
      </c>
      <c r="I143">
        <f t="shared" si="9"/>
        <v>1</v>
      </c>
      <c r="J143">
        <f t="shared" si="10"/>
        <v>1</v>
      </c>
      <c r="K143" t="str">
        <f t="shared" si="11"/>
        <v>intergenic_variant</v>
      </c>
      <c r="M143" s="10">
        <v>16</v>
      </c>
      <c r="N143" s="10">
        <v>7462818</v>
      </c>
      <c r="O143" t="s">
        <v>464</v>
      </c>
      <c r="P143">
        <v>2</v>
      </c>
      <c r="Q143">
        <v>2</v>
      </c>
      <c r="R143">
        <v>1</v>
      </c>
      <c r="S143" t="s">
        <v>683</v>
      </c>
    </row>
    <row r="144" spans="1:19" x14ac:dyDescent="0.35">
      <c r="A144" t="str">
        <f>LEFT(VEP!B144,FIND(":",VEP!B144)-1)</f>
        <v>2</v>
      </c>
      <c r="B144" t="str">
        <f>RIGHT(VEP!B144,LEN(VEP!B144)-FIND("-",VEP!B144))</f>
        <v>61901702</v>
      </c>
      <c r="C144" t="str">
        <f>VEP!D144</f>
        <v>intron_variant</v>
      </c>
      <c r="E144" s="10">
        <v>13</v>
      </c>
      <c r="F144" s="10">
        <v>36078894</v>
      </c>
      <c r="G144" t="s">
        <v>430</v>
      </c>
      <c r="H144">
        <f t="shared" si="8"/>
        <v>1</v>
      </c>
      <c r="I144">
        <f t="shared" si="9"/>
        <v>1</v>
      </c>
      <c r="J144">
        <f t="shared" si="10"/>
        <v>1</v>
      </c>
      <c r="K144" t="str">
        <f t="shared" si="11"/>
        <v>intergenic_variant</v>
      </c>
      <c r="M144" s="10">
        <v>16</v>
      </c>
      <c r="N144" s="10">
        <v>7497368</v>
      </c>
      <c r="O144" t="s">
        <v>427</v>
      </c>
      <c r="P144">
        <v>1</v>
      </c>
      <c r="Q144">
        <v>1</v>
      </c>
      <c r="R144">
        <v>1</v>
      </c>
      <c r="S144" t="s">
        <v>427</v>
      </c>
    </row>
    <row r="145" spans="1:19" x14ac:dyDescent="0.35">
      <c r="A145" t="str">
        <f>LEFT(VEP!B145,FIND(":",VEP!B145)-1)</f>
        <v>2</v>
      </c>
      <c r="B145" t="str">
        <f>RIGHT(VEP!B145,LEN(VEP!B145)-FIND("-",VEP!B145))</f>
        <v>61901702</v>
      </c>
      <c r="C145" t="str">
        <f>VEP!D145</f>
        <v>intron_variant</v>
      </c>
      <c r="E145" s="10">
        <v>13</v>
      </c>
      <c r="F145" s="10">
        <v>36089188</v>
      </c>
      <c r="G145" t="s">
        <v>422</v>
      </c>
      <c r="H145">
        <f t="shared" si="8"/>
        <v>1</v>
      </c>
      <c r="I145">
        <f t="shared" si="9"/>
        <v>1</v>
      </c>
      <c r="J145">
        <f t="shared" si="10"/>
        <v>1</v>
      </c>
      <c r="K145" t="str">
        <f t="shared" si="11"/>
        <v>downstream_gene_variant</v>
      </c>
      <c r="M145" s="10">
        <v>16</v>
      </c>
      <c r="N145" s="10">
        <v>7511448</v>
      </c>
      <c r="O145" t="s">
        <v>430</v>
      </c>
      <c r="P145">
        <v>1</v>
      </c>
      <c r="Q145">
        <v>1</v>
      </c>
      <c r="R145">
        <v>1</v>
      </c>
      <c r="S145" t="s">
        <v>430</v>
      </c>
    </row>
    <row r="146" spans="1:19" x14ac:dyDescent="0.35">
      <c r="A146" t="str">
        <f>LEFT(VEP!B146,FIND(":",VEP!B146)-1)</f>
        <v>2</v>
      </c>
      <c r="B146" t="str">
        <f>RIGHT(VEP!B146,LEN(VEP!B146)-FIND("-",VEP!B146))</f>
        <v>61901702</v>
      </c>
      <c r="C146" t="str">
        <f>VEP!D146</f>
        <v>intron_variant</v>
      </c>
      <c r="E146" s="10">
        <v>13</v>
      </c>
      <c r="F146" s="10">
        <v>36100682</v>
      </c>
      <c r="G146" t="s">
        <v>430</v>
      </c>
      <c r="H146">
        <f t="shared" si="8"/>
        <v>1</v>
      </c>
      <c r="I146">
        <f t="shared" si="9"/>
        <v>1</v>
      </c>
      <c r="J146">
        <f t="shared" si="10"/>
        <v>1</v>
      </c>
      <c r="K146" t="str">
        <f t="shared" si="11"/>
        <v>intergenic_variant</v>
      </c>
      <c r="M146" s="10">
        <v>16</v>
      </c>
      <c r="N146" s="10">
        <v>7513966</v>
      </c>
      <c r="O146" t="s">
        <v>430</v>
      </c>
      <c r="P146">
        <v>1</v>
      </c>
      <c r="Q146">
        <v>1</v>
      </c>
      <c r="R146">
        <v>1</v>
      </c>
      <c r="S146" t="s">
        <v>430</v>
      </c>
    </row>
    <row r="147" spans="1:19" x14ac:dyDescent="0.35">
      <c r="A147" t="str">
        <f>LEFT(VEP!B147,FIND(":",VEP!B147)-1)</f>
        <v>2</v>
      </c>
      <c r="B147" t="str">
        <f>RIGHT(VEP!B147,LEN(VEP!B147)-FIND("-",VEP!B147))</f>
        <v>71434345</v>
      </c>
      <c r="C147" t="str">
        <f>VEP!D147</f>
        <v>downstream_gene_variant</v>
      </c>
      <c r="E147" s="10">
        <v>14</v>
      </c>
      <c r="F147" s="10">
        <v>8117811</v>
      </c>
      <c r="G147" t="s">
        <v>492</v>
      </c>
      <c r="H147">
        <f t="shared" si="8"/>
        <v>1</v>
      </c>
      <c r="I147">
        <f t="shared" si="9"/>
        <v>1</v>
      </c>
      <c r="J147">
        <f t="shared" si="10"/>
        <v>1</v>
      </c>
      <c r="K147" t="str">
        <f t="shared" si="11"/>
        <v>3_prime_UTR_variant</v>
      </c>
      <c r="M147" s="10">
        <v>17</v>
      </c>
      <c r="N147" s="10">
        <v>3753156</v>
      </c>
      <c r="O147" t="s">
        <v>430</v>
      </c>
      <c r="P147">
        <v>1</v>
      </c>
      <c r="Q147">
        <v>1</v>
      </c>
      <c r="R147">
        <v>1</v>
      </c>
      <c r="S147" t="s">
        <v>430</v>
      </c>
    </row>
    <row r="148" spans="1:19" x14ac:dyDescent="0.35">
      <c r="A148" t="str">
        <f>LEFT(VEP!B148,FIND(":",VEP!B148)-1)</f>
        <v>2</v>
      </c>
      <c r="B148" t="str">
        <f>RIGHT(VEP!B148,LEN(VEP!B148)-FIND("-",VEP!B148))</f>
        <v>71434345</v>
      </c>
      <c r="C148" t="str">
        <f>VEP!D148</f>
        <v>intron_variant</v>
      </c>
      <c r="E148" s="10">
        <v>15</v>
      </c>
      <c r="F148" s="10">
        <v>20281419</v>
      </c>
      <c r="G148" t="s">
        <v>430</v>
      </c>
      <c r="H148">
        <f t="shared" si="8"/>
        <v>1</v>
      </c>
      <c r="I148">
        <f t="shared" si="9"/>
        <v>1</v>
      </c>
      <c r="J148">
        <f t="shared" si="10"/>
        <v>1</v>
      </c>
      <c r="K148" t="str">
        <f t="shared" si="11"/>
        <v>intergenic_variant</v>
      </c>
      <c r="M148" s="10">
        <v>18</v>
      </c>
      <c r="N148" s="10">
        <v>5182868</v>
      </c>
      <c r="O148" t="s">
        <v>430</v>
      </c>
      <c r="P148">
        <v>1</v>
      </c>
      <c r="Q148">
        <v>1</v>
      </c>
      <c r="R148">
        <v>1</v>
      </c>
      <c r="S148" t="s">
        <v>430</v>
      </c>
    </row>
    <row r="149" spans="1:19" x14ac:dyDescent="0.35">
      <c r="A149" t="str">
        <f>LEFT(VEP!B149,FIND(":",VEP!B149)-1)</f>
        <v>20</v>
      </c>
      <c r="B149" t="str">
        <f>RIGHT(VEP!B149,LEN(VEP!B149)-FIND("-",VEP!B149))</f>
        <v>13387022</v>
      </c>
      <c r="C149" t="str">
        <f>VEP!D149</f>
        <v>intergenic_variant</v>
      </c>
      <c r="E149" s="10">
        <v>15</v>
      </c>
      <c r="F149" s="10">
        <v>20300432</v>
      </c>
      <c r="G149" t="s">
        <v>430</v>
      </c>
      <c r="H149">
        <f t="shared" si="8"/>
        <v>1</v>
      </c>
      <c r="I149">
        <f t="shared" si="9"/>
        <v>1</v>
      </c>
      <c r="J149">
        <f t="shared" si="10"/>
        <v>1</v>
      </c>
      <c r="K149" t="str">
        <f t="shared" si="11"/>
        <v>intergenic_variant</v>
      </c>
      <c r="M149" s="10">
        <v>18</v>
      </c>
      <c r="N149" s="10">
        <v>29595073</v>
      </c>
      <c r="O149" t="s">
        <v>464</v>
      </c>
      <c r="P149">
        <v>1</v>
      </c>
      <c r="Q149">
        <v>1</v>
      </c>
      <c r="R149">
        <v>1</v>
      </c>
      <c r="S149" t="s">
        <v>464</v>
      </c>
    </row>
    <row r="150" spans="1:19" x14ac:dyDescent="0.35">
      <c r="A150" t="str">
        <f>LEFT(VEP!B150,FIND(":",VEP!B150)-1)</f>
        <v>21</v>
      </c>
      <c r="B150" t="str">
        <f>RIGHT(VEP!B150,LEN(VEP!B150)-FIND("-",VEP!B150))</f>
        <v>5161435</v>
      </c>
      <c r="C150" t="str">
        <f>VEP!D150</f>
        <v>intron_variant</v>
      </c>
      <c r="E150" s="10">
        <v>15</v>
      </c>
      <c r="F150" s="10">
        <v>20317533</v>
      </c>
      <c r="G150" t="s">
        <v>430</v>
      </c>
      <c r="H150">
        <f t="shared" si="8"/>
        <v>1</v>
      </c>
      <c r="I150">
        <f t="shared" si="9"/>
        <v>1</v>
      </c>
      <c r="J150">
        <f t="shared" si="10"/>
        <v>1</v>
      </c>
      <c r="K150" t="str">
        <f t="shared" si="11"/>
        <v>intergenic_variant</v>
      </c>
      <c r="M150" s="10">
        <v>18</v>
      </c>
      <c r="N150" s="10">
        <v>42926246</v>
      </c>
      <c r="O150" t="s">
        <v>430</v>
      </c>
      <c r="P150">
        <v>1</v>
      </c>
      <c r="Q150">
        <v>1</v>
      </c>
      <c r="R150">
        <v>1</v>
      </c>
      <c r="S150" t="s">
        <v>430</v>
      </c>
    </row>
    <row r="151" spans="1:19" x14ac:dyDescent="0.35">
      <c r="A151" t="str">
        <f>LEFT(VEP!B151,FIND(":",VEP!B151)-1)</f>
        <v>21</v>
      </c>
      <c r="B151" t="str">
        <f>RIGHT(VEP!B151,LEN(VEP!B151)-FIND("-",VEP!B151))</f>
        <v>5163941</v>
      </c>
      <c r="C151" t="str">
        <f>VEP!D151</f>
        <v>downstream_gene_variant</v>
      </c>
      <c r="E151" s="10">
        <v>16</v>
      </c>
      <c r="F151" s="10">
        <v>7435289</v>
      </c>
      <c r="G151" t="s">
        <v>427</v>
      </c>
      <c r="H151">
        <f t="shared" si="8"/>
        <v>1</v>
      </c>
      <c r="I151">
        <f t="shared" si="9"/>
        <v>1</v>
      </c>
      <c r="J151">
        <f t="shared" si="10"/>
        <v>1</v>
      </c>
      <c r="K151" t="str">
        <f t="shared" si="11"/>
        <v>intron_variant</v>
      </c>
      <c r="M151" s="10">
        <v>19</v>
      </c>
      <c r="N151" s="10">
        <v>4813917</v>
      </c>
      <c r="O151" t="s">
        <v>430</v>
      </c>
      <c r="P151">
        <v>1</v>
      </c>
      <c r="Q151">
        <v>1</v>
      </c>
      <c r="R151">
        <v>1</v>
      </c>
      <c r="S151" t="s">
        <v>430</v>
      </c>
    </row>
    <row r="152" spans="1:19" x14ac:dyDescent="0.35">
      <c r="A152" t="str">
        <f>LEFT(VEP!B152,FIND(":",VEP!B152)-1)</f>
        <v>22</v>
      </c>
      <c r="B152" t="str">
        <f>RIGHT(VEP!B152,LEN(VEP!B152)-FIND("-",VEP!B152))</f>
        <v>11073667</v>
      </c>
      <c r="C152" t="str">
        <f>VEP!D152</f>
        <v>intergenic_variant</v>
      </c>
      <c r="E152" s="10">
        <v>16</v>
      </c>
      <c r="F152" s="10">
        <v>7462818</v>
      </c>
      <c r="G152" t="s">
        <v>422</v>
      </c>
      <c r="H152">
        <f t="shared" si="8"/>
        <v>1</v>
      </c>
      <c r="I152">
        <f t="shared" si="9"/>
        <v>2</v>
      </c>
      <c r="J152">
        <f t="shared" si="10"/>
        <v>0</v>
      </c>
      <c r="K152" t="str">
        <f t="shared" si="11"/>
        <v>downstream_gene_variant</v>
      </c>
      <c r="M152" s="10">
        <v>19</v>
      </c>
      <c r="N152" s="10">
        <v>6178251</v>
      </c>
      <c r="O152" t="s">
        <v>430</v>
      </c>
      <c r="P152">
        <v>1</v>
      </c>
      <c r="Q152">
        <v>1</v>
      </c>
      <c r="R152">
        <v>1</v>
      </c>
      <c r="S152" t="s">
        <v>430</v>
      </c>
    </row>
    <row r="153" spans="1:19" x14ac:dyDescent="0.35">
      <c r="A153" t="str">
        <f>LEFT(VEP!B153,FIND(":",VEP!B153)-1)</f>
        <v>22</v>
      </c>
      <c r="B153" t="str">
        <f>RIGHT(VEP!B153,LEN(VEP!B153)-FIND("-",VEP!B153))</f>
        <v>12027888</v>
      </c>
      <c r="C153" t="str">
        <f>VEP!D153</f>
        <v>intron_variant,non_coding_transcript_variant</v>
      </c>
      <c r="E153" s="10">
        <v>16</v>
      </c>
      <c r="F153" s="10">
        <v>7462818</v>
      </c>
      <c r="G153" t="s">
        <v>464</v>
      </c>
      <c r="H153">
        <f t="shared" si="8"/>
        <v>2</v>
      </c>
      <c r="I153">
        <f t="shared" si="9"/>
        <v>2</v>
      </c>
      <c r="J153">
        <f t="shared" si="10"/>
        <v>1</v>
      </c>
      <c r="K153" t="str">
        <f t="shared" si="11"/>
        <v>downstream_gene_variant,upstream_gene_variant</v>
      </c>
      <c r="M153" s="10">
        <v>19</v>
      </c>
      <c r="N153" s="10">
        <v>6553427</v>
      </c>
      <c r="O153" t="s">
        <v>430</v>
      </c>
      <c r="P153">
        <v>1</v>
      </c>
      <c r="Q153">
        <v>1</v>
      </c>
      <c r="R153">
        <v>1</v>
      </c>
      <c r="S153" t="s">
        <v>430</v>
      </c>
    </row>
    <row r="154" spans="1:19" x14ac:dyDescent="0.35">
      <c r="A154" t="str">
        <f>LEFT(VEP!B154,FIND(":",VEP!B154)-1)</f>
        <v>22</v>
      </c>
      <c r="B154" t="str">
        <f>RIGHT(VEP!B154,LEN(VEP!B154)-FIND("-",VEP!B154))</f>
        <v>12027888</v>
      </c>
      <c r="C154" t="str">
        <f>VEP!D154</f>
        <v>intron_variant,non_coding_transcript_variant</v>
      </c>
      <c r="E154" s="10">
        <v>16</v>
      </c>
      <c r="F154" s="10">
        <v>7497368</v>
      </c>
      <c r="G154" t="s">
        <v>427</v>
      </c>
      <c r="H154">
        <f t="shared" si="8"/>
        <v>1</v>
      </c>
      <c r="I154">
        <f t="shared" si="9"/>
        <v>1</v>
      </c>
      <c r="J154">
        <f t="shared" si="10"/>
        <v>1</v>
      </c>
      <c r="K154" t="str">
        <f t="shared" si="11"/>
        <v>intron_variant</v>
      </c>
      <c r="M154" s="10">
        <v>19</v>
      </c>
      <c r="N154" s="10">
        <v>6560183</v>
      </c>
      <c r="O154" t="s">
        <v>430</v>
      </c>
      <c r="P154">
        <v>1</v>
      </c>
      <c r="Q154">
        <v>1</v>
      </c>
      <c r="R154">
        <v>1</v>
      </c>
      <c r="S154" t="s">
        <v>430</v>
      </c>
    </row>
    <row r="155" spans="1:19" x14ac:dyDescent="0.35">
      <c r="A155" t="str">
        <f>LEFT(VEP!B155,FIND(":",VEP!B155)-1)</f>
        <v>22</v>
      </c>
      <c r="B155" t="str">
        <f>RIGHT(VEP!B155,LEN(VEP!B155)-FIND("-",VEP!B155))</f>
        <v>12039716</v>
      </c>
      <c r="C155" t="str">
        <f>VEP!D155</f>
        <v>intron_variant,non_coding_transcript_variant</v>
      </c>
      <c r="E155" s="10">
        <v>16</v>
      </c>
      <c r="F155" s="10">
        <v>7511448</v>
      </c>
      <c r="G155" t="s">
        <v>430</v>
      </c>
      <c r="H155">
        <f t="shared" si="8"/>
        <v>1</v>
      </c>
      <c r="I155">
        <f t="shared" si="9"/>
        <v>1</v>
      </c>
      <c r="J155">
        <f t="shared" si="10"/>
        <v>1</v>
      </c>
      <c r="K155" t="str">
        <f t="shared" si="11"/>
        <v>intergenic_variant</v>
      </c>
      <c r="M155" s="10">
        <v>19</v>
      </c>
      <c r="N155" s="10">
        <v>6590666</v>
      </c>
      <c r="O155" t="s">
        <v>430</v>
      </c>
      <c r="P155">
        <v>1</v>
      </c>
      <c r="Q155">
        <v>1</v>
      </c>
      <c r="R155">
        <v>1</v>
      </c>
      <c r="S155" t="s">
        <v>430</v>
      </c>
    </row>
    <row r="156" spans="1:19" x14ac:dyDescent="0.35">
      <c r="A156" t="str">
        <f>LEFT(VEP!B156,FIND(":",VEP!B156)-1)</f>
        <v>22</v>
      </c>
      <c r="B156" t="str">
        <f>RIGHT(VEP!B156,LEN(VEP!B156)-FIND("-",VEP!B156))</f>
        <v>18774821</v>
      </c>
      <c r="C156" t="str">
        <f>VEP!D156</f>
        <v>intron_variant,non_coding_transcript_variant</v>
      </c>
      <c r="E156" s="10">
        <v>16</v>
      </c>
      <c r="F156" s="10">
        <v>7513966</v>
      </c>
      <c r="G156" t="s">
        <v>430</v>
      </c>
      <c r="H156">
        <f t="shared" si="8"/>
        <v>1</v>
      </c>
      <c r="I156">
        <f t="shared" si="9"/>
        <v>1</v>
      </c>
      <c r="J156">
        <f t="shared" si="10"/>
        <v>1</v>
      </c>
      <c r="K156" t="str">
        <f t="shared" si="11"/>
        <v>intergenic_variant</v>
      </c>
      <c r="M156" s="10">
        <v>19</v>
      </c>
      <c r="N156" s="10">
        <v>7095253</v>
      </c>
      <c r="O156" t="s">
        <v>430</v>
      </c>
      <c r="P156">
        <v>1</v>
      </c>
      <c r="Q156">
        <v>1</v>
      </c>
      <c r="R156">
        <v>1</v>
      </c>
      <c r="S156" t="s">
        <v>430</v>
      </c>
    </row>
    <row r="157" spans="1:19" x14ac:dyDescent="0.35">
      <c r="A157" t="str">
        <f>LEFT(VEP!B157,FIND(":",VEP!B157)-1)</f>
        <v>22</v>
      </c>
      <c r="B157" t="str">
        <f>RIGHT(VEP!B157,LEN(VEP!B157)-FIND("-",VEP!B157))</f>
        <v>18774821</v>
      </c>
      <c r="C157" t="str">
        <f>VEP!D157</f>
        <v>intron_variant,non_coding_transcript_variant</v>
      </c>
      <c r="E157" s="10">
        <v>17</v>
      </c>
      <c r="F157" s="10">
        <v>3753156</v>
      </c>
      <c r="G157" t="s">
        <v>430</v>
      </c>
      <c r="H157">
        <f t="shared" si="8"/>
        <v>1</v>
      </c>
      <c r="I157">
        <f t="shared" si="9"/>
        <v>1</v>
      </c>
      <c r="J157">
        <f t="shared" si="10"/>
        <v>1</v>
      </c>
      <c r="K157" t="str">
        <f t="shared" si="11"/>
        <v>intergenic_variant</v>
      </c>
      <c r="M157" s="10">
        <v>19</v>
      </c>
      <c r="N157" s="10">
        <v>7097389</v>
      </c>
      <c r="O157" t="s">
        <v>430</v>
      </c>
      <c r="P157">
        <v>1</v>
      </c>
      <c r="Q157">
        <v>1</v>
      </c>
      <c r="R157">
        <v>1</v>
      </c>
      <c r="S157" t="s">
        <v>430</v>
      </c>
    </row>
    <row r="158" spans="1:19" x14ac:dyDescent="0.35">
      <c r="A158" t="str">
        <f>LEFT(VEP!B158,FIND(":",VEP!B158)-1)</f>
        <v>22</v>
      </c>
      <c r="B158" t="str">
        <f>RIGHT(VEP!B158,LEN(VEP!B158)-FIND("-",VEP!B158))</f>
        <v>18925763</v>
      </c>
      <c r="C158" t="str">
        <f>VEP!D158</f>
        <v>intergenic_variant</v>
      </c>
      <c r="E158" s="10">
        <v>18</v>
      </c>
      <c r="F158" s="10">
        <v>5182868</v>
      </c>
      <c r="G158" t="s">
        <v>430</v>
      </c>
      <c r="H158">
        <f t="shared" si="8"/>
        <v>1</v>
      </c>
      <c r="I158">
        <f t="shared" si="9"/>
        <v>1</v>
      </c>
      <c r="J158">
        <f t="shared" si="10"/>
        <v>1</v>
      </c>
      <c r="K158" t="str">
        <f t="shared" si="11"/>
        <v>intergenic_variant</v>
      </c>
      <c r="M158" s="10">
        <v>19</v>
      </c>
      <c r="N158" s="10">
        <v>7117822</v>
      </c>
      <c r="O158" t="s">
        <v>430</v>
      </c>
      <c r="P158">
        <v>1</v>
      </c>
      <c r="Q158">
        <v>1</v>
      </c>
      <c r="R158">
        <v>1</v>
      </c>
      <c r="S158" t="s">
        <v>430</v>
      </c>
    </row>
    <row r="159" spans="1:19" x14ac:dyDescent="0.35">
      <c r="A159" t="str">
        <f>LEFT(VEP!B159,FIND(":",VEP!B159)-1)</f>
        <v>22</v>
      </c>
      <c r="B159" t="str">
        <f>RIGHT(VEP!B159,LEN(VEP!B159)-FIND("-",VEP!B159))</f>
        <v>18960901</v>
      </c>
      <c r="C159" t="str">
        <f>VEP!D159</f>
        <v>intergenic_variant</v>
      </c>
      <c r="E159" s="10">
        <v>18</v>
      </c>
      <c r="F159" s="10">
        <v>29595073</v>
      </c>
      <c r="G159" t="s">
        <v>464</v>
      </c>
      <c r="H159">
        <f t="shared" si="8"/>
        <v>1</v>
      </c>
      <c r="I159">
        <f t="shared" si="9"/>
        <v>1</v>
      </c>
      <c r="J159">
        <f t="shared" si="10"/>
        <v>1</v>
      </c>
      <c r="K159" t="str">
        <f t="shared" si="11"/>
        <v>upstream_gene_variant</v>
      </c>
      <c r="M159" s="10">
        <v>19</v>
      </c>
      <c r="N159" s="10">
        <v>7122489</v>
      </c>
      <c r="O159" t="s">
        <v>430</v>
      </c>
      <c r="P159">
        <v>1</v>
      </c>
      <c r="Q159">
        <v>1</v>
      </c>
      <c r="R159">
        <v>1</v>
      </c>
      <c r="S159" t="s">
        <v>430</v>
      </c>
    </row>
    <row r="160" spans="1:19" x14ac:dyDescent="0.35">
      <c r="A160" t="str">
        <f>LEFT(VEP!B160,FIND(":",VEP!B160)-1)</f>
        <v>22</v>
      </c>
      <c r="B160" t="str">
        <f>RIGHT(VEP!B160,LEN(VEP!B160)-FIND("-",VEP!B160))</f>
        <v>18962347</v>
      </c>
      <c r="C160" t="str">
        <f>VEP!D160</f>
        <v>intergenic_variant</v>
      </c>
      <c r="E160" s="10">
        <v>18</v>
      </c>
      <c r="F160" s="10">
        <v>42926246</v>
      </c>
      <c r="G160" t="s">
        <v>430</v>
      </c>
      <c r="H160">
        <f t="shared" si="8"/>
        <v>1</v>
      </c>
      <c r="I160">
        <f t="shared" si="9"/>
        <v>1</v>
      </c>
      <c r="J160">
        <f t="shared" si="10"/>
        <v>1</v>
      </c>
      <c r="K160" t="str">
        <f t="shared" si="11"/>
        <v>intergenic_variant</v>
      </c>
      <c r="M160" s="10">
        <v>19</v>
      </c>
      <c r="N160" s="10">
        <v>7134607</v>
      </c>
      <c r="O160" t="s">
        <v>430</v>
      </c>
      <c r="P160">
        <v>1</v>
      </c>
      <c r="Q160">
        <v>1</v>
      </c>
      <c r="R160">
        <v>1</v>
      </c>
      <c r="S160" t="s">
        <v>430</v>
      </c>
    </row>
    <row r="161" spans="1:19" x14ac:dyDescent="0.35">
      <c r="A161" t="str">
        <f>LEFT(VEP!B161,FIND(":",VEP!B161)-1)</f>
        <v>22</v>
      </c>
      <c r="B161" t="str">
        <f>RIGHT(VEP!B161,LEN(VEP!B161)-FIND("-",VEP!B161))</f>
        <v>19870809</v>
      </c>
      <c r="C161" t="str">
        <f>VEP!D161</f>
        <v>intergenic_variant</v>
      </c>
      <c r="E161" s="10">
        <v>19</v>
      </c>
      <c r="F161" s="10">
        <v>4813917</v>
      </c>
      <c r="G161" t="s">
        <v>430</v>
      </c>
      <c r="H161">
        <f t="shared" si="8"/>
        <v>1</v>
      </c>
      <c r="I161">
        <f t="shared" si="9"/>
        <v>1</v>
      </c>
      <c r="J161">
        <f t="shared" si="10"/>
        <v>1</v>
      </c>
      <c r="K161" t="str">
        <f t="shared" si="11"/>
        <v>intergenic_variant</v>
      </c>
      <c r="M161" s="10">
        <v>20</v>
      </c>
      <c r="N161" s="10">
        <v>13387022</v>
      </c>
      <c r="O161" t="s">
        <v>430</v>
      </c>
      <c r="P161">
        <v>1</v>
      </c>
      <c r="Q161">
        <v>1</v>
      </c>
      <c r="R161">
        <v>1</v>
      </c>
      <c r="S161" t="s">
        <v>430</v>
      </c>
    </row>
    <row r="162" spans="1:19" x14ac:dyDescent="0.35">
      <c r="A162" t="str">
        <f>LEFT(VEP!B162,FIND(":",VEP!B162)-1)</f>
        <v>22</v>
      </c>
      <c r="B162" t="str">
        <f>RIGHT(VEP!B162,LEN(VEP!B162)-FIND("-",VEP!B162))</f>
        <v>19896418</v>
      </c>
      <c r="C162" t="str">
        <f>VEP!D162</f>
        <v>intergenic_variant</v>
      </c>
      <c r="E162" s="10">
        <v>19</v>
      </c>
      <c r="F162" s="10">
        <v>6178251</v>
      </c>
      <c r="G162" t="s">
        <v>430</v>
      </c>
      <c r="H162">
        <f t="shared" si="8"/>
        <v>1</v>
      </c>
      <c r="I162">
        <f t="shared" si="9"/>
        <v>1</v>
      </c>
      <c r="J162">
        <f t="shared" si="10"/>
        <v>1</v>
      </c>
      <c r="K162" t="str">
        <f t="shared" si="11"/>
        <v>intergenic_variant</v>
      </c>
      <c r="M162" s="10">
        <v>21</v>
      </c>
      <c r="N162" s="10">
        <v>5161435</v>
      </c>
      <c r="O162" t="s">
        <v>427</v>
      </c>
      <c r="P162">
        <v>1</v>
      </c>
      <c r="Q162">
        <v>1</v>
      </c>
      <c r="R162">
        <v>1</v>
      </c>
      <c r="S162" t="s">
        <v>427</v>
      </c>
    </row>
    <row r="163" spans="1:19" x14ac:dyDescent="0.35">
      <c r="A163" t="str">
        <f>LEFT(VEP!B163,FIND(":",VEP!B163)-1)</f>
        <v>22</v>
      </c>
      <c r="B163" t="str">
        <f>RIGHT(VEP!B163,LEN(VEP!B163)-FIND("-",VEP!B163))</f>
        <v>19909927</v>
      </c>
      <c r="C163" t="str">
        <f>VEP!D163</f>
        <v>intergenic_variant</v>
      </c>
      <c r="E163" s="10">
        <v>19</v>
      </c>
      <c r="F163" s="10">
        <v>6553427</v>
      </c>
      <c r="G163" t="s">
        <v>430</v>
      </c>
      <c r="H163">
        <f t="shared" si="8"/>
        <v>1</v>
      </c>
      <c r="I163">
        <f t="shared" si="9"/>
        <v>1</v>
      </c>
      <c r="J163">
        <f t="shared" si="10"/>
        <v>1</v>
      </c>
      <c r="K163" t="str">
        <f t="shared" si="11"/>
        <v>intergenic_variant</v>
      </c>
      <c r="M163" s="10">
        <v>21</v>
      </c>
      <c r="N163" s="10">
        <v>5163941</v>
      </c>
      <c r="O163" t="s">
        <v>422</v>
      </c>
      <c r="P163">
        <v>1</v>
      </c>
      <c r="Q163">
        <v>1</v>
      </c>
      <c r="R163">
        <v>1</v>
      </c>
      <c r="S163" t="s">
        <v>422</v>
      </c>
    </row>
    <row r="164" spans="1:19" x14ac:dyDescent="0.35">
      <c r="A164" t="str">
        <f>LEFT(VEP!B164,FIND(":",VEP!B164)-1)</f>
        <v>22</v>
      </c>
      <c r="B164" t="str">
        <f>RIGHT(VEP!B164,LEN(VEP!B164)-FIND("-",VEP!B164))</f>
        <v>19925395</v>
      </c>
      <c r="C164" t="str">
        <f>VEP!D164</f>
        <v>intergenic_variant</v>
      </c>
      <c r="E164" s="10">
        <v>19</v>
      </c>
      <c r="F164" s="10">
        <v>6560183</v>
      </c>
      <c r="G164" t="s">
        <v>430</v>
      </c>
      <c r="H164">
        <f t="shared" si="8"/>
        <v>1</v>
      </c>
      <c r="I164">
        <f t="shared" si="9"/>
        <v>1</v>
      </c>
      <c r="J164">
        <f t="shared" si="10"/>
        <v>1</v>
      </c>
      <c r="K164" t="str">
        <f t="shared" si="11"/>
        <v>intergenic_variant</v>
      </c>
      <c r="M164" s="10">
        <v>22</v>
      </c>
      <c r="N164" s="10">
        <v>11073667</v>
      </c>
      <c r="O164" t="s">
        <v>430</v>
      </c>
      <c r="P164">
        <v>1</v>
      </c>
      <c r="Q164">
        <v>1</v>
      </c>
      <c r="R164">
        <v>1</v>
      </c>
      <c r="S164" t="s">
        <v>430</v>
      </c>
    </row>
    <row r="165" spans="1:19" x14ac:dyDescent="0.35">
      <c r="A165" t="str">
        <f>LEFT(VEP!B165,FIND(":",VEP!B165)-1)</f>
        <v>22</v>
      </c>
      <c r="B165" t="str">
        <f>RIGHT(VEP!B165,LEN(VEP!B165)-FIND("-",VEP!B165))</f>
        <v>19967910</v>
      </c>
      <c r="C165" t="str">
        <f>VEP!D165</f>
        <v>intergenic_variant</v>
      </c>
      <c r="E165" s="10">
        <v>19</v>
      </c>
      <c r="F165" s="10">
        <v>6590666</v>
      </c>
      <c r="G165" t="s">
        <v>430</v>
      </c>
      <c r="H165">
        <f t="shared" si="8"/>
        <v>1</v>
      </c>
      <c r="I165">
        <f t="shared" si="9"/>
        <v>1</v>
      </c>
      <c r="J165">
        <f t="shared" si="10"/>
        <v>1</v>
      </c>
      <c r="K165" t="str">
        <f t="shared" si="11"/>
        <v>intergenic_variant</v>
      </c>
      <c r="M165" s="10">
        <v>22</v>
      </c>
      <c r="N165" s="10">
        <v>12027888</v>
      </c>
      <c r="O165" t="s">
        <v>426</v>
      </c>
      <c r="P165">
        <v>1</v>
      </c>
      <c r="Q165">
        <v>1</v>
      </c>
      <c r="R165">
        <v>1</v>
      </c>
      <c r="S165" t="s">
        <v>426</v>
      </c>
    </row>
    <row r="166" spans="1:19" x14ac:dyDescent="0.35">
      <c r="A166" t="str">
        <f>LEFT(VEP!B166,FIND(":",VEP!B166)-1)</f>
        <v>22</v>
      </c>
      <c r="B166" t="str">
        <f>RIGHT(VEP!B166,LEN(VEP!B166)-FIND("-",VEP!B166))</f>
        <v>31172201</v>
      </c>
      <c r="C166" t="str">
        <f>VEP!D166</f>
        <v>downstream_gene_variant</v>
      </c>
      <c r="E166" s="10">
        <v>19</v>
      </c>
      <c r="F166" s="10">
        <v>7095253</v>
      </c>
      <c r="G166" t="s">
        <v>430</v>
      </c>
      <c r="H166">
        <f t="shared" si="8"/>
        <v>1</v>
      </c>
      <c r="I166">
        <f t="shared" si="9"/>
        <v>1</v>
      </c>
      <c r="J166">
        <f t="shared" si="10"/>
        <v>1</v>
      </c>
      <c r="K166" t="str">
        <f t="shared" si="11"/>
        <v>intergenic_variant</v>
      </c>
      <c r="M166" s="10">
        <v>22</v>
      </c>
      <c r="N166" s="10">
        <v>12039716</v>
      </c>
      <c r="O166" t="s">
        <v>426</v>
      </c>
      <c r="P166">
        <v>1</v>
      </c>
      <c r="Q166">
        <v>1</v>
      </c>
      <c r="R166">
        <v>1</v>
      </c>
      <c r="S166" t="s">
        <v>426</v>
      </c>
    </row>
    <row r="167" spans="1:19" x14ac:dyDescent="0.35">
      <c r="A167" t="str">
        <f>LEFT(VEP!B167,FIND(":",VEP!B167)-1)</f>
        <v>22</v>
      </c>
      <c r="B167" t="str">
        <f>RIGHT(VEP!B167,LEN(VEP!B167)-FIND("-",VEP!B167))</f>
        <v>31172201</v>
      </c>
      <c r="C167" t="str">
        <f>VEP!D167</f>
        <v>downstream_gene_variant</v>
      </c>
      <c r="E167" s="10">
        <v>19</v>
      </c>
      <c r="F167" s="10">
        <v>7097389</v>
      </c>
      <c r="G167" t="s">
        <v>430</v>
      </c>
      <c r="H167">
        <f t="shared" si="8"/>
        <v>1</v>
      </c>
      <c r="I167">
        <f t="shared" si="9"/>
        <v>1</v>
      </c>
      <c r="J167">
        <f t="shared" si="10"/>
        <v>1</v>
      </c>
      <c r="K167" t="str">
        <f t="shared" si="11"/>
        <v>intergenic_variant</v>
      </c>
      <c r="M167" s="10">
        <v>22</v>
      </c>
      <c r="N167" s="10">
        <v>18774821</v>
      </c>
      <c r="O167" t="s">
        <v>426</v>
      </c>
      <c r="P167">
        <v>1</v>
      </c>
      <c r="Q167">
        <v>1</v>
      </c>
      <c r="R167">
        <v>1</v>
      </c>
      <c r="S167" t="s">
        <v>426</v>
      </c>
    </row>
    <row r="168" spans="1:19" x14ac:dyDescent="0.35">
      <c r="A168" t="str">
        <f>LEFT(VEP!B168,FIND(":",VEP!B168)-1)</f>
        <v>22</v>
      </c>
      <c r="B168" t="str">
        <f>RIGHT(VEP!B168,LEN(VEP!B168)-FIND("-",VEP!B168))</f>
        <v>31172201</v>
      </c>
      <c r="C168" t="str">
        <f>VEP!D168</f>
        <v>downstream_gene_variant</v>
      </c>
      <c r="E168" s="10">
        <v>19</v>
      </c>
      <c r="F168" s="10">
        <v>7117822</v>
      </c>
      <c r="G168" t="s">
        <v>430</v>
      </c>
      <c r="H168">
        <f t="shared" si="8"/>
        <v>1</v>
      </c>
      <c r="I168">
        <f t="shared" si="9"/>
        <v>1</v>
      </c>
      <c r="J168">
        <f t="shared" si="10"/>
        <v>1</v>
      </c>
      <c r="K168" t="str">
        <f t="shared" si="11"/>
        <v>intergenic_variant</v>
      </c>
      <c r="M168" s="10">
        <v>22</v>
      </c>
      <c r="N168" s="10">
        <v>18925763</v>
      </c>
      <c r="O168" t="s">
        <v>430</v>
      </c>
      <c r="P168">
        <v>1</v>
      </c>
      <c r="Q168">
        <v>1</v>
      </c>
      <c r="R168">
        <v>1</v>
      </c>
      <c r="S168" t="s">
        <v>430</v>
      </c>
    </row>
    <row r="169" spans="1:19" x14ac:dyDescent="0.35">
      <c r="A169" t="str">
        <f>LEFT(VEP!B169,FIND(":",VEP!B169)-1)</f>
        <v>22</v>
      </c>
      <c r="B169" t="str">
        <f>RIGHT(VEP!B169,LEN(VEP!B169)-FIND("-",VEP!B169))</f>
        <v>31172201</v>
      </c>
      <c r="C169" t="str">
        <f>VEP!D169</f>
        <v>downstream_gene_variant</v>
      </c>
      <c r="E169" s="10">
        <v>19</v>
      </c>
      <c r="F169" s="10">
        <v>7122489</v>
      </c>
      <c r="G169" t="s">
        <v>430</v>
      </c>
      <c r="H169">
        <f t="shared" si="8"/>
        <v>1</v>
      </c>
      <c r="I169">
        <f t="shared" si="9"/>
        <v>1</v>
      </c>
      <c r="J169">
        <f t="shared" si="10"/>
        <v>1</v>
      </c>
      <c r="K169" t="str">
        <f t="shared" si="11"/>
        <v>intergenic_variant</v>
      </c>
      <c r="M169" s="10">
        <v>22</v>
      </c>
      <c r="N169" s="10">
        <v>18960901</v>
      </c>
      <c r="O169" t="s">
        <v>430</v>
      </c>
      <c r="P169">
        <v>1</v>
      </c>
      <c r="Q169">
        <v>1</v>
      </c>
      <c r="R169">
        <v>1</v>
      </c>
      <c r="S169" t="s">
        <v>430</v>
      </c>
    </row>
    <row r="170" spans="1:19" x14ac:dyDescent="0.35">
      <c r="A170" t="str">
        <f>LEFT(VEP!B170,FIND(":",VEP!B170)-1)</f>
        <v>22</v>
      </c>
      <c r="B170" t="str">
        <f>RIGHT(VEP!B170,LEN(VEP!B170)-FIND("-",VEP!B170))</f>
        <v>31172201</v>
      </c>
      <c r="C170" t="str">
        <f>VEP!D170</f>
        <v>downstream_gene_variant</v>
      </c>
      <c r="E170" s="10">
        <v>19</v>
      </c>
      <c r="F170" s="10">
        <v>7134607</v>
      </c>
      <c r="G170" t="s">
        <v>430</v>
      </c>
      <c r="H170">
        <f t="shared" si="8"/>
        <v>1</v>
      </c>
      <c r="I170">
        <f t="shared" si="9"/>
        <v>1</v>
      </c>
      <c r="J170">
        <f t="shared" si="10"/>
        <v>1</v>
      </c>
      <c r="K170" t="str">
        <f t="shared" si="11"/>
        <v>intergenic_variant</v>
      </c>
      <c r="M170" s="10">
        <v>22</v>
      </c>
      <c r="N170" s="10">
        <v>18962347</v>
      </c>
      <c r="O170" t="s">
        <v>430</v>
      </c>
      <c r="P170">
        <v>1</v>
      </c>
      <c r="Q170">
        <v>1</v>
      </c>
      <c r="R170">
        <v>1</v>
      </c>
      <c r="S170" t="s">
        <v>430</v>
      </c>
    </row>
    <row r="171" spans="1:19" x14ac:dyDescent="0.35">
      <c r="A171" t="str">
        <f>LEFT(VEP!B171,FIND(":",VEP!B171)-1)</f>
        <v>22</v>
      </c>
      <c r="B171" t="str">
        <f>RIGHT(VEP!B171,LEN(VEP!B171)-FIND("-",VEP!B171))</f>
        <v>31172201</v>
      </c>
      <c r="C171" t="str">
        <f>VEP!D171</f>
        <v>downstream_gene_variant</v>
      </c>
      <c r="E171" s="10">
        <v>20</v>
      </c>
      <c r="F171" s="10">
        <v>13387022</v>
      </c>
      <c r="G171" t="s">
        <v>430</v>
      </c>
      <c r="H171">
        <f t="shared" si="8"/>
        <v>1</v>
      </c>
      <c r="I171">
        <f t="shared" si="9"/>
        <v>1</v>
      </c>
      <c r="J171">
        <f t="shared" si="10"/>
        <v>1</v>
      </c>
      <c r="K171" t="str">
        <f t="shared" si="11"/>
        <v>intergenic_variant</v>
      </c>
      <c r="M171" s="10">
        <v>22</v>
      </c>
      <c r="N171" s="10">
        <v>19870809</v>
      </c>
      <c r="O171" t="s">
        <v>430</v>
      </c>
      <c r="P171">
        <v>1</v>
      </c>
      <c r="Q171">
        <v>1</v>
      </c>
      <c r="R171">
        <v>1</v>
      </c>
      <c r="S171" t="s">
        <v>430</v>
      </c>
    </row>
    <row r="172" spans="1:19" x14ac:dyDescent="0.35">
      <c r="A172" t="str">
        <f>LEFT(VEP!B172,FIND(":",VEP!B172)-1)</f>
        <v>22</v>
      </c>
      <c r="B172" t="str">
        <f>RIGHT(VEP!B172,LEN(VEP!B172)-FIND("-",VEP!B172))</f>
        <v>31172201</v>
      </c>
      <c r="C172" t="str">
        <f>VEP!D172</f>
        <v>downstream_gene_variant</v>
      </c>
      <c r="E172" s="10">
        <v>21</v>
      </c>
      <c r="F172" s="10">
        <v>5161435</v>
      </c>
      <c r="G172" t="s">
        <v>427</v>
      </c>
      <c r="H172">
        <f t="shared" si="8"/>
        <v>1</v>
      </c>
      <c r="I172">
        <f t="shared" si="9"/>
        <v>1</v>
      </c>
      <c r="J172">
        <f t="shared" si="10"/>
        <v>1</v>
      </c>
      <c r="K172" t="str">
        <f t="shared" si="11"/>
        <v>intron_variant</v>
      </c>
      <c r="M172" s="10">
        <v>22</v>
      </c>
      <c r="N172" s="10">
        <v>19896418</v>
      </c>
      <c r="O172" t="s">
        <v>430</v>
      </c>
      <c r="P172">
        <v>1</v>
      </c>
      <c r="Q172">
        <v>1</v>
      </c>
      <c r="R172">
        <v>1</v>
      </c>
      <c r="S172" t="s">
        <v>430</v>
      </c>
    </row>
    <row r="173" spans="1:19" x14ac:dyDescent="0.35">
      <c r="A173" t="str">
        <f>LEFT(VEP!B173,FIND(":",VEP!B173)-1)</f>
        <v>22</v>
      </c>
      <c r="B173" t="str">
        <f>RIGHT(VEP!B173,LEN(VEP!B173)-FIND("-",VEP!B173))</f>
        <v>31194138</v>
      </c>
      <c r="C173" t="str">
        <f>VEP!D173</f>
        <v>intergenic_variant</v>
      </c>
      <c r="E173" s="10">
        <v>21</v>
      </c>
      <c r="F173" s="10">
        <v>5163941</v>
      </c>
      <c r="G173" t="s">
        <v>422</v>
      </c>
      <c r="H173">
        <f t="shared" si="8"/>
        <v>1</v>
      </c>
      <c r="I173">
        <f t="shared" si="9"/>
        <v>1</v>
      </c>
      <c r="J173">
        <f t="shared" si="10"/>
        <v>1</v>
      </c>
      <c r="K173" t="str">
        <f t="shared" si="11"/>
        <v>downstream_gene_variant</v>
      </c>
      <c r="M173" s="10">
        <v>22</v>
      </c>
      <c r="N173" s="10">
        <v>19909927</v>
      </c>
      <c r="O173" t="s">
        <v>430</v>
      </c>
      <c r="P173">
        <v>1</v>
      </c>
      <c r="Q173">
        <v>1</v>
      </c>
      <c r="R173">
        <v>1</v>
      </c>
      <c r="S173" t="s">
        <v>430</v>
      </c>
    </row>
    <row r="174" spans="1:19" x14ac:dyDescent="0.35">
      <c r="A174" t="str">
        <f>LEFT(VEP!B174,FIND(":",VEP!B174)-1)</f>
        <v>22</v>
      </c>
      <c r="B174" t="str">
        <f>RIGHT(VEP!B174,LEN(VEP!B174)-FIND("-",VEP!B174))</f>
        <v>31201052</v>
      </c>
      <c r="C174" t="str">
        <f>VEP!D174</f>
        <v>intron_variant</v>
      </c>
      <c r="E174" s="10">
        <v>22</v>
      </c>
      <c r="F174" s="10">
        <v>11073667</v>
      </c>
      <c r="G174" t="s">
        <v>430</v>
      </c>
      <c r="H174">
        <f t="shared" si="8"/>
        <v>1</v>
      </c>
      <c r="I174">
        <f t="shared" si="9"/>
        <v>1</v>
      </c>
      <c r="J174">
        <f t="shared" si="10"/>
        <v>1</v>
      </c>
      <c r="K174" t="str">
        <f t="shared" si="11"/>
        <v>intergenic_variant</v>
      </c>
      <c r="M174" s="10">
        <v>22</v>
      </c>
      <c r="N174" s="10">
        <v>19925395</v>
      </c>
      <c r="O174" t="s">
        <v>430</v>
      </c>
      <c r="P174">
        <v>1</v>
      </c>
      <c r="Q174">
        <v>1</v>
      </c>
      <c r="R174">
        <v>1</v>
      </c>
      <c r="S174" t="s">
        <v>430</v>
      </c>
    </row>
    <row r="175" spans="1:19" x14ac:dyDescent="0.35">
      <c r="A175" t="str">
        <f>LEFT(VEP!B175,FIND(":",VEP!B175)-1)</f>
        <v>22</v>
      </c>
      <c r="B175" t="str">
        <f>RIGHT(VEP!B175,LEN(VEP!B175)-FIND("-",VEP!B175))</f>
        <v>31201052</v>
      </c>
      <c r="C175" t="str">
        <f>VEP!D175</f>
        <v>intron_variant</v>
      </c>
      <c r="E175" s="10">
        <v>22</v>
      </c>
      <c r="F175" s="10">
        <v>12027888</v>
      </c>
      <c r="G175" t="s">
        <v>426</v>
      </c>
      <c r="H175">
        <f t="shared" si="8"/>
        <v>1</v>
      </c>
      <c r="I175">
        <f t="shared" si="9"/>
        <v>1</v>
      </c>
      <c r="J175">
        <f t="shared" si="10"/>
        <v>1</v>
      </c>
      <c r="K175" t="str">
        <f t="shared" si="11"/>
        <v>intron_variant,non_coding_transcript_variant</v>
      </c>
      <c r="M175" s="10">
        <v>22</v>
      </c>
      <c r="N175" s="10">
        <v>19967910</v>
      </c>
      <c r="O175" t="s">
        <v>430</v>
      </c>
      <c r="P175">
        <v>1</v>
      </c>
      <c r="Q175">
        <v>1</v>
      </c>
      <c r="R175">
        <v>1</v>
      </c>
      <c r="S175" t="s">
        <v>430</v>
      </c>
    </row>
    <row r="176" spans="1:19" x14ac:dyDescent="0.35">
      <c r="A176" t="str">
        <f>LEFT(VEP!B176,FIND(":",VEP!B176)-1)</f>
        <v>22</v>
      </c>
      <c r="B176" t="str">
        <f>RIGHT(VEP!B176,LEN(VEP!B176)-FIND("-",VEP!B176))</f>
        <v>31222265</v>
      </c>
      <c r="C176" t="str">
        <f>VEP!D176</f>
        <v>intron_variant</v>
      </c>
      <c r="E176" s="10">
        <v>22</v>
      </c>
      <c r="F176" s="10">
        <v>12039716</v>
      </c>
      <c r="G176" t="s">
        <v>426</v>
      </c>
      <c r="H176">
        <f t="shared" si="8"/>
        <v>1</v>
      </c>
      <c r="I176">
        <f t="shared" si="9"/>
        <v>1</v>
      </c>
      <c r="J176">
        <f t="shared" si="10"/>
        <v>1</v>
      </c>
      <c r="K176" t="str">
        <f t="shared" si="11"/>
        <v>intron_variant,non_coding_transcript_variant</v>
      </c>
      <c r="M176" s="10">
        <v>22</v>
      </c>
      <c r="N176" s="10">
        <v>31172201</v>
      </c>
      <c r="O176" t="s">
        <v>422</v>
      </c>
      <c r="P176">
        <v>1</v>
      </c>
      <c r="Q176">
        <v>1</v>
      </c>
      <c r="R176">
        <v>1</v>
      </c>
      <c r="S176" t="s">
        <v>422</v>
      </c>
    </row>
    <row r="177" spans="1:19" x14ac:dyDescent="0.35">
      <c r="A177" t="str">
        <f>LEFT(VEP!B177,FIND(":",VEP!B177)-1)</f>
        <v>22</v>
      </c>
      <c r="B177" t="str">
        <f>RIGHT(VEP!B177,LEN(VEP!B177)-FIND("-",VEP!B177))</f>
        <v>31222265</v>
      </c>
      <c r="C177" t="str">
        <f>VEP!D177</f>
        <v>intron_variant</v>
      </c>
      <c r="E177" s="10">
        <v>22</v>
      </c>
      <c r="F177" s="10">
        <v>18774821</v>
      </c>
      <c r="G177" t="s">
        <v>426</v>
      </c>
      <c r="H177">
        <f t="shared" si="8"/>
        <v>1</v>
      </c>
      <c r="I177">
        <f t="shared" si="9"/>
        <v>1</v>
      </c>
      <c r="J177">
        <f t="shared" si="10"/>
        <v>1</v>
      </c>
      <c r="K177" t="str">
        <f t="shared" si="11"/>
        <v>intron_variant,non_coding_transcript_variant</v>
      </c>
      <c r="M177" s="10">
        <v>22</v>
      </c>
      <c r="N177" s="10">
        <v>31194138</v>
      </c>
      <c r="O177" t="s">
        <v>430</v>
      </c>
      <c r="P177">
        <v>1</v>
      </c>
      <c r="Q177">
        <v>1</v>
      </c>
      <c r="R177">
        <v>1</v>
      </c>
      <c r="S177" t="s">
        <v>430</v>
      </c>
    </row>
    <row r="178" spans="1:19" x14ac:dyDescent="0.35">
      <c r="A178" t="str">
        <f>LEFT(VEP!B178,FIND(":",VEP!B178)-1)</f>
        <v>22</v>
      </c>
      <c r="B178" t="str">
        <f>RIGHT(VEP!B178,LEN(VEP!B178)-FIND("-",VEP!B178))</f>
        <v>31329887</v>
      </c>
      <c r="C178" t="str">
        <f>VEP!D178</f>
        <v>intergenic_variant</v>
      </c>
      <c r="E178" s="10">
        <v>22</v>
      </c>
      <c r="F178" s="10">
        <v>18925763</v>
      </c>
      <c r="G178" t="s">
        <v>430</v>
      </c>
      <c r="H178">
        <f t="shared" si="8"/>
        <v>1</v>
      </c>
      <c r="I178">
        <f t="shared" si="9"/>
        <v>1</v>
      </c>
      <c r="J178">
        <f t="shared" si="10"/>
        <v>1</v>
      </c>
      <c r="K178" t="str">
        <f t="shared" si="11"/>
        <v>intergenic_variant</v>
      </c>
      <c r="M178" s="10">
        <v>22</v>
      </c>
      <c r="N178" s="10">
        <v>31201052</v>
      </c>
      <c r="O178" t="s">
        <v>427</v>
      </c>
      <c r="P178">
        <v>1</v>
      </c>
      <c r="Q178">
        <v>1</v>
      </c>
      <c r="R178">
        <v>1</v>
      </c>
      <c r="S178" t="s">
        <v>427</v>
      </c>
    </row>
    <row r="179" spans="1:19" x14ac:dyDescent="0.35">
      <c r="A179" t="str">
        <f>LEFT(VEP!B179,FIND(":",VEP!B179)-1)</f>
        <v>22</v>
      </c>
      <c r="B179" t="str">
        <f>RIGHT(VEP!B179,LEN(VEP!B179)-FIND("-",VEP!B179))</f>
        <v>31334345</v>
      </c>
      <c r="C179" t="str">
        <f>VEP!D179</f>
        <v>intergenic_variant</v>
      </c>
      <c r="E179" s="10">
        <v>22</v>
      </c>
      <c r="F179" s="10">
        <v>18960901</v>
      </c>
      <c r="G179" t="s">
        <v>430</v>
      </c>
      <c r="H179">
        <f t="shared" si="8"/>
        <v>1</v>
      </c>
      <c r="I179">
        <f t="shared" si="9"/>
        <v>1</v>
      </c>
      <c r="J179">
        <f t="shared" si="10"/>
        <v>1</v>
      </c>
      <c r="K179" t="str">
        <f t="shared" si="11"/>
        <v>intergenic_variant</v>
      </c>
      <c r="M179" s="10">
        <v>22</v>
      </c>
      <c r="N179" s="10">
        <v>31222265</v>
      </c>
      <c r="O179" t="s">
        <v>427</v>
      </c>
      <c r="P179">
        <v>1</v>
      </c>
      <c r="Q179">
        <v>1</v>
      </c>
      <c r="R179">
        <v>1</v>
      </c>
      <c r="S179" t="s">
        <v>427</v>
      </c>
    </row>
    <row r="180" spans="1:19" x14ac:dyDescent="0.35">
      <c r="A180" t="str">
        <f>LEFT(VEP!B180,FIND(":",VEP!B180)-1)</f>
        <v>22</v>
      </c>
      <c r="B180" t="str">
        <f>RIGHT(VEP!B180,LEN(VEP!B180)-FIND("-",VEP!B180))</f>
        <v>31347124</v>
      </c>
      <c r="C180" t="str">
        <f>VEP!D180</f>
        <v>intergenic_variant</v>
      </c>
      <c r="E180" s="10">
        <v>22</v>
      </c>
      <c r="F180" s="10">
        <v>18962347</v>
      </c>
      <c r="G180" t="s">
        <v>430</v>
      </c>
      <c r="H180">
        <f t="shared" si="8"/>
        <v>1</v>
      </c>
      <c r="I180">
        <f t="shared" si="9"/>
        <v>1</v>
      </c>
      <c r="J180">
        <f t="shared" si="10"/>
        <v>1</v>
      </c>
      <c r="K180" t="str">
        <f t="shared" si="11"/>
        <v>intergenic_variant</v>
      </c>
      <c r="M180" s="10">
        <v>22</v>
      </c>
      <c r="N180" s="10">
        <v>31329887</v>
      </c>
      <c r="O180" t="s">
        <v>430</v>
      </c>
      <c r="P180">
        <v>1</v>
      </c>
      <c r="Q180">
        <v>1</v>
      </c>
      <c r="R180">
        <v>1</v>
      </c>
      <c r="S180" t="s">
        <v>430</v>
      </c>
    </row>
    <row r="181" spans="1:19" x14ac:dyDescent="0.35">
      <c r="A181" t="str">
        <f>LEFT(VEP!B181,FIND(":",VEP!B181)-1)</f>
        <v>22</v>
      </c>
      <c r="B181" t="str">
        <f>RIGHT(VEP!B181,LEN(VEP!B181)-FIND("-",VEP!B181))</f>
        <v>31367576</v>
      </c>
      <c r="C181" t="str">
        <f>VEP!D181</f>
        <v>intergenic_variant</v>
      </c>
      <c r="E181" s="10">
        <v>22</v>
      </c>
      <c r="F181" s="10">
        <v>19870809</v>
      </c>
      <c r="G181" t="s">
        <v>430</v>
      </c>
      <c r="H181">
        <f t="shared" si="8"/>
        <v>1</v>
      </c>
      <c r="I181">
        <f t="shared" si="9"/>
        <v>1</v>
      </c>
      <c r="J181">
        <f t="shared" si="10"/>
        <v>1</v>
      </c>
      <c r="K181" t="str">
        <f t="shared" si="11"/>
        <v>intergenic_variant</v>
      </c>
      <c r="M181" s="10">
        <v>22</v>
      </c>
      <c r="N181" s="10">
        <v>31334345</v>
      </c>
      <c r="O181" t="s">
        <v>430</v>
      </c>
      <c r="P181">
        <v>1</v>
      </c>
      <c r="Q181">
        <v>1</v>
      </c>
      <c r="R181">
        <v>1</v>
      </c>
      <c r="S181" t="s">
        <v>430</v>
      </c>
    </row>
    <row r="182" spans="1:19" x14ac:dyDescent="0.35">
      <c r="A182" t="str">
        <f>LEFT(VEP!B182,FIND(":",VEP!B182)-1)</f>
        <v>22</v>
      </c>
      <c r="B182" t="str">
        <f>RIGHT(VEP!B182,LEN(VEP!B182)-FIND("-",VEP!B182))</f>
        <v>31391161</v>
      </c>
      <c r="C182" t="str">
        <f>VEP!D182</f>
        <v>intergenic_variant</v>
      </c>
      <c r="E182" s="10">
        <v>22</v>
      </c>
      <c r="F182" s="10">
        <v>19896418</v>
      </c>
      <c r="G182" t="s">
        <v>430</v>
      </c>
      <c r="H182">
        <f t="shared" si="8"/>
        <v>1</v>
      </c>
      <c r="I182">
        <f t="shared" si="9"/>
        <v>1</v>
      </c>
      <c r="J182">
        <f t="shared" si="10"/>
        <v>1</v>
      </c>
      <c r="K182" t="str">
        <f t="shared" si="11"/>
        <v>intergenic_variant</v>
      </c>
      <c r="M182" s="10">
        <v>22</v>
      </c>
      <c r="N182" s="10">
        <v>31347124</v>
      </c>
      <c r="O182" t="s">
        <v>430</v>
      </c>
      <c r="P182">
        <v>1</v>
      </c>
      <c r="Q182">
        <v>1</v>
      </c>
      <c r="R182">
        <v>1</v>
      </c>
      <c r="S182" t="s">
        <v>430</v>
      </c>
    </row>
    <row r="183" spans="1:19" x14ac:dyDescent="0.35">
      <c r="A183" t="str">
        <f>LEFT(VEP!B183,FIND(":",VEP!B183)-1)</f>
        <v>22</v>
      </c>
      <c r="B183" t="str">
        <f>RIGHT(VEP!B183,LEN(VEP!B183)-FIND("-",VEP!B183))</f>
        <v>42735494</v>
      </c>
      <c r="C183" t="str">
        <f>VEP!D183</f>
        <v>intron_variant</v>
      </c>
      <c r="E183" s="10">
        <v>22</v>
      </c>
      <c r="F183" s="10">
        <v>19909927</v>
      </c>
      <c r="G183" t="s">
        <v>430</v>
      </c>
      <c r="H183">
        <f t="shared" si="8"/>
        <v>1</v>
      </c>
      <c r="I183">
        <f t="shared" si="9"/>
        <v>1</v>
      </c>
      <c r="J183">
        <f t="shared" si="10"/>
        <v>1</v>
      </c>
      <c r="K183" t="str">
        <f t="shared" si="11"/>
        <v>intergenic_variant</v>
      </c>
      <c r="M183" s="10">
        <v>22</v>
      </c>
      <c r="N183" s="10">
        <v>31367576</v>
      </c>
      <c r="O183" t="s">
        <v>430</v>
      </c>
      <c r="P183">
        <v>1</v>
      </c>
      <c r="Q183">
        <v>1</v>
      </c>
      <c r="R183">
        <v>1</v>
      </c>
      <c r="S183" t="s">
        <v>430</v>
      </c>
    </row>
    <row r="184" spans="1:19" x14ac:dyDescent="0.35">
      <c r="A184" t="str">
        <f>LEFT(VEP!B184,FIND(":",VEP!B184)-1)</f>
        <v>22</v>
      </c>
      <c r="B184" t="str">
        <f>RIGHT(VEP!B184,LEN(VEP!B184)-FIND("-",VEP!B184))</f>
        <v>42749047</v>
      </c>
      <c r="C184" t="str">
        <f>VEP!D184</f>
        <v>intron_variant</v>
      </c>
      <c r="E184" s="10">
        <v>22</v>
      </c>
      <c r="F184" s="10">
        <v>19925395</v>
      </c>
      <c r="G184" t="s">
        <v>430</v>
      </c>
      <c r="H184">
        <f t="shared" si="8"/>
        <v>1</v>
      </c>
      <c r="I184">
        <f t="shared" si="9"/>
        <v>1</v>
      </c>
      <c r="J184">
        <f t="shared" si="10"/>
        <v>1</v>
      </c>
      <c r="K184" t="str">
        <f t="shared" si="11"/>
        <v>intergenic_variant</v>
      </c>
      <c r="M184" s="10">
        <v>22</v>
      </c>
      <c r="N184" s="10">
        <v>31391161</v>
      </c>
      <c r="O184" t="s">
        <v>430</v>
      </c>
      <c r="P184">
        <v>1</v>
      </c>
      <c r="Q184">
        <v>1</v>
      </c>
      <c r="R184">
        <v>1</v>
      </c>
      <c r="S184" t="s">
        <v>430</v>
      </c>
    </row>
    <row r="185" spans="1:19" x14ac:dyDescent="0.35">
      <c r="A185" t="str">
        <f>LEFT(VEP!B185,FIND(":",VEP!B185)-1)</f>
        <v>22</v>
      </c>
      <c r="B185" t="str">
        <f>RIGHT(VEP!B185,LEN(VEP!B185)-FIND("-",VEP!B185))</f>
        <v>42752764</v>
      </c>
      <c r="C185" t="str">
        <f>VEP!D185</f>
        <v>intron_variant</v>
      </c>
      <c r="E185" s="10">
        <v>22</v>
      </c>
      <c r="F185" s="10">
        <v>19967910</v>
      </c>
      <c r="G185" t="s">
        <v>430</v>
      </c>
      <c r="H185">
        <f t="shared" si="8"/>
        <v>1</v>
      </c>
      <c r="I185">
        <f t="shared" si="9"/>
        <v>1</v>
      </c>
      <c r="J185">
        <f t="shared" si="10"/>
        <v>1</v>
      </c>
      <c r="K185" t="str">
        <f t="shared" si="11"/>
        <v>intergenic_variant</v>
      </c>
      <c r="M185" s="10">
        <v>22</v>
      </c>
      <c r="N185" s="10">
        <v>42735494</v>
      </c>
      <c r="O185" t="s">
        <v>427</v>
      </c>
      <c r="P185">
        <v>1</v>
      </c>
      <c r="Q185">
        <v>1</v>
      </c>
      <c r="R185">
        <v>1</v>
      </c>
      <c r="S185" t="s">
        <v>427</v>
      </c>
    </row>
    <row r="186" spans="1:19" x14ac:dyDescent="0.35">
      <c r="A186" t="str">
        <f>LEFT(VEP!B186,FIND(":",VEP!B186)-1)</f>
        <v>22</v>
      </c>
      <c r="B186" t="str">
        <f>RIGHT(VEP!B186,LEN(VEP!B186)-FIND("-",VEP!B186))</f>
        <v>42783021</v>
      </c>
      <c r="C186" t="str">
        <f>VEP!D186</f>
        <v>intron_variant</v>
      </c>
      <c r="E186" s="10">
        <v>22</v>
      </c>
      <c r="F186" s="10">
        <v>31172201</v>
      </c>
      <c r="G186" t="s">
        <v>422</v>
      </c>
      <c r="H186">
        <f t="shared" si="8"/>
        <v>1</v>
      </c>
      <c r="I186">
        <f t="shared" si="9"/>
        <v>1</v>
      </c>
      <c r="J186">
        <f t="shared" si="10"/>
        <v>1</v>
      </c>
      <c r="K186" t="str">
        <f t="shared" si="11"/>
        <v>downstream_gene_variant</v>
      </c>
      <c r="M186" s="10">
        <v>22</v>
      </c>
      <c r="N186" s="10">
        <v>42749047</v>
      </c>
      <c r="O186" t="s">
        <v>427</v>
      </c>
      <c r="P186">
        <v>1</v>
      </c>
      <c r="Q186">
        <v>1</v>
      </c>
      <c r="R186">
        <v>1</v>
      </c>
      <c r="S186" t="s">
        <v>427</v>
      </c>
    </row>
    <row r="187" spans="1:19" x14ac:dyDescent="0.35">
      <c r="A187" t="str">
        <f>LEFT(VEP!B187,FIND(":",VEP!B187)-1)</f>
        <v>23</v>
      </c>
      <c r="B187" t="str">
        <f>RIGHT(VEP!B187,LEN(VEP!B187)-FIND("-",VEP!B187))</f>
        <v>33715960</v>
      </c>
      <c r="C187" t="str">
        <f>VEP!D187</f>
        <v>intergenic_variant</v>
      </c>
      <c r="E187" s="10">
        <v>22</v>
      </c>
      <c r="F187" s="10">
        <v>31194138</v>
      </c>
      <c r="G187" t="s">
        <v>430</v>
      </c>
      <c r="H187">
        <f t="shared" si="8"/>
        <v>1</v>
      </c>
      <c r="I187">
        <f t="shared" si="9"/>
        <v>1</v>
      </c>
      <c r="J187">
        <f t="shared" si="10"/>
        <v>1</v>
      </c>
      <c r="K187" t="str">
        <f t="shared" si="11"/>
        <v>intergenic_variant</v>
      </c>
      <c r="M187" s="10">
        <v>22</v>
      </c>
      <c r="N187" s="10">
        <v>42752764</v>
      </c>
      <c r="O187" t="s">
        <v>427</v>
      </c>
      <c r="P187">
        <v>1</v>
      </c>
      <c r="Q187">
        <v>1</v>
      </c>
      <c r="R187">
        <v>1</v>
      </c>
      <c r="S187" t="s">
        <v>427</v>
      </c>
    </row>
    <row r="188" spans="1:19" x14ac:dyDescent="0.35">
      <c r="A188" t="str">
        <f>LEFT(VEP!B188,FIND(":",VEP!B188)-1)</f>
        <v>23</v>
      </c>
      <c r="B188" t="str">
        <f>RIGHT(VEP!B188,LEN(VEP!B188)-FIND("-",VEP!B188))</f>
        <v>33728739</v>
      </c>
      <c r="C188" t="str">
        <f>VEP!D188</f>
        <v>intergenic_variant</v>
      </c>
      <c r="E188" s="10">
        <v>22</v>
      </c>
      <c r="F188" s="10">
        <v>31201052</v>
      </c>
      <c r="G188" t="s">
        <v>427</v>
      </c>
      <c r="H188">
        <f t="shared" si="8"/>
        <v>1</v>
      </c>
      <c r="I188">
        <f t="shared" si="9"/>
        <v>1</v>
      </c>
      <c r="J188">
        <f t="shared" si="10"/>
        <v>1</v>
      </c>
      <c r="K188" t="str">
        <f t="shared" si="11"/>
        <v>intron_variant</v>
      </c>
      <c r="M188" s="10">
        <v>22</v>
      </c>
      <c r="N188" s="10">
        <v>42783021</v>
      </c>
      <c r="O188" t="s">
        <v>427</v>
      </c>
      <c r="P188">
        <v>1</v>
      </c>
      <c r="Q188">
        <v>1</v>
      </c>
      <c r="R188">
        <v>1</v>
      </c>
      <c r="S188" t="s">
        <v>427</v>
      </c>
    </row>
    <row r="189" spans="1:19" x14ac:dyDescent="0.35">
      <c r="A189" t="str">
        <f>LEFT(VEP!B189,FIND(":",VEP!B189)-1)</f>
        <v>23</v>
      </c>
      <c r="B189" t="str">
        <f>RIGHT(VEP!B189,LEN(VEP!B189)-FIND("-",VEP!B189))</f>
        <v>33745926</v>
      </c>
      <c r="C189" t="str">
        <f>VEP!D189</f>
        <v>intergenic_variant</v>
      </c>
      <c r="E189" s="10">
        <v>22</v>
      </c>
      <c r="F189" s="10">
        <v>31222265</v>
      </c>
      <c r="G189" t="s">
        <v>427</v>
      </c>
      <c r="H189">
        <f t="shared" si="8"/>
        <v>1</v>
      </c>
      <c r="I189">
        <f t="shared" si="9"/>
        <v>1</v>
      </c>
      <c r="J189">
        <f t="shared" si="10"/>
        <v>1</v>
      </c>
      <c r="K189" t="str">
        <f t="shared" si="11"/>
        <v>intron_variant</v>
      </c>
      <c r="M189" s="10">
        <v>23</v>
      </c>
      <c r="N189" s="10">
        <v>33715960</v>
      </c>
      <c r="O189" t="s">
        <v>430</v>
      </c>
      <c r="P189">
        <v>1</v>
      </c>
      <c r="Q189">
        <v>1</v>
      </c>
      <c r="R189">
        <v>1</v>
      </c>
      <c r="S189" t="s">
        <v>430</v>
      </c>
    </row>
    <row r="190" spans="1:19" x14ac:dyDescent="0.35">
      <c r="A190" t="str">
        <f>LEFT(VEP!B190,FIND(":",VEP!B190)-1)</f>
        <v>23</v>
      </c>
      <c r="B190" t="str">
        <f>RIGHT(VEP!B190,LEN(VEP!B190)-FIND("-",VEP!B190))</f>
        <v>33747854</v>
      </c>
      <c r="C190" t="str">
        <f>VEP!D190</f>
        <v>intergenic_variant</v>
      </c>
      <c r="E190" s="10">
        <v>22</v>
      </c>
      <c r="F190" s="10">
        <v>31329887</v>
      </c>
      <c r="G190" t="s">
        <v>430</v>
      </c>
      <c r="H190">
        <f t="shared" si="8"/>
        <v>1</v>
      </c>
      <c r="I190">
        <f t="shared" si="9"/>
        <v>1</v>
      </c>
      <c r="J190">
        <f t="shared" si="10"/>
        <v>1</v>
      </c>
      <c r="K190" t="str">
        <f t="shared" si="11"/>
        <v>intergenic_variant</v>
      </c>
      <c r="M190" s="10">
        <v>23</v>
      </c>
      <c r="N190" s="10">
        <v>33728739</v>
      </c>
      <c r="O190" t="s">
        <v>430</v>
      </c>
      <c r="P190">
        <v>1</v>
      </c>
      <c r="Q190">
        <v>1</v>
      </c>
      <c r="R190">
        <v>1</v>
      </c>
      <c r="S190" t="s">
        <v>430</v>
      </c>
    </row>
    <row r="191" spans="1:19" x14ac:dyDescent="0.35">
      <c r="A191" t="str">
        <f>LEFT(VEP!B191,FIND(":",VEP!B191)-1)</f>
        <v>24</v>
      </c>
      <c r="B191" t="str">
        <f>RIGHT(VEP!B191,LEN(VEP!B191)-FIND("-",VEP!B191))</f>
        <v>2013708</v>
      </c>
      <c r="C191" t="str">
        <f>VEP!D191</f>
        <v>intergenic_variant</v>
      </c>
      <c r="E191" s="10">
        <v>22</v>
      </c>
      <c r="F191" s="10">
        <v>31334345</v>
      </c>
      <c r="G191" t="s">
        <v>430</v>
      </c>
      <c r="H191">
        <f t="shared" si="8"/>
        <v>1</v>
      </c>
      <c r="I191">
        <f t="shared" si="9"/>
        <v>1</v>
      </c>
      <c r="J191">
        <f t="shared" si="10"/>
        <v>1</v>
      </c>
      <c r="K191" t="str">
        <f t="shared" si="11"/>
        <v>intergenic_variant</v>
      </c>
      <c r="M191" s="10">
        <v>23</v>
      </c>
      <c r="N191" s="10">
        <v>33745926</v>
      </c>
      <c r="O191" t="s">
        <v>430</v>
      </c>
      <c r="P191">
        <v>1</v>
      </c>
      <c r="Q191">
        <v>1</v>
      </c>
      <c r="R191">
        <v>1</v>
      </c>
      <c r="S191" t="s">
        <v>430</v>
      </c>
    </row>
    <row r="192" spans="1:19" x14ac:dyDescent="0.35">
      <c r="A192" t="str">
        <f>LEFT(VEP!B192,FIND(":",VEP!B192)-1)</f>
        <v>24</v>
      </c>
      <c r="B192" t="str">
        <f>RIGHT(VEP!B192,LEN(VEP!B192)-FIND("-",VEP!B192))</f>
        <v>2030474</v>
      </c>
      <c r="C192" t="str">
        <f>VEP!D192</f>
        <v>intergenic_variant</v>
      </c>
      <c r="E192" s="10">
        <v>22</v>
      </c>
      <c r="F192" s="10">
        <v>31347124</v>
      </c>
      <c r="G192" t="s">
        <v>430</v>
      </c>
      <c r="H192">
        <f t="shared" si="8"/>
        <v>1</v>
      </c>
      <c r="I192">
        <f t="shared" si="9"/>
        <v>1</v>
      </c>
      <c r="J192">
        <f t="shared" si="10"/>
        <v>1</v>
      </c>
      <c r="K192" t="str">
        <f t="shared" si="11"/>
        <v>intergenic_variant</v>
      </c>
      <c r="M192" s="10">
        <v>23</v>
      </c>
      <c r="N192" s="10">
        <v>33747854</v>
      </c>
      <c r="O192" t="s">
        <v>430</v>
      </c>
      <c r="P192">
        <v>1</v>
      </c>
      <c r="Q192">
        <v>1</v>
      </c>
      <c r="R192">
        <v>1</v>
      </c>
      <c r="S192" t="s">
        <v>430</v>
      </c>
    </row>
    <row r="193" spans="1:19" x14ac:dyDescent="0.35">
      <c r="A193" t="str">
        <f>LEFT(VEP!B193,FIND(":",VEP!B193)-1)</f>
        <v>25</v>
      </c>
      <c r="B193" t="str">
        <f>RIGHT(VEP!B193,LEN(VEP!B193)-FIND("-",VEP!B193))</f>
        <v>26985671</v>
      </c>
      <c r="C193" t="str">
        <f>VEP!D193</f>
        <v>intergenic_variant</v>
      </c>
      <c r="E193" s="10">
        <v>22</v>
      </c>
      <c r="F193" s="10">
        <v>31367576</v>
      </c>
      <c r="G193" t="s">
        <v>430</v>
      </c>
      <c r="H193">
        <f t="shared" si="8"/>
        <v>1</v>
      </c>
      <c r="I193">
        <f t="shared" si="9"/>
        <v>1</v>
      </c>
      <c r="J193">
        <f t="shared" si="10"/>
        <v>1</v>
      </c>
      <c r="K193" t="str">
        <f t="shared" si="11"/>
        <v>intergenic_variant</v>
      </c>
      <c r="M193" s="10">
        <v>24</v>
      </c>
      <c r="N193" s="10">
        <v>2013708</v>
      </c>
      <c r="O193" t="s">
        <v>430</v>
      </c>
      <c r="P193">
        <v>1</v>
      </c>
      <c r="Q193">
        <v>1</v>
      </c>
      <c r="R193">
        <v>1</v>
      </c>
      <c r="S193" t="s">
        <v>430</v>
      </c>
    </row>
    <row r="194" spans="1:19" x14ac:dyDescent="0.35">
      <c r="A194" t="str">
        <f>LEFT(VEP!B194,FIND(":",VEP!B194)-1)</f>
        <v>26</v>
      </c>
      <c r="B194" t="str">
        <f>RIGHT(VEP!B194,LEN(VEP!B194)-FIND("-",VEP!B194))</f>
        <v>22151015</v>
      </c>
      <c r="C194" t="str">
        <f>VEP!D194</f>
        <v>downstream_gene_variant</v>
      </c>
      <c r="E194" s="10">
        <v>22</v>
      </c>
      <c r="F194" s="10">
        <v>31391161</v>
      </c>
      <c r="G194" t="s">
        <v>430</v>
      </c>
      <c r="H194">
        <f t="shared" si="8"/>
        <v>1</v>
      </c>
      <c r="I194">
        <f t="shared" si="9"/>
        <v>1</v>
      </c>
      <c r="J194">
        <f t="shared" si="10"/>
        <v>1</v>
      </c>
      <c r="K194" t="str">
        <f t="shared" si="11"/>
        <v>intergenic_variant</v>
      </c>
      <c r="M194" s="10">
        <v>24</v>
      </c>
      <c r="N194" s="10">
        <v>2030474</v>
      </c>
      <c r="O194" t="s">
        <v>430</v>
      </c>
      <c r="P194">
        <v>1</v>
      </c>
      <c r="Q194">
        <v>1</v>
      </c>
      <c r="R194">
        <v>1</v>
      </c>
      <c r="S194" t="s">
        <v>430</v>
      </c>
    </row>
    <row r="195" spans="1:19" x14ac:dyDescent="0.35">
      <c r="A195" t="str">
        <f>LEFT(VEP!B195,FIND(":",VEP!B195)-1)</f>
        <v>26</v>
      </c>
      <c r="B195" t="str">
        <f>RIGHT(VEP!B195,LEN(VEP!B195)-FIND("-",VEP!B195))</f>
        <v>22151015</v>
      </c>
      <c r="C195" t="str">
        <f>VEP!D195</f>
        <v>intron_variant</v>
      </c>
      <c r="E195" s="10">
        <v>22</v>
      </c>
      <c r="F195" s="10">
        <v>42735494</v>
      </c>
      <c r="G195" t="s">
        <v>427</v>
      </c>
      <c r="H195">
        <f t="shared" ref="H195:H258" si="12">IF(AND(E195=E194,F195=F194),H194+1,1)</f>
        <v>1</v>
      </c>
      <c r="I195">
        <f t="shared" ref="I195:I258" si="13">_xlfn.MAXIFS(H:H,F:F,F195,E:E,E195)</f>
        <v>1</v>
      </c>
      <c r="J195">
        <f t="shared" ref="J195:J258" si="14">IF(I195=H195,1,0)</f>
        <v>1</v>
      </c>
      <c r="K195" t="str">
        <f t="shared" ref="K195:K258" si="15">IF(AND(E195=E194,F195=F194),K194&amp;","&amp;G195,G195)</f>
        <v>intron_variant</v>
      </c>
      <c r="M195" s="10">
        <v>25</v>
      </c>
      <c r="N195" s="10">
        <v>26985671</v>
      </c>
      <c r="O195" t="s">
        <v>430</v>
      </c>
      <c r="P195">
        <v>1</v>
      </c>
      <c r="Q195">
        <v>1</v>
      </c>
      <c r="R195">
        <v>1</v>
      </c>
      <c r="S195" t="s">
        <v>430</v>
      </c>
    </row>
    <row r="196" spans="1:19" x14ac:dyDescent="0.35">
      <c r="A196" t="str">
        <f>LEFT(VEP!B196,FIND(":",VEP!B196)-1)</f>
        <v>26</v>
      </c>
      <c r="B196" t="str">
        <f>RIGHT(VEP!B196,LEN(VEP!B196)-FIND("-",VEP!B196))</f>
        <v>22151015</v>
      </c>
      <c r="C196" t="str">
        <f>VEP!D196</f>
        <v>intron_variant</v>
      </c>
      <c r="E196" s="10">
        <v>22</v>
      </c>
      <c r="F196" s="10">
        <v>42749047</v>
      </c>
      <c r="G196" t="s">
        <v>427</v>
      </c>
      <c r="H196">
        <f t="shared" si="12"/>
        <v>1</v>
      </c>
      <c r="I196">
        <f t="shared" si="13"/>
        <v>1</v>
      </c>
      <c r="J196">
        <f t="shared" si="14"/>
        <v>1</v>
      </c>
      <c r="K196" t="str">
        <f t="shared" si="15"/>
        <v>intron_variant</v>
      </c>
      <c r="M196" s="10">
        <v>26</v>
      </c>
      <c r="N196" s="10">
        <v>22151015</v>
      </c>
      <c r="O196" t="s">
        <v>427</v>
      </c>
      <c r="P196">
        <v>2</v>
      </c>
      <c r="Q196">
        <v>2</v>
      </c>
      <c r="R196">
        <v>1</v>
      </c>
      <c r="S196" t="s">
        <v>681</v>
      </c>
    </row>
    <row r="197" spans="1:19" x14ac:dyDescent="0.35">
      <c r="A197" t="str">
        <f>LEFT(VEP!B197,FIND(":",VEP!B197)-1)</f>
        <v>26</v>
      </c>
      <c r="B197" t="str">
        <f>RIGHT(VEP!B197,LEN(VEP!B197)-FIND("-",VEP!B197))</f>
        <v>22151015</v>
      </c>
      <c r="C197" t="str">
        <f>VEP!D197</f>
        <v>intron_variant</v>
      </c>
      <c r="E197" s="10">
        <v>22</v>
      </c>
      <c r="F197" s="10">
        <v>42752764</v>
      </c>
      <c r="G197" t="s">
        <v>427</v>
      </c>
      <c r="H197">
        <f t="shared" si="12"/>
        <v>1</v>
      </c>
      <c r="I197">
        <f t="shared" si="13"/>
        <v>1</v>
      </c>
      <c r="J197">
        <f t="shared" si="14"/>
        <v>1</v>
      </c>
      <c r="K197" t="str">
        <f t="shared" si="15"/>
        <v>intron_variant</v>
      </c>
      <c r="M197" s="10">
        <v>26</v>
      </c>
      <c r="N197" s="10">
        <v>22156289</v>
      </c>
      <c r="O197" t="s">
        <v>427</v>
      </c>
      <c r="P197">
        <v>2</v>
      </c>
      <c r="Q197">
        <v>2</v>
      </c>
      <c r="R197">
        <v>1</v>
      </c>
      <c r="S197" t="s">
        <v>684</v>
      </c>
    </row>
    <row r="198" spans="1:19" x14ac:dyDescent="0.35">
      <c r="A198" t="str">
        <f>LEFT(VEP!B198,FIND(":",VEP!B198)-1)</f>
        <v>26</v>
      </c>
      <c r="B198" t="str">
        <f>RIGHT(VEP!B198,LEN(VEP!B198)-FIND("-",VEP!B198))</f>
        <v>22151015</v>
      </c>
      <c r="C198" t="str">
        <f>VEP!D198</f>
        <v>intron_variant</v>
      </c>
      <c r="E198" s="10">
        <v>22</v>
      </c>
      <c r="F198" s="10">
        <v>42783021</v>
      </c>
      <c r="G198" t="s">
        <v>427</v>
      </c>
      <c r="H198">
        <f t="shared" si="12"/>
        <v>1</v>
      </c>
      <c r="I198">
        <f t="shared" si="13"/>
        <v>1</v>
      </c>
      <c r="J198">
        <f t="shared" si="14"/>
        <v>1</v>
      </c>
      <c r="K198" t="str">
        <f t="shared" si="15"/>
        <v>intron_variant</v>
      </c>
      <c r="M198" s="10">
        <v>27</v>
      </c>
      <c r="N198" s="10">
        <v>13044462</v>
      </c>
      <c r="O198" t="s">
        <v>430</v>
      </c>
      <c r="P198">
        <v>1</v>
      </c>
      <c r="Q198">
        <v>1</v>
      </c>
      <c r="R198">
        <v>1</v>
      </c>
      <c r="S198" t="s">
        <v>430</v>
      </c>
    </row>
    <row r="199" spans="1:19" x14ac:dyDescent="0.35">
      <c r="A199" t="str">
        <f>LEFT(VEP!B199,FIND(":",VEP!B199)-1)</f>
        <v>26</v>
      </c>
      <c r="B199" t="str">
        <f>RIGHT(VEP!B199,LEN(VEP!B199)-FIND("-",VEP!B199))</f>
        <v>22151015</v>
      </c>
      <c r="C199" t="str">
        <f>VEP!D199</f>
        <v>intron_variant</v>
      </c>
      <c r="E199" s="10">
        <v>23</v>
      </c>
      <c r="F199" s="10">
        <v>33715960</v>
      </c>
      <c r="G199" t="s">
        <v>430</v>
      </c>
      <c r="H199">
        <f t="shared" si="12"/>
        <v>1</v>
      </c>
      <c r="I199">
        <f t="shared" si="13"/>
        <v>1</v>
      </c>
      <c r="J199">
        <f t="shared" si="14"/>
        <v>1</v>
      </c>
      <c r="K199" t="str">
        <f t="shared" si="15"/>
        <v>intergenic_variant</v>
      </c>
      <c r="M199" s="10">
        <v>27</v>
      </c>
      <c r="N199" s="10">
        <v>13200708</v>
      </c>
      <c r="O199" t="s">
        <v>422</v>
      </c>
      <c r="P199">
        <v>1</v>
      </c>
      <c r="Q199">
        <v>1</v>
      </c>
      <c r="R199">
        <v>1</v>
      </c>
      <c r="S199" t="s">
        <v>422</v>
      </c>
    </row>
    <row r="200" spans="1:19" x14ac:dyDescent="0.35">
      <c r="A200" t="str">
        <f>LEFT(VEP!B200,FIND(":",VEP!B200)-1)</f>
        <v>26</v>
      </c>
      <c r="B200" t="str">
        <f>RIGHT(VEP!B200,LEN(VEP!B200)-FIND("-",VEP!B200))</f>
        <v>22156289</v>
      </c>
      <c r="C200" t="str">
        <f>VEP!D200</f>
        <v>3_prime_UTR_variant</v>
      </c>
      <c r="E200" s="10">
        <v>23</v>
      </c>
      <c r="F200" s="10">
        <v>33728739</v>
      </c>
      <c r="G200" t="s">
        <v>430</v>
      </c>
      <c r="H200">
        <f t="shared" si="12"/>
        <v>1</v>
      </c>
      <c r="I200">
        <f t="shared" si="13"/>
        <v>1</v>
      </c>
      <c r="J200">
        <f t="shared" si="14"/>
        <v>1</v>
      </c>
      <c r="K200" t="str">
        <f t="shared" si="15"/>
        <v>intergenic_variant</v>
      </c>
      <c r="M200" s="10">
        <v>27</v>
      </c>
      <c r="N200" s="10">
        <v>13206254</v>
      </c>
      <c r="O200" t="s">
        <v>1252</v>
      </c>
      <c r="P200">
        <v>1</v>
      </c>
      <c r="Q200">
        <v>1</v>
      </c>
      <c r="R200">
        <v>1</v>
      </c>
      <c r="S200" t="s">
        <v>1252</v>
      </c>
    </row>
    <row r="201" spans="1:19" x14ac:dyDescent="0.35">
      <c r="A201" t="str">
        <f>LEFT(VEP!B201,FIND(":",VEP!B201)-1)</f>
        <v>26</v>
      </c>
      <c r="B201" t="str">
        <f>RIGHT(VEP!B201,LEN(VEP!B201)-FIND("-",VEP!B201))</f>
        <v>22156289</v>
      </c>
      <c r="C201" t="str">
        <f>VEP!D201</f>
        <v>3_prime_UTR_variant</v>
      </c>
      <c r="E201" s="10">
        <v>23</v>
      </c>
      <c r="F201" s="10">
        <v>33745926</v>
      </c>
      <c r="G201" t="s">
        <v>430</v>
      </c>
      <c r="H201">
        <f t="shared" si="12"/>
        <v>1</v>
      </c>
      <c r="I201">
        <f t="shared" si="13"/>
        <v>1</v>
      </c>
      <c r="J201">
        <f t="shared" si="14"/>
        <v>1</v>
      </c>
      <c r="K201" t="str">
        <f t="shared" si="15"/>
        <v>intergenic_variant</v>
      </c>
      <c r="M201" s="10">
        <v>27</v>
      </c>
      <c r="N201" s="10">
        <v>44314156</v>
      </c>
      <c r="O201" t="s">
        <v>427</v>
      </c>
      <c r="P201">
        <v>1</v>
      </c>
      <c r="Q201">
        <v>1</v>
      </c>
      <c r="R201">
        <v>1</v>
      </c>
      <c r="S201" t="s">
        <v>427</v>
      </c>
    </row>
    <row r="202" spans="1:19" x14ac:dyDescent="0.35">
      <c r="A202" t="str">
        <f>LEFT(VEP!B202,FIND(":",VEP!B202)-1)</f>
        <v>26</v>
      </c>
      <c r="B202" t="str">
        <f>RIGHT(VEP!B202,LEN(VEP!B202)-FIND("-",VEP!B202))</f>
        <v>22156289</v>
      </c>
      <c r="C202" t="str">
        <f>VEP!D202</f>
        <v>intron_variant</v>
      </c>
      <c r="E202" s="10">
        <v>23</v>
      </c>
      <c r="F202" s="10">
        <v>33747854</v>
      </c>
      <c r="G202" t="s">
        <v>430</v>
      </c>
      <c r="H202">
        <f t="shared" si="12"/>
        <v>1</v>
      </c>
      <c r="I202">
        <f t="shared" si="13"/>
        <v>1</v>
      </c>
      <c r="J202">
        <f t="shared" si="14"/>
        <v>1</v>
      </c>
      <c r="K202" t="str">
        <f t="shared" si="15"/>
        <v>intergenic_variant</v>
      </c>
      <c r="M202" s="10">
        <v>27</v>
      </c>
      <c r="N202" s="10">
        <v>44328723</v>
      </c>
      <c r="O202" t="s">
        <v>427</v>
      </c>
      <c r="P202">
        <v>1</v>
      </c>
      <c r="Q202">
        <v>1</v>
      </c>
      <c r="R202">
        <v>1</v>
      </c>
      <c r="S202" t="s">
        <v>427</v>
      </c>
    </row>
    <row r="203" spans="1:19" x14ac:dyDescent="0.35">
      <c r="A203" t="str">
        <f>LEFT(VEP!B203,FIND(":",VEP!B203)-1)</f>
        <v>26</v>
      </c>
      <c r="B203" t="str">
        <f>RIGHT(VEP!B203,LEN(VEP!B203)-FIND("-",VEP!B203))</f>
        <v>22156289</v>
      </c>
      <c r="C203" t="str">
        <f>VEP!D203</f>
        <v>intron_variant</v>
      </c>
      <c r="E203" s="10">
        <v>24</v>
      </c>
      <c r="F203" s="10">
        <v>2013708</v>
      </c>
      <c r="G203" t="s">
        <v>430</v>
      </c>
      <c r="H203">
        <f t="shared" si="12"/>
        <v>1</v>
      </c>
      <c r="I203">
        <f t="shared" si="13"/>
        <v>1</v>
      </c>
      <c r="J203">
        <f t="shared" si="14"/>
        <v>1</v>
      </c>
      <c r="K203" t="str">
        <f t="shared" si="15"/>
        <v>intergenic_variant</v>
      </c>
      <c r="M203" s="10">
        <v>29</v>
      </c>
      <c r="N203" s="10">
        <v>16997277</v>
      </c>
      <c r="O203" t="s">
        <v>427</v>
      </c>
      <c r="P203">
        <v>1</v>
      </c>
      <c r="Q203">
        <v>1</v>
      </c>
      <c r="R203">
        <v>1</v>
      </c>
      <c r="S203" t="s">
        <v>427</v>
      </c>
    </row>
    <row r="204" spans="1:19" x14ac:dyDescent="0.35">
      <c r="A204" t="str">
        <f>LEFT(VEP!B204,FIND(":",VEP!B204)-1)</f>
        <v>26</v>
      </c>
      <c r="B204" t="str">
        <f>RIGHT(VEP!B204,LEN(VEP!B204)-FIND("-",VEP!B204))</f>
        <v>22156289</v>
      </c>
      <c r="C204" t="str">
        <f>VEP!D204</f>
        <v>3_prime_UTR_variant</v>
      </c>
      <c r="E204" s="10">
        <v>24</v>
      </c>
      <c r="F204" s="10">
        <v>2030474</v>
      </c>
      <c r="G204" t="s">
        <v>430</v>
      </c>
      <c r="H204">
        <f t="shared" si="12"/>
        <v>1</v>
      </c>
      <c r="I204">
        <f t="shared" si="13"/>
        <v>1</v>
      </c>
      <c r="J204">
        <f t="shared" si="14"/>
        <v>1</v>
      </c>
      <c r="K204" t="str">
        <f t="shared" si="15"/>
        <v>intergenic_variant</v>
      </c>
      <c r="M204" s="10">
        <v>30</v>
      </c>
      <c r="N204" s="10">
        <v>1558195</v>
      </c>
      <c r="O204" t="s">
        <v>430</v>
      </c>
      <c r="P204">
        <v>1</v>
      </c>
      <c r="Q204">
        <v>1</v>
      </c>
      <c r="R204">
        <v>1</v>
      </c>
      <c r="S204" t="s">
        <v>430</v>
      </c>
    </row>
    <row r="205" spans="1:19" x14ac:dyDescent="0.35">
      <c r="A205" t="str">
        <f>LEFT(VEP!B205,FIND(":",VEP!B205)-1)</f>
        <v>27</v>
      </c>
      <c r="B205" t="str">
        <f>RIGHT(VEP!B205,LEN(VEP!B205)-FIND("-",VEP!B205))</f>
        <v>13044462</v>
      </c>
      <c r="C205" t="str">
        <f>VEP!D205</f>
        <v>intergenic_variant</v>
      </c>
      <c r="E205" s="10">
        <v>25</v>
      </c>
      <c r="F205" s="10">
        <v>26985671</v>
      </c>
      <c r="G205" t="s">
        <v>430</v>
      </c>
      <c r="H205">
        <f t="shared" si="12"/>
        <v>1</v>
      </c>
      <c r="I205">
        <f t="shared" si="13"/>
        <v>1</v>
      </c>
      <c r="J205">
        <f t="shared" si="14"/>
        <v>1</v>
      </c>
      <c r="K205" t="str">
        <f t="shared" si="15"/>
        <v>intergenic_variant</v>
      </c>
      <c r="M205" s="10">
        <v>30</v>
      </c>
      <c r="N205" s="10">
        <v>1732646</v>
      </c>
      <c r="O205" t="s">
        <v>430</v>
      </c>
      <c r="P205">
        <v>1</v>
      </c>
      <c r="Q205">
        <v>1</v>
      </c>
      <c r="R205">
        <v>1</v>
      </c>
      <c r="S205" t="s">
        <v>430</v>
      </c>
    </row>
    <row r="206" spans="1:19" x14ac:dyDescent="0.35">
      <c r="A206" t="str">
        <f>LEFT(VEP!B206,FIND(":",VEP!B206)-1)</f>
        <v>27</v>
      </c>
      <c r="B206" t="str">
        <f>RIGHT(VEP!B206,LEN(VEP!B206)-FIND("-",VEP!B206))</f>
        <v>13200708</v>
      </c>
      <c r="C206" t="str">
        <f>VEP!D206</f>
        <v>downstream_gene_variant</v>
      </c>
      <c r="E206" s="10">
        <v>26</v>
      </c>
      <c r="F206" s="10">
        <v>22151015</v>
      </c>
      <c r="G206" t="s">
        <v>422</v>
      </c>
      <c r="H206">
        <f t="shared" si="12"/>
        <v>1</v>
      </c>
      <c r="I206">
        <f t="shared" si="13"/>
        <v>2</v>
      </c>
      <c r="J206">
        <f t="shared" si="14"/>
        <v>0</v>
      </c>
      <c r="K206" t="str">
        <f t="shared" si="15"/>
        <v>downstream_gene_variant</v>
      </c>
      <c r="M206" s="10">
        <v>30</v>
      </c>
      <c r="N206" s="10">
        <v>1761343</v>
      </c>
      <c r="O206" t="s">
        <v>430</v>
      </c>
      <c r="P206">
        <v>1</v>
      </c>
      <c r="Q206">
        <v>1</v>
      </c>
      <c r="R206">
        <v>1</v>
      </c>
      <c r="S206" t="s">
        <v>430</v>
      </c>
    </row>
    <row r="207" spans="1:19" x14ac:dyDescent="0.35">
      <c r="A207" t="str">
        <f>LEFT(VEP!B207,FIND(":",VEP!B207)-1)</f>
        <v>27</v>
      </c>
      <c r="B207" t="str">
        <f>RIGHT(VEP!B207,LEN(VEP!B207)-FIND("-",VEP!B207))</f>
        <v>13206254</v>
      </c>
      <c r="C207" t="str">
        <f>VEP!D207</f>
        <v>stop_lost</v>
      </c>
      <c r="E207" s="10">
        <v>26</v>
      </c>
      <c r="F207" s="10">
        <v>22151015</v>
      </c>
      <c r="G207" t="s">
        <v>427</v>
      </c>
      <c r="H207">
        <f t="shared" si="12"/>
        <v>2</v>
      </c>
      <c r="I207">
        <f t="shared" si="13"/>
        <v>2</v>
      </c>
      <c r="J207">
        <f t="shared" si="14"/>
        <v>1</v>
      </c>
      <c r="K207" t="str">
        <f t="shared" si="15"/>
        <v>downstream_gene_variant,intron_variant</v>
      </c>
      <c r="M207" s="10">
        <v>30</v>
      </c>
      <c r="N207" s="10">
        <v>1774783</v>
      </c>
      <c r="O207" t="s">
        <v>430</v>
      </c>
      <c r="P207">
        <v>1</v>
      </c>
      <c r="Q207">
        <v>1</v>
      </c>
      <c r="R207">
        <v>1</v>
      </c>
      <c r="S207" t="s">
        <v>430</v>
      </c>
    </row>
    <row r="208" spans="1:19" x14ac:dyDescent="0.35">
      <c r="A208" t="str">
        <f>LEFT(VEP!B208,FIND(":",VEP!B208)-1)</f>
        <v>27</v>
      </c>
      <c r="B208" t="str">
        <f>RIGHT(VEP!B208,LEN(VEP!B208)-FIND("-",VEP!B208))</f>
        <v>44314156</v>
      </c>
      <c r="C208" t="str">
        <f>VEP!D208</f>
        <v>intron_variant</v>
      </c>
      <c r="E208" s="10">
        <v>26</v>
      </c>
      <c r="F208" s="10">
        <v>22156289</v>
      </c>
      <c r="G208" t="s">
        <v>492</v>
      </c>
      <c r="H208">
        <f t="shared" si="12"/>
        <v>1</v>
      </c>
      <c r="I208">
        <f t="shared" si="13"/>
        <v>2</v>
      </c>
      <c r="J208">
        <f t="shared" si="14"/>
        <v>0</v>
      </c>
      <c r="K208" t="str">
        <f t="shared" si="15"/>
        <v>3_prime_UTR_variant</v>
      </c>
      <c r="M208" s="10">
        <v>30</v>
      </c>
      <c r="N208" s="10">
        <v>1784036</v>
      </c>
      <c r="O208" t="s">
        <v>426</v>
      </c>
      <c r="P208">
        <v>1</v>
      </c>
      <c r="Q208">
        <v>1</v>
      </c>
      <c r="R208">
        <v>1</v>
      </c>
      <c r="S208" t="s">
        <v>426</v>
      </c>
    </row>
    <row r="209" spans="1:19" x14ac:dyDescent="0.35">
      <c r="A209" t="str">
        <f>LEFT(VEP!B209,FIND(":",VEP!B209)-1)</f>
        <v>27</v>
      </c>
      <c r="B209" t="str">
        <f>RIGHT(VEP!B209,LEN(VEP!B209)-FIND("-",VEP!B209))</f>
        <v>44314156</v>
      </c>
      <c r="C209" t="str">
        <f>VEP!D209</f>
        <v>intron_variant</v>
      </c>
      <c r="E209" s="10">
        <v>26</v>
      </c>
      <c r="F209" s="10">
        <v>22156289</v>
      </c>
      <c r="G209" t="s">
        <v>427</v>
      </c>
      <c r="H209">
        <f t="shared" si="12"/>
        <v>2</v>
      </c>
      <c r="I209">
        <f t="shared" si="13"/>
        <v>2</v>
      </c>
      <c r="J209">
        <f t="shared" si="14"/>
        <v>1</v>
      </c>
      <c r="K209" t="str">
        <f t="shared" si="15"/>
        <v>3_prime_UTR_variant,intron_variant</v>
      </c>
      <c r="M209" s="10">
        <v>30</v>
      </c>
      <c r="N209" s="10">
        <v>4822803</v>
      </c>
      <c r="O209" t="s">
        <v>430</v>
      </c>
      <c r="P209">
        <v>1</v>
      </c>
      <c r="Q209">
        <v>1</v>
      </c>
      <c r="R209">
        <v>1</v>
      </c>
      <c r="S209" t="s">
        <v>430</v>
      </c>
    </row>
    <row r="210" spans="1:19" x14ac:dyDescent="0.35">
      <c r="A210" t="str">
        <f>LEFT(VEP!B210,FIND(":",VEP!B210)-1)</f>
        <v>27</v>
      </c>
      <c r="B210" t="str">
        <f>RIGHT(VEP!B210,LEN(VEP!B210)-FIND("-",VEP!B210))</f>
        <v>44314156</v>
      </c>
      <c r="C210" t="str">
        <f>VEP!D210</f>
        <v>intron_variant</v>
      </c>
      <c r="E210" s="10">
        <v>27</v>
      </c>
      <c r="F210" s="10">
        <v>13044462</v>
      </c>
      <c r="G210" t="s">
        <v>430</v>
      </c>
      <c r="H210">
        <f t="shared" si="12"/>
        <v>1</v>
      </c>
      <c r="I210">
        <f t="shared" si="13"/>
        <v>1</v>
      </c>
      <c r="J210">
        <f t="shared" si="14"/>
        <v>1</v>
      </c>
      <c r="K210" t="str">
        <f t="shared" si="15"/>
        <v>intergenic_variant</v>
      </c>
      <c r="M210" s="10">
        <v>30</v>
      </c>
      <c r="N210" s="10">
        <v>19252233</v>
      </c>
      <c r="O210" t="s">
        <v>427</v>
      </c>
      <c r="P210">
        <v>1</v>
      </c>
      <c r="Q210">
        <v>1</v>
      </c>
      <c r="R210">
        <v>1</v>
      </c>
      <c r="S210" t="s">
        <v>427</v>
      </c>
    </row>
    <row r="211" spans="1:19" x14ac:dyDescent="0.35">
      <c r="A211" t="str">
        <f>LEFT(VEP!B211,FIND(":",VEP!B211)-1)</f>
        <v>27</v>
      </c>
      <c r="B211" t="str">
        <f>RIGHT(VEP!B211,LEN(VEP!B211)-FIND("-",VEP!B211))</f>
        <v>44314156</v>
      </c>
      <c r="C211" t="str">
        <f>VEP!D211</f>
        <v>intron_variant</v>
      </c>
      <c r="E211" s="10">
        <v>27</v>
      </c>
      <c r="F211" s="10">
        <v>13200708</v>
      </c>
      <c r="G211" t="s">
        <v>422</v>
      </c>
      <c r="H211">
        <f t="shared" si="12"/>
        <v>1</v>
      </c>
      <c r="I211">
        <f t="shared" si="13"/>
        <v>1</v>
      </c>
      <c r="J211">
        <f t="shared" si="14"/>
        <v>1</v>
      </c>
      <c r="K211" t="str">
        <f t="shared" si="15"/>
        <v>downstream_gene_variant</v>
      </c>
      <c r="M211" s="10">
        <v>30</v>
      </c>
      <c r="N211" s="10">
        <v>21276347</v>
      </c>
      <c r="O211" t="s">
        <v>430</v>
      </c>
      <c r="P211">
        <v>1</v>
      </c>
      <c r="Q211">
        <v>1</v>
      </c>
      <c r="R211">
        <v>1</v>
      </c>
      <c r="S211" t="s">
        <v>430</v>
      </c>
    </row>
    <row r="212" spans="1:19" x14ac:dyDescent="0.35">
      <c r="A212" t="str">
        <f>LEFT(VEP!B212,FIND(":",VEP!B212)-1)</f>
        <v>27</v>
      </c>
      <c r="B212" t="str">
        <f>RIGHT(VEP!B212,LEN(VEP!B212)-FIND("-",VEP!B212))</f>
        <v>44314156</v>
      </c>
      <c r="C212" t="str">
        <f>VEP!D212</f>
        <v>intron_variant</v>
      </c>
      <c r="E212" s="10">
        <v>27</v>
      </c>
      <c r="F212" s="10">
        <v>13206254</v>
      </c>
      <c r="G212" t="s">
        <v>1252</v>
      </c>
      <c r="H212">
        <f t="shared" si="12"/>
        <v>1</v>
      </c>
      <c r="I212">
        <f t="shared" si="13"/>
        <v>1</v>
      </c>
      <c r="J212">
        <f t="shared" si="14"/>
        <v>1</v>
      </c>
      <c r="K212" t="str">
        <f t="shared" si="15"/>
        <v>stop_lost</v>
      </c>
      <c r="M212" s="10">
        <v>31</v>
      </c>
      <c r="N212" s="10">
        <v>25635600</v>
      </c>
      <c r="O212" t="s">
        <v>430</v>
      </c>
      <c r="P212">
        <v>1</v>
      </c>
      <c r="Q212">
        <v>1</v>
      </c>
      <c r="R212">
        <v>1</v>
      </c>
      <c r="S212" t="s">
        <v>430</v>
      </c>
    </row>
    <row r="213" spans="1:19" x14ac:dyDescent="0.35">
      <c r="A213" t="str">
        <f>LEFT(VEP!B213,FIND(":",VEP!B213)-1)</f>
        <v>27</v>
      </c>
      <c r="B213" t="str">
        <f>RIGHT(VEP!B213,LEN(VEP!B213)-FIND("-",VEP!B213))</f>
        <v>44314156</v>
      </c>
      <c r="C213" t="str">
        <f>VEP!D213</f>
        <v>intron_variant</v>
      </c>
      <c r="E213" s="10">
        <v>27</v>
      </c>
      <c r="F213" s="10">
        <v>44314156</v>
      </c>
      <c r="G213" t="s">
        <v>427</v>
      </c>
      <c r="H213">
        <f t="shared" si="12"/>
        <v>1</v>
      </c>
      <c r="I213">
        <f t="shared" si="13"/>
        <v>1</v>
      </c>
      <c r="J213">
        <f t="shared" si="14"/>
        <v>1</v>
      </c>
      <c r="K213" t="str">
        <f t="shared" si="15"/>
        <v>intron_variant</v>
      </c>
      <c r="M213" s="10">
        <v>31</v>
      </c>
      <c r="N213" s="10">
        <v>29464575</v>
      </c>
      <c r="O213" t="s">
        <v>427</v>
      </c>
      <c r="P213">
        <v>1</v>
      </c>
      <c r="Q213">
        <v>1</v>
      </c>
      <c r="R213">
        <v>1</v>
      </c>
      <c r="S213" t="s">
        <v>427</v>
      </c>
    </row>
    <row r="214" spans="1:19" x14ac:dyDescent="0.35">
      <c r="A214" t="str">
        <f>LEFT(VEP!B214,FIND(":",VEP!B214)-1)</f>
        <v>27</v>
      </c>
      <c r="B214" t="str">
        <f>RIGHT(VEP!B214,LEN(VEP!B214)-FIND("-",VEP!B214))</f>
        <v>44314156</v>
      </c>
      <c r="C214" t="str">
        <f>VEP!D214</f>
        <v>intron_variant</v>
      </c>
      <c r="E214" s="10">
        <v>27</v>
      </c>
      <c r="F214" s="10">
        <v>44328723</v>
      </c>
      <c r="G214" t="s">
        <v>427</v>
      </c>
      <c r="H214">
        <f t="shared" si="12"/>
        <v>1</v>
      </c>
      <c r="I214">
        <f t="shared" si="13"/>
        <v>1</v>
      </c>
      <c r="J214">
        <f t="shared" si="14"/>
        <v>1</v>
      </c>
      <c r="K214" t="str">
        <f t="shared" si="15"/>
        <v>intron_variant</v>
      </c>
      <c r="M214" s="10">
        <v>31</v>
      </c>
      <c r="N214" s="10">
        <v>29635261</v>
      </c>
      <c r="O214" t="s">
        <v>427</v>
      </c>
      <c r="P214">
        <v>1</v>
      </c>
      <c r="Q214">
        <v>1</v>
      </c>
      <c r="R214">
        <v>1</v>
      </c>
      <c r="S214" t="s">
        <v>427</v>
      </c>
    </row>
    <row r="215" spans="1:19" x14ac:dyDescent="0.35">
      <c r="A215" t="str">
        <f>LEFT(VEP!B215,FIND(":",VEP!B215)-1)</f>
        <v>27</v>
      </c>
      <c r="B215" t="str">
        <f>RIGHT(VEP!B215,LEN(VEP!B215)-FIND("-",VEP!B215))</f>
        <v>44314156</v>
      </c>
      <c r="C215" t="str">
        <f>VEP!D215</f>
        <v>intron_variant</v>
      </c>
      <c r="E215" s="10">
        <v>29</v>
      </c>
      <c r="F215" s="10">
        <v>16997277</v>
      </c>
      <c r="G215" t="s">
        <v>427</v>
      </c>
      <c r="H215">
        <f t="shared" si="12"/>
        <v>1</v>
      </c>
      <c r="I215">
        <f t="shared" si="13"/>
        <v>1</v>
      </c>
      <c r="J215">
        <f t="shared" si="14"/>
        <v>1</v>
      </c>
      <c r="K215" t="str">
        <f t="shared" si="15"/>
        <v>intron_variant</v>
      </c>
      <c r="M215" s="10">
        <v>32</v>
      </c>
      <c r="N215" s="10">
        <v>24622112</v>
      </c>
      <c r="O215" t="s">
        <v>430</v>
      </c>
      <c r="P215">
        <v>1</v>
      </c>
      <c r="Q215">
        <v>1</v>
      </c>
      <c r="R215">
        <v>1</v>
      </c>
      <c r="S215" t="s">
        <v>430</v>
      </c>
    </row>
    <row r="216" spans="1:19" x14ac:dyDescent="0.35">
      <c r="A216" t="str">
        <f>LEFT(VEP!B216,FIND(":",VEP!B216)-1)</f>
        <v>27</v>
      </c>
      <c r="B216" t="str">
        <f>RIGHT(VEP!B216,LEN(VEP!B216)-FIND("-",VEP!B216))</f>
        <v>44328723</v>
      </c>
      <c r="C216" t="str">
        <f>VEP!D216</f>
        <v>intron_variant</v>
      </c>
      <c r="E216" s="10">
        <v>30</v>
      </c>
      <c r="F216" s="10">
        <v>1558195</v>
      </c>
      <c r="G216" t="s">
        <v>430</v>
      </c>
      <c r="H216">
        <f t="shared" si="12"/>
        <v>1</v>
      </c>
      <c r="I216">
        <f t="shared" si="13"/>
        <v>1</v>
      </c>
      <c r="J216">
        <f t="shared" si="14"/>
        <v>1</v>
      </c>
      <c r="K216" t="str">
        <f t="shared" si="15"/>
        <v>intergenic_variant</v>
      </c>
      <c r="M216" s="10">
        <v>32</v>
      </c>
      <c r="N216" s="10">
        <v>24642473</v>
      </c>
      <c r="O216" t="s">
        <v>430</v>
      </c>
      <c r="P216">
        <v>1</v>
      </c>
      <c r="Q216">
        <v>1</v>
      </c>
      <c r="R216">
        <v>1</v>
      </c>
      <c r="S216" t="s">
        <v>430</v>
      </c>
    </row>
    <row r="217" spans="1:19" x14ac:dyDescent="0.35">
      <c r="A217" t="str">
        <f>LEFT(VEP!B217,FIND(":",VEP!B217)-1)</f>
        <v>27</v>
      </c>
      <c r="B217" t="str">
        <f>RIGHT(VEP!B217,LEN(VEP!B217)-FIND("-",VEP!B217))</f>
        <v>44328723</v>
      </c>
      <c r="C217" t="str">
        <f>VEP!D217</f>
        <v>intron_variant</v>
      </c>
      <c r="E217" s="10">
        <v>30</v>
      </c>
      <c r="F217" s="10">
        <v>1732646</v>
      </c>
      <c r="G217" t="s">
        <v>430</v>
      </c>
      <c r="H217">
        <f t="shared" si="12"/>
        <v>1</v>
      </c>
      <c r="I217">
        <f t="shared" si="13"/>
        <v>1</v>
      </c>
      <c r="J217">
        <f t="shared" si="14"/>
        <v>1</v>
      </c>
      <c r="K217" t="str">
        <f t="shared" si="15"/>
        <v>intergenic_variant</v>
      </c>
      <c r="M217" s="10">
        <v>32</v>
      </c>
      <c r="N217" s="10">
        <v>24657487</v>
      </c>
      <c r="O217" t="s">
        <v>430</v>
      </c>
      <c r="P217">
        <v>1</v>
      </c>
      <c r="Q217">
        <v>1</v>
      </c>
      <c r="R217">
        <v>1</v>
      </c>
      <c r="S217" t="s">
        <v>430</v>
      </c>
    </row>
    <row r="218" spans="1:19" x14ac:dyDescent="0.35">
      <c r="A218" t="str">
        <f>LEFT(VEP!B218,FIND(":",VEP!B218)-1)</f>
        <v>27</v>
      </c>
      <c r="B218" t="str">
        <f>RIGHT(VEP!B218,LEN(VEP!B218)-FIND("-",VEP!B218))</f>
        <v>44328723</v>
      </c>
      <c r="C218" t="str">
        <f>VEP!D218</f>
        <v>intron_variant</v>
      </c>
      <c r="E218" s="10">
        <v>30</v>
      </c>
      <c r="F218" s="10">
        <v>1761343</v>
      </c>
      <c r="G218" t="s">
        <v>430</v>
      </c>
      <c r="H218">
        <f t="shared" si="12"/>
        <v>1</v>
      </c>
      <c r="I218">
        <f t="shared" si="13"/>
        <v>1</v>
      </c>
      <c r="J218">
        <f t="shared" si="14"/>
        <v>1</v>
      </c>
      <c r="K218" t="str">
        <f t="shared" si="15"/>
        <v>intergenic_variant</v>
      </c>
      <c r="M218" s="10">
        <v>32</v>
      </c>
      <c r="N218" s="10">
        <v>25070561</v>
      </c>
      <c r="O218" t="s">
        <v>422</v>
      </c>
      <c r="P218">
        <v>1</v>
      </c>
      <c r="Q218">
        <v>1</v>
      </c>
      <c r="R218">
        <v>1</v>
      </c>
      <c r="S218" t="s">
        <v>422</v>
      </c>
    </row>
    <row r="219" spans="1:19" x14ac:dyDescent="0.35">
      <c r="A219" t="str">
        <f>LEFT(VEP!B219,FIND(":",VEP!B219)-1)</f>
        <v>27</v>
      </c>
      <c r="B219" t="str">
        <f>RIGHT(VEP!B219,LEN(VEP!B219)-FIND("-",VEP!B219))</f>
        <v>44328723</v>
      </c>
      <c r="C219" t="str">
        <f>VEP!D219</f>
        <v>intron_variant</v>
      </c>
      <c r="E219" s="10">
        <v>30</v>
      </c>
      <c r="F219" s="10">
        <v>1774783</v>
      </c>
      <c r="G219" t="s">
        <v>430</v>
      </c>
      <c r="H219">
        <f t="shared" si="12"/>
        <v>1</v>
      </c>
      <c r="I219">
        <f t="shared" si="13"/>
        <v>1</v>
      </c>
      <c r="J219">
        <f t="shared" si="14"/>
        <v>1</v>
      </c>
      <c r="K219" t="str">
        <f t="shared" si="15"/>
        <v>intergenic_variant</v>
      </c>
      <c r="M219" s="10">
        <v>33</v>
      </c>
      <c r="N219" s="10">
        <v>3477504</v>
      </c>
      <c r="O219" t="s">
        <v>430</v>
      </c>
      <c r="P219">
        <v>1</v>
      </c>
      <c r="Q219">
        <v>1</v>
      </c>
      <c r="R219">
        <v>1</v>
      </c>
      <c r="S219" t="s">
        <v>430</v>
      </c>
    </row>
    <row r="220" spans="1:19" x14ac:dyDescent="0.35">
      <c r="A220" t="str">
        <f>LEFT(VEP!B220,FIND(":",VEP!B220)-1)</f>
        <v>27</v>
      </c>
      <c r="B220" t="str">
        <f>RIGHT(VEP!B220,LEN(VEP!B220)-FIND("-",VEP!B220))</f>
        <v>44328723</v>
      </c>
      <c r="C220" t="str">
        <f>VEP!D220</f>
        <v>intron_variant</v>
      </c>
      <c r="E220" s="10">
        <v>30</v>
      </c>
      <c r="F220" s="10">
        <v>1784036</v>
      </c>
      <c r="G220" t="s">
        <v>426</v>
      </c>
      <c r="H220">
        <f t="shared" si="12"/>
        <v>1</v>
      </c>
      <c r="I220">
        <f t="shared" si="13"/>
        <v>1</v>
      </c>
      <c r="J220">
        <f t="shared" si="14"/>
        <v>1</v>
      </c>
      <c r="K220" t="str">
        <f t="shared" si="15"/>
        <v>intron_variant,non_coding_transcript_variant</v>
      </c>
      <c r="M220" s="10">
        <v>36</v>
      </c>
      <c r="N220" s="10">
        <v>823663</v>
      </c>
      <c r="O220" t="s">
        <v>427</v>
      </c>
      <c r="P220">
        <v>1</v>
      </c>
      <c r="Q220">
        <v>1</v>
      </c>
      <c r="R220">
        <v>1</v>
      </c>
      <c r="S220" t="s">
        <v>427</v>
      </c>
    </row>
    <row r="221" spans="1:19" x14ac:dyDescent="0.35">
      <c r="A221" t="str">
        <f>LEFT(VEP!B221,FIND(":",VEP!B221)-1)</f>
        <v>27</v>
      </c>
      <c r="B221" t="str">
        <f>RIGHT(VEP!B221,LEN(VEP!B221)-FIND("-",VEP!B221))</f>
        <v>44328723</v>
      </c>
      <c r="C221" t="str">
        <f>VEP!D221</f>
        <v>intron_variant</v>
      </c>
      <c r="E221" s="10">
        <v>30</v>
      </c>
      <c r="F221" s="10">
        <v>4822803</v>
      </c>
      <c r="G221" t="s">
        <v>430</v>
      </c>
      <c r="H221">
        <f t="shared" si="12"/>
        <v>1</v>
      </c>
      <c r="I221">
        <f t="shared" si="13"/>
        <v>1</v>
      </c>
      <c r="J221">
        <f t="shared" si="14"/>
        <v>1</v>
      </c>
      <c r="K221" t="str">
        <f t="shared" si="15"/>
        <v>intergenic_variant</v>
      </c>
      <c r="M221" s="10">
        <v>36</v>
      </c>
      <c r="N221" s="10">
        <v>838511</v>
      </c>
      <c r="O221" t="s">
        <v>427</v>
      </c>
      <c r="P221">
        <v>1</v>
      </c>
      <c r="Q221">
        <v>1</v>
      </c>
      <c r="R221">
        <v>1</v>
      </c>
      <c r="S221" t="s">
        <v>427</v>
      </c>
    </row>
    <row r="222" spans="1:19" x14ac:dyDescent="0.35">
      <c r="A222" t="str">
        <f>LEFT(VEP!B222,FIND(":",VEP!B222)-1)</f>
        <v>27</v>
      </c>
      <c r="B222" t="str">
        <f>RIGHT(VEP!B222,LEN(VEP!B222)-FIND("-",VEP!B222))</f>
        <v>44328723</v>
      </c>
      <c r="C222" t="str">
        <f>VEP!D222</f>
        <v>intron_variant</v>
      </c>
      <c r="E222" s="10">
        <v>30</v>
      </c>
      <c r="F222" s="10">
        <v>19252233</v>
      </c>
      <c r="G222" t="s">
        <v>427</v>
      </c>
      <c r="H222">
        <f t="shared" si="12"/>
        <v>1</v>
      </c>
      <c r="I222">
        <f t="shared" si="13"/>
        <v>1</v>
      </c>
      <c r="J222">
        <f t="shared" si="14"/>
        <v>1</v>
      </c>
      <c r="K222" t="str">
        <f t="shared" si="15"/>
        <v>intron_variant</v>
      </c>
      <c r="M222" s="10">
        <v>36</v>
      </c>
      <c r="N222" s="10">
        <v>854378</v>
      </c>
      <c r="O222" t="s">
        <v>427</v>
      </c>
      <c r="P222">
        <v>1</v>
      </c>
      <c r="Q222">
        <v>1</v>
      </c>
      <c r="R222">
        <v>1</v>
      </c>
      <c r="S222" t="s">
        <v>427</v>
      </c>
    </row>
    <row r="223" spans="1:19" x14ac:dyDescent="0.35">
      <c r="A223" t="str">
        <f>LEFT(VEP!B223,FIND(":",VEP!B223)-1)</f>
        <v>27</v>
      </c>
      <c r="B223" t="str">
        <f>RIGHT(VEP!B223,LEN(VEP!B223)-FIND("-",VEP!B223))</f>
        <v>44328723</v>
      </c>
      <c r="C223" t="str">
        <f>VEP!D223</f>
        <v>intron_variant</v>
      </c>
      <c r="E223" s="10">
        <v>30</v>
      </c>
      <c r="F223" s="10">
        <v>21276347</v>
      </c>
      <c r="G223" t="s">
        <v>430</v>
      </c>
      <c r="H223">
        <f t="shared" si="12"/>
        <v>1</v>
      </c>
      <c r="I223">
        <f t="shared" si="13"/>
        <v>1</v>
      </c>
      <c r="J223">
        <f t="shared" si="14"/>
        <v>1</v>
      </c>
      <c r="K223" t="str">
        <f t="shared" si="15"/>
        <v>intergenic_variant</v>
      </c>
      <c r="M223" s="10">
        <v>36</v>
      </c>
      <c r="N223" s="10">
        <v>7146325</v>
      </c>
      <c r="O223" t="s">
        <v>427</v>
      </c>
      <c r="P223">
        <v>1</v>
      </c>
      <c r="Q223">
        <v>1</v>
      </c>
      <c r="R223">
        <v>1</v>
      </c>
      <c r="S223" t="s">
        <v>427</v>
      </c>
    </row>
    <row r="224" spans="1:19" x14ac:dyDescent="0.35">
      <c r="A224" t="str">
        <f>LEFT(VEP!B224,FIND(":",VEP!B224)-1)</f>
        <v>29</v>
      </c>
      <c r="B224" t="str">
        <f>RIGHT(VEP!B224,LEN(VEP!B224)-FIND("-",VEP!B224))</f>
        <v>16997277</v>
      </c>
      <c r="C224" t="str">
        <f>VEP!D224</f>
        <v>intron_variant</v>
      </c>
      <c r="E224" s="10">
        <v>31</v>
      </c>
      <c r="F224" s="10">
        <v>25635600</v>
      </c>
      <c r="G224" t="s">
        <v>430</v>
      </c>
      <c r="H224">
        <f t="shared" si="12"/>
        <v>1</v>
      </c>
      <c r="I224">
        <f t="shared" si="13"/>
        <v>1</v>
      </c>
      <c r="J224">
        <f t="shared" si="14"/>
        <v>1</v>
      </c>
      <c r="K224" t="str">
        <f t="shared" si="15"/>
        <v>intergenic_variant</v>
      </c>
    </row>
    <row r="225" spans="1:11" x14ac:dyDescent="0.35">
      <c r="A225" t="str">
        <f>LEFT(VEP!B225,FIND(":",VEP!B225)-1)</f>
        <v>3</v>
      </c>
      <c r="B225" t="str">
        <f>RIGHT(VEP!B225,LEN(VEP!B225)-FIND("-",VEP!B225))</f>
        <v>17490492</v>
      </c>
      <c r="C225" t="str">
        <f>VEP!D225</f>
        <v>intergenic_variant</v>
      </c>
      <c r="E225" s="10">
        <v>31</v>
      </c>
      <c r="F225" s="10">
        <v>29464575</v>
      </c>
      <c r="G225" t="s">
        <v>427</v>
      </c>
      <c r="H225">
        <f t="shared" si="12"/>
        <v>1</v>
      </c>
      <c r="I225">
        <f t="shared" si="13"/>
        <v>1</v>
      </c>
      <c r="J225">
        <f t="shared" si="14"/>
        <v>1</v>
      </c>
      <c r="K225" t="str">
        <f t="shared" si="15"/>
        <v>intron_variant</v>
      </c>
    </row>
    <row r="226" spans="1:11" x14ac:dyDescent="0.35">
      <c r="A226" t="str">
        <f>LEFT(VEP!B226,FIND(":",VEP!B226)-1)</f>
        <v>3</v>
      </c>
      <c r="B226" t="str">
        <f>RIGHT(VEP!B226,LEN(VEP!B226)-FIND("-",VEP!B226))</f>
        <v>17501276</v>
      </c>
      <c r="C226" t="str">
        <f>VEP!D226</f>
        <v>downstream_gene_variant</v>
      </c>
      <c r="E226" s="10">
        <v>31</v>
      </c>
      <c r="F226" s="10">
        <v>29635261</v>
      </c>
      <c r="G226" t="s">
        <v>427</v>
      </c>
      <c r="H226">
        <f t="shared" si="12"/>
        <v>1</v>
      </c>
      <c r="I226">
        <f t="shared" si="13"/>
        <v>1</v>
      </c>
      <c r="J226">
        <f t="shared" si="14"/>
        <v>1</v>
      </c>
      <c r="K226" t="str">
        <f t="shared" si="15"/>
        <v>intron_variant</v>
      </c>
    </row>
    <row r="227" spans="1:11" x14ac:dyDescent="0.35">
      <c r="A227" t="str">
        <f>LEFT(VEP!B227,FIND(":",VEP!B227)-1)</f>
        <v>3</v>
      </c>
      <c r="B227" t="str">
        <f>RIGHT(VEP!B227,LEN(VEP!B227)-FIND("-",VEP!B227))</f>
        <v>17516194</v>
      </c>
      <c r="C227" t="str">
        <f>VEP!D227</f>
        <v>intergenic_variant</v>
      </c>
      <c r="E227" s="10">
        <v>32</v>
      </c>
      <c r="F227" s="10">
        <v>24622112</v>
      </c>
      <c r="G227" t="s">
        <v>430</v>
      </c>
      <c r="H227">
        <f t="shared" si="12"/>
        <v>1</v>
      </c>
      <c r="I227">
        <f t="shared" si="13"/>
        <v>1</v>
      </c>
      <c r="J227">
        <f t="shared" si="14"/>
        <v>1</v>
      </c>
      <c r="K227" t="str">
        <f t="shared" si="15"/>
        <v>intergenic_variant</v>
      </c>
    </row>
    <row r="228" spans="1:11" x14ac:dyDescent="0.35">
      <c r="A228" t="str">
        <f>LEFT(VEP!B228,FIND(":",VEP!B228)-1)</f>
        <v>3</v>
      </c>
      <c r="B228" t="str">
        <f>RIGHT(VEP!B228,LEN(VEP!B228)-FIND("-",VEP!B228))</f>
        <v>40271682</v>
      </c>
      <c r="C228" t="str">
        <f>VEP!D228</f>
        <v>intergenic_variant</v>
      </c>
      <c r="E228" s="10">
        <v>32</v>
      </c>
      <c r="F228" s="10">
        <v>24642473</v>
      </c>
      <c r="G228" t="s">
        <v>430</v>
      </c>
      <c r="H228">
        <f t="shared" si="12"/>
        <v>1</v>
      </c>
      <c r="I228">
        <f t="shared" si="13"/>
        <v>1</v>
      </c>
      <c r="J228">
        <f t="shared" si="14"/>
        <v>1</v>
      </c>
      <c r="K228" t="str">
        <f t="shared" si="15"/>
        <v>intergenic_variant</v>
      </c>
    </row>
    <row r="229" spans="1:11" x14ac:dyDescent="0.35">
      <c r="A229" t="str">
        <f>LEFT(VEP!B229,FIND(":",VEP!B229)-1)</f>
        <v>3</v>
      </c>
      <c r="B229" t="str">
        <f>RIGHT(VEP!B229,LEN(VEP!B229)-FIND("-",VEP!B229))</f>
        <v>40285461</v>
      </c>
      <c r="C229" t="str">
        <f>VEP!D229</f>
        <v>intergenic_variant</v>
      </c>
      <c r="E229" s="10">
        <v>32</v>
      </c>
      <c r="F229" s="10">
        <v>24657487</v>
      </c>
      <c r="G229" t="s">
        <v>430</v>
      </c>
      <c r="H229">
        <f t="shared" si="12"/>
        <v>1</v>
      </c>
      <c r="I229">
        <f t="shared" si="13"/>
        <v>1</v>
      </c>
      <c r="J229">
        <f t="shared" si="14"/>
        <v>1</v>
      </c>
      <c r="K229" t="str">
        <f t="shared" si="15"/>
        <v>intergenic_variant</v>
      </c>
    </row>
    <row r="230" spans="1:11" x14ac:dyDescent="0.35">
      <c r="A230" t="str">
        <f>LEFT(VEP!B230,FIND(":",VEP!B230)-1)</f>
        <v>3</v>
      </c>
      <c r="B230" t="str">
        <f>RIGHT(VEP!B230,LEN(VEP!B230)-FIND("-",VEP!B230))</f>
        <v>40288466</v>
      </c>
      <c r="C230" t="str">
        <f>VEP!D230</f>
        <v>intergenic_variant</v>
      </c>
      <c r="E230" s="10">
        <v>32</v>
      </c>
      <c r="F230" s="10">
        <v>25070561</v>
      </c>
      <c r="G230" t="s">
        <v>422</v>
      </c>
      <c r="H230">
        <f t="shared" si="12"/>
        <v>1</v>
      </c>
      <c r="I230">
        <f t="shared" si="13"/>
        <v>1</v>
      </c>
      <c r="J230">
        <f t="shared" si="14"/>
        <v>1</v>
      </c>
      <c r="K230" t="str">
        <f t="shared" si="15"/>
        <v>downstream_gene_variant</v>
      </c>
    </row>
    <row r="231" spans="1:11" x14ac:dyDescent="0.35">
      <c r="A231" t="str">
        <f>LEFT(VEP!B231,FIND(":",VEP!B231)-1)</f>
        <v>3</v>
      </c>
      <c r="B231" t="str">
        <f>RIGHT(VEP!B231,LEN(VEP!B231)-FIND("-",VEP!B231))</f>
        <v>40302288</v>
      </c>
      <c r="C231" t="str">
        <f>VEP!D231</f>
        <v>intergenic_variant</v>
      </c>
      <c r="E231" s="10">
        <v>33</v>
      </c>
      <c r="F231" s="10">
        <v>3477504</v>
      </c>
      <c r="G231" t="s">
        <v>430</v>
      </c>
      <c r="H231">
        <f t="shared" si="12"/>
        <v>1</v>
      </c>
      <c r="I231">
        <f t="shared" si="13"/>
        <v>1</v>
      </c>
      <c r="J231">
        <f t="shared" si="14"/>
        <v>1</v>
      </c>
      <c r="K231" t="str">
        <f t="shared" si="15"/>
        <v>intergenic_variant</v>
      </c>
    </row>
    <row r="232" spans="1:11" x14ac:dyDescent="0.35">
      <c r="A232" t="str">
        <f>LEFT(VEP!B232,FIND(":",VEP!B232)-1)</f>
        <v>3</v>
      </c>
      <c r="B232" t="str">
        <f>RIGHT(VEP!B232,LEN(VEP!B232)-FIND("-",VEP!B232))</f>
        <v>40429653</v>
      </c>
      <c r="C232" t="str">
        <f>VEP!D232</f>
        <v>missense_variant</v>
      </c>
      <c r="E232" s="10">
        <v>36</v>
      </c>
      <c r="F232" s="10">
        <v>823663</v>
      </c>
      <c r="G232" t="s">
        <v>427</v>
      </c>
      <c r="H232">
        <f t="shared" si="12"/>
        <v>1</v>
      </c>
      <c r="I232">
        <f t="shared" si="13"/>
        <v>1</v>
      </c>
      <c r="J232">
        <f t="shared" si="14"/>
        <v>1</v>
      </c>
      <c r="K232" t="str">
        <f t="shared" si="15"/>
        <v>intron_variant</v>
      </c>
    </row>
    <row r="233" spans="1:11" x14ac:dyDescent="0.35">
      <c r="A233" t="str">
        <f>LEFT(VEP!B233,FIND(":",VEP!B233)-1)</f>
        <v>3</v>
      </c>
      <c r="B233" t="str">
        <f>RIGHT(VEP!B233,LEN(VEP!B233)-FIND("-",VEP!B233))</f>
        <v>40429653</v>
      </c>
      <c r="C233" t="str">
        <f>VEP!D233</f>
        <v>missense_variant</v>
      </c>
      <c r="E233" s="10">
        <v>36</v>
      </c>
      <c r="F233" s="10">
        <v>838511</v>
      </c>
      <c r="G233" t="s">
        <v>427</v>
      </c>
      <c r="H233">
        <f t="shared" si="12"/>
        <v>1</v>
      </c>
      <c r="I233">
        <f t="shared" si="13"/>
        <v>1</v>
      </c>
      <c r="J233">
        <f t="shared" si="14"/>
        <v>1</v>
      </c>
      <c r="K233" t="str">
        <f t="shared" si="15"/>
        <v>intron_variant</v>
      </c>
    </row>
    <row r="234" spans="1:11" x14ac:dyDescent="0.35">
      <c r="A234" t="str">
        <f>LEFT(VEP!B234,FIND(":",VEP!B234)-1)</f>
        <v>3</v>
      </c>
      <c r="B234" t="str">
        <f>RIGHT(VEP!B234,LEN(VEP!B234)-FIND("-",VEP!B234))</f>
        <v>40482806</v>
      </c>
      <c r="C234" t="str">
        <f>VEP!D234</f>
        <v>intron_variant</v>
      </c>
      <c r="E234" s="10">
        <v>36</v>
      </c>
      <c r="F234" s="10">
        <v>854378</v>
      </c>
      <c r="G234" t="s">
        <v>427</v>
      </c>
      <c r="H234">
        <f t="shared" si="12"/>
        <v>1</v>
      </c>
      <c r="I234">
        <f t="shared" si="13"/>
        <v>1</v>
      </c>
      <c r="J234">
        <f t="shared" si="14"/>
        <v>1</v>
      </c>
      <c r="K234" t="str">
        <f t="shared" si="15"/>
        <v>intron_variant</v>
      </c>
    </row>
    <row r="235" spans="1:11" x14ac:dyDescent="0.35">
      <c r="A235" t="str">
        <f>LEFT(VEP!B235,FIND(":",VEP!B235)-1)</f>
        <v>3</v>
      </c>
      <c r="B235" t="str">
        <f>RIGHT(VEP!B235,LEN(VEP!B235)-FIND("-",VEP!B235))</f>
        <v>40482806</v>
      </c>
      <c r="C235" t="str">
        <f>VEP!D235</f>
        <v>intron_variant</v>
      </c>
      <c r="E235" s="10">
        <v>36</v>
      </c>
      <c r="F235" s="10">
        <v>7146325</v>
      </c>
      <c r="G235" t="s">
        <v>427</v>
      </c>
      <c r="H235">
        <f t="shared" si="12"/>
        <v>1</v>
      </c>
      <c r="I235">
        <f t="shared" si="13"/>
        <v>1</v>
      </c>
      <c r="J235">
        <f t="shared" si="14"/>
        <v>1</v>
      </c>
      <c r="K235" t="str">
        <f t="shared" si="15"/>
        <v>intron_variant</v>
      </c>
    </row>
    <row r="236" spans="1:11" x14ac:dyDescent="0.35">
      <c r="A236" t="str">
        <f>LEFT(VEP!B236,FIND(":",VEP!B236)-1)</f>
        <v>3</v>
      </c>
      <c r="B236" t="str">
        <f>RIGHT(VEP!B236,LEN(VEP!B236)-FIND("-",VEP!B236))</f>
        <v>40482806</v>
      </c>
      <c r="C236" t="str">
        <f>VEP!D236</f>
        <v>intron_variant</v>
      </c>
      <c r="H236">
        <f t="shared" si="12"/>
        <v>1</v>
      </c>
      <c r="I236">
        <f t="shared" si="13"/>
        <v>0</v>
      </c>
      <c r="J236">
        <f t="shared" si="14"/>
        <v>0</v>
      </c>
      <c r="K236">
        <f t="shared" si="15"/>
        <v>0</v>
      </c>
    </row>
    <row r="237" spans="1:11" x14ac:dyDescent="0.35">
      <c r="A237" t="str">
        <f>LEFT(VEP!B237,FIND(":",VEP!B237)-1)</f>
        <v>3</v>
      </c>
      <c r="B237" t="str">
        <f>RIGHT(VEP!B237,LEN(VEP!B237)-FIND("-",VEP!B237))</f>
        <v>40482806</v>
      </c>
      <c r="C237" t="str">
        <f>VEP!D237</f>
        <v>intron_variant</v>
      </c>
      <c r="H237">
        <f t="shared" si="12"/>
        <v>2</v>
      </c>
      <c r="I237">
        <f t="shared" si="13"/>
        <v>0</v>
      </c>
      <c r="J237">
        <f t="shared" si="14"/>
        <v>0</v>
      </c>
      <c r="K237" t="str">
        <f t="shared" si="15"/>
        <v>0,</v>
      </c>
    </row>
    <row r="238" spans="1:11" x14ac:dyDescent="0.35">
      <c r="A238" t="str">
        <f>LEFT(VEP!B238,FIND(":",VEP!B238)-1)</f>
        <v>3</v>
      </c>
      <c r="B238" t="str">
        <f>RIGHT(VEP!B238,LEN(VEP!B238)-FIND("-",VEP!B238))</f>
        <v>50496977</v>
      </c>
      <c r="C238" t="str">
        <f>VEP!D238</f>
        <v>intron_variant,non_coding_transcript_variant</v>
      </c>
      <c r="H238">
        <f t="shared" si="12"/>
        <v>3</v>
      </c>
      <c r="I238">
        <f t="shared" si="13"/>
        <v>0</v>
      </c>
      <c r="J238">
        <f t="shared" si="14"/>
        <v>0</v>
      </c>
      <c r="K238" t="str">
        <f t="shared" si="15"/>
        <v>0,,</v>
      </c>
    </row>
    <row r="239" spans="1:11" x14ac:dyDescent="0.35">
      <c r="A239" t="str">
        <f>LEFT(VEP!B239,FIND(":",VEP!B239)-1)</f>
        <v>3</v>
      </c>
      <c r="B239" t="str">
        <f>RIGHT(VEP!B239,LEN(VEP!B239)-FIND("-",VEP!B239))</f>
        <v>50496977</v>
      </c>
      <c r="C239" t="str">
        <f>VEP!D239</f>
        <v>intron_variant,non_coding_transcript_variant</v>
      </c>
      <c r="H239">
        <f t="shared" si="12"/>
        <v>4</v>
      </c>
      <c r="I239">
        <f t="shared" si="13"/>
        <v>0</v>
      </c>
      <c r="J239">
        <f t="shared" si="14"/>
        <v>0</v>
      </c>
      <c r="K239" t="str">
        <f t="shared" si="15"/>
        <v>0,,,</v>
      </c>
    </row>
    <row r="240" spans="1:11" x14ac:dyDescent="0.35">
      <c r="A240" t="str">
        <f>LEFT(VEP!B240,FIND(":",VEP!B240)-1)</f>
        <v>3</v>
      </c>
      <c r="B240" t="str">
        <f>RIGHT(VEP!B240,LEN(VEP!B240)-FIND("-",VEP!B240))</f>
        <v>50517218</v>
      </c>
      <c r="C240" t="str">
        <f>VEP!D240</f>
        <v>intron_variant,non_coding_transcript_variant</v>
      </c>
      <c r="H240">
        <f t="shared" si="12"/>
        <v>5</v>
      </c>
      <c r="I240">
        <f t="shared" si="13"/>
        <v>0</v>
      </c>
      <c r="J240">
        <f t="shared" si="14"/>
        <v>0</v>
      </c>
      <c r="K240" t="str">
        <f t="shared" si="15"/>
        <v>0,,,,</v>
      </c>
    </row>
    <row r="241" spans="1:11" x14ac:dyDescent="0.35">
      <c r="A241" t="str">
        <f>LEFT(VEP!B241,FIND(":",VEP!B241)-1)</f>
        <v>3</v>
      </c>
      <c r="B241" t="str">
        <f>RIGHT(VEP!B241,LEN(VEP!B241)-FIND("-",VEP!B241))</f>
        <v>50517218</v>
      </c>
      <c r="C241" t="str">
        <f>VEP!D241</f>
        <v>upstream_gene_variant</v>
      </c>
      <c r="H241">
        <f t="shared" si="12"/>
        <v>6</v>
      </c>
      <c r="I241">
        <f t="shared" si="13"/>
        <v>0</v>
      </c>
      <c r="J241">
        <f t="shared" si="14"/>
        <v>0</v>
      </c>
      <c r="K241" t="str">
        <f t="shared" si="15"/>
        <v>0,,,,,</v>
      </c>
    </row>
    <row r="242" spans="1:11" x14ac:dyDescent="0.35">
      <c r="A242" t="str">
        <f>LEFT(VEP!B242,FIND(":",VEP!B242)-1)</f>
        <v>3</v>
      </c>
      <c r="B242" t="str">
        <f>RIGHT(VEP!B242,LEN(VEP!B242)-FIND("-",VEP!B242))</f>
        <v>72708942</v>
      </c>
      <c r="C242" t="str">
        <f>VEP!D242</f>
        <v>intergenic_variant</v>
      </c>
      <c r="H242">
        <f t="shared" si="12"/>
        <v>7</v>
      </c>
      <c r="I242">
        <f t="shared" si="13"/>
        <v>0</v>
      </c>
      <c r="J242">
        <f t="shared" si="14"/>
        <v>0</v>
      </c>
      <c r="K242" t="str">
        <f t="shared" si="15"/>
        <v>0,,,,,,</v>
      </c>
    </row>
    <row r="243" spans="1:11" x14ac:dyDescent="0.35">
      <c r="A243" t="str">
        <f>LEFT(VEP!B243,FIND(":",VEP!B243)-1)</f>
        <v>30</v>
      </c>
      <c r="B243" t="str">
        <f>RIGHT(VEP!B243,LEN(VEP!B243)-FIND("-",VEP!B243))</f>
        <v>1558195</v>
      </c>
      <c r="C243" t="str">
        <f>VEP!D243</f>
        <v>intergenic_variant</v>
      </c>
      <c r="H243">
        <f t="shared" si="12"/>
        <v>8</v>
      </c>
      <c r="I243">
        <f t="shared" si="13"/>
        <v>0</v>
      </c>
      <c r="J243">
        <f t="shared" si="14"/>
        <v>0</v>
      </c>
      <c r="K243" t="str">
        <f t="shared" si="15"/>
        <v>0,,,,,,,</v>
      </c>
    </row>
    <row r="244" spans="1:11" x14ac:dyDescent="0.35">
      <c r="A244" t="str">
        <f>LEFT(VEP!B244,FIND(":",VEP!B244)-1)</f>
        <v>30</v>
      </c>
      <c r="B244" t="str">
        <f>RIGHT(VEP!B244,LEN(VEP!B244)-FIND("-",VEP!B244))</f>
        <v>1732646</v>
      </c>
      <c r="C244" t="str">
        <f>VEP!D244</f>
        <v>intergenic_variant</v>
      </c>
      <c r="H244">
        <f t="shared" si="12"/>
        <v>9</v>
      </c>
      <c r="I244">
        <f t="shared" si="13"/>
        <v>0</v>
      </c>
      <c r="J244">
        <f t="shared" si="14"/>
        <v>0</v>
      </c>
      <c r="K244" t="str">
        <f t="shared" si="15"/>
        <v>0,,,,,,,,</v>
      </c>
    </row>
    <row r="245" spans="1:11" x14ac:dyDescent="0.35">
      <c r="A245" t="str">
        <f>LEFT(VEP!B245,FIND(":",VEP!B245)-1)</f>
        <v>30</v>
      </c>
      <c r="B245" t="str">
        <f>RIGHT(VEP!B245,LEN(VEP!B245)-FIND("-",VEP!B245))</f>
        <v>1761343</v>
      </c>
      <c r="C245" t="str">
        <f>VEP!D245</f>
        <v>intergenic_variant</v>
      </c>
      <c r="H245">
        <f t="shared" si="12"/>
        <v>10</v>
      </c>
      <c r="I245">
        <f t="shared" si="13"/>
        <v>0</v>
      </c>
      <c r="J245">
        <f t="shared" si="14"/>
        <v>0</v>
      </c>
      <c r="K245" t="str">
        <f t="shared" si="15"/>
        <v>0,,,,,,,,,</v>
      </c>
    </row>
    <row r="246" spans="1:11" x14ac:dyDescent="0.35">
      <c r="A246" t="str">
        <f>LEFT(VEP!B246,FIND(":",VEP!B246)-1)</f>
        <v>30</v>
      </c>
      <c r="B246" t="str">
        <f>RIGHT(VEP!B246,LEN(VEP!B246)-FIND("-",VEP!B246))</f>
        <v>1774783</v>
      </c>
      <c r="C246" t="str">
        <f>VEP!D246</f>
        <v>intergenic_variant</v>
      </c>
      <c r="H246">
        <f t="shared" si="12"/>
        <v>11</v>
      </c>
      <c r="I246">
        <f t="shared" si="13"/>
        <v>0</v>
      </c>
      <c r="J246">
        <f t="shared" si="14"/>
        <v>0</v>
      </c>
      <c r="K246" t="str">
        <f t="shared" si="15"/>
        <v>0,,,,,,,,,,</v>
      </c>
    </row>
    <row r="247" spans="1:11" x14ac:dyDescent="0.35">
      <c r="A247" t="str">
        <f>LEFT(VEP!B247,FIND(":",VEP!B247)-1)</f>
        <v>30</v>
      </c>
      <c r="B247" t="str">
        <f>RIGHT(VEP!B247,LEN(VEP!B247)-FIND("-",VEP!B247))</f>
        <v>1784036</v>
      </c>
      <c r="C247" t="str">
        <f>VEP!D247</f>
        <v>intron_variant,non_coding_transcript_variant</v>
      </c>
      <c r="H247">
        <f t="shared" si="12"/>
        <v>12</v>
      </c>
      <c r="I247">
        <f t="shared" si="13"/>
        <v>0</v>
      </c>
      <c r="J247">
        <f t="shared" si="14"/>
        <v>0</v>
      </c>
      <c r="K247" t="str">
        <f t="shared" si="15"/>
        <v>0,,,,,,,,,,,</v>
      </c>
    </row>
    <row r="248" spans="1:11" x14ac:dyDescent="0.35">
      <c r="A248" t="str">
        <f>LEFT(VEP!B248,FIND(":",VEP!B248)-1)</f>
        <v>30</v>
      </c>
      <c r="B248" t="str">
        <f>RIGHT(VEP!B248,LEN(VEP!B248)-FIND("-",VEP!B248))</f>
        <v>4822803</v>
      </c>
      <c r="C248" t="str">
        <f>VEP!D248</f>
        <v>intergenic_variant</v>
      </c>
      <c r="H248">
        <f t="shared" si="12"/>
        <v>13</v>
      </c>
      <c r="I248">
        <f t="shared" si="13"/>
        <v>0</v>
      </c>
      <c r="J248">
        <f t="shared" si="14"/>
        <v>0</v>
      </c>
      <c r="K248" t="str">
        <f t="shared" si="15"/>
        <v>0,,,,,,,,,,,,</v>
      </c>
    </row>
    <row r="249" spans="1:11" x14ac:dyDescent="0.35">
      <c r="A249" t="str">
        <f>LEFT(VEP!B249,FIND(":",VEP!B249)-1)</f>
        <v>30</v>
      </c>
      <c r="B249" t="str">
        <f>RIGHT(VEP!B249,LEN(VEP!B249)-FIND("-",VEP!B249))</f>
        <v>19252233</v>
      </c>
      <c r="C249" t="str">
        <f>VEP!D249</f>
        <v>intron_variant</v>
      </c>
      <c r="H249">
        <f t="shared" si="12"/>
        <v>14</v>
      </c>
      <c r="I249">
        <f t="shared" si="13"/>
        <v>0</v>
      </c>
      <c r="J249">
        <f t="shared" si="14"/>
        <v>0</v>
      </c>
      <c r="K249" t="str">
        <f t="shared" si="15"/>
        <v>0,,,,,,,,,,,,,</v>
      </c>
    </row>
    <row r="250" spans="1:11" x14ac:dyDescent="0.35">
      <c r="A250" t="str">
        <f>LEFT(VEP!B250,FIND(":",VEP!B250)-1)</f>
        <v>30</v>
      </c>
      <c r="B250" t="str">
        <f>RIGHT(VEP!B250,LEN(VEP!B250)-FIND("-",VEP!B250))</f>
        <v>19252233</v>
      </c>
      <c r="C250" t="str">
        <f>VEP!D250</f>
        <v>intron_variant</v>
      </c>
      <c r="H250">
        <f t="shared" si="12"/>
        <v>15</v>
      </c>
      <c r="I250">
        <f t="shared" si="13"/>
        <v>0</v>
      </c>
      <c r="J250">
        <f t="shared" si="14"/>
        <v>0</v>
      </c>
      <c r="K250" t="str">
        <f t="shared" si="15"/>
        <v>0,,,,,,,,,,,,,,</v>
      </c>
    </row>
    <row r="251" spans="1:11" x14ac:dyDescent="0.35">
      <c r="A251" t="str">
        <f>LEFT(VEP!B251,FIND(":",VEP!B251)-1)</f>
        <v>30</v>
      </c>
      <c r="B251" t="str">
        <f>RIGHT(VEP!B251,LEN(VEP!B251)-FIND("-",VEP!B251))</f>
        <v>19252233</v>
      </c>
      <c r="C251" t="str">
        <f>VEP!D251</f>
        <v>intron_variant</v>
      </c>
      <c r="H251">
        <f t="shared" si="12"/>
        <v>16</v>
      </c>
      <c r="I251">
        <f t="shared" si="13"/>
        <v>0</v>
      </c>
      <c r="J251">
        <f t="shared" si="14"/>
        <v>0</v>
      </c>
      <c r="K251" t="str">
        <f t="shared" si="15"/>
        <v>0,,,,,,,,,,,,,,,</v>
      </c>
    </row>
    <row r="252" spans="1:11" x14ac:dyDescent="0.35">
      <c r="A252" t="str">
        <f>LEFT(VEP!B252,FIND(":",VEP!B252)-1)</f>
        <v>30</v>
      </c>
      <c r="B252" t="str">
        <f>RIGHT(VEP!B252,LEN(VEP!B252)-FIND("-",VEP!B252))</f>
        <v>19252233</v>
      </c>
      <c r="C252" t="str">
        <f>VEP!D252</f>
        <v>intron_variant</v>
      </c>
      <c r="H252">
        <f t="shared" si="12"/>
        <v>17</v>
      </c>
      <c r="I252">
        <f t="shared" si="13"/>
        <v>0</v>
      </c>
      <c r="J252">
        <f t="shared" si="14"/>
        <v>0</v>
      </c>
      <c r="K252" t="str">
        <f t="shared" si="15"/>
        <v>0,,,,,,,,,,,,,,,,</v>
      </c>
    </row>
    <row r="253" spans="1:11" x14ac:dyDescent="0.35">
      <c r="A253" t="str">
        <f>LEFT(VEP!B253,FIND(":",VEP!B253)-1)</f>
        <v>30</v>
      </c>
      <c r="B253" t="str">
        <f>RIGHT(VEP!B253,LEN(VEP!B253)-FIND("-",VEP!B253))</f>
        <v>19252233</v>
      </c>
      <c r="C253" t="str">
        <f>VEP!D253</f>
        <v>intron_variant</v>
      </c>
      <c r="H253">
        <f t="shared" si="12"/>
        <v>18</v>
      </c>
      <c r="I253">
        <f t="shared" si="13"/>
        <v>0</v>
      </c>
      <c r="J253">
        <f t="shared" si="14"/>
        <v>0</v>
      </c>
      <c r="K253" t="str">
        <f t="shared" si="15"/>
        <v>0,,,,,,,,,,,,,,,,,</v>
      </c>
    </row>
    <row r="254" spans="1:11" x14ac:dyDescent="0.35">
      <c r="A254" t="str">
        <f>LEFT(VEP!B254,FIND(":",VEP!B254)-1)</f>
        <v>30</v>
      </c>
      <c r="B254" t="str">
        <f>RIGHT(VEP!B254,LEN(VEP!B254)-FIND("-",VEP!B254))</f>
        <v>21276347</v>
      </c>
      <c r="C254" t="str">
        <f>VEP!D254</f>
        <v>intergenic_variant</v>
      </c>
      <c r="H254">
        <f t="shared" si="12"/>
        <v>19</v>
      </c>
      <c r="I254">
        <f t="shared" si="13"/>
        <v>0</v>
      </c>
      <c r="J254">
        <f t="shared" si="14"/>
        <v>0</v>
      </c>
      <c r="K254" t="str">
        <f t="shared" si="15"/>
        <v>0,,,,,,,,,,,,,,,,,,</v>
      </c>
    </row>
    <row r="255" spans="1:11" x14ac:dyDescent="0.35">
      <c r="A255" t="str">
        <f>LEFT(VEP!B255,FIND(":",VEP!B255)-1)</f>
        <v>31</v>
      </c>
      <c r="B255" t="str">
        <f>RIGHT(VEP!B255,LEN(VEP!B255)-FIND("-",VEP!B255))</f>
        <v>25635600</v>
      </c>
      <c r="C255" t="str">
        <f>VEP!D255</f>
        <v>intergenic_variant</v>
      </c>
      <c r="H255">
        <f t="shared" si="12"/>
        <v>20</v>
      </c>
      <c r="I255">
        <f t="shared" si="13"/>
        <v>0</v>
      </c>
      <c r="J255">
        <f t="shared" si="14"/>
        <v>0</v>
      </c>
      <c r="K255" t="str">
        <f t="shared" si="15"/>
        <v>0,,,,,,,,,,,,,,,,,,,</v>
      </c>
    </row>
    <row r="256" spans="1:11" x14ac:dyDescent="0.35">
      <c r="A256" t="str">
        <f>LEFT(VEP!B256,FIND(":",VEP!B256)-1)</f>
        <v>31</v>
      </c>
      <c r="B256" t="str">
        <f>RIGHT(VEP!B256,LEN(VEP!B256)-FIND("-",VEP!B256))</f>
        <v>29464575</v>
      </c>
      <c r="C256" t="str">
        <f>VEP!D256</f>
        <v>intron_variant</v>
      </c>
      <c r="H256">
        <f t="shared" si="12"/>
        <v>21</v>
      </c>
      <c r="I256">
        <f t="shared" si="13"/>
        <v>0</v>
      </c>
      <c r="J256">
        <f t="shared" si="14"/>
        <v>0</v>
      </c>
      <c r="K256" t="str">
        <f t="shared" si="15"/>
        <v>0,,,,,,,,,,,,,,,,,,,,</v>
      </c>
    </row>
    <row r="257" spans="1:11" x14ac:dyDescent="0.35">
      <c r="A257" t="str">
        <f>LEFT(VEP!B257,FIND(":",VEP!B257)-1)</f>
        <v>31</v>
      </c>
      <c r="B257" t="str">
        <f>RIGHT(VEP!B257,LEN(VEP!B257)-FIND("-",VEP!B257))</f>
        <v>29635261</v>
      </c>
      <c r="C257" t="str">
        <f>VEP!D257</f>
        <v>intron_variant</v>
      </c>
      <c r="H257">
        <f t="shared" si="12"/>
        <v>22</v>
      </c>
      <c r="I257">
        <f t="shared" si="13"/>
        <v>0</v>
      </c>
      <c r="J257">
        <f t="shared" si="14"/>
        <v>0</v>
      </c>
      <c r="K257" t="str">
        <f t="shared" si="15"/>
        <v>0,,,,,,,,,,,,,,,,,,,,,</v>
      </c>
    </row>
    <row r="258" spans="1:11" x14ac:dyDescent="0.35">
      <c r="A258" t="str">
        <f>LEFT(VEP!B258,FIND(":",VEP!B258)-1)</f>
        <v>32</v>
      </c>
      <c r="B258" t="str">
        <f>RIGHT(VEP!B258,LEN(VEP!B258)-FIND("-",VEP!B258))</f>
        <v>24622112</v>
      </c>
      <c r="C258" t="str">
        <f>VEP!D258</f>
        <v>intergenic_variant</v>
      </c>
      <c r="H258">
        <f t="shared" si="12"/>
        <v>23</v>
      </c>
      <c r="I258">
        <f t="shared" si="13"/>
        <v>0</v>
      </c>
      <c r="J258">
        <f t="shared" si="14"/>
        <v>0</v>
      </c>
      <c r="K258" t="str">
        <f t="shared" si="15"/>
        <v>0,,,,,,,,,,,,,,,,,,,,,,</v>
      </c>
    </row>
    <row r="259" spans="1:11" x14ac:dyDescent="0.35">
      <c r="A259" t="str">
        <f>LEFT(VEP!B259,FIND(":",VEP!B259)-1)</f>
        <v>32</v>
      </c>
      <c r="B259" t="str">
        <f>RIGHT(VEP!B259,LEN(VEP!B259)-FIND("-",VEP!B259))</f>
        <v>24642473</v>
      </c>
      <c r="C259" t="str">
        <f>VEP!D259</f>
        <v>intergenic_variant</v>
      </c>
      <c r="H259">
        <f t="shared" ref="H259:H322" si="16">IF(AND(E259=E258,F259=F258),H258+1,1)</f>
        <v>24</v>
      </c>
      <c r="I259">
        <f t="shared" ref="I259:I322" si="17">_xlfn.MAXIFS(H:H,F:F,F259,E:E,E259)</f>
        <v>0</v>
      </c>
      <c r="J259">
        <f t="shared" ref="J259:J322" si="18">IF(I259=H259,1,0)</f>
        <v>0</v>
      </c>
      <c r="K259" t="str">
        <f t="shared" ref="K259:K322" si="19">IF(AND(E259=E258,F259=F258),K258&amp;","&amp;G259,G259)</f>
        <v>0,,,,,,,,,,,,,,,,,,,,,,,</v>
      </c>
    </row>
    <row r="260" spans="1:11" x14ac:dyDescent="0.35">
      <c r="A260" t="str">
        <f>LEFT(VEP!B260,FIND(":",VEP!B260)-1)</f>
        <v>32</v>
      </c>
      <c r="B260" t="str">
        <f>RIGHT(VEP!B260,LEN(VEP!B260)-FIND("-",VEP!B260))</f>
        <v>24657487</v>
      </c>
      <c r="C260" t="str">
        <f>VEP!D260</f>
        <v>intergenic_variant</v>
      </c>
      <c r="H260">
        <f t="shared" si="16"/>
        <v>25</v>
      </c>
      <c r="I260">
        <f t="shared" si="17"/>
        <v>0</v>
      </c>
      <c r="J260">
        <f t="shared" si="18"/>
        <v>0</v>
      </c>
      <c r="K260" t="str">
        <f t="shared" si="19"/>
        <v>0,,,,,,,,,,,,,,,,,,,,,,,,</v>
      </c>
    </row>
    <row r="261" spans="1:11" x14ac:dyDescent="0.35">
      <c r="A261" t="str">
        <f>LEFT(VEP!B261,FIND(":",VEP!B261)-1)</f>
        <v>32</v>
      </c>
      <c r="B261" t="str">
        <f>RIGHT(VEP!B261,LEN(VEP!B261)-FIND("-",VEP!B261))</f>
        <v>25070561</v>
      </c>
      <c r="C261" t="str">
        <f>VEP!D261</f>
        <v>downstream_gene_variant</v>
      </c>
      <c r="H261">
        <f t="shared" si="16"/>
        <v>26</v>
      </c>
      <c r="I261">
        <f t="shared" si="17"/>
        <v>0</v>
      </c>
      <c r="J261">
        <f t="shared" si="18"/>
        <v>0</v>
      </c>
      <c r="K261" t="str">
        <f t="shared" si="19"/>
        <v>0,,,,,,,,,,,,,,,,,,,,,,,,,</v>
      </c>
    </row>
    <row r="262" spans="1:11" x14ac:dyDescent="0.35">
      <c r="A262" t="str">
        <f>LEFT(VEP!B262,FIND(":",VEP!B262)-1)</f>
        <v>33</v>
      </c>
      <c r="B262" t="str">
        <f>RIGHT(VEP!B262,LEN(VEP!B262)-FIND("-",VEP!B262))</f>
        <v>3477504</v>
      </c>
      <c r="C262" t="str">
        <f>VEP!D262</f>
        <v>intergenic_variant</v>
      </c>
      <c r="H262">
        <f t="shared" si="16"/>
        <v>27</v>
      </c>
      <c r="I262">
        <f t="shared" si="17"/>
        <v>0</v>
      </c>
      <c r="J262">
        <f t="shared" si="18"/>
        <v>0</v>
      </c>
      <c r="K262" t="str">
        <f t="shared" si="19"/>
        <v>0,,,,,,,,,,,,,,,,,,,,,,,,,,</v>
      </c>
    </row>
    <row r="263" spans="1:11" x14ac:dyDescent="0.35">
      <c r="A263" t="str">
        <f>LEFT(VEP!B263,FIND(":",VEP!B263)-1)</f>
        <v>36</v>
      </c>
      <c r="B263" t="str">
        <f>RIGHT(VEP!B263,LEN(VEP!B263)-FIND("-",VEP!B263))</f>
        <v>823663</v>
      </c>
      <c r="C263" t="str">
        <f>VEP!D263</f>
        <v>intron_variant</v>
      </c>
      <c r="H263">
        <f t="shared" si="16"/>
        <v>28</v>
      </c>
      <c r="I263">
        <f t="shared" si="17"/>
        <v>0</v>
      </c>
      <c r="J263">
        <f t="shared" si="18"/>
        <v>0</v>
      </c>
      <c r="K263" t="str">
        <f t="shared" si="19"/>
        <v>0,,,,,,,,,,,,,,,,,,,,,,,,,,,</v>
      </c>
    </row>
    <row r="264" spans="1:11" x14ac:dyDescent="0.35">
      <c r="A264" t="str">
        <f>LEFT(VEP!B264,FIND(":",VEP!B264)-1)</f>
        <v>36</v>
      </c>
      <c r="B264" t="str">
        <f>RIGHT(VEP!B264,LEN(VEP!B264)-FIND("-",VEP!B264))</f>
        <v>823663</v>
      </c>
      <c r="C264" t="str">
        <f>VEP!D264</f>
        <v>intron_variant</v>
      </c>
      <c r="H264">
        <f t="shared" si="16"/>
        <v>29</v>
      </c>
      <c r="I264">
        <f t="shared" si="17"/>
        <v>0</v>
      </c>
      <c r="J264">
        <f t="shared" si="18"/>
        <v>0</v>
      </c>
      <c r="K264" t="str">
        <f t="shared" si="19"/>
        <v>0,,,,,,,,,,,,,,,,,,,,,,,,,,,,</v>
      </c>
    </row>
    <row r="265" spans="1:11" x14ac:dyDescent="0.35">
      <c r="A265" t="str">
        <f>LEFT(VEP!B265,FIND(":",VEP!B265)-1)</f>
        <v>36</v>
      </c>
      <c r="B265" t="str">
        <f>RIGHT(VEP!B265,LEN(VEP!B265)-FIND("-",VEP!B265))</f>
        <v>823663</v>
      </c>
      <c r="C265" t="str">
        <f>VEP!D265</f>
        <v>intron_variant</v>
      </c>
      <c r="H265">
        <f t="shared" si="16"/>
        <v>30</v>
      </c>
      <c r="I265">
        <f t="shared" si="17"/>
        <v>0</v>
      </c>
      <c r="J265">
        <f t="shared" si="18"/>
        <v>0</v>
      </c>
      <c r="K265" t="str">
        <f t="shared" si="19"/>
        <v>0,,,,,,,,,,,,,,,,,,,,,,,,,,,,,</v>
      </c>
    </row>
    <row r="266" spans="1:11" x14ac:dyDescent="0.35">
      <c r="A266" t="str">
        <f>LEFT(VEP!B266,FIND(":",VEP!B266)-1)</f>
        <v>36</v>
      </c>
      <c r="B266" t="str">
        <f>RIGHT(VEP!B266,LEN(VEP!B266)-FIND("-",VEP!B266))</f>
        <v>823663</v>
      </c>
      <c r="C266" t="str">
        <f>VEP!D266</f>
        <v>intron_variant</v>
      </c>
      <c r="H266">
        <f t="shared" si="16"/>
        <v>31</v>
      </c>
      <c r="I266">
        <f t="shared" si="17"/>
        <v>0</v>
      </c>
      <c r="J266">
        <f t="shared" si="18"/>
        <v>0</v>
      </c>
      <c r="K266" t="str">
        <f t="shared" si="19"/>
        <v>0,,,,,,,,,,,,,,,,,,,,,,,,,,,,,,</v>
      </c>
    </row>
    <row r="267" spans="1:11" x14ac:dyDescent="0.35">
      <c r="A267" t="str">
        <f>LEFT(VEP!B267,FIND(":",VEP!B267)-1)</f>
        <v>36</v>
      </c>
      <c r="B267" t="str">
        <f>RIGHT(VEP!B267,LEN(VEP!B267)-FIND("-",VEP!B267))</f>
        <v>838511</v>
      </c>
      <c r="C267" t="str">
        <f>VEP!D267</f>
        <v>intron_variant</v>
      </c>
      <c r="H267">
        <f t="shared" si="16"/>
        <v>32</v>
      </c>
      <c r="I267">
        <f t="shared" si="17"/>
        <v>0</v>
      </c>
      <c r="J267">
        <f t="shared" si="18"/>
        <v>0</v>
      </c>
      <c r="K267" t="str">
        <f t="shared" si="19"/>
        <v>0,,,,,,,,,,,,,,,,,,,,,,,,,,,,,,,</v>
      </c>
    </row>
    <row r="268" spans="1:11" x14ac:dyDescent="0.35">
      <c r="A268" t="str">
        <f>LEFT(VEP!B268,FIND(":",VEP!B268)-1)</f>
        <v>36</v>
      </c>
      <c r="B268" t="str">
        <f>RIGHT(VEP!B268,LEN(VEP!B268)-FIND("-",VEP!B268))</f>
        <v>838511</v>
      </c>
      <c r="C268" t="str">
        <f>VEP!D268</f>
        <v>intron_variant</v>
      </c>
      <c r="H268">
        <f t="shared" si="16"/>
        <v>33</v>
      </c>
      <c r="I268">
        <f t="shared" si="17"/>
        <v>0</v>
      </c>
      <c r="J268">
        <f t="shared" si="18"/>
        <v>0</v>
      </c>
      <c r="K268" t="str">
        <f t="shared" si="19"/>
        <v>0,,,,,,,,,,,,,,,,,,,,,,,,,,,,,,,,</v>
      </c>
    </row>
    <row r="269" spans="1:11" x14ac:dyDescent="0.35">
      <c r="A269" t="str">
        <f>LEFT(VEP!B269,FIND(":",VEP!B269)-1)</f>
        <v>36</v>
      </c>
      <c r="B269" t="str">
        <f>RIGHT(VEP!B269,LEN(VEP!B269)-FIND("-",VEP!B269))</f>
        <v>838511</v>
      </c>
      <c r="C269" t="str">
        <f>VEP!D269</f>
        <v>intron_variant</v>
      </c>
      <c r="H269">
        <f t="shared" si="16"/>
        <v>34</v>
      </c>
      <c r="I269">
        <f t="shared" si="17"/>
        <v>0</v>
      </c>
      <c r="J269">
        <f t="shared" si="18"/>
        <v>0</v>
      </c>
      <c r="K269" t="str">
        <f t="shared" si="19"/>
        <v>0,,,,,,,,,,,,,,,,,,,,,,,,,,,,,,,,,</v>
      </c>
    </row>
    <row r="270" spans="1:11" x14ac:dyDescent="0.35">
      <c r="A270" t="str">
        <f>LEFT(VEP!B270,FIND(":",VEP!B270)-1)</f>
        <v>36</v>
      </c>
      <c r="B270" t="str">
        <f>RIGHT(VEP!B270,LEN(VEP!B270)-FIND("-",VEP!B270))</f>
        <v>838511</v>
      </c>
      <c r="C270" t="str">
        <f>VEP!D270</f>
        <v>intron_variant</v>
      </c>
      <c r="H270">
        <f t="shared" si="16"/>
        <v>35</v>
      </c>
      <c r="I270">
        <f t="shared" si="17"/>
        <v>0</v>
      </c>
      <c r="J270">
        <f t="shared" si="18"/>
        <v>0</v>
      </c>
      <c r="K270" t="str">
        <f t="shared" si="19"/>
        <v>0,,,,,,,,,,,,,,,,,,,,,,,,,,,,,,,,,,</v>
      </c>
    </row>
    <row r="271" spans="1:11" x14ac:dyDescent="0.35">
      <c r="A271" t="str">
        <f>LEFT(VEP!B271,FIND(":",VEP!B271)-1)</f>
        <v>36</v>
      </c>
      <c r="B271" t="str">
        <f>RIGHT(VEP!B271,LEN(VEP!B271)-FIND("-",VEP!B271))</f>
        <v>854378</v>
      </c>
      <c r="C271" t="str">
        <f>VEP!D271</f>
        <v>intron_variant</v>
      </c>
      <c r="H271">
        <f t="shared" si="16"/>
        <v>36</v>
      </c>
      <c r="I271">
        <f t="shared" si="17"/>
        <v>0</v>
      </c>
      <c r="J271">
        <f t="shared" si="18"/>
        <v>0</v>
      </c>
      <c r="K271" t="str">
        <f t="shared" si="19"/>
        <v>0,,,,,,,,,,,,,,,,,,,,,,,,,,,,,,,,,,,</v>
      </c>
    </row>
    <row r="272" spans="1:11" x14ac:dyDescent="0.35">
      <c r="A272" t="str">
        <f>LEFT(VEP!B272,FIND(":",VEP!B272)-1)</f>
        <v>36</v>
      </c>
      <c r="B272" t="str">
        <f>RIGHT(VEP!B272,LEN(VEP!B272)-FIND("-",VEP!B272))</f>
        <v>854378</v>
      </c>
      <c r="C272" t="str">
        <f>VEP!D272</f>
        <v>intron_variant</v>
      </c>
      <c r="H272">
        <f t="shared" si="16"/>
        <v>37</v>
      </c>
      <c r="I272">
        <f t="shared" si="17"/>
        <v>0</v>
      </c>
      <c r="J272">
        <f t="shared" si="18"/>
        <v>0</v>
      </c>
      <c r="K272" t="str">
        <f t="shared" si="19"/>
        <v>0,,,,,,,,,,,,,,,,,,,,,,,,,,,,,,,,,,,,</v>
      </c>
    </row>
    <row r="273" spans="1:11" x14ac:dyDescent="0.35">
      <c r="A273" t="str">
        <f>LEFT(VEP!B273,FIND(":",VEP!B273)-1)</f>
        <v>36</v>
      </c>
      <c r="B273" t="str">
        <f>RIGHT(VEP!B273,LEN(VEP!B273)-FIND("-",VEP!B273))</f>
        <v>854378</v>
      </c>
      <c r="C273" t="str">
        <f>VEP!D273</f>
        <v>intron_variant</v>
      </c>
      <c r="H273">
        <f t="shared" si="16"/>
        <v>38</v>
      </c>
      <c r="I273">
        <f t="shared" si="17"/>
        <v>0</v>
      </c>
      <c r="J273">
        <f t="shared" si="18"/>
        <v>0</v>
      </c>
      <c r="K273" t="str">
        <f t="shared" si="19"/>
        <v>0,,,,,,,,,,,,,,,,,,,,,,,,,,,,,,,,,,,,,</v>
      </c>
    </row>
    <row r="274" spans="1:11" x14ac:dyDescent="0.35">
      <c r="A274" t="str">
        <f>LEFT(VEP!B274,FIND(":",VEP!B274)-1)</f>
        <v>36</v>
      </c>
      <c r="B274" t="str">
        <f>RIGHT(VEP!B274,LEN(VEP!B274)-FIND("-",VEP!B274))</f>
        <v>854378</v>
      </c>
      <c r="C274" t="str">
        <f>VEP!D274</f>
        <v>intron_variant</v>
      </c>
      <c r="H274">
        <f t="shared" si="16"/>
        <v>39</v>
      </c>
      <c r="I274">
        <f t="shared" si="17"/>
        <v>0</v>
      </c>
      <c r="J274">
        <f t="shared" si="18"/>
        <v>0</v>
      </c>
      <c r="K274" t="str">
        <f t="shared" si="19"/>
        <v>0,,,,,,,,,,,,,,,,,,,,,,,,,,,,,,,,,,,,,,</v>
      </c>
    </row>
    <row r="275" spans="1:11" x14ac:dyDescent="0.35">
      <c r="A275" t="str">
        <f>LEFT(VEP!B275,FIND(":",VEP!B275)-1)</f>
        <v>36</v>
      </c>
      <c r="B275" t="str">
        <f>RIGHT(VEP!B275,LEN(VEP!B275)-FIND("-",VEP!B275))</f>
        <v>7146325</v>
      </c>
      <c r="C275" t="str">
        <f>VEP!D275</f>
        <v>intron_variant</v>
      </c>
      <c r="H275">
        <f t="shared" si="16"/>
        <v>40</v>
      </c>
      <c r="I275">
        <f t="shared" si="17"/>
        <v>0</v>
      </c>
      <c r="J275">
        <f t="shared" si="18"/>
        <v>0</v>
      </c>
      <c r="K275" t="str">
        <f t="shared" si="19"/>
        <v>0,,,,,,,,,,,,,,,,,,,,,,,,,,,,,,,,,,,,,,,</v>
      </c>
    </row>
    <row r="276" spans="1:11" x14ac:dyDescent="0.35">
      <c r="A276" t="str">
        <f>LEFT(VEP!B276,FIND(":",VEP!B276)-1)</f>
        <v>36</v>
      </c>
      <c r="B276" t="str">
        <f>RIGHT(VEP!B276,LEN(VEP!B276)-FIND("-",VEP!B276))</f>
        <v>7146325</v>
      </c>
      <c r="C276" t="str">
        <f>VEP!D276</f>
        <v>intron_variant</v>
      </c>
      <c r="H276">
        <f t="shared" si="16"/>
        <v>41</v>
      </c>
      <c r="I276">
        <f t="shared" si="17"/>
        <v>0</v>
      </c>
      <c r="J276">
        <f t="shared" si="18"/>
        <v>0</v>
      </c>
      <c r="K276" t="str">
        <f t="shared" si="19"/>
        <v>0,,,,,,,,,,,,,,,,,,,,,,,,,,,,,,,,,,,,,,,,</v>
      </c>
    </row>
    <row r="277" spans="1:11" x14ac:dyDescent="0.35">
      <c r="A277" t="str">
        <f>LEFT(VEP!B277,FIND(":",VEP!B277)-1)</f>
        <v>36</v>
      </c>
      <c r="B277" t="str">
        <f>RIGHT(VEP!B277,LEN(VEP!B277)-FIND("-",VEP!B277))</f>
        <v>7146325</v>
      </c>
      <c r="C277" t="str">
        <f>VEP!D277</f>
        <v>intron_variant</v>
      </c>
      <c r="H277">
        <f t="shared" si="16"/>
        <v>42</v>
      </c>
      <c r="I277">
        <f t="shared" si="17"/>
        <v>0</v>
      </c>
      <c r="J277">
        <f t="shared" si="18"/>
        <v>0</v>
      </c>
      <c r="K277" t="str">
        <f t="shared" si="19"/>
        <v>0,,,,,,,,,,,,,,,,,,,,,,,,,,,,,,,,,,,,,,,,,</v>
      </c>
    </row>
    <row r="278" spans="1:11" x14ac:dyDescent="0.35">
      <c r="A278" t="str">
        <f>LEFT(VEP!B278,FIND(":",VEP!B278)-1)</f>
        <v>36</v>
      </c>
      <c r="B278" t="str">
        <f>RIGHT(VEP!B278,LEN(VEP!B278)-FIND("-",VEP!B278))</f>
        <v>7146325</v>
      </c>
      <c r="C278" t="str">
        <f>VEP!D278</f>
        <v>intron_variant</v>
      </c>
      <c r="H278">
        <f t="shared" si="16"/>
        <v>43</v>
      </c>
      <c r="I278">
        <f t="shared" si="17"/>
        <v>0</v>
      </c>
      <c r="J278">
        <f t="shared" si="18"/>
        <v>0</v>
      </c>
      <c r="K278" t="str">
        <f t="shared" si="19"/>
        <v>0,,,,,,,,,,,,,,,,,,,,,,,,,,,,,,,,,,,,,,,,,,</v>
      </c>
    </row>
    <row r="279" spans="1:11" x14ac:dyDescent="0.35">
      <c r="A279" t="str">
        <f>LEFT(VEP!B279,FIND(":",VEP!B279)-1)</f>
        <v>36</v>
      </c>
      <c r="B279" t="str">
        <f>RIGHT(VEP!B279,LEN(VEP!B279)-FIND("-",VEP!B279))</f>
        <v>7146325</v>
      </c>
      <c r="C279" t="str">
        <f>VEP!D279</f>
        <v>intron_variant</v>
      </c>
      <c r="H279">
        <f t="shared" si="16"/>
        <v>44</v>
      </c>
      <c r="I279">
        <f t="shared" si="17"/>
        <v>0</v>
      </c>
      <c r="J279">
        <f t="shared" si="18"/>
        <v>0</v>
      </c>
      <c r="K279" t="str">
        <f t="shared" si="19"/>
        <v>0,,,,,,,,,,,,,,,,,,,,,,,,,,,,,,,,,,,,,,,,,,,</v>
      </c>
    </row>
    <row r="280" spans="1:11" x14ac:dyDescent="0.35">
      <c r="A280" t="str">
        <f>LEFT(VEP!B280,FIND(":",VEP!B280)-1)</f>
        <v>4</v>
      </c>
      <c r="B280" t="str">
        <f>RIGHT(VEP!B280,LEN(VEP!B280)-FIND("-",VEP!B280))</f>
        <v>3048691</v>
      </c>
      <c r="C280" t="str">
        <f>VEP!D280</f>
        <v>intergenic_variant</v>
      </c>
      <c r="H280">
        <f t="shared" si="16"/>
        <v>45</v>
      </c>
      <c r="I280">
        <f t="shared" si="17"/>
        <v>0</v>
      </c>
      <c r="J280">
        <f t="shared" si="18"/>
        <v>0</v>
      </c>
      <c r="K280" t="str">
        <f t="shared" si="19"/>
        <v>0,,,,,,,,,,,,,,,,,,,,,,,,,,,,,,,,,,,,,,,,,,,,</v>
      </c>
    </row>
    <row r="281" spans="1:11" x14ac:dyDescent="0.35">
      <c r="A281" t="str">
        <f>LEFT(VEP!B281,FIND(":",VEP!B281)-1)</f>
        <v>4</v>
      </c>
      <c r="B281" t="str">
        <f>RIGHT(VEP!B281,LEN(VEP!B281)-FIND("-",VEP!B281))</f>
        <v>3071741</v>
      </c>
      <c r="C281" t="str">
        <f>VEP!D281</f>
        <v>intergenic_variant</v>
      </c>
      <c r="H281">
        <f t="shared" si="16"/>
        <v>46</v>
      </c>
      <c r="I281">
        <f t="shared" si="17"/>
        <v>0</v>
      </c>
      <c r="J281">
        <f t="shared" si="18"/>
        <v>0</v>
      </c>
      <c r="K281" t="str">
        <f t="shared" si="19"/>
        <v>0,,,,,,,,,,,,,,,,,,,,,,,,,,,,,,,,,,,,,,,,,,,,,</v>
      </c>
    </row>
    <row r="282" spans="1:11" x14ac:dyDescent="0.35">
      <c r="A282" t="str">
        <f>LEFT(VEP!B282,FIND(":",VEP!B282)-1)</f>
        <v>4</v>
      </c>
      <c r="B282" t="str">
        <f>RIGHT(VEP!B282,LEN(VEP!B282)-FIND("-",VEP!B282))</f>
        <v>3082925</v>
      </c>
      <c r="C282" t="str">
        <f>VEP!D282</f>
        <v>intergenic_variant</v>
      </c>
      <c r="H282">
        <f t="shared" si="16"/>
        <v>47</v>
      </c>
      <c r="I282">
        <f t="shared" si="17"/>
        <v>0</v>
      </c>
      <c r="J282">
        <f t="shared" si="18"/>
        <v>0</v>
      </c>
      <c r="K282" t="str">
        <f t="shared" si="19"/>
        <v>0,,,,,,,,,,,,,,,,,,,,,,,,,,,,,,,,,,,,,,,,,,,,,,</v>
      </c>
    </row>
    <row r="283" spans="1:11" x14ac:dyDescent="0.35">
      <c r="A283" t="str">
        <f>LEFT(VEP!B283,FIND(":",VEP!B283)-1)</f>
        <v>4</v>
      </c>
      <c r="B283" t="str">
        <f>RIGHT(VEP!B283,LEN(VEP!B283)-FIND("-",VEP!B283))</f>
        <v>3126439</v>
      </c>
      <c r="C283" t="str">
        <f>VEP!D283</f>
        <v>intergenic_variant</v>
      </c>
      <c r="H283">
        <f t="shared" si="16"/>
        <v>48</v>
      </c>
      <c r="I283">
        <f t="shared" si="17"/>
        <v>0</v>
      </c>
      <c r="J283">
        <f t="shared" si="18"/>
        <v>0</v>
      </c>
      <c r="K283" t="str">
        <f t="shared" si="19"/>
        <v>0,,,,,,,,,,,,,,,,,,,,,,,,,,,,,,,,,,,,,,,,,,,,,,,</v>
      </c>
    </row>
    <row r="284" spans="1:11" x14ac:dyDescent="0.35">
      <c r="A284" t="str">
        <f>LEFT(VEP!B284,FIND(":",VEP!B284)-1)</f>
        <v>4</v>
      </c>
      <c r="B284" t="str">
        <f>RIGHT(VEP!B284,LEN(VEP!B284)-FIND("-",VEP!B284))</f>
        <v>3146777</v>
      </c>
      <c r="C284" t="str">
        <f>VEP!D284</f>
        <v>intergenic_variant</v>
      </c>
      <c r="H284">
        <f t="shared" si="16"/>
        <v>49</v>
      </c>
      <c r="I284">
        <f t="shared" si="17"/>
        <v>0</v>
      </c>
      <c r="J284">
        <f t="shared" si="18"/>
        <v>0</v>
      </c>
      <c r="K284" t="str">
        <f t="shared" si="19"/>
        <v>0,,,,,,,,,,,,,,,,,,,,,,,,,,,,,,,,,,,,,,,,,,,,,,,,</v>
      </c>
    </row>
    <row r="285" spans="1:11" x14ac:dyDescent="0.35">
      <c r="A285" t="str">
        <f>LEFT(VEP!B285,FIND(":",VEP!B285)-1)</f>
        <v>4</v>
      </c>
      <c r="B285" t="str">
        <f>RIGHT(VEP!B285,LEN(VEP!B285)-FIND("-",VEP!B285))</f>
        <v>14435498</v>
      </c>
      <c r="C285" t="str">
        <f>VEP!D285</f>
        <v>intergenic_variant</v>
      </c>
      <c r="H285">
        <f t="shared" si="16"/>
        <v>50</v>
      </c>
      <c r="I285">
        <f t="shared" si="17"/>
        <v>0</v>
      </c>
      <c r="J285">
        <f t="shared" si="18"/>
        <v>0</v>
      </c>
      <c r="K285" t="str">
        <f t="shared" si="19"/>
        <v>0,,,,,,,,,,,,,,,,,,,,,,,,,,,,,,,,,,,,,,,,,,,,,,,,,</v>
      </c>
    </row>
    <row r="286" spans="1:11" x14ac:dyDescent="0.35">
      <c r="A286" t="str">
        <f>LEFT(VEP!B286,FIND(":",VEP!B286)-1)</f>
        <v>4</v>
      </c>
      <c r="B286" t="str">
        <f>RIGHT(VEP!B286,LEN(VEP!B286)-FIND("-",VEP!B286))</f>
        <v>14577608</v>
      </c>
      <c r="C286" t="str">
        <f>VEP!D286</f>
        <v>intron_variant,non_coding_transcript_variant</v>
      </c>
      <c r="H286">
        <f t="shared" si="16"/>
        <v>51</v>
      </c>
      <c r="I286">
        <f t="shared" si="17"/>
        <v>0</v>
      </c>
      <c r="J286">
        <f t="shared" si="18"/>
        <v>0</v>
      </c>
      <c r="K286" t="str">
        <f t="shared" si="19"/>
        <v>0,,,,,,,,,,,,,,,,,,,,,,,,,,,,,,,,,,,,,,,,,,,,,,,,,,</v>
      </c>
    </row>
    <row r="287" spans="1:11" x14ac:dyDescent="0.35">
      <c r="A287" t="str">
        <f>LEFT(VEP!B287,FIND(":",VEP!B287)-1)</f>
        <v>4</v>
      </c>
      <c r="B287" t="str">
        <f>RIGHT(VEP!B287,LEN(VEP!B287)-FIND("-",VEP!B287))</f>
        <v>17518453</v>
      </c>
      <c r="C287" t="str">
        <f>VEP!D287</f>
        <v>intron_variant</v>
      </c>
      <c r="H287">
        <f t="shared" si="16"/>
        <v>52</v>
      </c>
      <c r="I287">
        <f t="shared" si="17"/>
        <v>0</v>
      </c>
      <c r="J287">
        <f t="shared" si="18"/>
        <v>0</v>
      </c>
      <c r="K287" t="str">
        <f t="shared" si="19"/>
        <v>0,,,,,,,,,,,,,,,,,,,,,,,,,,,,,,,,,,,,,,,,,,,,,,,,,,,</v>
      </c>
    </row>
    <row r="288" spans="1:11" x14ac:dyDescent="0.35">
      <c r="A288" t="str">
        <f>LEFT(VEP!B288,FIND(":",VEP!B288)-1)</f>
        <v>4</v>
      </c>
      <c r="B288" t="str">
        <f>RIGHT(VEP!B288,LEN(VEP!B288)-FIND("-",VEP!B288))</f>
        <v>57340831</v>
      </c>
      <c r="C288" t="str">
        <f>VEP!D288</f>
        <v>intergenic_variant</v>
      </c>
      <c r="H288">
        <f t="shared" si="16"/>
        <v>53</v>
      </c>
      <c r="I288">
        <f t="shared" si="17"/>
        <v>0</v>
      </c>
      <c r="J288">
        <f t="shared" si="18"/>
        <v>0</v>
      </c>
      <c r="K288" t="str">
        <f t="shared" si="19"/>
        <v>0,,,,,,,,,,,,,,,,,,,,,,,,,,,,,,,,,,,,,,,,,,,,,,,,,,,,</v>
      </c>
    </row>
    <row r="289" spans="1:11" x14ac:dyDescent="0.35">
      <c r="A289" t="str">
        <f>LEFT(VEP!B289,FIND(":",VEP!B289)-1)</f>
        <v>4</v>
      </c>
      <c r="B289" t="str">
        <f>RIGHT(VEP!B289,LEN(VEP!B289)-FIND("-",VEP!B289))</f>
        <v>57345395</v>
      </c>
      <c r="C289" t="str">
        <f>VEP!D289</f>
        <v>intergenic_variant</v>
      </c>
      <c r="H289">
        <f t="shared" si="16"/>
        <v>54</v>
      </c>
      <c r="I289">
        <f t="shared" si="17"/>
        <v>0</v>
      </c>
      <c r="J289">
        <f t="shared" si="18"/>
        <v>0</v>
      </c>
      <c r="K289" t="str">
        <f t="shared" si="19"/>
        <v>0,,,,,,,,,,,,,,,,,,,,,,,,,,,,,,,,,,,,,,,,,,,,,,,,,,,,,</v>
      </c>
    </row>
    <row r="290" spans="1:11" x14ac:dyDescent="0.35">
      <c r="A290" t="str">
        <f>LEFT(VEP!B290,FIND(":",VEP!B290)-1)</f>
        <v>4</v>
      </c>
      <c r="B290" t="str">
        <f>RIGHT(VEP!B290,LEN(VEP!B290)-FIND("-",VEP!B290))</f>
        <v>57366377</v>
      </c>
      <c r="C290" t="str">
        <f>VEP!D290</f>
        <v>intergenic_variant</v>
      </c>
      <c r="H290">
        <f t="shared" si="16"/>
        <v>55</v>
      </c>
      <c r="I290">
        <f t="shared" si="17"/>
        <v>0</v>
      </c>
      <c r="J290">
        <f t="shared" si="18"/>
        <v>0</v>
      </c>
      <c r="K290" t="str">
        <f t="shared" si="19"/>
        <v>0,,,,,,,,,,,,,,,,,,,,,,,,,,,,,,,,,,,,,,,,,,,,,,,,,,,,,,</v>
      </c>
    </row>
    <row r="291" spans="1:11" x14ac:dyDescent="0.35">
      <c r="A291" t="str">
        <f>LEFT(VEP!B291,FIND(":",VEP!B291)-1)</f>
        <v>4</v>
      </c>
      <c r="B291" t="str">
        <f>RIGHT(VEP!B291,LEN(VEP!B291)-FIND("-",VEP!B291))</f>
        <v>57377127</v>
      </c>
      <c r="C291" t="str">
        <f>VEP!D291</f>
        <v>intergenic_variant</v>
      </c>
      <c r="H291">
        <f t="shared" si="16"/>
        <v>56</v>
      </c>
      <c r="I291">
        <f t="shared" si="17"/>
        <v>0</v>
      </c>
      <c r="J291">
        <f t="shared" si="18"/>
        <v>0</v>
      </c>
      <c r="K291" t="str">
        <f t="shared" si="19"/>
        <v>0,,,,,,,,,,,,,,,,,,,,,,,,,,,,,,,,,,,,,,,,,,,,,,,,,,,,,,,</v>
      </c>
    </row>
    <row r="292" spans="1:11" x14ac:dyDescent="0.35">
      <c r="A292" t="str">
        <f>LEFT(VEP!B292,FIND(":",VEP!B292)-1)</f>
        <v>4</v>
      </c>
      <c r="B292" t="str">
        <f>RIGHT(VEP!B292,LEN(VEP!B292)-FIND("-",VEP!B292))</f>
        <v>79892825</v>
      </c>
      <c r="C292" t="str">
        <f>VEP!D292</f>
        <v>intergenic_variant</v>
      </c>
      <c r="H292">
        <f t="shared" si="16"/>
        <v>57</v>
      </c>
      <c r="I292">
        <f t="shared" si="17"/>
        <v>0</v>
      </c>
      <c r="J292">
        <f t="shared" si="18"/>
        <v>0</v>
      </c>
      <c r="K292" t="str">
        <f t="shared" si="19"/>
        <v>0,,,,,,,,,,,,,,,,,,,,,,,,,,,,,,,,,,,,,,,,,,,,,,,,,,,,,,,,</v>
      </c>
    </row>
    <row r="293" spans="1:11" x14ac:dyDescent="0.35">
      <c r="A293" t="str">
        <f>LEFT(VEP!B293,FIND(":",VEP!B293)-1)</f>
        <v>4</v>
      </c>
      <c r="B293" t="str">
        <f>RIGHT(VEP!B293,LEN(VEP!B293)-FIND("-",VEP!B293))</f>
        <v>79915023</v>
      </c>
      <c r="C293" t="str">
        <f>VEP!D293</f>
        <v>intergenic_variant</v>
      </c>
      <c r="H293">
        <f t="shared" si="16"/>
        <v>58</v>
      </c>
      <c r="I293">
        <f t="shared" si="17"/>
        <v>0</v>
      </c>
      <c r="J293">
        <f t="shared" si="18"/>
        <v>0</v>
      </c>
      <c r="K293" t="str">
        <f t="shared" si="19"/>
        <v>0,,,,,,,,,,,,,,,,,,,,,,,,,,,,,,,,,,,,,,,,,,,,,,,,,,,,,,,,,</v>
      </c>
    </row>
    <row r="294" spans="1:11" x14ac:dyDescent="0.35">
      <c r="A294" t="str">
        <f>LEFT(VEP!B294,FIND(":",VEP!B294)-1)</f>
        <v>4</v>
      </c>
      <c r="B294" t="str">
        <f>RIGHT(VEP!B294,LEN(VEP!B294)-FIND("-",VEP!B294))</f>
        <v>79926461</v>
      </c>
      <c r="C294" t="str">
        <f>VEP!D294</f>
        <v>intergenic_variant</v>
      </c>
      <c r="H294">
        <f t="shared" si="16"/>
        <v>59</v>
      </c>
      <c r="I294">
        <f t="shared" si="17"/>
        <v>0</v>
      </c>
      <c r="J294">
        <f t="shared" si="18"/>
        <v>0</v>
      </c>
      <c r="K294" t="str">
        <f t="shared" si="19"/>
        <v>0,,,,,,,,,,,,,,,,,,,,,,,,,,,,,,,,,,,,,,,,,,,,,,,,,,,,,,,,,,</v>
      </c>
    </row>
    <row r="295" spans="1:11" x14ac:dyDescent="0.35">
      <c r="A295" t="str">
        <f>LEFT(VEP!B295,FIND(":",VEP!B295)-1)</f>
        <v>4</v>
      </c>
      <c r="B295" t="str">
        <f>RIGHT(VEP!B295,LEN(VEP!B295)-FIND("-",VEP!B295))</f>
        <v>80374988</v>
      </c>
      <c r="C295" t="str">
        <f>VEP!D295</f>
        <v>intergenic_variant</v>
      </c>
      <c r="H295">
        <f t="shared" si="16"/>
        <v>60</v>
      </c>
      <c r="I295">
        <f t="shared" si="17"/>
        <v>0</v>
      </c>
      <c r="J295">
        <f t="shared" si="18"/>
        <v>0</v>
      </c>
      <c r="K295" t="str">
        <f t="shared" si="19"/>
        <v>0,,,,,,,,,,,,,,,,,,,,,,,,,,,,,,,,,,,,,,,,,,,,,,,,,,,,,,,,,,,</v>
      </c>
    </row>
    <row r="296" spans="1:11" x14ac:dyDescent="0.35">
      <c r="A296" t="str">
        <f>LEFT(VEP!B296,FIND(":",VEP!B296)-1)</f>
        <v>4</v>
      </c>
      <c r="B296" t="str">
        <f>RIGHT(VEP!B296,LEN(VEP!B296)-FIND("-",VEP!B296))</f>
        <v>80388346</v>
      </c>
      <c r="C296" t="str">
        <f>VEP!D296</f>
        <v>intergenic_variant</v>
      </c>
      <c r="H296">
        <f t="shared" si="16"/>
        <v>61</v>
      </c>
      <c r="I296">
        <f t="shared" si="17"/>
        <v>0</v>
      </c>
      <c r="J296">
        <f t="shared" si="18"/>
        <v>0</v>
      </c>
      <c r="K296" t="str">
        <f t="shared" si="19"/>
        <v>0,,,,,,,,,,,,,,,,,,,,,,,,,,,,,,,,,,,,,,,,,,,,,,,,,,,,,,,,,,,,</v>
      </c>
    </row>
    <row r="297" spans="1:11" x14ac:dyDescent="0.35">
      <c r="A297" t="str">
        <f>LEFT(VEP!B297,FIND(":",VEP!B297)-1)</f>
        <v>5</v>
      </c>
      <c r="B297" t="str">
        <f>RIGHT(VEP!B297,LEN(VEP!B297)-FIND("-",VEP!B297))</f>
        <v>3662272</v>
      </c>
      <c r="C297" t="str">
        <f>VEP!D297</f>
        <v>upstream_gene_variant</v>
      </c>
      <c r="H297">
        <f t="shared" si="16"/>
        <v>62</v>
      </c>
      <c r="I297">
        <f t="shared" si="17"/>
        <v>0</v>
      </c>
      <c r="J297">
        <f t="shared" si="18"/>
        <v>0</v>
      </c>
      <c r="K297" t="str">
        <f t="shared" si="19"/>
        <v>0,,,,,,,,,,,,,,,,,,,,,,,,,,,,,,,,,,,,,,,,,,,,,,,,,,,,,,,,,,,,,</v>
      </c>
    </row>
    <row r="298" spans="1:11" x14ac:dyDescent="0.35">
      <c r="A298" t="str">
        <f>LEFT(VEP!B298,FIND(":",VEP!B298)-1)</f>
        <v>5</v>
      </c>
      <c r="B298" t="str">
        <f>RIGHT(VEP!B298,LEN(VEP!B298)-FIND("-",VEP!B298))</f>
        <v>3668337</v>
      </c>
      <c r="C298" t="str">
        <f>VEP!D298</f>
        <v>intergenic_variant</v>
      </c>
      <c r="H298">
        <f t="shared" si="16"/>
        <v>63</v>
      </c>
      <c r="I298">
        <f t="shared" si="17"/>
        <v>0</v>
      </c>
      <c r="J298">
        <f t="shared" si="18"/>
        <v>0</v>
      </c>
      <c r="K298" t="str">
        <f t="shared" si="19"/>
        <v>0,,,,,,,,,,,,,,,,,,,,,,,,,,,,,,,,,,,,,,,,,,,,,,,,,,,,,,,,,,,,,,</v>
      </c>
    </row>
    <row r="299" spans="1:11" x14ac:dyDescent="0.35">
      <c r="A299" t="str">
        <f>LEFT(VEP!B299,FIND(":",VEP!B299)-1)</f>
        <v>5</v>
      </c>
      <c r="B299" t="str">
        <f>RIGHT(VEP!B299,LEN(VEP!B299)-FIND("-",VEP!B299))</f>
        <v>3807420</v>
      </c>
      <c r="C299" t="str">
        <f>VEP!D299</f>
        <v>intergenic_variant</v>
      </c>
      <c r="H299">
        <f t="shared" si="16"/>
        <v>64</v>
      </c>
      <c r="I299">
        <f t="shared" si="17"/>
        <v>0</v>
      </c>
      <c r="J299">
        <f t="shared" si="18"/>
        <v>0</v>
      </c>
      <c r="K299" t="str">
        <f t="shared" si="19"/>
        <v>0,,,,,,,,,,,,,,,,,,,,,,,,,,,,,,,,,,,,,,,,,,,,,,,,,,,,,,,,,,,,,,,</v>
      </c>
    </row>
    <row r="300" spans="1:11" x14ac:dyDescent="0.35">
      <c r="A300" t="str">
        <f>LEFT(VEP!B300,FIND(":",VEP!B300)-1)</f>
        <v>5</v>
      </c>
      <c r="B300" t="str">
        <f>RIGHT(VEP!B300,LEN(VEP!B300)-FIND("-",VEP!B300))</f>
        <v>4064061</v>
      </c>
      <c r="C300" t="str">
        <f>VEP!D300</f>
        <v>intron_variant</v>
      </c>
      <c r="H300">
        <f t="shared" si="16"/>
        <v>65</v>
      </c>
      <c r="I300">
        <f t="shared" si="17"/>
        <v>0</v>
      </c>
      <c r="J300">
        <f t="shared" si="18"/>
        <v>0</v>
      </c>
      <c r="K300" t="str">
        <f t="shared" si="19"/>
        <v>0,,,,,,,,,,,,,,,,,,,,,,,,,,,,,,,,,,,,,,,,,,,,,,,,,,,,,,,,,,,,,,,,</v>
      </c>
    </row>
    <row r="301" spans="1:11" x14ac:dyDescent="0.35">
      <c r="A301" t="str">
        <f>LEFT(VEP!B301,FIND(":",VEP!B301)-1)</f>
        <v>5</v>
      </c>
      <c r="B301" t="str">
        <f>RIGHT(VEP!B301,LEN(VEP!B301)-FIND("-",VEP!B301))</f>
        <v>4093514</v>
      </c>
      <c r="C301" t="str">
        <f>VEP!D301</f>
        <v>upstream_gene_variant</v>
      </c>
      <c r="H301">
        <f t="shared" si="16"/>
        <v>66</v>
      </c>
      <c r="I301">
        <f t="shared" si="17"/>
        <v>0</v>
      </c>
      <c r="J301">
        <f t="shared" si="18"/>
        <v>0</v>
      </c>
      <c r="K301" t="str">
        <f t="shared" si="19"/>
        <v>0,,,,,,,,,,,,,,,,,,,,,,,,,,,,,,,,,,,,,,,,,,,,,,,,,,,,,,,,,,,,,,,,,</v>
      </c>
    </row>
    <row r="302" spans="1:11" x14ac:dyDescent="0.35">
      <c r="A302" t="str">
        <f>LEFT(VEP!B302,FIND(":",VEP!B302)-1)</f>
        <v>5</v>
      </c>
      <c r="B302" t="str">
        <f>RIGHT(VEP!B302,LEN(VEP!B302)-FIND("-",VEP!B302))</f>
        <v>6838932</v>
      </c>
      <c r="C302" t="str">
        <f>VEP!D302</f>
        <v>intron_variant,non_coding_transcript_variant</v>
      </c>
      <c r="H302">
        <f t="shared" si="16"/>
        <v>67</v>
      </c>
      <c r="I302">
        <f t="shared" si="17"/>
        <v>0</v>
      </c>
      <c r="J302">
        <f t="shared" si="18"/>
        <v>0</v>
      </c>
      <c r="K302" t="str">
        <f t="shared" si="19"/>
        <v>0,,,,,,,,,,,,,,,,,,,,,,,,,,,,,,,,,,,,,,,,,,,,,,,,,,,,,,,,,,,,,,,,,,</v>
      </c>
    </row>
    <row r="303" spans="1:11" x14ac:dyDescent="0.35">
      <c r="A303" t="str">
        <f>LEFT(VEP!B303,FIND(":",VEP!B303)-1)</f>
        <v>5</v>
      </c>
      <c r="B303" t="str">
        <f>RIGHT(VEP!B303,LEN(VEP!B303)-FIND("-",VEP!B303))</f>
        <v>6845530</v>
      </c>
      <c r="C303" t="str">
        <f>VEP!D303</f>
        <v>intron_variant,non_coding_transcript_variant</v>
      </c>
      <c r="H303">
        <f t="shared" si="16"/>
        <v>68</v>
      </c>
      <c r="I303">
        <f t="shared" si="17"/>
        <v>0</v>
      </c>
      <c r="J303">
        <f t="shared" si="18"/>
        <v>0</v>
      </c>
      <c r="K303" t="str">
        <f t="shared" si="19"/>
        <v>0,,,,,,,,,,,,,,,,,,,,,,,,,,,,,,,,,,,,,,,,,,,,,,,,,,,,,,,,,,,,,,,,,,,</v>
      </c>
    </row>
    <row r="304" spans="1:11" x14ac:dyDescent="0.35">
      <c r="A304" t="str">
        <f>LEFT(VEP!B304,FIND(":",VEP!B304)-1)</f>
        <v>5</v>
      </c>
      <c r="B304" t="str">
        <f>RIGHT(VEP!B304,LEN(VEP!B304)-FIND("-",VEP!B304))</f>
        <v>6859691</v>
      </c>
      <c r="C304" t="str">
        <f>VEP!D304</f>
        <v>intergenic_variant</v>
      </c>
      <c r="H304">
        <f t="shared" si="16"/>
        <v>69</v>
      </c>
      <c r="I304">
        <f t="shared" si="17"/>
        <v>0</v>
      </c>
      <c r="J304">
        <f t="shared" si="18"/>
        <v>0</v>
      </c>
      <c r="K304" t="str">
        <f t="shared" si="19"/>
        <v>0,,,,,,,,,,,,,,,,,,,,,,,,,,,,,,,,,,,,,,,,,,,,,,,,,,,,,,,,,,,,,,,,,,,,</v>
      </c>
    </row>
    <row r="305" spans="1:11" x14ac:dyDescent="0.35">
      <c r="A305" t="str">
        <f>LEFT(VEP!B305,FIND(":",VEP!B305)-1)</f>
        <v>5</v>
      </c>
      <c r="B305" t="str">
        <f>RIGHT(VEP!B305,LEN(VEP!B305)-FIND("-",VEP!B305))</f>
        <v>34062036</v>
      </c>
      <c r="C305" t="str">
        <f>VEP!D305</f>
        <v>intron_variant</v>
      </c>
      <c r="H305">
        <f t="shared" si="16"/>
        <v>70</v>
      </c>
      <c r="I305">
        <f t="shared" si="17"/>
        <v>0</v>
      </c>
      <c r="J305">
        <f t="shared" si="18"/>
        <v>0</v>
      </c>
      <c r="K305" t="str">
        <f t="shared" si="19"/>
        <v>0,,,,,,,,,,,,,,,,,,,,,,,,,,,,,,,,,,,,,,,,,,,,,,,,,,,,,,,,,,,,,,,,,,,,,</v>
      </c>
    </row>
    <row r="306" spans="1:11" x14ac:dyDescent="0.35">
      <c r="A306" t="str">
        <f>LEFT(VEP!B306,FIND(":",VEP!B306)-1)</f>
        <v>5</v>
      </c>
      <c r="B306" t="str">
        <f>RIGHT(VEP!B306,LEN(VEP!B306)-FIND("-",VEP!B306))</f>
        <v>34062036</v>
      </c>
      <c r="C306" t="str">
        <f>VEP!D306</f>
        <v>intron_variant</v>
      </c>
      <c r="H306">
        <f t="shared" si="16"/>
        <v>71</v>
      </c>
      <c r="I306">
        <f t="shared" si="17"/>
        <v>0</v>
      </c>
      <c r="J306">
        <f t="shared" si="18"/>
        <v>0</v>
      </c>
      <c r="K306" t="str">
        <f t="shared" si="19"/>
        <v>0,,,,,,,,,,,,,,,,,,,,,,,,,,,,,,,,,,,,,,,,,,,,,,,,,,,,,,,,,,,,,,,,,,,,,,</v>
      </c>
    </row>
    <row r="307" spans="1:11" x14ac:dyDescent="0.35">
      <c r="A307" t="str">
        <f>LEFT(VEP!B307,FIND(":",VEP!B307)-1)</f>
        <v>5</v>
      </c>
      <c r="B307" t="str">
        <f>RIGHT(VEP!B307,LEN(VEP!B307)-FIND("-",VEP!B307))</f>
        <v>40202215</v>
      </c>
      <c r="C307" t="str">
        <f>VEP!D307</f>
        <v>intergenic_variant</v>
      </c>
      <c r="H307">
        <f t="shared" si="16"/>
        <v>72</v>
      </c>
      <c r="I307">
        <f t="shared" si="17"/>
        <v>0</v>
      </c>
      <c r="J307">
        <f t="shared" si="18"/>
        <v>0</v>
      </c>
      <c r="K307" t="str">
        <f t="shared" si="19"/>
        <v>0,,,,,,,,,,,,,,,,,,,,,,,,,,,,,,,,,,,,,,,,,,,,,,,,,,,,,,,,,,,,,,,,,,,,,,,</v>
      </c>
    </row>
    <row r="308" spans="1:11" x14ac:dyDescent="0.35">
      <c r="A308" t="str">
        <f>LEFT(VEP!B308,FIND(":",VEP!B308)-1)</f>
        <v>5</v>
      </c>
      <c r="B308" t="str">
        <f>RIGHT(VEP!B308,LEN(VEP!B308)-FIND("-",VEP!B308))</f>
        <v>42006811</v>
      </c>
      <c r="C308" t="str">
        <f>VEP!D308</f>
        <v>intergenic_variant</v>
      </c>
      <c r="H308">
        <f t="shared" si="16"/>
        <v>73</v>
      </c>
      <c r="I308">
        <f t="shared" si="17"/>
        <v>0</v>
      </c>
      <c r="J308">
        <f t="shared" si="18"/>
        <v>0</v>
      </c>
      <c r="K308" t="str">
        <f t="shared" si="19"/>
        <v>0,,,,,,,,,,,,,,,,,,,,,,,,,,,,,,,,,,,,,,,,,,,,,,,,,,,,,,,,,,,,,,,,,,,,,,,,</v>
      </c>
    </row>
    <row r="309" spans="1:11" x14ac:dyDescent="0.35">
      <c r="A309" t="str">
        <f>LEFT(VEP!B309,FIND(":",VEP!B309)-1)</f>
        <v>5</v>
      </c>
      <c r="B309" t="str">
        <f>RIGHT(VEP!B309,LEN(VEP!B309)-FIND("-",VEP!B309))</f>
        <v>42038858</v>
      </c>
      <c r="C309" t="str">
        <f>VEP!D309</f>
        <v>intergenic_variant</v>
      </c>
      <c r="H309">
        <f t="shared" si="16"/>
        <v>74</v>
      </c>
      <c r="I309">
        <f t="shared" si="17"/>
        <v>0</v>
      </c>
      <c r="J309">
        <f t="shared" si="18"/>
        <v>0</v>
      </c>
      <c r="K309" t="str">
        <f t="shared" si="19"/>
        <v>0,,,,,,,,,,,,,,,,,,,,,,,,,,,,,,,,,,,,,,,,,,,,,,,,,,,,,,,,,,,,,,,,,,,,,,,,,</v>
      </c>
    </row>
    <row r="310" spans="1:11" x14ac:dyDescent="0.35">
      <c r="A310" t="str">
        <f>LEFT(VEP!B310,FIND(":",VEP!B310)-1)</f>
        <v>5</v>
      </c>
      <c r="B310" t="str">
        <f>RIGHT(VEP!B310,LEN(VEP!B310)-FIND("-",VEP!B310))</f>
        <v>42067631</v>
      </c>
      <c r="C310" t="str">
        <f>VEP!D310</f>
        <v>intergenic_variant</v>
      </c>
      <c r="H310">
        <f t="shared" si="16"/>
        <v>75</v>
      </c>
      <c r="I310">
        <f t="shared" si="17"/>
        <v>0</v>
      </c>
      <c r="J310">
        <f t="shared" si="18"/>
        <v>0</v>
      </c>
      <c r="K310" t="str">
        <f t="shared" si="19"/>
        <v>0,,,,,,,,,,,,,,,,,,,,,,,,,,,,,,,,,,,,,,,,,,,,,,,,,,,,,,,,,,,,,,,,,,,,,,,,,,</v>
      </c>
    </row>
    <row r="311" spans="1:11" x14ac:dyDescent="0.35">
      <c r="A311" t="str">
        <f>LEFT(VEP!B311,FIND(":",VEP!B311)-1)</f>
        <v>5</v>
      </c>
      <c r="B311" t="str">
        <f>RIGHT(VEP!B311,LEN(VEP!B311)-FIND("-",VEP!B311))</f>
        <v>42068464</v>
      </c>
      <c r="C311" t="str">
        <f>VEP!D311</f>
        <v>intergenic_variant</v>
      </c>
      <c r="H311">
        <f t="shared" si="16"/>
        <v>76</v>
      </c>
      <c r="I311">
        <f t="shared" si="17"/>
        <v>0</v>
      </c>
      <c r="J311">
        <f t="shared" si="18"/>
        <v>0</v>
      </c>
      <c r="K311" t="str">
        <f t="shared" si="19"/>
        <v>0,,,,,,,,,,,,,,,,,,,,,,,,,,,,,,,,,,,,,,,,,,,,,,,,,,,,,,,,,,,,,,,,,,,,,,,,,,,</v>
      </c>
    </row>
    <row r="312" spans="1:11" x14ac:dyDescent="0.35">
      <c r="A312" t="str">
        <f>LEFT(VEP!B312,FIND(":",VEP!B312)-1)</f>
        <v>6</v>
      </c>
      <c r="B312" t="str">
        <f>RIGHT(VEP!B312,LEN(VEP!B312)-FIND("-",VEP!B312))</f>
        <v>33476699</v>
      </c>
      <c r="C312" t="str">
        <f>VEP!D312</f>
        <v>intergenic_variant</v>
      </c>
      <c r="H312">
        <f t="shared" si="16"/>
        <v>77</v>
      </c>
      <c r="I312">
        <f t="shared" si="17"/>
        <v>0</v>
      </c>
      <c r="J312">
        <f t="shared" si="18"/>
        <v>0</v>
      </c>
      <c r="K312" t="str">
        <f t="shared" si="19"/>
        <v>0,,,,,,,,,,,,,,,,,,,,,,,,,,,,,,,,,,,,,,,,,,,,,,,,,,,,,,,,,,,,,,,,,,,,,,,,,,,,</v>
      </c>
    </row>
    <row r="313" spans="1:11" x14ac:dyDescent="0.35">
      <c r="A313" t="str">
        <f>LEFT(VEP!B313,FIND(":",VEP!B313)-1)</f>
        <v>6</v>
      </c>
      <c r="B313" t="str">
        <f>RIGHT(VEP!B313,LEN(VEP!B313)-FIND("-",VEP!B313))</f>
        <v>33487301</v>
      </c>
      <c r="C313" t="str">
        <f>VEP!D313</f>
        <v>downstream_gene_variant</v>
      </c>
      <c r="H313">
        <f t="shared" si="16"/>
        <v>78</v>
      </c>
      <c r="I313">
        <f t="shared" si="17"/>
        <v>0</v>
      </c>
      <c r="J313">
        <f t="shared" si="18"/>
        <v>0</v>
      </c>
      <c r="K313" t="str">
        <f t="shared" si="19"/>
        <v>0,,,,,,,,,,,,,,,,,,,,,,,,,,,,,,,,,,,,,,,,,,,,,,,,,,,,,,,,,,,,,,,,,,,,,,,,,,,,,</v>
      </c>
    </row>
    <row r="314" spans="1:11" x14ac:dyDescent="0.35">
      <c r="A314" t="str">
        <f>LEFT(VEP!B314,FIND(":",VEP!B314)-1)</f>
        <v>6</v>
      </c>
      <c r="B314" t="str">
        <f>RIGHT(VEP!B314,LEN(VEP!B314)-FIND("-",VEP!B314))</f>
        <v>33510473</v>
      </c>
      <c r="C314" t="str">
        <f>VEP!D314</f>
        <v>intron_variant</v>
      </c>
      <c r="H314">
        <f t="shared" si="16"/>
        <v>79</v>
      </c>
      <c r="I314">
        <f t="shared" si="17"/>
        <v>0</v>
      </c>
      <c r="J314">
        <f t="shared" si="18"/>
        <v>0</v>
      </c>
      <c r="K314" t="str">
        <f t="shared" si="19"/>
        <v>0,,,,,,,,,,,,,,,,,,,,,,,,,,,,,,,,,,,,,,,,,,,,,,,,,,,,,,,,,,,,,,,,,,,,,,,,,,,,,,</v>
      </c>
    </row>
    <row r="315" spans="1:11" x14ac:dyDescent="0.35">
      <c r="A315" t="str">
        <f>LEFT(VEP!B315,FIND(":",VEP!B315)-1)</f>
        <v>6</v>
      </c>
      <c r="B315" t="str">
        <f>RIGHT(VEP!B315,LEN(VEP!B315)-FIND("-",VEP!B315))</f>
        <v>33515108</v>
      </c>
      <c r="C315" t="str">
        <f>VEP!D315</f>
        <v>upstream_gene_variant</v>
      </c>
      <c r="H315">
        <f t="shared" si="16"/>
        <v>80</v>
      </c>
      <c r="I315">
        <f t="shared" si="17"/>
        <v>0</v>
      </c>
      <c r="J315">
        <f t="shared" si="18"/>
        <v>0</v>
      </c>
      <c r="K315" t="str">
        <f t="shared" si="19"/>
        <v>0,,,,,,,,,,,,,,,,,,,,,,,,,,,,,,,,,,,,,,,,,,,,,,,,,,,,,,,,,,,,,,,,,,,,,,,,,,,,,,,</v>
      </c>
    </row>
    <row r="316" spans="1:11" x14ac:dyDescent="0.35">
      <c r="A316" t="str">
        <f>LEFT(VEP!B316,FIND(":",VEP!B316)-1)</f>
        <v>6</v>
      </c>
      <c r="B316" t="str">
        <f>RIGHT(VEP!B316,LEN(VEP!B316)-FIND("-",VEP!B316))</f>
        <v>33536974</v>
      </c>
      <c r="C316" t="str">
        <f>VEP!D316</f>
        <v>intergenic_variant</v>
      </c>
      <c r="H316">
        <f t="shared" si="16"/>
        <v>81</v>
      </c>
      <c r="I316">
        <f t="shared" si="17"/>
        <v>0</v>
      </c>
      <c r="J316">
        <f t="shared" si="18"/>
        <v>0</v>
      </c>
      <c r="K316" t="str">
        <f t="shared" si="19"/>
        <v>0,,,,,,,,,,,,,,,,,,,,,,,,,,,,,,,,,,,,,,,,,,,,,,,,,,,,,,,,,,,,,,,,,,,,,,,,,,,,,,,,</v>
      </c>
    </row>
    <row r="317" spans="1:11" x14ac:dyDescent="0.35">
      <c r="A317" t="str">
        <f>LEFT(VEP!B317,FIND(":",VEP!B317)-1)</f>
        <v>6</v>
      </c>
      <c r="B317" t="str">
        <f>RIGHT(VEP!B317,LEN(VEP!B317)-FIND("-",VEP!B317))</f>
        <v>33550064</v>
      </c>
      <c r="C317" t="str">
        <f>VEP!D317</f>
        <v>intergenic_variant</v>
      </c>
      <c r="H317">
        <f t="shared" si="16"/>
        <v>82</v>
      </c>
      <c r="I317">
        <f t="shared" si="17"/>
        <v>0</v>
      </c>
      <c r="J317">
        <f t="shared" si="18"/>
        <v>0</v>
      </c>
      <c r="K317" t="str">
        <f t="shared" si="19"/>
        <v>0,,,,,,,,,,,,,,,,,,,,,,,,,,,,,,,,,,,,,,,,,,,,,,,,,,,,,,,,,,,,,,,,,,,,,,,,,,,,,,,,,</v>
      </c>
    </row>
    <row r="318" spans="1:11" x14ac:dyDescent="0.35">
      <c r="A318" t="str">
        <f>LEFT(VEP!B318,FIND(":",VEP!B318)-1)</f>
        <v>6</v>
      </c>
      <c r="B318" t="str">
        <f>RIGHT(VEP!B318,LEN(VEP!B318)-FIND("-",VEP!B318))</f>
        <v>33557870</v>
      </c>
      <c r="C318" t="str">
        <f>VEP!D318</f>
        <v>intergenic_variant</v>
      </c>
      <c r="H318">
        <f t="shared" si="16"/>
        <v>83</v>
      </c>
      <c r="I318">
        <f t="shared" si="17"/>
        <v>0</v>
      </c>
      <c r="J318">
        <f t="shared" si="18"/>
        <v>0</v>
      </c>
      <c r="K318" t="str">
        <f t="shared" si="19"/>
        <v>0,,,,,,,,,,,,,,,,,,,,,,,,,,,,,,,,,,,,,,,,,,,,,,,,,,,,,,,,,,,,,,,,,,,,,,,,,,,,,,,,,,</v>
      </c>
    </row>
    <row r="319" spans="1:11" x14ac:dyDescent="0.35">
      <c r="A319" t="str">
        <f>LEFT(VEP!B319,FIND(":",VEP!B319)-1)</f>
        <v>6</v>
      </c>
      <c r="B319" t="str">
        <f>RIGHT(VEP!B319,LEN(VEP!B319)-FIND("-",VEP!B319))</f>
        <v>33564506</v>
      </c>
      <c r="C319" t="str">
        <f>VEP!D319</f>
        <v>intergenic_variant</v>
      </c>
      <c r="H319">
        <f t="shared" si="16"/>
        <v>84</v>
      </c>
      <c r="I319">
        <f t="shared" si="17"/>
        <v>0</v>
      </c>
      <c r="J319">
        <f t="shared" si="18"/>
        <v>0</v>
      </c>
      <c r="K319" t="str">
        <f t="shared" si="19"/>
        <v>0,,,,,,,,,,,,,,,,,,,,,,,,,,,,,,,,,,,,,,,,,,,,,,,,,,,,,,,,,,,,,,,,,,,,,,,,,,,,,,,,,,,</v>
      </c>
    </row>
    <row r="320" spans="1:11" x14ac:dyDescent="0.35">
      <c r="A320" t="str">
        <f>LEFT(VEP!B320,FIND(":",VEP!B320)-1)</f>
        <v>6</v>
      </c>
      <c r="B320" t="str">
        <f>RIGHT(VEP!B320,LEN(VEP!B320)-FIND("-",VEP!B320))</f>
        <v>33577636</v>
      </c>
      <c r="C320" t="str">
        <f>VEP!D320</f>
        <v>intergenic_variant</v>
      </c>
      <c r="H320">
        <f t="shared" si="16"/>
        <v>85</v>
      </c>
      <c r="I320">
        <f t="shared" si="17"/>
        <v>0</v>
      </c>
      <c r="J320">
        <f t="shared" si="18"/>
        <v>0</v>
      </c>
      <c r="K320" t="str">
        <f t="shared" si="19"/>
        <v>0,,,,,,,,,,,,,,,,,,,,,,,,,,,,,,,,,,,,,,,,,,,,,,,,,,,,,,,,,,,,,,,,,,,,,,,,,,,,,,,,,,,,</v>
      </c>
    </row>
    <row r="321" spans="1:11" x14ac:dyDescent="0.35">
      <c r="A321" t="str">
        <f>LEFT(VEP!B321,FIND(":",VEP!B321)-1)</f>
        <v>6</v>
      </c>
      <c r="B321" t="str">
        <f>RIGHT(VEP!B321,LEN(VEP!B321)-FIND("-",VEP!B321))</f>
        <v>33587985</v>
      </c>
      <c r="C321" t="str">
        <f>VEP!D321</f>
        <v>intergenic_variant</v>
      </c>
      <c r="H321">
        <f t="shared" si="16"/>
        <v>86</v>
      </c>
      <c r="I321">
        <f t="shared" si="17"/>
        <v>0</v>
      </c>
      <c r="J321">
        <f t="shared" si="18"/>
        <v>0</v>
      </c>
      <c r="K321" t="str">
        <f t="shared" si="19"/>
        <v>0,,,,,,,,,,,,,,,,,,,,,,,,,,,,,,,,,,,,,,,,,,,,,,,,,,,,,,,,,,,,,,,,,,,,,,,,,,,,,,,,,,,,,</v>
      </c>
    </row>
    <row r="322" spans="1:11" x14ac:dyDescent="0.35">
      <c r="A322" t="str">
        <f>LEFT(VEP!B322,FIND(":",VEP!B322)-1)</f>
        <v>6</v>
      </c>
      <c r="B322" t="str">
        <f>RIGHT(VEP!B322,LEN(VEP!B322)-FIND("-",VEP!B322))</f>
        <v>33607897</v>
      </c>
      <c r="C322" t="str">
        <f>VEP!D322</f>
        <v>intergenic_variant</v>
      </c>
      <c r="H322">
        <f t="shared" si="16"/>
        <v>87</v>
      </c>
      <c r="I322">
        <f t="shared" si="17"/>
        <v>0</v>
      </c>
      <c r="J322">
        <f t="shared" si="18"/>
        <v>0</v>
      </c>
      <c r="K322" t="str">
        <f t="shared" si="19"/>
        <v>0,,,,,,,,,,,,,,,,,,,,,,,,,,,,,,,,,,,,,,,,,,,,,,,,,,,,,,,,,,,,,,,,,,,,,,,,,,,,,,,,,,,,,,</v>
      </c>
    </row>
    <row r="323" spans="1:11" x14ac:dyDescent="0.35">
      <c r="A323" t="str">
        <f>LEFT(VEP!B323,FIND(":",VEP!B323)-1)</f>
        <v>6</v>
      </c>
      <c r="B323" t="str">
        <f>RIGHT(VEP!B323,LEN(VEP!B323)-FIND("-",VEP!B323))</f>
        <v>33612550</v>
      </c>
      <c r="C323" t="str">
        <f>VEP!D323</f>
        <v>intergenic_variant</v>
      </c>
      <c r="H323">
        <f t="shared" ref="H323:H374" si="20">IF(AND(E323=E322,F323=F322),H322+1,1)</f>
        <v>88</v>
      </c>
      <c r="I323">
        <f t="shared" ref="I323:I374" si="21">_xlfn.MAXIFS(H:H,F:F,F323,E:E,E323)</f>
        <v>0</v>
      </c>
      <c r="J323">
        <f t="shared" ref="J323:J374" si="22">IF(I323=H323,1,0)</f>
        <v>0</v>
      </c>
      <c r="K323" t="str">
        <f t="shared" ref="K323:K374" si="23">IF(AND(E323=E322,F323=F322),K322&amp;","&amp;G323,G323)</f>
        <v>0,,,,,,,,,,,,,,,,,,,,,,,,,,,,,,,,,,,,,,,,,,,,,,,,,,,,,,,,,,,,,,,,,,,,,,,,,,,,,,,,,,,,,,,</v>
      </c>
    </row>
    <row r="324" spans="1:11" x14ac:dyDescent="0.35">
      <c r="A324" t="str">
        <f>LEFT(VEP!B324,FIND(":",VEP!B324)-1)</f>
        <v>6</v>
      </c>
      <c r="B324" t="str">
        <f>RIGHT(VEP!B324,LEN(VEP!B324)-FIND("-",VEP!B324))</f>
        <v>33723176</v>
      </c>
      <c r="C324" t="str">
        <f>VEP!D324</f>
        <v>intergenic_variant</v>
      </c>
      <c r="H324">
        <f t="shared" si="20"/>
        <v>89</v>
      </c>
      <c r="I324">
        <f t="shared" si="21"/>
        <v>0</v>
      </c>
      <c r="J324">
        <f t="shared" si="22"/>
        <v>0</v>
      </c>
      <c r="K324" t="str">
        <f t="shared" si="23"/>
        <v>0,,,,,,,,,,,,,,,,,,,,,,,,,,,,,,,,,,,,,,,,,,,,,,,,,,,,,,,,,,,,,,,,,,,,,,,,,,,,,,,,,,,,,,,,</v>
      </c>
    </row>
    <row r="325" spans="1:11" x14ac:dyDescent="0.35">
      <c r="A325" t="str">
        <f>LEFT(VEP!B325,FIND(":",VEP!B325)-1)</f>
        <v>6</v>
      </c>
      <c r="B325" t="str">
        <f>RIGHT(VEP!B325,LEN(VEP!B325)-FIND("-",VEP!B325))</f>
        <v>33739474</v>
      </c>
      <c r="C325" t="str">
        <f>VEP!D325</f>
        <v>intergenic_variant</v>
      </c>
      <c r="H325">
        <f t="shared" si="20"/>
        <v>90</v>
      </c>
      <c r="I325">
        <f t="shared" si="21"/>
        <v>0</v>
      </c>
      <c r="J325">
        <f t="shared" si="22"/>
        <v>0</v>
      </c>
      <c r="K325" t="str">
        <f t="shared" si="23"/>
        <v>0,,,,,,,,,,,,,,,,,,,,,,,,,,,,,,,,,,,,,,,,,,,,,,,,,,,,,,,,,,,,,,,,,,,,,,,,,,,,,,,,,,,,,,,,,</v>
      </c>
    </row>
    <row r="326" spans="1:11" x14ac:dyDescent="0.35">
      <c r="A326" t="str">
        <f>LEFT(VEP!B326,FIND(":",VEP!B326)-1)</f>
        <v>6</v>
      </c>
      <c r="B326" t="str">
        <f>RIGHT(VEP!B326,LEN(VEP!B326)-FIND("-",VEP!B326))</f>
        <v>47344887</v>
      </c>
      <c r="C326" t="str">
        <f>VEP!D326</f>
        <v>intergenic_variant</v>
      </c>
      <c r="H326">
        <f t="shared" si="20"/>
        <v>91</v>
      </c>
      <c r="I326">
        <f t="shared" si="21"/>
        <v>0</v>
      </c>
      <c r="J326">
        <f t="shared" si="22"/>
        <v>0</v>
      </c>
      <c r="K326" t="str">
        <f t="shared" si="23"/>
        <v>0,,,,,,,,,,,,,,,,,,,,,,,,,,,,,,,,,,,,,,,,,,,,,,,,,,,,,,,,,,,,,,,,,,,,,,,,,,,,,,,,,,,,,,,,,,</v>
      </c>
    </row>
    <row r="327" spans="1:11" x14ac:dyDescent="0.35">
      <c r="A327" t="str">
        <f>LEFT(VEP!B327,FIND(":",VEP!B327)-1)</f>
        <v>6</v>
      </c>
      <c r="B327" t="str">
        <f>RIGHT(VEP!B327,LEN(VEP!B327)-FIND("-",VEP!B327))</f>
        <v>47380543</v>
      </c>
      <c r="C327" t="str">
        <f>VEP!D327</f>
        <v>intergenic_variant</v>
      </c>
      <c r="H327">
        <f t="shared" si="20"/>
        <v>92</v>
      </c>
      <c r="I327">
        <f t="shared" si="21"/>
        <v>0</v>
      </c>
      <c r="J327">
        <f t="shared" si="22"/>
        <v>0</v>
      </c>
      <c r="K327" t="str">
        <f t="shared" si="23"/>
        <v>0,,,,,,,,,,,,,,,,,,,,,,,,,,,,,,,,,,,,,,,,,,,,,,,,,,,,,,,,,,,,,,,,,,,,,,,,,,,,,,,,,,,,,,,,,,,</v>
      </c>
    </row>
    <row r="328" spans="1:11" x14ac:dyDescent="0.35">
      <c r="A328" t="str">
        <f>LEFT(VEP!B328,FIND(":",VEP!B328)-1)</f>
        <v>7</v>
      </c>
      <c r="B328" t="str">
        <f>RIGHT(VEP!B328,LEN(VEP!B328)-FIND("-",VEP!B328))</f>
        <v>24652821</v>
      </c>
      <c r="C328" t="str">
        <f>VEP!D328</f>
        <v>intron_variant</v>
      </c>
      <c r="H328">
        <f t="shared" si="20"/>
        <v>93</v>
      </c>
      <c r="I328">
        <f t="shared" si="21"/>
        <v>0</v>
      </c>
      <c r="J328">
        <f t="shared" si="22"/>
        <v>0</v>
      </c>
      <c r="K328" t="str">
        <f t="shared" si="23"/>
        <v>0,,,,,,,,,,,,,,,,,,,,,,,,,,,,,,,,,,,,,,,,,,,,,,,,,,,,,,,,,,,,,,,,,,,,,,,,,,,,,,,,,,,,,,,,,,,,</v>
      </c>
    </row>
    <row r="329" spans="1:11" x14ac:dyDescent="0.35">
      <c r="A329" t="str">
        <f>LEFT(VEP!B329,FIND(":",VEP!B329)-1)</f>
        <v>7</v>
      </c>
      <c r="B329" t="str">
        <f>RIGHT(VEP!B329,LEN(VEP!B329)-FIND("-",VEP!B329))</f>
        <v>24652821</v>
      </c>
      <c r="C329" t="str">
        <f>VEP!D329</f>
        <v>intron_variant</v>
      </c>
      <c r="H329">
        <f t="shared" si="20"/>
        <v>94</v>
      </c>
      <c r="I329">
        <f t="shared" si="21"/>
        <v>0</v>
      </c>
      <c r="J329">
        <f t="shared" si="22"/>
        <v>0</v>
      </c>
      <c r="K329" t="str">
        <f t="shared" si="23"/>
        <v>0,,,,,,,,,,,,,,,,,,,,,,,,,,,,,,,,,,,,,,,,,,,,,,,,,,,,,,,,,,,,,,,,,,,,,,,,,,,,,,,,,,,,,,,,,,,,,</v>
      </c>
    </row>
    <row r="330" spans="1:11" x14ac:dyDescent="0.35">
      <c r="A330" t="str">
        <f>LEFT(VEP!B330,FIND(":",VEP!B330)-1)</f>
        <v>7</v>
      </c>
      <c r="B330" t="str">
        <f>RIGHT(VEP!B330,LEN(VEP!B330)-FIND("-",VEP!B330))</f>
        <v>24652821</v>
      </c>
      <c r="C330" t="str">
        <f>VEP!D330</f>
        <v>intron_variant</v>
      </c>
      <c r="H330">
        <f t="shared" si="20"/>
        <v>95</v>
      </c>
      <c r="I330">
        <f t="shared" si="21"/>
        <v>0</v>
      </c>
      <c r="J330">
        <f t="shared" si="22"/>
        <v>0</v>
      </c>
      <c r="K330" t="str">
        <f t="shared" si="23"/>
        <v>0,,,,,,,,,,,,,,,,,,,,,,,,,,,,,,,,,,,,,,,,,,,,,,,,,,,,,,,,,,,,,,,,,,,,,,,,,,,,,,,,,,,,,,,,,,,,,,</v>
      </c>
    </row>
    <row r="331" spans="1:11" x14ac:dyDescent="0.35">
      <c r="A331" t="str">
        <f>LEFT(VEP!B331,FIND(":",VEP!B331)-1)</f>
        <v>7</v>
      </c>
      <c r="B331" t="str">
        <f>RIGHT(VEP!B331,LEN(VEP!B331)-FIND("-",VEP!B331))</f>
        <v>24664438</v>
      </c>
      <c r="C331" t="str">
        <f>VEP!D331</f>
        <v>intron_variant</v>
      </c>
      <c r="H331">
        <f t="shared" si="20"/>
        <v>96</v>
      </c>
      <c r="I331">
        <f t="shared" si="21"/>
        <v>0</v>
      </c>
      <c r="J331">
        <f t="shared" si="22"/>
        <v>0</v>
      </c>
      <c r="K331" t="str">
        <f t="shared" si="23"/>
        <v>0,,,,,,,,,,,,,,,,,,,,,,,,,,,,,,,,,,,,,,,,,,,,,,,,,,,,,,,,,,,,,,,,,,,,,,,,,,,,,,,,,,,,,,,,,,,,,,,</v>
      </c>
    </row>
    <row r="332" spans="1:11" x14ac:dyDescent="0.35">
      <c r="A332" t="str">
        <f>LEFT(VEP!B332,FIND(":",VEP!B332)-1)</f>
        <v>7</v>
      </c>
      <c r="B332" t="str">
        <f>RIGHT(VEP!B332,LEN(VEP!B332)-FIND("-",VEP!B332))</f>
        <v>24664438</v>
      </c>
      <c r="C332" t="str">
        <f>VEP!D332</f>
        <v>intron_variant</v>
      </c>
      <c r="H332">
        <f t="shared" si="20"/>
        <v>97</v>
      </c>
      <c r="I332">
        <f t="shared" si="21"/>
        <v>0</v>
      </c>
      <c r="J332">
        <f t="shared" si="22"/>
        <v>0</v>
      </c>
      <c r="K332" t="str">
        <f t="shared" si="23"/>
        <v>0,,,,,,,,,,,,,,,,,,,,,,,,,,,,,,,,,,,,,,,,,,,,,,,,,,,,,,,,,,,,,,,,,,,,,,,,,,,,,,,,,,,,,,,,,,,,,,,,</v>
      </c>
    </row>
    <row r="333" spans="1:11" x14ac:dyDescent="0.35">
      <c r="A333" t="str">
        <f>LEFT(VEP!B333,FIND(":",VEP!B333)-1)</f>
        <v>7</v>
      </c>
      <c r="B333" t="str">
        <f>RIGHT(VEP!B333,LEN(VEP!B333)-FIND("-",VEP!B333))</f>
        <v>24664438</v>
      </c>
      <c r="C333" t="str">
        <f>VEP!D333</f>
        <v>upstream_gene_variant</v>
      </c>
      <c r="H333">
        <f t="shared" si="20"/>
        <v>98</v>
      </c>
      <c r="I333">
        <f t="shared" si="21"/>
        <v>0</v>
      </c>
      <c r="J333">
        <f t="shared" si="22"/>
        <v>0</v>
      </c>
      <c r="K333" t="str">
        <f t="shared" si="23"/>
        <v>0,,,,,,,,,,,,,,,,,,,,,,,,,,,,,,,,,,,,,,,,,,,,,,,,,,,,,,,,,,,,,,,,,,,,,,,,,,,,,,,,,,,,,,,,,,,,,,,,,</v>
      </c>
    </row>
    <row r="334" spans="1:11" x14ac:dyDescent="0.35">
      <c r="A334" t="str">
        <f>LEFT(VEP!B334,FIND(":",VEP!B334)-1)</f>
        <v>7</v>
      </c>
      <c r="B334" t="str">
        <f>RIGHT(VEP!B334,LEN(VEP!B334)-FIND("-",VEP!B334))</f>
        <v>43702273</v>
      </c>
      <c r="C334" t="str">
        <f>VEP!D334</f>
        <v>intron_variant</v>
      </c>
      <c r="H334">
        <f t="shared" si="20"/>
        <v>99</v>
      </c>
      <c r="I334">
        <f t="shared" si="21"/>
        <v>0</v>
      </c>
      <c r="J334">
        <f t="shared" si="22"/>
        <v>0</v>
      </c>
      <c r="K334" t="str">
        <f t="shared" si="23"/>
        <v>0,,,,,,,,,,,,,,,,,,,,,,,,,,,,,,,,,,,,,,,,,,,,,,,,,,,,,,,,,,,,,,,,,,,,,,,,,,,,,,,,,,,,,,,,,,,,,,,,,,</v>
      </c>
    </row>
    <row r="335" spans="1:11" x14ac:dyDescent="0.35">
      <c r="A335" t="str">
        <f>LEFT(VEP!B335,FIND(":",VEP!B335)-1)</f>
        <v>7</v>
      </c>
      <c r="B335" t="str">
        <f>RIGHT(VEP!B335,LEN(VEP!B335)-FIND("-",VEP!B335))</f>
        <v>43719549</v>
      </c>
      <c r="C335" t="str">
        <f>VEP!D335</f>
        <v>upstream_gene_variant</v>
      </c>
      <c r="H335">
        <f t="shared" si="20"/>
        <v>100</v>
      </c>
      <c r="I335">
        <f t="shared" si="21"/>
        <v>0</v>
      </c>
      <c r="J335">
        <f t="shared" si="22"/>
        <v>0</v>
      </c>
      <c r="K335" t="str">
        <f t="shared" si="23"/>
        <v>0,,,,,,,,,,,,,,,,,,,,,,,,,,,,,,,,,,,,,,,,,,,,,,,,,,,,,,,,,,,,,,,,,,,,,,,,,,,,,,,,,,,,,,,,,,,,,,,,,,,</v>
      </c>
    </row>
    <row r="336" spans="1:11" x14ac:dyDescent="0.35">
      <c r="A336" t="str">
        <f>LEFT(VEP!B336,FIND(":",VEP!B336)-1)</f>
        <v>7</v>
      </c>
      <c r="B336" t="str">
        <f>RIGHT(VEP!B336,LEN(VEP!B336)-FIND("-",VEP!B336))</f>
        <v>43719549</v>
      </c>
      <c r="C336" t="str">
        <f>VEP!D336</f>
        <v>intron_variant</v>
      </c>
      <c r="H336">
        <f t="shared" si="20"/>
        <v>101</v>
      </c>
      <c r="I336">
        <f t="shared" si="21"/>
        <v>0</v>
      </c>
      <c r="J336">
        <f t="shared" si="22"/>
        <v>0</v>
      </c>
      <c r="K336" t="str">
        <f t="shared" si="23"/>
        <v>0,,,,,,,,,,,,,,,,,,,,,,,,,,,,,,,,,,,,,,,,,,,,,,,,,,,,,,,,,,,,,,,,,,,,,,,,,,,,,,,,,,,,,,,,,,,,,,,,,,,,</v>
      </c>
    </row>
    <row r="337" spans="1:11" x14ac:dyDescent="0.35">
      <c r="A337" t="str">
        <f>LEFT(VEP!B337,FIND(":",VEP!B337)-1)</f>
        <v>7</v>
      </c>
      <c r="B337" t="str">
        <f>RIGHT(VEP!B337,LEN(VEP!B337)-FIND("-",VEP!B337))</f>
        <v>43719549</v>
      </c>
      <c r="C337" t="str">
        <f>VEP!D337</f>
        <v>upstream_gene_variant</v>
      </c>
      <c r="H337">
        <f t="shared" si="20"/>
        <v>102</v>
      </c>
      <c r="I337">
        <f t="shared" si="21"/>
        <v>0</v>
      </c>
      <c r="J337">
        <f t="shared" si="22"/>
        <v>0</v>
      </c>
      <c r="K337" t="str">
        <f t="shared" si="23"/>
        <v>0,,,,,,,,,,,,,,,,,,,,,,,,,,,,,,,,,,,,,,,,,,,,,,,,,,,,,,,,,,,,,,,,,,,,,,,,,,,,,,,,,,,,,,,,,,,,,,,,,,,,,</v>
      </c>
    </row>
    <row r="338" spans="1:11" x14ac:dyDescent="0.35">
      <c r="A338" t="str">
        <f>LEFT(VEP!B338,FIND(":",VEP!B338)-1)</f>
        <v>7</v>
      </c>
      <c r="B338" t="str">
        <f>RIGHT(VEP!B338,LEN(VEP!B338)-FIND("-",VEP!B338))</f>
        <v>43719549</v>
      </c>
      <c r="C338" t="str">
        <f>VEP!D338</f>
        <v>upstream_gene_variant</v>
      </c>
      <c r="H338">
        <f t="shared" si="20"/>
        <v>103</v>
      </c>
      <c r="I338">
        <f t="shared" si="21"/>
        <v>0</v>
      </c>
      <c r="J338">
        <f t="shared" si="22"/>
        <v>0</v>
      </c>
      <c r="K338" t="str">
        <f t="shared" si="23"/>
        <v>0,,,,,,,,,,,,,,,,,,,,,,,,,,,,,,,,,,,,,,,,,,,,,,,,,,,,,,,,,,,,,,,,,,,,,,,,,,,,,,,,,,,,,,,,,,,,,,,,,,,,,,</v>
      </c>
    </row>
    <row r="339" spans="1:11" x14ac:dyDescent="0.35">
      <c r="A339" t="str">
        <f>LEFT(VEP!B339,FIND(":",VEP!B339)-1)</f>
        <v>7</v>
      </c>
      <c r="B339" t="str">
        <f>RIGHT(VEP!B339,LEN(VEP!B339)-FIND("-",VEP!B339))</f>
        <v>43824889</v>
      </c>
      <c r="C339" t="str">
        <f>VEP!D339</f>
        <v>intergenic_variant</v>
      </c>
      <c r="H339">
        <f t="shared" si="20"/>
        <v>104</v>
      </c>
      <c r="I339">
        <f t="shared" si="21"/>
        <v>0</v>
      </c>
      <c r="J339">
        <f t="shared" si="22"/>
        <v>0</v>
      </c>
      <c r="K339" t="str">
        <f t="shared" si="23"/>
        <v>0,,,,,,,,,,,,,,,,,,,,,,,,,,,,,,,,,,,,,,,,,,,,,,,,,,,,,,,,,,,,,,,,,,,,,,,,,,,,,,,,,,,,,,,,,,,,,,,,,,,,,,,</v>
      </c>
    </row>
    <row r="340" spans="1:11" x14ac:dyDescent="0.35">
      <c r="A340" t="str">
        <f>LEFT(VEP!B340,FIND(":",VEP!B340)-1)</f>
        <v>7</v>
      </c>
      <c r="B340" t="str">
        <f>RIGHT(VEP!B340,LEN(VEP!B340)-FIND("-",VEP!B340))</f>
        <v>43839825</v>
      </c>
      <c r="C340" t="str">
        <f>VEP!D340</f>
        <v>intergenic_variant</v>
      </c>
      <c r="H340">
        <f t="shared" si="20"/>
        <v>105</v>
      </c>
      <c r="I340">
        <f t="shared" si="21"/>
        <v>0</v>
      </c>
      <c r="J340">
        <f t="shared" si="22"/>
        <v>0</v>
      </c>
      <c r="K340" t="str">
        <f t="shared" si="23"/>
        <v>0,,,,,,,,,,,,,,,,,,,,,,,,,,,,,,,,,,,,,,,,,,,,,,,,,,,,,,,,,,,,,,,,,,,,,,,,,,,,,,,,,,,,,,,,,,,,,,,,,,,,,,,,</v>
      </c>
    </row>
    <row r="341" spans="1:11" x14ac:dyDescent="0.35">
      <c r="A341" t="str">
        <f>LEFT(VEP!B341,FIND(":",VEP!B341)-1)</f>
        <v>7</v>
      </c>
      <c r="B341" t="str">
        <f>RIGHT(VEP!B341,LEN(VEP!B341)-FIND("-",VEP!B341))</f>
        <v>45762366</v>
      </c>
      <c r="C341" t="str">
        <f>VEP!D341</f>
        <v>intergenic_variant</v>
      </c>
      <c r="H341">
        <f t="shared" si="20"/>
        <v>106</v>
      </c>
      <c r="I341">
        <f t="shared" si="21"/>
        <v>0</v>
      </c>
      <c r="J341">
        <f t="shared" si="22"/>
        <v>0</v>
      </c>
      <c r="K341" t="str">
        <f t="shared" si="23"/>
        <v>0,,,,,,,,,,,,,,,,,,,,,,,,,,,,,,,,,,,,,,,,,,,,,,,,,,,,,,,,,,,,,,,,,,,,,,,,,,,,,,,,,,,,,,,,,,,,,,,,,,,,,,,,,</v>
      </c>
    </row>
    <row r="342" spans="1:11" x14ac:dyDescent="0.35">
      <c r="A342" t="str">
        <f>LEFT(VEP!B342,FIND(":",VEP!B342)-1)</f>
        <v>7</v>
      </c>
      <c r="B342" t="str">
        <f>RIGHT(VEP!B342,LEN(VEP!B342)-FIND("-",VEP!B342))</f>
        <v>45847066</v>
      </c>
      <c r="C342" t="str">
        <f>VEP!D342</f>
        <v>intergenic_variant</v>
      </c>
      <c r="H342">
        <f t="shared" si="20"/>
        <v>107</v>
      </c>
      <c r="I342">
        <f t="shared" si="21"/>
        <v>0</v>
      </c>
      <c r="J342">
        <f t="shared" si="22"/>
        <v>0</v>
      </c>
      <c r="K342" t="str">
        <f t="shared" si="23"/>
        <v>0,,,,,,,,,,,,,,,,,,,,,,,,,,,,,,,,,,,,,,,,,,,,,,,,,,,,,,,,,,,,,,,,,,,,,,,,,,,,,,,,,,,,,,,,,,,,,,,,,,,,,,,,,,</v>
      </c>
    </row>
    <row r="343" spans="1:11" x14ac:dyDescent="0.35">
      <c r="A343" t="str">
        <f>LEFT(VEP!B343,FIND(":",VEP!B343)-1)</f>
        <v>7</v>
      </c>
      <c r="B343" t="str">
        <f>RIGHT(VEP!B343,LEN(VEP!B343)-FIND("-",VEP!B343))</f>
        <v>45862873</v>
      </c>
      <c r="C343" t="str">
        <f>VEP!D343</f>
        <v>intergenic_variant</v>
      </c>
      <c r="H343">
        <f t="shared" si="20"/>
        <v>108</v>
      </c>
      <c r="I343">
        <f t="shared" si="21"/>
        <v>0</v>
      </c>
      <c r="J343">
        <f t="shared" si="22"/>
        <v>0</v>
      </c>
      <c r="K343" t="str">
        <f t="shared" si="23"/>
        <v>0,,,,,,,,,,,,,,,,,,,,,,,,,,,,,,,,,,,,,,,,,,,,,,,,,,,,,,,,,,,,,,,,,,,,,,,,,,,,,,,,,,,,,,,,,,,,,,,,,,,,,,,,,,,</v>
      </c>
    </row>
    <row r="344" spans="1:11" x14ac:dyDescent="0.35">
      <c r="A344" t="str">
        <f>LEFT(VEP!B344,FIND(":",VEP!B344)-1)</f>
        <v>7</v>
      </c>
      <c r="B344" t="str">
        <f>RIGHT(VEP!B344,LEN(VEP!B344)-FIND("-",VEP!B344))</f>
        <v>45870051</v>
      </c>
      <c r="C344" t="str">
        <f>VEP!D344</f>
        <v>intergenic_variant</v>
      </c>
      <c r="H344">
        <f t="shared" si="20"/>
        <v>109</v>
      </c>
      <c r="I344">
        <f t="shared" si="21"/>
        <v>0</v>
      </c>
      <c r="J344">
        <f t="shared" si="22"/>
        <v>0</v>
      </c>
      <c r="K344" t="str">
        <f t="shared" si="23"/>
        <v>0,,,,,,,,,,,,,,,,,,,,,,,,,,,,,,,,,,,,,,,,,,,,,,,,,,,,,,,,,,,,,,,,,,,,,,,,,,,,,,,,,,,,,,,,,,,,,,,,,,,,,,,,,,,,</v>
      </c>
    </row>
    <row r="345" spans="1:11" x14ac:dyDescent="0.35">
      <c r="A345" t="str">
        <f>LEFT(VEP!B345,FIND(":",VEP!B345)-1)</f>
        <v>7</v>
      </c>
      <c r="B345" t="str">
        <f>RIGHT(VEP!B345,LEN(VEP!B345)-FIND("-",VEP!B345))</f>
        <v>45888863</v>
      </c>
      <c r="C345" t="str">
        <f>VEP!D345</f>
        <v>intergenic_variant</v>
      </c>
      <c r="H345">
        <f t="shared" si="20"/>
        <v>110</v>
      </c>
      <c r="I345">
        <f t="shared" si="21"/>
        <v>0</v>
      </c>
      <c r="J345">
        <f t="shared" si="22"/>
        <v>0</v>
      </c>
      <c r="K345" t="str">
        <f t="shared" si="23"/>
        <v>0,,,,,,,,,,,,,,,,,,,,,,,,,,,,,,,,,,,,,,,,,,,,,,,,,,,,,,,,,,,,,,,,,,,,,,,,,,,,,,,,,,,,,,,,,,,,,,,,,,,,,,,,,,,,,</v>
      </c>
    </row>
    <row r="346" spans="1:11" x14ac:dyDescent="0.35">
      <c r="A346" t="str">
        <f>LEFT(VEP!B346,FIND(":",VEP!B346)-1)</f>
        <v>7</v>
      </c>
      <c r="B346" t="str">
        <f>RIGHT(VEP!B346,LEN(VEP!B346)-FIND("-",VEP!B346))</f>
        <v>45909278</v>
      </c>
      <c r="C346" t="str">
        <f>VEP!D346</f>
        <v>intron_variant,non_coding_transcript_variant</v>
      </c>
      <c r="H346">
        <f t="shared" si="20"/>
        <v>111</v>
      </c>
      <c r="I346">
        <f t="shared" si="21"/>
        <v>0</v>
      </c>
      <c r="J346">
        <f t="shared" si="22"/>
        <v>0</v>
      </c>
      <c r="K346" t="str">
        <f t="shared" si="23"/>
        <v>0,,,,,,,,,,,,,,,,,,,,,,,,,,,,,,,,,,,,,,,,,,,,,,,,,,,,,,,,,,,,,,,,,,,,,,,,,,,,,,,,,,,,,,,,,,,,,,,,,,,,,,,,,,,,,,</v>
      </c>
    </row>
    <row r="347" spans="1:11" x14ac:dyDescent="0.35">
      <c r="A347" t="str">
        <f>LEFT(VEP!B347,FIND(":",VEP!B347)-1)</f>
        <v>7</v>
      </c>
      <c r="B347" t="str">
        <f>RIGHT(VEP!B347,LEN(VEP!B347)-FIND("-",VEP!B347))</f>
        <v>45943309</v>
      </c>
      <c r="C347" t="str">
        <f>VEP!D347</f>
        <v>intergenic_variant</v>
      </c>
      <c r="H347">
        <f t="shared" si="20"/>
        <v>112</v>
      </c>
      <c r="I347">
        <f t="shared" si="21"/>
        <v>0</v>
      </c>
      <c r="J347">
        <f t="shared" si="22"/>
        <v>0</v>
      </c>
      <c r="K347" t="str">
        <f t="shared" si="23"/>
        <v>0,,,,,,,,,,,,,,,,,,,,,,,,,,,,,,,,,,,,,,,,,,,,,,,,,,,,,,,,,,,,,,,,,,,,,,,,,,,,,,,,,,,,,,,,,,,,,,,,,,,,,,,,,,,,,,,</v>
      </c>
    </row>
    <row r="348" spans="1:11" x14ac:dyDescent="0.35">
      <c r="A348" t="str">
        <f>LEFT(VEP!B348,FIND(":",VEP!B348)-1)</f>
        <v>7</v>
      </c>
      <c r="B348" t="str">
        <f>RIGHT(VEP!B348,LEN(VEP!B348)-FIND("-",VEP!B348))</f>
        <v>48982155</v>
      </c>
      <c r="C348" t="str">
        <f>VEP!D348</f>
        <v>intron_variant,non_coding_transcript_variant</v>
      </c>
      <c r="H348">
        <f t="shared" si="20"/>
        <v>113</v>
      </c>
      <c r="I348">
        <f t="shared" si="21"/>
        <v>0</v>
      </c>
      <c r="J348">
        <f t="shared" si="22"/>
        <v>0</v>
      </c>
      <c r="K348" t="str">
        <f t="shared" si="23"/>
        <v>0,,,,,,,,,,,,,,,,,,,,,,,,,,,,,,,,,,,,,,,,,,,,,,,,,,,,,,,,,,,,,,,,,,,,,,,,,,,,,,,,,,,,,,,,,,,,,,,,,,,,,,,,,,,,,,,,</v>
      </c>
    </row>
    <row r="349" spans="1:11" x14ac:dyDescent="0.35">
      <c r="A349" t="str">
        <f>LEFT(VEP!B349,FIND(":",VEP!B349)-1)</f>
        <v>7</v>
      </c>
      <c r="B349" t="str">
        <f>RIGHT(VEP!B349,LEN(VEP!B349)-FIND("-",VEP!B349))</f>
        <v>54357413</v>
      </c>
      <c r="C349" t="str">
        <f>VEP!D349</f>
        <v>intergenic_variant</v>
      </c>
      <c r="H349">
        <f t="shared" si="20"/>
        <v>114</v>
      </c>
      <c r="I349">
        <f t="shared" si="21"/>
        <v>0</v>
      </c>
      <c r="J349">
        <f t="shared" si="22"/>
        <v>0</v>
      </c>
      <c r="K349" t="str">
        <f t="shared" si="23"/>
        <v>0,,,,,,,,,,,,,,,,,,,,,,,,,,,,,,,,,,,,,,,,,,,,,,,,,,,,,,,,,,,,,,,,,,,,,,,,,,,,,,,,,,,,,,,,,,,,,,,,,,,,,,,,,,,,,,,,,</v>
      </c>
    </row>
    <row r="350" spans="1:11" x14ac:dyDescent="0.35">
      <c r="A350" t="str">
        <f>LEFT(VEP!B350,FIND(":",VEP!B350)-1)</f>
        <v>7</v>
      </c>
      <c r="B350" t="str">
        <f>RIGHT(VEP!B350,LEN(VEP!B350)-FIND("-",VEP!B350))</f>
        <v>54367434</v>
      </c>
      <c r="C350" t="str">
        <f>VEP!D350</f>
        <v>intergenic_variant</v>
      </c>
      <c r="H350">
        <f t="shared" si="20"/>
        <v>115</v>
      </c>
      <c r="I350">
        <f t="shared" si="21"/>
        <v>0</v>
      </c>
      <c r="J350">
        <f t="shared" si="22"/>
        <v>0</v>
      </c>
      <c r="K350" t="str">
        <f t="shared" si="23"/>
        <v>0,,,,,,,,,,,,,,,,,,,,,,,,,,,,,,,,,,,,,,,,,,,,,,,,,,,,,,,,,,,,,,,,,,,,,,,,,,,,,,,,,,,,,,,,,,,,,,,,,,,,,,,,,,,,,,,,,,</v>
      </c>
    </row>
    <row r="351" spans="1:11" x14ac:dyDescent="0.35">
      <c r="A351" t="str">
        <f>LEFT(VEP!B351,FIND(":",VEP!B351)-1)</f>
        <v>7</v>
      </c>
      <c r="B351" t="str">
        <f>RIGHT(VEP!B351,LEN(VEP!B351)-FIND("-",VEP!B351))</f>
        <v>54510930</v>
      </c>
      <c r="C351" t="str">
        <f>VEP!D351</f>
        <v>intergenic_variant</v>
      </c>
      <c r="H351">
        <f t="shared" si="20"/>
        <v>116</v>
      </c>
      <c r="I351">
        <f t="shared" si="21"/>
        <v>0</v>
      </c>
      <c r="J351">
        <f t="shared" si="22"/>
        <v>0</v>
      </c>
      <c r="K351" t="str">
        <f t="shared" si="23"/>
        <v>0,,,,,,,,,,,,,,,,,,,,,,,,,,,,,,,,,,,,,,,,,,,,,,,,,,,,,,,,,,,,,,,,,,,,,,,,,,,,,,,,,,,,,,,,,,,,,,,,,,,,,,,,,,,,,,,,,,,</v>
      </c>
    </row>
    <row r="352" spans="1:11" x14ac:dyDescent="0.35">
      <c r="A352" t="str">
        <f>LEFT(VEP!B352,FIND(":",VEP!B352)-1)</f>
        <v>7</v>
      </c>
      <c r="B352" t="str">
        <f>RIGHT(VEP!B352,LEN(VEP!B352)-FIND("-",VEP!B352))</f>
        <v>54529565</v>
      </c>
      <c r="C352" t="str">
        <f>VEP!D352</f>
        <v>intergenic_variant</v>
      </c>
      <c r="H352">
        <f t="shared" si="20"/>
        <v>117</v>
      </c>
      <c r="I352">
        <f t="shared" si="21"/>
        <v>0</v>
      </c>
      <c r="J352">
        <f t="shared" si="22"/>
        <v>0</v>
      </c>
      <c r="K352" t="str">
        <f t="shared" si="23"/>
        <v>0,,,,,,,,,,,,,,,,,,,,,,,,,,,,,,,,,,,,,,,,,,,,,,,,,,,,,,,,,,,,,,,,,,,,,,,,,,,,,,,,,,,,,,,,,,,,,,,,,,,,,,,,,,,,,,,,,,,,</v>
      </c>
    </row>
    <row r="353" spans="1:11" x14ac:dyDescent="0.35">
      <c r="A353" t="str">
        <f>LEFT(VEP!B353,FIND(":",VEP!B353)-1)</f>
        <v>7</v>
      </c>
      <c r="B353" t="str">
        <f>RIGHT(VEP!B353,LEN(VEP!B353)-FIND("-",VEP!B353))</f>
        <v>56099877</v>
      </c>
      <c r="C353" t="str">
        <f>VEP!D353</f>
        <v>synonymous_variant</v>
      </c>
      <c r="H353">
        <f t="shared" si="20"/>
        <v>118</v>
      </c>
      <c r="I353">
        <f t="shared" si="21"/>
        <v>0</v>
      </c>
      <c r="J353">
        <f t="shared" si="22"/>
        <v>0</v>
      </c>
      <c r="K353" t="str">
        <f t="shared" si="23"/>
        <v>0,,,,,,,,,,,,,,,,,,,,,,,,,,,,,,,,,,,,,,,,,,,,,,,,,,,,,,,,,,,,,,,,,,,,,,,,,,,,,,,,,,,,,,,,,,,,,,,,,,,,,,,,,,,,,,,,,,,,,</v>
      </c>
    </row>
    <row r="354" spans="1:11" x14ac:dyDescent="0.35">
      <c r="A354" t="str">
        <f>LEFT(VEP!B354,FIND(":",VEP!B354)-1)</f>
        <v>7</v>
      </c>
      <c r="B354" t="str">
        <f>RIGHT(VEP!B354,LEN(VEP!B354)-FIND("-",VEP!B354))</f>
        <v>56099877</v>
      </c>
      <c r="C354" t="str">
        <f>VEP!D354</f>
        <v>synonymous_variant</v>
      </c>
      <c r="H354">
        <f t="shared" si="20"/>
        <v>119</v>
      </c>
      <c r="I354">
        <f t="shared" si="21"/>
        <v>0</v>
      </c>
      <c r="J354">
        <f t="shared" si="22"/>
        <v>0</v>
      </c>
      <c r="K354" t="str">
        <f t="shared" si="23"/>
        <v>0,,,,,,,,,,,,,,,,,,,,,,,,,,,,,,,,,,,,,,,,,,,,,,,,,,,,,,,,,,,,,,,,,,,,,,,,,,,,,,,,,,,,,,,,,,,,,,,,,,,,,,,,,,,,,,,,,,,,,,</v>
      </c>
    </row>
    <row r="355" spans="1:11" x14ac:dyDescent="0.35">
      <c r="A355" t="str">
        <f>LEFT(VEP!B355,FIND(":",VEP!B355)-1)</f>
        <v>8</v>
      </c>
      <c r="B355" t="str">
        <f>RIGHT(VEP!B355,LEN(VEP!B355)-FIND("-",VEP!B355))</f>
        <v>1589632</v>
      </c>
      <c r="C355" t="str">
        <f>VEP!D355</f>
        <v>intron_variant</v>
      </c>
      <c r="H355">
        <f t="shared" si="20"/>
        <v>120</v>
      </c>
      <c r="I355">
        <f t="shared" si="21"/>
        <v>0</v>
      </c>
      <c r="J355">
        <f t="shared" si="22"/>
        <v>0</v>
      </c>
      <c r="K355" t="str">
        <f t="shared" si="23"/>
        <v>0,,,,,,,,,,,,,,,,,,,,,,,,,,,,,,,,,,,,,,,,,,,,,,,,,,,,,,,,,,,,,,,,,,,,,,,,,,,,,,,,,,,,,,,,,,,,,,,,,,,,,,,,,,,,,,,,,,,,,,,</v>
      </c>
    </row>
    <row r="356" spans="1:11" x14ac:dyDescent="0.35">
      <c r="A356" t="str">
        <f>LEFT(VEP!B356,FIND(":",VEP!B356)-1)</f>
        <v>8</v>
      </c>
      <c r="B356" t="str">
        <f>RIGHT(VEP!B356,LEN(VEP!B356)-FIND("-",VEP!B356))</f>
        <v>1620419</v>
      </c>
      <c r="C356" t="str">
        <f>VEP!D356</f>
        <v>intron_variant</v>
      </c>
      <c r="H356">
        <f t="shared" si="20"/>
        <v>121</v>
      </c>
      <c r="I356">
        <f t="shared" si="21"/>
        <v>0</v>
      </c>
      <c r="J356">
        <f t="shared" si="22"/>
        <v>0</v>
      </c>
      <c r="K356" t="str">
        <f t="shared" si="23"/>
        <v>0,,,,,,,,,,,,,,,,,,,,,,,,,,,,,,,,,,,,,,,,,,,,,,,,,,,,,,,,,,,,,,,,,,,,,,,,,,,,,,,,,,,,,,,,,,,,,,,,,,,,,,,,,,,,,,,,,,,,,,,,</v>
      </c>
    </row>
    <row r="357" spans="1:11" x14ac:dyDescent="0.35">
      <c r="A357" t="str">
        <f>LEFT(VEP!B357,FIND(":",VEP!B357)-1)</f>
        <v>8</v>
      </c>
      <c r="B357" t="str">
        <f>RIGHT(VEP!B357,LEN(VEP!B357)-FIND("-",VEP!B357))</f>
        <v>1639245</v>
      </c>
      <c r="C357" t="str">
        <f>VEP!D357</f>
        <v>intron_variant</v>
      </c>
      <c r="H357">
        <f t="shared" si="20"/>
        <v>122</v>
      </c>
      <c r="I357">
        <f t="shared" si="21"/>
        <v>0</v>
      </c>
      <c r="J357">
        <f t="shared" si="22"/>
        <v>0</v>
      </c>
      <c r="K357" t="str">
        <f t="shared" si="23"/>
        <v>0,,,,,,,,,,,,,,,,,,,,,,,,,,,,,,,,,,,,,,,,,,,,,,,,,,,,,,,,,,,,,,,,,,,,,,,,,,,,,,,,,,,,,,,,,,,,,,,,,,,,,,,,,,,,,,,,,,,,,,,,,</v>
      </c>
    </row>
    <row r="358" spans="1:11" x14ac:dyDescent="0.35">
      <c r="A358" t="str">
        <f>LEFT(VEP!B358,FIND(":",VEP!B358)-1)</f>
        <v>8</v>
      </c>
      <c r="B358" t="str">
        <f>RIGHT(VEP!B358,LEN(VEP!B358)-FIND("-",VEP!B358))</f>
        <v>1668981</v>
      </c>
      <c r="C358" t="str">
        <f>VEP!D358</f>
        <v>intron_variant</v>
      </c>
      <c r="H358">
        <f t="shared" si="20"/>
        <v>123</v>
      </c>
      <c r="I358">
        <f t="shared" si="21"/>
        <v>0</v>
      </c>
      <c r="J358">
        <f t="shared" si="22"/>
        <v>0</v>
      </c>
      <c r="K358" t="str">
        <f t="shared" si="23"/>
        <v>0,,,,,,,,,,,,,,,,,,,,,,,,,,,,,,,,,,,,,,,,,,,,,,,,,,,,,,,,,,,,,,,,,,,,,,,,,,,,,,,,,,,,,,,,,,,,,,,,,,,,,,,,,,,,,,,,,,,,,,,,,,</v>
      </c>
    </row>
    <row r="359" spans="1:11" x14ac:dyDescent="0.35">
      <c r="A359" t="str">
        <f>LEFT(VEP!B359,FIND(":",VEP!B359)-1)</f>
        <v>8</v>
      </c>
      <c r="B359" t="str">
        <f>RIGHT(VEP!B359,LEN(VEP!B359)-FIND("-",VEP!B359))</f>
        <v>1675719</v>
      </c>
      <c r="C359" t="str">
        <f>VEP!D359</f>
        <v>intron_variant</v>
      </c>
      <c r="H359">
        <f t="shared" si="20"/>
        <v>124</v>
      </c>
      <c r="I359">
        <f t="shared" si="21"/>
        <v>0</v>
      </c>
      <c r="J359">
        <f t="shared" si="22"/>
        <v>0</v>
      </c>
      <c r="K359" t="str">
        <f t="shared" si="23"/>
        <v>0,,,,,,,,,,,,,,,,,,,,,,,,,,,,,,,,,,,,,,,,,,,,,,,,,,,,,,,,,,,,,,,,,,,,,,,,,,,,,,,,,,,,,,,,,,,,,,,,,,,,,,,,,,,,,,,,,,,,,,,,,,,</v>
      </c>
    </row>
    <row r="360" spans="1:11" x14ac:dyDescent="0.35">
      <c r="A360" t="str">
        <f>LEFT(VEP!B360,FIND(":",VEP!B360)-1)</f>
        <v>8</v>
      </c>
      <c r="B360" t="str">
        <f>RIGHT(VEP!B360,LEN(VEP!B360)-FIND("-",VEP!B360))</f>
        <v>7601169</v>
      </c>
      <c r="C360" t="str">
        <f>VEP!D360</f>
        <v>intergenic_variant</v>
      </c>
      <c r="H360">
        <f t="shared" si="20"/>
        <v>125</v>
      </c>
      <c r="I360">
        <f t="shared" si="21"/>
        <v>0</v>
      </c>
      <c r="J360">
        <f t="shared" si="22"/>
        <v>0</v>
      </c>
      <c r="K360" t="str">
        <f t="shared" si="23"/>
        <v>0,,,,,,,,,,,,,,,,,,,,,,,,,,,,,,,,,,,,,,,,,,,,,,,,,,,,,,,,,,,,,,,,,,,,,,,,,,,,,,,,,,,,,,,,,,,,,,,,,,,,,,,,,,,,,,,,,,,,,,,,,,,,</v>
      </c>
    </row>
    <row r="361" spans="1:11" x14ac:dyDescent="0.35">
      <c r="A361" t="str">
        <f>LEFT(VEP!B361,FIND(":",VEP!B361)-1)</f>
        <v>8</v>
      </c>
      <c r="B361" t="str">
        <f>RIGHT(VEP!B361,LEN(VEP!B361)-FIND("-",VEP!B361))</f>
        <v>7735497</v>
      </c>
      <c r="C361" t="str">
        <f>VEP!D361</f>
        <v>intergenic_variant</v>
      </c>
      <c r="H361">
        <f t="shared" si="20"/>
        <v>126</v>
      </c>
      <c r="I361">
        <f t="shared" si="21"/>
        <v>0</v>
      </c>
      <c r="J361">
        <f t="shared" si="22"/>
        <v>0</v>
      </c>
      <c r="K361" t="str">
        <f t="shared" si="23"/>
        <v>0,,,,,,,,,,,,,,,,,,,,,,,,,,,,,,,,,,,,,,,,,,,,,,,,,,,,,,,,,,,,,,,,,,,,,,,,,,,,,,,,,,,,,,,,,,,,,,,,,,,,,,,,,,,,,,,,,,,,,,,,,,,,,</v>
      </c>
    </row>
    <row r="362" spans="1:11" x14ac:dyDescent="0.35">
      <c r="A362" t="str">
        <f>LEFT(VEP!B362,FIND(":",VEP!B362)-1)</f>
        <v>8</v>
      </c>
      <c r="B362" t="str">
        <f>RIGHT(VEP!B362,LEN(VEP!B362)-FIND("-",VEP!B362))</f>
        <v>21196557</v>
      </c>
      <c r="C362" t="str">
        <f>VEP!D362</f>
        <v>intergenic_variant</v>
      </c>
      <c r="H362">
        <f t="shared" si="20"/>
        <v>127</v>
      </c>
      <c r="I362">
        <f t="shared" si="21"/>
        <v>0</v>
      </c>
      <c r="J362">
        <f t="shared" si="22"/>
        <v>0</v>
      </c>
      <c r="K362" t="str">
        <f t="shared" si="23"/>
        <v>0,,,,,,,,,,,,,,,,,,,,,,,,,,,,,,,,,,,,,,,,,,,,,,,,,,,,,,,,,,,,,,,,,,,,,,,,,,,,,,,,,,,,,,,,,,,,,,,,,,,,,,,,,,,,,,,,,,,,,,,,,,,,,,</v>
      </c>
    </row>
    <row r="363" spans="1:11" x14ac:dyDescent="0.35">
      <c r="A363" t="str">
        <f>LEFT(VEP!B363,FIND(":",VEP!B363)-1)</f>
        <v>8</v>
      </c>
      <c r="B363" t="str">
        <f>RIGHT(VEP!B363,LEN(VEP!B363)-FIND("-",VEP!B363))</f>
        <v>46608702</v>
      </c>
      <c r="C363" t="str">
        <f>VEP!D363</f>
        <v>missense_variant</v>
      </c>
      <c r="H363">
        <f t="shared" si="20"/>
        <v>128</v>
      </c>
      <c r="I363">
        <f t="shared" si="21"/>
        <v>0</v>
      </c>
      <c r="J363">
        <f t="shared" si="22"/>
        <v>0</v>
      </c>
      <c r="K363" t="str">
        <f t="shared" si="23"/>
        <v>0,,,,,,,,,,,,,,,,,,,,,,,,,,,,,,,,,,,,,,,,,,,,,,,,,,,,,,,,,,,,,,,,,,,,,,,,,,,,,,,,,,,,,,,,,,,,,,,,,,,,,,,,,,,,,,,,,,,,,,,,,,,,,,,</v>
      </c>
    </row>
    <row r="364" spans="1:11" x14ac:dyDescent="0.35">
      <c r="A364" t="str">
        <f>LEFT(VEP!B364,FIND(":",VEP!B364)-1)</f>
        <v>8</v>
      </c>
      <c r="B364" t="str">
        <f>RIGHT(VEP!B364,LEN(VEP!B364)-FIND("-",VEP!B364))</f>
        <v>46608702</v>
      </c>
      <c r="C364" t="str">
        <f>VEP!D364</f>
        <v>missense_variant</v>
      </c>
      <c r="H364">
        <f t="shared" si="20"/>
        <v>129</v>
      </c>
      <c r="I364">
        <f t="shared" si="21"/>
        <v>0</v>
      </c>
      <c r="J364">
        <f t="shared" si="22"/>
        <v>0</v>
      </c>
      <c r="K364" t="str">
        <f t="shared" si="23"/>
        <v>0,,,,,,,,,,,,,,,,,,,,,,,,,,,,,,,,,,,,,,,,,,,,,,,,,,,,,,,,,,,,,,,,,,,,,,,,,,,,,,,,,,,,,,,,,,,,,,,,,,,,,,,,,,,,,,,,,,,,,,,,,,,,,,,,</v>
      </c>
    </row>
    <row r="365" spans="1:11" x14ac:dyDescent="0.35">
      <c r="A365" t="str">
        <f>LEFT(VEP!B365,FIND(":",VEP!B365)-1)</f>
        <v>8</v>
      </c>
      <c r="B365" t="str">
        <f>RIGHT(VEP!B365,LEN(VEP!B365)-FIND("-",VEP!B365))</f>
        <v>46608702</v>
      </c>
      <c r="C365" t="str">
        <f>VEP!D365</f>
        <v>synonymous_variant</v>
      </c>
      <c r="H365">
        <f t="shared" si="20"/>
        <v>130</v>
      </c>
      <c r="I365">
        <f t="shared" si="21"/>
        <v>0</v>
      </c>
      <c r="J365">
        <f t="shared" si="22"/>
        <v>0</v>
      </c>
      <c r="K365" t="str">
        <f t="shared" si="23"/>
        <v>0,,,,,,,,,,,,,,,,,,,,,,,,,,,,,,,,,,,,,,,,,,,,,,,,,,,,,,,,,,,,,,,,,,,,,,,,,,,,,,,,,,,,,,,,,,,,,,,,,,,,,,,,,,,,,,,,,,,,,,,,,,,,,,,,,</v>
      </c>
    </row>
    <row r="366" spans="1:11" x14ac:dyDescent="0.35">
      <c r="A366" t="str">
        <f>LEFT(VEP!B366,FIND(":",VEP!B366)-1)</f>
        <v>8</v>
      </c>
      <c r="B366" t="str">
        <f>RIGHT(VEP!B366,LEN(VEP!B366)-FIND("-",VEP!B366))</f>
        <v>46608702</v>
      </c>
      <c r="C366" t="str">
        <f>VEP!D366</f>
        <v>missense_variant</v>
      </c>
      <c r="H366">
        <f t="shared" si="20"/>
        <v>131</v>
      </c>
      <c r="I366">
        <f t="shared" si="21"/>
        <v>0</v>
      </c>
      <c r="J366">
        <f t="shared" si="22"/>
        <v>0</v>
      </c>
      <c r="K366" t="str">
        <f t="shared" si="23"/>
        <v>0,,,,,,,,,,,,,,,,,,,,,,,,,,,,,,,,,,,,,,,,,,,,,,,,,,,,,,,,,,,,,,,,,,,,,,,,,,,,,,,,,,,,,,,,,,,,,,,,,,,,,,,,,,,,,,,,,,,,,,,,,,,,,,,,,,</v>
      </c>
    </row>
    <row r="367" spans="1:11" x14ac:dyDescent="0.35">
      <c r="A367" t="str">
        <f>LEFT(VEP!B367,FIND(":",VEP!B367)-1)</f>
        <v>8</v>
      </c>
      <c r="B367" t="str">
        <f>RIGHT(VEP!B367,LEN(VEP!B367)-FIND("-",VEP!B367))</f>
        <v>46608702</v>
      </c>
      <c r="C367" t="str">
        <f>VEP!D367</f>
        <v>missense_variant</v>
      </c>
      <c r="H367">
        <f t="shared" si="20"/>
        <v>132</v>
      </c>
      <c r="I367">
        <f t="shared" si="21"/>
        <v>0</v>
      </c>
      <c r="J367">
        <f t="shared" si="22"/>
        <v>0</v>
      </c>
      <c r="K367" t="str">
        <f t="shared" si="23"/>
        <v>0,,,,,,,,,,,,,,,,,,,,,,,,,,,,,,,,,,,,,,,,,,,,,,,,,,,,,,,,,,,,,,,,,,,,,,,,,,,,,,,,,,,,,,,,,,,,,,,,,,,,,,,,,,,,,,,,,,,,,,,,,,,,,,,,,,,</v>
      </c>
    </row>
    <row r="368" spans="1:11" x14ac:dyDescent="0.35">
      <c r="A368" t="str">
        <f>LEFT(VEP!B368,FIND(":",VEP!B368)-1)</f>
        <v>8</v>
      </c>
      <c r="B368" t="str">
        <f>RIGHT(VEP!B368,LEN(VEP!B368)-FIND("-",VEP!B368))</f>
        <v>46608702</v>
      </c>
      <c r="C368" t="str">
        <f>VEP!D368</f>
        <v>synonymous_variant</v>
      </c>
      <c r="H368">
        <f t="shared" si="20"/>
        <v>133</v>
      </c>
      <c r="I368">
        <f t="shared" si="21"/>
        <v>0</v>
      </c>
      <c r="J368">
        <f t="shared" si="22"/>
        <v>0</v>
      </c>
      <c r="K368" t="str">
        <f t="shared" si="23"/>
        <v>0,,,,,,,,,,,,,,,,,,,,,,,,,,,,,,,,,,,,,,,,,,,,,,,,,,,,,,,,,,,,,,,,,,,,,,,,,,,,,,,,,,,,,,,,,,,,,,,,,,,,,,,,,,,,,,,,,,,,,,,,,,,,,,,,,,,,</v>
      </c>
    </row>
    <row r="369" spans="1:11" x14ac:dyDescent="0.35">
      <c r="A369" t="str">
        <f>LEFT(VEP!B369,FIND(":",VEP!B369)-1)</f>
        <v>8</v>
      </c>
      <c r="B369" t="str">
        <f>RIGHT(VEP!B369,LEN(VEP!B369)-FIND("-",VEP!B369))</f>
        <v>46608702</v>
      </c>
      <c r="C369" t="str">
        <f>VEP!D369</f>
        <v>missense_variant</v>
      </c>
      <c r="H369">
        <f t="shared" si="20"/>
        <v>134</v>
      </c>
      <c r="I369">
        <f t="shared" si="21"/>
        <v>0</v>
      </c>
      <c r="J369">
        <f t="shared" si="22"/>
        <v>0</v>
      </c>
      <c r="K369" t="str">
        <f t="shared" si="23"/>
        <v>0,,,,,,,,,,,,,,,,,,,,,,,,,,,,,,,,,,,,,,,,,,,,,,,,,,,,,,,,,,,,,,,,,,,,,,,,,,,,,,,,,,,,,,,,,,,,,,,,,,,,,,,,,,,,,,,,,,,,,,,,,,,,,,,,,,,,,</v>
      </c>
    </row>
    <row r="370" spans="1:11" x14ac:dyDescent="0.35">
      <c r="A370" t="str">
        <f>LEFT(VEP!B370,FIND(":",VEP!B370)-1)</f>
        <v>8</v>
      </c>
      <c r="B370" t="str">
        <f>RIGHT(VEP!B370,LEN(VEP!B370)-FIND("-",VEP!B370))</f>
        <v>46608702</v>
      </c>
      <c r="C370" t="str">
        <f>VEP!D370</f>
        <v>missense_variant</v>
      </c>
      <c r="H370">
        <f t="shared" si="20"/>
        <v>135</v>
      </c>
      <c r="I370">
        <f t="shared" si="21"/>
        <v>0</v>
      </c>
      <c r="J370">
        <f t="shared" si="22"/>
        <v>0</v>
      </c>
      <c r="K370" t="str">
        <f t="shared" si="23"/>
        <v>0,,,,,,,,,,,,,,,,,,,,,,,,,,,,,,,,,,,,,,,,,,,,,,,,,,,,,,,,,,,,,,,,,,,,,,,,,,,,,,,,,,,,,,,,,,,,,,,,,,,,,,,,,,,,,,,,,,,,,,,,,,,,,,,,,,,,,,</v>
      </c>
    </row>
    <row r="371" spans="1:11" x14ac:dyDescent="0.35">
      <c r="A371" t="str">
        <f>LEFT(VEP!B371,FIND(":",VEP!B371)-1)</f>
        <v>9</v>
      </c>
      <c r="B371" t="str">
        <f>RIGHT(VEP!B371,LEN(VEP!B371)-FIND("-",VEP!B371))</f>
        <v>29752455</v>
      </c>
      <c r="C371" t="str">
        <f>VEP!D371</f>
        <v>intergenic_variant</v>
      </c>
      <c r="H371">
        <f t="shared" si="20"/>
        <v>136</v>
      </c>
      <c r="I371">
        <f t="shared" si="21"/>
        <v>0</v>
      </c>
      <c r="J371">
        <f t="shared" si="22"/>
        <v>0</v>
      </c>
      <c r="K371" t="str">
        <f t="shared" si="23"/>
        <v>0,,,,,,,,,,,,,,,,,,,,,,,,,,,,,,,,,,,,,,,,,,,,,,,,,,,,,,,,,,,,,,,,,,,,,,,,,,,,,,,,,,,,,,,,,,,,,,,,,,,,,,,,,,,,,,,,,,,,,,,,,,,,,,,,,,,,,,,</v>
      </c>
    </row>
    <row r="372" spans="1:11" x14ac:dyDescent="0.35">
      <c r="A372" t="str">
        <f>LEFT(VEP!B372,FIND(":",VEP!B372)-1)</f>
        <v>9</v>
      </c>
      <c r="B372" t="str">
        <f>RIGHT(VEP!B372,LEN(VEP!B372)-FIND("-",VEP!B372))</f>
        <v>29831895</v>
      </c>
      <c r="C372" t="str">
        <f>VEP!D372</f>
        <v>intron_variant,non_coding_transcript_variant</v>
      </c>
      <c r="H372">
        <f t="shared" si="20"/>
        <v>137</v>
      </c>
      <c r="I372">
        <f t="shared" si="21"/>
        <v>0</v>
      </c>
      <c r="J372">
        <f t="shared" si="22"/>
        <v>0</v>
      </c>
      <c r="K372" t="str">
        <f t="shared" si="23"/>
        <v>0,,,,,,,,,,,,,,,,,,,,,,,,,,,,,,,,,,,,,,,,,,,,,,,,,,,,,,,,,,,,,,,,,,,,,,,,,,,,,,,,,,,,,,,,,,,,,,,,,,,,,,,,,,,,,,,,,,,,,,,,,,,,,,,,,,,,,,,,</v>
      </c>
    </row>
    <row r="373" spans="1:11" x14ac:dyDescent="0.35">
      <c r="A373" t="str">
        <f>LEFT(VEP!B373,FIND(":",VEP!B373)-1)</f>
        <v>9</v>
      </c>
      <c r="B373" t="str">
        <f>RIGHT(VEP!B373,LEN(VEP!B373)-FIND("-",VEP!B373))</f>
        <v>44176284</v>
      </c>
      <c r="C373" t="str">
        <f>VEP!D373</f>
        <v>intron_variant</v>
      </c>
      <c r="H373">
        <f t="shared" si="20"/>
        <v>138</v>
      </c>
      <c r="I373">
        <f t="shared" si="21"/>
        <v>0</v>
      </c>
      <c r="J373">
        <f t="shared" si="22"/>
        <v>0</v>
      </c>
      <c r="K373" t="str">
        <f t="shared" si="23"/>
        <v>0,,,,,,,,,,,,,,,,,,,,,,,,,,,,,,,,,,,,,,,,,,,,,,,,,,,,,,,,,,,,,,,,,,,,,,,,,,,,,,,,,,,,,,,,,,,,,,,,,,,,,,,,,,,,,,,,,,,,,,,,,,,,,,,,,,,,,,,,,</v>
      </c>
    </row>
    <row r="374" spans="1:11" x14ac:dyDescent="0.35">
      <c r="A374" t="str">
        <f>LEFT(VEP!B374,FIND(":",VEP!B374)-1)</f>
        <v>9</v>
      </c>
      <c r="B374" t="str">
        <f>RIGHT(VEP!B374,LEN(VEP!B374)-FIND("-",VEP!B374))</f>
        <v>44176284</v>
      </c>
      <c r="C374" t="str">
        <f>VEP!D374</f>
        <v>intron_variant</v>
      </c>
      <c r="H374">
        <f t="shared" si="20"/>
        <v>139</v>
      </c>
      <c r="I374">
        <f t="shared" si="21"/>
        <v>0</v>
      </c>
      <c r="J374">
        <f t="shared" si="22"/>
        <v>0</v>
      </c>
      <c r="K374" t="str">
        <f t="shared" si="23"/>
        <v>0,,,,,,,,,,,,,,,,,,,,,,,,,,,,,,,,,,,,,,,,,,,,,,,,,,,,,,,,,,,,,,,,,,,,,,,,,,,,,,,,,,,,,,,,,,,,,,,,,,,,,,,,,,,,,,,,,,,,,,,,,,,,,,,,,,,,,,,,,,</v>
      </c>
    </row>
  </sheetData>
  <autoFilter ref="E1:K374" xr:uid="{10FB7B69-E8E3-4CE4-86BF-BFEE759CD961}"/>
  <sortState xmlns:xlrd2="http://schemas.microsoft.com/office/spreadsheetml/2017/richdata2" ref="E2:G413">
    <sortCondition ref="E2:E413"/>
    <sortCondition ref="F2:F413"/>
    <sortCondition ref="G2:G4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2DF65-F024-483B-86D6-92A2B02A7DC5}">
  <dimension ref="A1:L374"/>
  <sheetViews>
    <sheetView workbookViewId="0">
      <selection activeCell="L71" sqref="L71"/>
    </sheetView>
  </sheetViews>
  <sheetFormatPr defaultRowHeight="14.5" x14ac:dyDescent="0.35"/>
  <cols>
    <col min="1" max="1" width="12" bestFit="1" customWidth="1"/>
    <col min="2" max="2" width="19.6328125" bestFit="1" customWidth="1"/>
    <col min="5" max="5" width="10.7265625" bestFit="1" customWidth="1"/>
    <col min="7" max="7" width="19.6328125" bestFit="1" customWidth="1"/>
    <col min="9" max="9" width="16.1796875" bestFit="1" customWidth="1"/>
    <col min="10" max="10" width="19.6328125" bestFit="1" customWidth="1"/>
    <col min="11" max="11" width="7.7265625" customWidth="1"/>
  </cols>
  <sheetData>
    <row r="1" spans="1:12" x14ac:dyDescent="0.35">
      <c r="A1" t="s">
        <v>1534</v>
      </c>
      <c r="B1" t="s">
        <v>138</v>
      </c>
      <c r="C1" t="s">
        <v>146</v>
      </c>
      <c r="E1" t="s">
        <v>1535</v>
      </c>
      <c r="F1" t="s">
        <v>395</v>
      </c>
      <c r="G1" t="s">
        <v>396</v>
      </c>
      <c r="I1" t="s">
        <v>1536</v>
      </c>
      <c r="J1" t="s">
        <v>1537</v>
      </c>
      <c r="L1" t="s">
        <v>1538</v>
      </c>
    </row>
    <row r="2" spans="1:12" x14ac:dyDescent="0.35">
      <c r="B2" t="s">
        <v>844</v>
      </c>
      <c r="F2" t="s">
        <v>152</v>
      </c>
      <c r="G2" t="s">
        <v>844</v>
      </c>
      <c r="I2" t="s">
        <v>1539</v>
      </c>
      <c r="J2" t="s">
        <v>844</v>
      </c>
      <c r="L2" t="s">
        <v>850</v>
      </c>
    </row>
    <row r="3" spans="1:12" x14ac:dyDescent="0.35">
      <c r="B3" t="s">
        <v>845</v>
      </c>
      <c r="F3" t="s">
        <v>152</v>
      </c>
      <c r="G3" t="s">
        <v>152</v>
      </c>
      <c r="J3" t="s">
        <v>845</v>
      </c>
      <c r="L3" t="s">
        <v>854</v>
      </c>
    </row>
    <row r="4" spans="1:12" x14ac:dyDescent="0.35">
      <c r="B4" t="s">
        <v>848</v>
      </c>
      <c r="F4" t="s">
        <v>152</v>
      </c>
      <c r="G4" t="s">
        <v>152</v>
      </c>
      <c r="J4" t="s">
        <v>848</v>
      </c>
      <c r="L4" t="s">
        <v>858</v>
      </c>
    </row>
    <row r="5" spans="1:12" x14ac:dyDescent="0.35">
      <c r="B5" t="s">
        <v>849</v>
      </c>
      <c r="C5" t="s">
        <v>850</v>
      </c>
      <c r="F5" t="s">
        <v>152</v>
      </c>
      <c r="G5" t="s">
        <v>152</v>
      </c>
      <c r="J5" t="s">
        <v>849</v>
      </c>
      <c r="L5" t="s">
        <v>169</v>
      </c>
    </row>
    <row r="6" spans="1:12" x14ac:dyDescent="0.35">
      <c r="B6" t="s">
        <v>165</v>
      </c>
      <c r="F6" t="s">
        <v>152</v>
      </c>
      <c r="G6" t="s">
        <v>152</v>
      </c>
      <c r="J6" t="s">
        <v>165</v>
      </c>
      <c r="L6" t="s">
        <v>862</v>
      </c>
    </row>
    <row r="7" spans="1:12" x14ac:dyDescent="0.35">
      <c r="B7" t="s">
        <v>853</v>
      </c>
      <c r="C7" t="s">
        <v>854</v>
      </c>
      <c r="F7" t="s">
        <v>854</v>
      </c>
      <c r="G7" t="s">
        <v>853</v>
      </c>
      <c r="J7" t="s">
        <v>853</v>
      </c>
      <c r="L7" t="s">
        <v>866</v>
      </c>
    </row>
    <row r="8" spans="1:12" x14ac:dyDescent="0.35">
      <c r="B8" t="s">
        <v>857</v>
      </c>
      <c r="C8" t="s">
        <v>858</v>
      </c>
      <c r="F8" t="s">
        <v>858</v>
      </c>
      <c r="G8" t="s">
        <v>857</v>
      </c>
      <c r="J8" t="s">
        <v>857</v>
      </c>
      <c r="L8" t="s">
        <v>870</v>
      </c>
    </row>
    <row r="9" spans="1:12" x14ac:dyDescent="0.35">
      <c r="B9" t="s">
        <v>168</v>
      </c>
      <c r="C9" t="s">
        <v>169</v>
      </c>
      <c r="F9" t="s">
        <v>854</v>
      </c>
      <c r="G9" t="s">
        <v>853</v>
      </c>
      <c r="J9" t="s">
        <v>168</v>
      </c>
      <c r="L9" t="s">
        <v>178</v>
      </c>
    </row>
    <row r="10" spans="1:12" x14ac:dyDescent="0.35">
      <c r="B10" t="s">
        <v>173</v>
      </c>
      <c r="F10" t="s">
        <v>858</v>
      </c>
      <c r="G10" t="s">
        <v>857</v>
      </c>
      <c r="J10" t="s">
        <v>173</v>
      </c>
      <c r="L10" t="s">
        <v>182</v>
      </c>
    </row>
    <row r="11" spans="1:12" x14ac:dyDescent="0.35">
      <c r="B11" t="s">
        <v>175</v>
      </c>
      <c r="F11" t="s">
        <v>858</v>
      </c>
      <c r="G11" t="s">
        <v>857</v>
      </c>
      <c r="J11" t="s">
        <v>175</v>
      </c>
      <c r="L11" t="s">
        <v>875</v>
      </c>
    </row>
    <row r="12" spans="1:12" x14ac:dyDescent="0.35">
      <c r="B12" t="s">
        <v>861</v>
      </c>
      <c r="C12" t="s">
        <v>862</v>
      </c>
      <c r="F12" t="s">
        <v>858</v>
      </c>
      <c r="G12" t="s">
        <v>857</v>
      </c>
      <c r="J12" t="s">
        <v>861</v>
      </c>
      <c r="L12" t="s">
        <v>877</v>
      </c>
    </row>
    <row r="13" spans="1:12" x14ac:dyDescent="0.35">
      <c r="B13" t="s">
        <v>863</v>
      </c>
      <c r="F13" t="s">
        <v>169</v>
      </c>
      <c r="G13" t="s">
        <v>168</v>
      </c>
      <c r="J13" t="s">
        <v>863</v>
      </c>
      <c r="L13" t="s">
        <v>190</v>
      </c>
    </row>
    <row r="14" spans="1:12" x14ac:dyDescent="0.35">
      <c r="B14" t="s">
        <v>864</v>
      </c>
      <c r="F14" t="s">
        <v>169</v>
      </c>
      <c r="G14" t="s">
        <v>168</v>
      </c>
      <c r="J14" t="s">
        <v>864</v>
      </c>
      <c r="L14" t="s">
        <v>187</v>
      </c>
    </row>
    <row r="15" spans="1:12" x14ac:dyDescent="0.35">
      <c r="B15" t="s">
        <v>865</v>
      </c>
      <c r="C15" t="s">
        <v>866</v>
      </c>
      <c r="F15" t="s">
        <v>169</v>
      </c>
      <c r="G15" t="s">
        <v>168</v>
      </c>
      <c r="J15" t="s">
        <v>865</v>
      </c>
      <c r="L15" t="s">
        <v>199</v>
      </c>
    </row>
    <row r="16" spans="1:12" x14ac:dyDescent="0.35">
      <c r="B16" t="s">
        <v>865</v>
      </c>
      <c r="C16" t="s">
        <v>866</v>
      </c>
      <c r="F16" t="s">
        <v>169</v>
      </c>
      <c r="G16" t="s">
        <v>168</v>
      </c>
      <c r="J16" t="s">
        <v>869</v>
      </c>
      <c r="L16" t="s">
        <v>204</v>
      </c>
    </row>
    <row r="17" spans="2:12" x14ac:dyDescent="0.35">
      <c r="B17" t="s">
        <v>869</v>
      </c>
      <c r="C17" t="s">
        <v>870</v>
      </c>
      <c r="F17" t="s">
        <v>169</v>
      </c>
      <c r="G17" t="s">
        <v>168</v>
      </c>
      <c r="J17" t="s">
        <v>177</v>
      </c>
      <c r="L17" t="s">
        <v>210</v>
      </c>
    </row>
    <row r="18" spans="2:12" x14ac:dyDescent="0.35">
      <c r="B18" t="s">
        <v>177</v>
      </c>
      <c r="C18" t="s">
        <v>178</v>
      </c>
      <c r="F18" t="s">
        <v>169</v>
      </c>
      <c r="G18" t="s">
        <v>168</v>
      </c>
      <c r="J18" t="s">
        <v>181</v>
      </c>
      <c r="L18" t="s">
        <v>212</v>
      </c>
    </row>
    <row r="19" spans="2:12" x14ac:dyDescent="0.35">
      <c r="B19" t="s">
        <v>177</v>
      </c>
      <c r="C19" t="s">
        <v>178</v>
      </c>
      <c r="F19" t="s">
        <v>169</v>
      </c>
      <c r="G19" t="s">
        <v>168</v>
      </c>
      <c r="J19" t="s">
        <v>188</v>
      </c>
      <c r="L19" t="s">
        <v>889</v>
      </c>
    </row>
    <row r="20" spans="2:12" x14ac:dyDescent="0.35">
      <c r="B20" t="s">
        <v>177</v>
      </c>
      <c r="C20" t="s">
        <v>178</v>
      </c>
      <c r="F20" t="s">
        <v>169</v>
      </c>
      <c r="G20" t="s">
        <v>168</v>
      </c>
      <c r="J20" t="s">
        <v>873</v>
      </c>
      <c r="L20" t="s">
        <v>218</v>
      </c>
    </row>
    <row r="21" spans="2:12" x14ac:dyDescent="0.35">
      <c r="B21" t="s">
        <v>177</v>
      </c>
      <c r="C21" t="s">
        <v>178</v>
      </c>
      <c r="F21" t="s">
        <v>169</v>
      </c>
      <c r="G21" t="s">
        <v>168</v>
      </c>
      <c r="J21" t="s">
        <v>874</v>
      </c>
      <c r="L21" t="s">
        <v>893</v>
      </c>
    </row>
    <row r="22" spans="2:12" x14ac:dyDescent="0.35">
      <c r="B22" t="s">
        <v>181</v>
      </c>
      <c r="C22" t="s">
        <v>182</v>
      </c>
      <c r="F22" t="s">
        <v>152</v>
      </c>
      <c r="G22" t="s">
        <v>152</v>
      </c>
      <c r="J22" t="s">
        <v>876</v>
      </c>
      <c r="L22" t="s">
        <v>897</v>
      </c>
    </row>
    <row r="23" spans="2:12" x14ac:dyDescent="0.35">
      <c r="B23" t="s">
        <v>188</v>
      </c>
      <c r="F23" t="s">
        <v>152</v>
      </c>
      <c r="G23" t="s">
        <v>152</v>
      </c>
      <c r="J23" t="s">
        <v>880</v>
      </c>
      <c r="L23" t="s">
        <v>901</v>
      </c>
    </row>
    <row r="24" spans="2:12" x14ac:dyDescent="0.35">
      <c r="B24" t="s">
        <v>188</v>
      </c>
      <c r="F24" t="s">
        <v>152</v>
      </c>
      <c r="G24" t="s">
        <v>152</v>
      </c>
      <c r="J24" t="s">
        <v>881</v>
      </c>
      <c r="L24" t="s">
        <v>223</v>
      </c>
    </row>
    <row r="25" spans="2:12" x14ac:dyDescent="0.35">
      <c r="B25" t="s">
        <v>188</v>
      </c>
      <c r="F25" t="s">
        <v>255</v>
      </c>
      <c r="G25" t="s">
        <v>254</v>
      </c>
      <c r="J25" t="s">
        <v>189</v>
      </c>
      <c r="L25" t="s">
        <v>905</v>
      </c>
    </row>
    <row r="26" spans="2:12" x14ac:dyDescent="0.35">
      <c r="B26" t="s">
        <v>873</v>
      </c>
      <c r="F26" t="s">
        <v>255</v>
      </c>
      <c r="G26" t="s">
        <v>254</v>
      </c>
      <c r="J26" t="s">
        <v>882</v>
      </c>
      <c r="L26" t="s">
        <v>228</v>
      </c>
    </row>
    <row r="27" spans="2:12" x14ac:dyDescent="0.35">
      <c r="B27" t="s">
        <v>873</v>
      </c>
      <c r="F27" t="s">
        <v>260</v>
      </c>
      <c r="G27" t="s">
        <v>259</v>
      </c>
      <c r="J27" t="s">
        <v>883</v>
      </c>
      <c r="L27" t="s">
        <v>909</v>
      </c>
    </row>
    <row r="28" spans="2:12" x14ac:dyDescent="0.35">
      <c r="B28" t="s">
        <v>873</v>
      </c>
      <c r="F28" t="s">
        <v>260</v>
      </c>
      <c r="G28" t="s">
        <v>259</v>
      </c>
      <c r="J28" t="s">
        <v>884</v>
      </c>
      <c r="L28" t="s">
        <v>918</v>
      </c>
    </row>
    <row r="29" spans="2:12" x14ac:dyDescent="0.35">
      <c r="B29" t="s">
        <v>873</v>
      </c>
      <c r="F29" t="s">
        <v>260</v>
      </c>
      <c r="G29" t="s">
        <v>259</v>
      </c>
      <c r="J29" t="s">
        <v>195</v>
      </c>
      <c r="L29" t="s">
        <v>920</v>
      </c>
    </row>
    <row r="30" spans="2:12" x14ac:dyDescent="0.35">
      <c r="B30" t="s">
        <v>874</v>
      </c>
      <c r="C30" t="s">
        <v>875</v>
      </c>
      <c r="F30" t="s">
        <v>260</v>
      </c>
      <c r="G30" t="s">
        <v>259</v>
      </c>
      <c r="J30" t="s">
        <v>198</v>
      </c>
      <c r="L30" t="s">
        <v>925</v>
      </c>
    </row>
    <row r="31" spans="2:12" x14ac:dyDescent="0.35">
      <c r="B31" t="s">
        <v>876</v>
      </c>
      <c r="C31" t="s">
        <v>877</v>
      </c>
      <c r="F31" t="s">
        <v>260</v>
      </c>
      <c r="G31" t="s">
        <v>259</v>
      </c>
      <c r="J31" t="s">
        <v>203</v>
      </c>
      <c r="L31" t="s">
        <v>234</v>
      </c>
    </row>
    <row r="32" spans="2:12" x14ac:dyDescent="0.35">
      <c r="B32" t="s">
        <v>880</v>
      </c>
      <c r="F32" t="s">
        <v>944</v>
      </c>
      <c r="G32" t="s">
        <v>943</v>
      </c>
      <c r="J32" t="s">
        <v>885</v>
      </c>
      <c r="L32" t="s">
        <v>240</v>
      </c>
    </row>
    <row r="33" spans="2:12" x14ac:dyDescent="0.35">
      <c r="B33" t="s">
        <v>880</v>
      </c>
      <c r="F33" t="s">
        <v>944</v>
      </c>
      <c r="G33" t="s">
        <v>943</v>
      </c>
      <c r="J33" t="s">
        <v>886</v>
      </c>
      <c r="L33" t="s">
        <v>930</v>
      </c>
    </row>
    <row r="34" spans="2:12" x14ac:dyDescent="0.35">
      <c r="B34" t="s">
        <v>881</v>
      </c>
      <c r="F34" t="s">
        <v>944</v>
      </c>
      <c r="G34" t="s">
        <v>943</v>
      </c>
      <c r="J34" t="s">
        <v>209</v>
      </c>
      <c r="L34" t="s">
        <v>934</v>
      </c>
    </row>
    <row r="35" spans="2:12" x14ac:dyDescent="0.35">
      <c r="B35" t="s">
        <v>189</v>
      </c>
      <c r="C35" t="s">
        <v>190</v>
      </c>
      <c r="F35" t="s">
        <v>265</v>
      </c>
      <c r="G35" t="s">
        <v>264</v>
      </c>
      <c r="J35" t="s">
        <v>887</v>
      </c>
      <c r="L35" t="s">
        <v>939</v>
      </c>
    </row>
    <row r="36" spans="2:12" x14ac:dyDescent="0.35">
      <c r="B36" t="s">
        <v>882</v>
      </c>
      <c r="F36" t="s">
        <v>152</v>
      </c>
      <c r="G36" t="s">
        <v>268</v>
      </c>
      <c r="J36" t="s">
        <v>211</v>
      </c>
      <c r="L36" t="s">
        <v>250</v>
      </c>
    </row>
    <row r="37" spans="2:12" x14ac:dyDescent="0.35">
      <c r="B37" t="s">
        <v>882</v>
      </c>
      <c r="F37" t="s">
        <v>152</v>
      </c>
      <c r="G37" t="s">
        <v>268</v>
      </c>
      <c r="J37" t="s">
        <v>215</v>
      </c>
      <c r="L37" t="s">
        <v>255</v>
      </c>
    </row>
    <row r="38" spans="2:12" x14ac:dyDescent="0.35">
      <c r="B38" t="s">
        <v>882</v>
      </c>
      <c r="F38" t="s">
        <v>152</v>
      </c>
      <c r="G38" t="s">
        <v>268</v>
      </c>
      <c r="J38" t="s">
        <v>216</v>
      </c>
      <c r="L38" t="s">
        <v>260</v>
      </c>
    </row>
    <row r="39" spans="2:12" x14ac:dyDescent="0.35">
      <c r="B39" t="s">
        <v>883</v>
      </c>
      <c r="C39" t="s">
        <v>187</v>
      </c>
      <c r="F39" t="s">
        <v>152</v>
      </c>
      <c r="G39" t="s">
        <v>268</v>
      </c>
      <c r="J39" t="s">
        <v>888</v>
      </c>
      <c r="L39" t="s">
        <v>944</v>
      </c>
    </row>
    <row r="40" spans="2:12" x14ac:dyDescent="0.35">
      <c r="B40" t="s">
        <v>883</v>
      </c>
      <c r="C40" t="s">
        <v>187</v>
      </c>
      <c r="F40" t="s">
        <v>152</v>
      </c>
      <c r="G40" t="s">
        <v>268</v>
      </c>
      <c r="J40" t="s">
        <v>217</v>
      </c>
      <c r="L40" t="s">
        <v>949</v>
      </c>
    </row>
    <row r="41" spans="2:12" x14ac:dyDescent="0.35">
      <c r="B41" t="s">
        <v>884</v>
      </c>
      <c r="F41" t="s">
        <v>152</v>
      </c>
      <c r="G41" t="s">
        <v>268</v>
      </c>
      <c r="J41" t="s">
        <v>892</v>
      </c>
      <c r="L41" t="s">
        <v>265</v>
      </c>
    </row>
    <row r="42" spans="2:12" x14ac:dyDescent="0.35">
      <c r="B42" t="s">
        <v>884</v>
      </c>
      <c r="F42" t="s">
        <v>152</v>
      </c>
      <c r="G42" t="s">
        <v>268</v>
      </c>
      <c r="J42" t="s">
        <v>896</v>
      </c>
      <c r="L42" t="s">
        <v>955</v>
      </c>
    </row>
    <row r="43" spans="2:12" x14ac:dyDescent="0.35">
      <c r="B43" t="s">
        <v>195</v>
      </c>
      <c r="F43" t="s">
        <v>152</v>
      </c>
      <c r="G43" t="s">
        <v>268</v>
      </c>
      <c r="J43" t="s">
        <v>900</v>
      </c>
      <c r="L43" t="s">
        <v>274</v>
      </c>
    </row>
    <row r="44" spans="2:12" x14ac:dyDescent="0.35">
      <c r="B44" t="s">
        <v>198</v>
      </c>
      <c r="C44" t="s">
        <v>199</v>
      </c>
      <c r="F44" t="s">
        <v>152</v>
      </c>
      <c r="G44" t="s">
        <v>268</v>
      </c>
      <c r="J44" t="s">
        <v>222</v>
      </c>
      <c r="L44" t="s">
        <v>963</v>
      </c>
    </row>
    <row r="45" spans="2:12" x14ac:dyDescent="0.35">
      <c r="B45" t="s">
        <v>203</v>
      </c>
      <c r="C45" t="s">
        <v>204</v>
      </c>
      <c r="F45" t="s">
        <v>152</v>
      </c>
      <c r="G45" t="s">
        <v>268</v>
      </c>
      <c r="J45" t="s">
        <v>904</v>
      </c>
      <c r="L45" t="s">
        <v>967</v>
      </c>
    </row>
    <row r="46" spans="2:12" x14ac:dyDescent="0.35">
      <c r="B46" t="s">
        <v>203</v>
      </c>
      <c r="C46" t="s">
        <v>204</v>
      </c>
      <c r="F46" t="s">
        <v>152</v>
      </c>
      <c r="G46" t="s">
        <v>268</v>
      </c>
      <c r="J46" t="s">
        <v>227</v>
      </c>
      <c r="L46" t="s">
        <v>284</v>
      </c>
    </row>
    <row r="47" spans="2:12" x14ac:dyDescent="0.35">
      <c r="B47" t="s">
        <v>203</v>
      </c>
      <c r="C47" t="s">
        <v>204</v>
      </c>
      <c r="F47" t="s">
        <v>152</v>
      </c>
      <c r="G47" t="s">
        <v>268</v>
      </c>
      <c r="J47" t="s">
        <v>231</v>
      </c>
      <c r="L47" t="s">
        <v>977</v>
      </c>
    </row>
    <row r="48" spans="2:12" x14ac:dyDescent="0.35">
      <c r="B48" t="s">
        <v>203</v>
      </c>
      <c r="C48" t="s">
        <v>204</v>
      </c>
      <c r="F48" t="s">
        <v>152</v>
      </c>
      <c r="G48" t="s">
        <v>268</v>
      </c>
      <c r="J48" t="s">
        <v>908</v>
      </c>
      <c r="L48" t="s">
        <v>293</v>
      </c>
    </row>
    <row r="49" spans="2:12" x14ac:dyDescent="0.35">
      <c r="B49" t="s">
        <v>885</v>
      </c>
      <c r="F49" t="s">
        <v>152</v>
      </c>
      <c r="G49" t="s">
        <v>952</v>
      </c>
      <c r="J49" t="s">
        <v>913</v>
      </c>
      <c r="L49" t="s">
        <v>297</v>
      </c>
    </row>
    <row r="50" spans="2:12" x14ac:dyDescent="0.35">
      <c r="B50" t="s">
        <v>885</v>
      </c>
      <c r="F50" t="s">
        <v>152</v>
      </c>
      <c r="G50" t="s">
        <v>952</v>
      </c>
      <c r="J50" t="s">
        <v>914</v>
      </c>
      <c r="L50" t="s">
        <v>982</v>
      </c>
    </row>
    <row r="51" spans="2:12" x14ac:dyDescent="0.35">
      <c r="B51" t="s">
        <v>885</v>
      </c>
      <c r="F51" t="s">
        <v>152</v>
      </c>
      <c r="G51" t="s">
        <v>152</v>
      </c>
      <c r="J51" t="s">
        <v>915</v>
      </c>
      <c r="L51" t="s">
        <v>984</v>
      </c>
    </row>
    <row r="52" spans="2:12" x14ac:dyDescent="0.35">
      <c r="B52" t="s">
        <v>886</v>
      </c>
      <c r="F52" t="s">
        <v>152</v>
      </c>
      <c r="G52" t="s">
        <v>959</v>
      </c>
      <c r="J52" t="s">
        <v>916</v>
      </c>
      <c r="L52" t="s">
        <v>332</v>
      </c>
    </row>
    <row r="53" spans="2:12" x14ac:dyDescent="0.35">
      <c r="B53" t="s">
        <v>886</v>
      </c>
      <c r="F53" t="s">
        <v>274</v>
      </c>
      <c r="G53" t="s">
        <v>273</v>
      </c>
      <c r="J53" t="s">
        <v>917</v>
      </c>
      <c r="L53" t="s">
        <v>334</v>
      </c>
    </row>
    <row r="54" spans="2:12" x14ac:dyDescent="0.35">
      <c r="B54" t="s">
        <v>209</v>
      </c>
      <c r="C54" t="s">
        <v>210</v>
      </c>
      <c r="F54" t="s">
        <v>274</v>
      </c>
      <c r="G54" t="s">
        <v>273</v>
      </c>
      <c r="J54" t="s">
        <v>919</v>
      </c>
      <c r="L54" t="s">
        <v>338</v>
      </c>
    </row>
    <row r="55" spans="2:12" x14ac:dyDescent="0.35">
      <c r="B55" t="s">
        <v>209</v>
      </c>
      <c r="C55" t="s">
        <v>210</v>
      </c>
      <c r="F55" t="s">
        <v>274</v>
      </c>
      <c r="G55" t="s">
        <v>273</v>
      </c>
      <c r="J55" t="s">
        <v>923</v>
      </c>
      <c r="L55" t="s">
        <v>174</v>
      </c>
    </row>
    <row r="56" spans="2:12" x14ac:dyDescent="0.35">
      <c r="B56" t="s">
        <v>887</v>
      </c>
      <c r="F56" t="s">
        <v>274</v>
      </c>
      <c r="G56" t="s">
        <v>273</v>
      </c>
      <c r="J56" t="s">
        <v>924</v>
      </c>
      <c r="L56" t="s">
        <v>991</v>
      </c>
    </row>
    <row r="57" spans="2:12" x14ac:dyDescent="0.35">
      <c r="B57" t="s">
        <v>211</v>
      </c>
      <c r="C57" t="s">
        <v>212</v>
      </c>
      <c r="F57" t="s">
        <v>187</v>
      </c>
      <c r="G57" t="s">
        <v>277</v>
      </c>
      <c r="J57" t="s">
        <v>233</v>
      </c>
      <c r="L57" t="s">
        <v>995</v>
      </c>
    </row>
    <row r="58" spans="2:12" x14ac:dyDescent="0.35">
      <c r="B58" t="s">
        <v>215</v>
      </c>
      <c r="F58" t="s">
        <v>152</v>
      </c>
      <c r="G58" t="s">
        <v>152</v>
      </c>
      <c r="J58" t="s">
        <v>239</v>
      </c>
      <c r="L58" t="s">
        <v>346</v>
      </c>
    </row>
    <row r="59" spans="2:12" x14ac:dyDescent="0.35">
      <c r="B59" t="s">
        <v>216</v>
      </c>
      <c r="F59" t="s">
        <v>152</v>
      </c>
      <c r="G59" t="s">
        <v>152</v>
      </c>
      <c r="J59" t="s">
        <v>244</v>
      </c>
      <c r="L59" t="s">
        <v>350</v>
      </c>
    </row>
    <row r="60" spans="2:12" x14ac:dyDescent="0.35">
      <c r="B60" t="s">
        <v>216</v>
      </c>
      <c r="F60" t="s">
        <v>967</v>
      </c>
      <c r="G60" t="s">
        <v>966</v>
      </c>
      <c r="J60" t="s">
        <v>245</v>
      </c>
      <c r="L60" t="s">
        <v>997</v>
      </c>
    </row>
    <row r="61" spans="2:12" x14ac:dyDescent="0.35">
      <c r="B61" t="s">
        <v>216</v>
      </c>
      <c r="F61" t="s">
        <v>967</v>
      </c>
      <c r="G61" t="s">
        <v>966</v>
      </c>
      <c r="J61" t="s">
        <v>929</v>
      </c>
      <c r="L61" t="s">
        <v>354</v>
      </c>
    </row>
    <row r="62" spans="2:12" x14ac:dyDescent="0.35">
      <c r="B62" t="s">
        <v>888</v>
      </c>
      <c r="C62" t="s">
        <v>889</v>
      </c>
      <c r="F62" t="s">
        <v>152</v>
      </c>
      <c r="G62" t="s">
        <v>973</v>
      </c>
      <c r="J62" t="s">
        <v>933</v>
      </c>
      <c r="L62" t="s">
        <v>1002</v>
      </c>
    </row>
    <row r="63" spans="2:12" x14ac:dyDescent="0.35">
      <c r="B63" t="s">
        <v>217</v>
      </c>
      <c r="C63" t="s">
        <v>218</v>
      </c>
      <c r="F63" t="s">
        <v>152</v>
      </c>
      <c r="G63" t="s">
        <v>974</v>
      </c>
      <c r="J63" t="s">
        <v>247</v>
      </c>
      <c r="L63" t="s">
        <v>1006</v>
      </c>
    </row>
    <row r="64" spans="2:12" x14ac:dyDescent="0.35">
      <c r="B64" t="s">
        <v>892</v>
      </c>
      <c r="C64" t="s">
        <v>893</v>
      </c>
      <c r="F64" t="s">
        <v>152</v>
      </c>
      <c r="G64" t="s">
        <v>973</v>
      </c>
      <c r="J64" t="s">
        <v>937</v>
      </c>
      <c r="L64" t="s">
        <v>360</v>
      </c>
    </row>
    <row r="65" spans="2:12" x14ac:dyDescent="0.35">
      <c r="B65" t="s">
        <v>892</v>
      </c>
      <c r="C65" t="s">
        <v>893</v>
      </c>
      <c r="F65" t="s">
        <v>152</v>
      </c>
      <c r="G65" t="s">
        <v>973</v>
      </c>
      <c r="J65" t="s">
        <v>938</v>
      </c>
      <c r="L65" t="s">
        <v>1011</v>
      </c>
    </row>
    <row r="66" spans="2:12" x14ac:dyDescent="0.35">
      <c r="B66" t="s">
        <v>896</v>
      </c>
      <c r="C66" t="s">
        <v>897</v>
      </c>
      <c r="F66" t="s">
        <v>152</v>
      </c>
      <c r="G66" t="s">
        <v>973</v>
      </c>
      <c r="J66" t="s">
        <v>940</v>
      </c>
      <c r="L66" t="s">
        <v>1015</v>
      </c>
    </row>
    <row r="67" spans="2:12" x14ac:dyDescent="0.35">
      <c r="B67" t="s">
        <v>896</v>
      </c>
      <c r="C67" t="s">
        <v>897</v>
      </c>
      <c r="F67" t="s">
        <v>152</v>
      </c>
      <c r="G67" t="s">
        <v>973</v>
      </c>
      <c r="J67" t="s">
        <v>941</v>
      </c>
      <c r="L67" t="s">
        <v>1020</v>
      </c>
    </row>
    <row r="68" spans="2:12" x14ac:dyDescent="0.35">
      <c r="B68" t="s">
        <v>900</v>
      </c>
      <c r="C68" t="s">
        <v>901</v>
      </c>
      <c r="F68" t="s">
        <v>152</v>
      </c>
      <c r="G68" t="s">
        <v>152</v>
      </c>
      <c r="J68" t="s">
        <v>942</v>
      </c>
      <c r="L68" t="s">
        <v>1027</v>
      </c>
    </row>
    <row r="69" spans="2:12" x14ac:dyDescent="0.35">
      <c r="B69" t="s">
        <v>900</v>
      </c>
      <c r="C69" t="s">
        <v>901</v>
      </c>
      <c r="F69" t="s">
        <v>152</v>
      </c>
      <c r="G69" t="s">
        <v>152</v>
      </c>
      <c r="J69" t="s">
        <v>249</v>
      </c>
      <c r="L69" t="s">
        <v>1033</v>
      </c>
    </row>
    <row r="70" spans="2:12" x14ac:dyDescent="0.35">
      <c r="B70" t="s">
        <v>222</v>
      </c>
      <c r="C70" t="s">
        <v>223</v>
      </c>
      <c r="F70" t="s">
        <v>152</v>
      </c>
      <c r="G70" t="s">
        <v>975</v>
      </c>
      <c r="J70" t="s">
        <v>254</v>
      </c>
      <c r="L70" t="s">
        <v>1038</v>
      </c>
    </row>
    <row r="71" spans="2:12" x14ac:dyDescent="0.35">
      <c r="B71" t="s">
        <v>222</v>
      </c>
      <c r="C71" t="s">
        <v>223</v>
      </c>
      <c r="F71" t="s">
        <v>152</v>
      </c>
      <c r="G71" t="s">
        <v>152</v>
      </c>
      <c r="J71" t="s">
        <v>259</v>
      </c>
      <c r="L71" t="s">
        <v>1193</v>
      </c>
    </row>
    <row r="72" spans="2:12" x14ac:dyDescent="0.35">
      <c r="B72" t="s">
        <v>222</v>
      </c>
      <c r="C72" t="s">
        <v>223</v>
      </c>
      <c r="F72" t="s">
        <v>284</v>
      </c>
      <c r="G72" t="s">
        <v>283</v>
      </c>
      <c r="J72" t="s">
        <v>261</v>
      </c>
    </row>
    <row r="73" spans="2:12" x14ac:dyDescent="0.35">
      <c r="B73" t="s">
        <v>222</v>
      </c>
      <c r="C73" t="s">
        <v>223</v>
      </c>
      <c r="F73" t="s">
        <v>284</v>
      </c>
      <c r="G73" t="s">
        <v>283</v>
      </c>
      <c r="J73" t="s">
        <v>943</v>
      </c>
    </row>
    <row r="74" spans="2:12" x14ac:dyDescent="0.35">
      <c r="B74" t="s">
        <v>222</v>
      </c>
      <c r="C74" t="s">
        <v>223</v>
      </c>
      <c r="F74" t="s">
        <v>152</v>
      </c>
      <c r="G74" t="s">
        <v>152</v>
      </c>
      <c r="J74" t="s">
        <v>948</v>
      </c>
    </row>
    <row r="75" spans="2:12" x14ac:dyDescent="0.35">
      <c r="B75" t="s">
        <v>222</v>
      </c>
      <c r="C75" t="s">
        <v>223</v>
      </c>
      <c r="F75" t="s">
        <v>152</v>
      </c>
      <c r="G75" t="s">
        <v>152</v>
      </c>
      <c r="J75" t="s">
        <v>264</v>
      </c>
    </row>
    <row r="76" spans="2:12" x14ac:dyDescent="0.35">
      <c r="B76" t="s">
        <v>222</v>
      </c>
      <c r="C76" t="s">
        <v>223</v>
      </c>
      <c r="F76" t="s">
        <v>152</v>
      </c>
      <c r="G76" t="s">
        <v>152</v>
      </c>
      <c r="J76" t="s">
        <v>268</v>
      </c>
    </row>
    <row r="77" spans="2:12" x14ac:dyDescent="0.35">
      <c r="B77" t="s">
        <v>222</v>
      </c>
      <c r="C77" t="s">
        <v>223</v>
      </c>
      <c r="F77" t="s">
        <v>977</v>
      </c>
      <c r="G77" t="s">
        <v>976</v>
      </c>
      <c r="J77" t="s">
        <v>952</v>
      </c>
    </row>
    <row r="78" spans="2:12" x14ac:dyDescent="0.35">
      <c r="B78" t="s">
        <v>222</v>
      </c>
      <c r="C78" t="s">
        <v>223</v>
      </c>
      <c r="F78" t="s">
        <v>293</v>
      </c>
      <c r="G78" t="s">
        <v>292</v>
      </c>
      <c r="J78" t="s">
        <v>953</v>
      </c>
    </row>
    <row r="79" spans="2:12" x14ac:dyDescent="0.35">
      <c r="B79" t="s">
        <v>222</v>
      </c>
      <c r="C79" t="s">
        <v>223</v>
      </c>
      <c r="F79" t="s">
        <v>297</v>
      </c>
      <c r="G79" t="s">
        <v>296</v>
      </c>
      <c r="J79" t="s">
        <v>270</v>
      </c>
    </row>
    <row r="80" spans="2:12" x14ac:dyDescent="0.35">
      <c r="B80" t="s">
        <v>222</v>
      </c>
      <c r="C80" t="s">
        <v>223</v>
      </c>
      <c r="F80" t="s">
        <v>297</v>
      </c>
      <c r="G80" t="s">
        <v>296</v>
      </c>
      <c r="J80" t="s">
        <v>954</v>
      </c>
    </row>
    <row r="81" spans="2:10" x14ac:dyDescent="0.35">
      <c r="B81" t="s">
        <v>222</v>
      </c>
      <c r="C81" t="s">
        <v>223</v>
      </c>
      <c r="F81" t="s">
        <v>152</v>
      </c>
      <c r="G81" t="s">
        <v>152</v>
      </c>
      <c r="J81" t="s">
        <v>959</v>
      </c>
    </row>
    <row r="82" spans="2:10" x14ac:dyDescent="0.35">
      <c r="B82" t="s">
        <v>904</v>
      </c>
      <c r="C82" t="s">
        <v>905</v>
      </c>
      <c r="F82" t="s">
        <v>152</v>
      </c>
      <c r="G82" t="s">
        <v>152</v>
      </c>
      <c r="J82" t="s">
        <v>273</v>
      </c>
    </row>
    <row r="83" spans="2:10" x14ac:dyDescent="0.35">
      <c r="B83" t="s">
        <v>904</v>
      </c>
      <c r="C83" t="s">
        <v>905</v>
      </c>
      <c r="F83" t="s">
        <v>152</v>
      </c>
      <c r="G83" t="s">
        <v>152</v>
      </c>
      <c r="J83" t="s">
        <v>277</v>
      </c>
    </row>
    <row r="84" spans="2:10" x14ac:dyDescent="0.35">
      <c r="B84" t="s">
        <v>227</v>
      </c>
      <c r="C84" t="s">
        <v>228</v>
      </c>
      <c r="F84" t="s">
        <v>152</v>
      </c>
      <c r="G84" t="s">
        <v>152</v>
      </c>
      <c r="J84" t="s">
        <v>962</v>
      </c>
    </row>
    <row r="85" spans="2:10" x14ac:dyDescent="0.35">
      <c r="B85" t="s">
        <v>231</v>
      </c>
      <c r="F85" t="s">
        <v>152</v>
      </c>
      <c r="G85" t="s">
        <v>303</v>
      </c>
      <c r="J85" t="s">
        <v>966</v>
      </c>
    </row>
    <row r="86" spans="2:10" x14ac:dyDescent="0.35">
      <c r="B86" t="s">
        <v>227</v>
      </c>
      <c r="C86" t="s">
        <v>228</v>
      </c>
      <c r="F86" t="s">
        <v>152</v>
      </c>
      <c r="G86" t="s">
        <v>152</v>
      </c>
      <c r="J86" t="s">
        <v>973</v>
      </c>
    </row>
    <row r="87" spans="2:10" x14ac:dyDescent="0.35">
      <c r="B87" t="s">
        <v>231</v>
      </c>
      <c r="F87" t="s">
        <v>152</v>
      </c>
      <c r="G87" t="s">
        <v>152</v>
      </c>
      <c r="J87" t="s">
        <v>974</v>
      </c>
    </row>
    <row r="88" spans="2:10" x14ac:dyDescent="0.35">
      <c r="B88" t="s">
        <v>908</v>
      </c>
      <c r="C88" t="s">
        <v>909</v>
      </c>
      <c r="F88" t="s">
        <v>152</v>
      </c>
      <c r="G88" t="s">
        <v>152</v>
      </c>
      <c r="J88" t="s">
        <v>975</v>
      </c>
    </row>
    <row r="89" spans="2:10" x14ac:dyDescent="0.35">
      <c r="B89" t="s">
        <v>908</v>
      </c>
      <c r="C89" t="s">
        <v>909</v>
      </c>
      <c r="F89" t="s">
        <v>152</v>
      </c>
      <c r="G89" t="s">
        <v>152</v>
      </c>
      <c r="J89" t="s">
        <v>283</v>
      </c>
    </row>
    <row r="90" spans="2:10" x14ac:dyDescent="0.35">
      <c r="B90" t="s">
        <v>913</v>
      </c>
      <c r="F90" t="s">
        <v>152</v>
      </c>
      <c r="G90" t="s">
        <v>152</v>
      </c>
      <c r="J90" t="s">
        <v>288</v>
      </c>
    </row>
    <row r="91" spans="2:10" x14ac:dyDescent="0.35">
      <c r="B91" t="s">
        <v>913</v>
      </c>
      <c r="F91" t="s">
        <v>152</v>
      </c>
      <c r="G91" t="s">
        <v>152</v>
      </c>
      <c r="J91" t="s">
        <v>976</v>
      </c>
    </row>
    <row r="92" spans="2:10" x14ac:dyDescent="0.35">
      <c r="B92" t="s">
        <v>914</v>
      </c>
      <c r="F92" t="s">
        <v>152</v>
      </c>
      <c r="G92" t="s">
        <v>152</v>
      </c>
      <c r="J92" t="s">
        <v>292</v>
      </c>
    </row>
    <row r="93" spans="2:10" x14ac:dyDescent="0.35">
      <c r="B93" t="s">
        <v>914</v>
      </c>
      <c r="F93" t="s">
        <v>152</v>
      </c>
      <c r="G93" t="s">
        <v>152</v>
      </c>
      <c r="J93" t="s">
        <v>296</v>
      </c>
    </row>
    <row r="94" spans="2:10" x14ac:dyDescent="0.35">
      <c r="B94" t="s">
        <v>914</v>
      </c>
      <c r="F94" t="s">
        <v>152</v>
      </c>
      <c r="G94" t="s">
        <v>152</v>
      </c>
      <c r="J94" t="s">
        <v>301</v>
      </c>
    </row>
    <row r="95" spans="2:10" x14ac:dyDescent="0.35">
      <c r="B95" t="s">
        <v>914</v>
      </c>
      <c r="F95" t="s">
        <v>152</v>
      </c>
      <c r="G95" t="s">
        <v>152</v>
      </c>
      <c r="J95" t="s">
        <v>980</v>
      </c>
    </row>
    <row r="96" spans="2:10" x14ac:dyDescent="0.35">
      <c r="B96" t="s">
        <v>914</v>
      </c>
      <c r="F96" t="s">
        <v>152</v>
      </c>
      <c r="G96" t="s">
        <v>152</v>
      </c>
      <c r="J96" t="s">
        <v>303</v>
      </c>
    </row>
    <row r="97" spans="2:10" x14ac:dyDescent="0.35">
      <c r="B97" t="s">
        <v>914</v>
      </c>
      <c r="F97" t="s">
        <v>862</v>
      </c>
      <c r="G97" t="s">
        <v>861</v>
      </c>
      <c r="J97" t="s">
        <v>981</v>
      </c>
    </row>
    <row r="98" spans="2:10" x14ac:dyDescent="0.35">
      <c r="B98" t="s">
        <v>915</v>
      </c>
      <c r="F98" t="s">
        <v>862</v>
      </c>
      <c r="G98" t="s">
        <v>861</v>
      </c>
      <c r="J98" t="s">
        <v>308</v>
      </c>
    </row>
    <row r="99" spans="2:10" x14ac:dyDescent="0.35">
      <c r="B99" t="s">
        <v>916</v>
      </c>
      <c r="F99" t="s">
        <v>862</v>
      </c>
      <c r="G99" t="s">
        <v>861</v>
      </c>
      <c r="J99" t="s">
        <v>311</v>
      </c>
    </row>
    <row r="100" spans="2:10" x14ac:dyDescent="0.35">
      <c r="B100" t="s">
        <v>917</v>
      </c>
      <c r="C100" t="s">
        <v>918</v>
      </c>
      <c r="F100" t="s">
        <v>862</v>
      </c>
      <c r="G100" t="s">
        <v>861</v>
      </c>
      <c r="J100" t="s">
        <v>312</v>
      </c>
    </row>
    <row r="101" spans="2:10" x14ac:dyDescent="0.35">
      <c r="B101" t="s">
        <v>919</v>
      </c>
      <c r="C101" t="s">
        <v>920</v>
      </c>
      <c r="F101" t="s">
        <v>862</v>
      </c>
      <c r="G101" t="s">
        <v>861</v>
      </c>
      <c r="J101" t="s">
        <v>315</v>
      </c>
    </row>
    <row r="102" spans="2:10" x14ac:dyDescent="0.35">
      <c r="B102" t="s">
        <v>923</v>
      </c>
      <c r="F102" t="s">
        <v>152</v>
      </c>
      <c r="G102" t="s">
        <v>152</v>
      </c>
      <c r="J102" t="s">
        <v>983</v>
      </c>
    </row>
    <row r="103" spans="2:10" x14ac:dyDescent="0.35">
      <c r="B103" t="s">
        <v>923</v>
      </c>
      <c r="F103" t="s">
        <v>866</v>
      </c>
      <c r="G103" t="s">
        <v>865</v>
      </c>
      <c r="J103" t="s">
        <v>987</v>
      </c>
    </row>
    <row r="104" spans="2:10" x14ac:dyDescent="0.35">
      <c r="B104" t="s">
        <v>924</v>
      </c>
      <c r="C104" t="s">
        <v>925</v>
      </c>
      <c r="F104" t="s">
        <v>866</v>
      </c>
      <c r="G104" t="s">
        <v>865</v>
      </c>
      <c r="J104" t="s">
        <v>321</v>
      </c>
    </row>
    <row r="105" spans="2:10" x14ac:dyDescent="0.35">
      <c r="B105" t="s">
        <v>233</v>
      </c>
      <c r="C105" t="s">
        <v>234</v>
      </c>
      <c r="F105" t="s">
        <v>866</v>
      </c>
      <c r="G105" t="s">
        <v>865</v>
      </c>
      <c r="J105" t="s">
        <v>322</v>
      </c>
    </row>
    <row r="106" spans="2:10" x14ac:dyDescent="0.35">
      <c r="B106" t="s">
        <v>233</v>
      </c>
      <c r="C106" t="s">
        <v>234</v>
      </c>
      <c r="F106" t="s">
        <v>866</v>
      </c>
      <c r="G106" t="s">
        <v>865</v>
      </c>
      <c r="J106" t="s">
        <v>323</v>
      </c>
    </row>
    <row r="107" spans="2:10" x14ac:dyDescent="0.35">
      <c r="B107" t="s">
        <v>239</v>
      </c>
      <c r="C107" t="s">
        <v>240</v>
      </c>
      <c r="F107" t="s">
        <v>178</v>
      </c>
      <c r="G107" t="s">
        <v>177</v>
      </c>
      <c r="J107" t="s">
        <v>327</v>
      </c>
    </row>
    <row r="108" spans="2:10" x14ac:dyDescent="0.35">
      <c r="B108" t="s">
        <v>233</v>
      </c>
      <c r="C108" t="s">
        <v>234</v>
      </c>
      <c r="F108" t="s">
        <v>178</v>
      </c>
      <c r="G108" t="s">
        <v>177</v>
      </c>
      <c r="J108" t="s">
        <v>328</v>
      </c>
    </row>
    <row r="109" spans="2:10" x14ac:dyDescent="0.35">
      <c r="B109" t="s">
        <v>239</v>
      </c>
      <c r="C109" t="s">
        <v>240</v>
      </c>
      <c r="F109" t="s">
        <v>178</v>
      </c>
      <c r="G109" t="s">
        <v>177</v>
      </c>
      <c r="J109" t="s">
        <v>329</v>
      </c>
    </row>
    <row r="110" spans="2:10" x14ac:dyDescent="0.35">
      <c r="B110" t="s">
        <v>233</v>
      </c>
      <c r="C110" t="s">
        <v>234</v>
      </c>
      <c r="F110" t="s">
        <v>178</v>
      </c>
      <c r="G110" t="s">
        <v>177</v>
      </c>
      <c r="J110" t="s">
        <v>330</v>
      </c>
    </row>
    <row r="111" spans="2:10" x14ac:dyDescent="0.35">
      <c r="B111" t="s">
        <v>239</v>
      </c>
      <c r="C111" t="s">
        <v>240</v>
      </c>
      <c r="F111" t="s">
        <v>178</v>
      </c>
      <c r="G111" t="s">
        <v>177</v>
      </c>
      <c r="J111" t="s">
        <v>331</v>
      </c>
    </row>
    <row r="112" spans="2:10" x14ac:dyDescent="0.35">
      <c r="B112" t="s">
        <v>233</v>
      </c>
      <c r="C112" t="s">
        <v>234</v>
      </c>
      <c r="F112" t="s">
        <v>178</v>
      </c>
      <c r="G112" t="s">
        <v>177</v>
      </c>
      <c r="J112" t="s">
        <v>333</v>
      </c>
    </row>
    <row r="113" spans="2:10" x14ac:dyDescent="0.35">
      <c r="B113" t="s">
        <v>239</v>
      </c>
      <c r="C113" t="s">
        <v>240</v>
      </c>
      <c r="F113" t="s">
        <v>178</v>
      </c>
      <c r="G113" t="s">
        <v>177</v>
      </c>
      <c r="J113" t="s">
        <v>337</v>
      </c>
    </row>
    <row r="114" spans="2:10" x14ac:dyDescent="0.35">
      <c r="B114" t="s">
        <v>244</v>
      </c>
      <c r="F114" t="s">
        <v>178</v>
      </c>
      <c r="G114" t="s">
        <v>177</v>
      </c>
      <c r="J114" t="s">
        <v>341</v>
      </c>
    </row>
    <row r="115" spans="2:10" x14ac:dyDescent="0.35">
      <c r="B115" t="s">
        <v>244</v>
      </c>
      <c r="F115" t="s">
        <v>178</v>
      </c>
      <c r="G115" t="s">
        <v>177</v>
      </c>
      <c r="J115" t="s">
        <v>989</v>
      </c>
    </row>
    <row r="116" spans="2:10" x14ac:dyDescent="0.35">
      <c r="B116" t="s">
        <v>245</v>
      </c>
      <c r="C116" t="s">
        <v>187</v>
      </c>
      <c r="F116" t="s">
        <v>178</v>
      </c>
      <c r="G116" t="s">
        <v>177</v>
      </c>
      <c r="J116" t="s">
        <v>990</v>
      </c>
    </row>
    <row r="117" spans="2:10" x14ac:dyDescent="0.35">
      <c r="B117" t="s">
        <v>929</v>
      </c>
      <c r="C117" t="s">
        <v>930</v>
      </c>
      <c r="F117" t="s">
        <v>178</v>
      </c>
      <c r="G117" t="s">
        <v>177</v>
      </c>
      <c r="J117" t="s">
        <v>994</v>
      </c>
    </row>
    <row r="118" spans="2:10" x14ac:dyDescent="0.35">
      <c r="B118" t="s">
        <v>933</v>
      </c>
      <c r="C118" t="s">
        <v>934</v>
      </c>
      <c r="F118" t="s">
        <v>178</v>
      </c>
      <c r="G118" t="s">
        <v>177</v>
      </c>
      <c r="J118" t="s">
        <v>345</v>
      </c>
    </row>
    <row r="119" spans="2:10" x14ac:dyDescent="0.35">
      <c r="B119" t="s">
        <v>247</v>
      </c>
      <c r="F119" t="s">
        <v>178</v>
      </c>
      <c r="G119" t="s">
        <v>177</v>
      </c>
      <c r="J119" t="s">
        <v>349</v>
      </c>
    </row>
    <row r="120" spans="2:10" x14ac:dyDescent="0.35">
      <c r="B120" t="s">
        <v>247</v>
      </c>
      <c r="F120" t="s">
        <v>178</v>
      </c>
      <c r="G120" t="s">
        <v>177</v>
      </c>
      <c r="J120" t="s">
        <v>351</v>
      </c>
    </row>
    <row r="121" spans="2:10" x14ac:dyDescent="0.35">
      <c r="B121" t="s">
        <v>937</v>
      </c>
      <c r="F121" t="s">
        <v>178</v>
      </c>
      <c r="G121" t="s">
        <v>177</v>
      </c>
      <c r="J121" t="s">
        <v>996</v>
      </c>
    </row>
    <row r="122" spans="2:10" x14ac:dyDescent="0.35">
      <c r="B122" t="s">
        <v>938</v>
      </c>
      <c r="C122" t="s">
        <v>939</v>
      </c>
      <c r="F122" t="s">
        <v>178</v>
      </c>
      <c r="G122" t="s">
        <v>177</v>
      </c>
      <c r="J122" t="s">
        <v>998</v>
      </c>
    </row>
    <row r="123" spans="2:10" x14ac:dyDescent="0.35">
      <c r="B123" t="s">
        <v>940</v>
      </c>
      <c r="F123" t="s">
        <v>178</v>
      </c>
      <c r="G123" t="s">
        <v>177</v>
      </c>
      <c r="J123" t="s">
        <v>999</v>
      </c>
    </row>
    <row r="124" spans="2:10" x14ac:dyDescent="0.35">
      <c r="B124" t="s">
        <v>941</v>
      </c>
      <c r="F124" t="s">
        <v>178</v>
      </c>
      <c r="G124" t="s">
        <v>177</v>
      </c>
      <c r="J124" t="s">
        <v>353</v>
      </c>
    </row>
    <row r="125" spans="2:10" x14ac:dyDescent="0.35">
      <c r="B125" t="s">
        <v>942</v>
      </c>
      <c r="F125" t="s">
        <v>178</v>
      </c>
      <c r="G125" t="s">
        <v>177</v>
      </c>
      <c r="J125" t="s">
        <v>357</v>
      </c>
    </row>
    <row r="126" spans="2:10" x14ac:dyDescent="0.35">
      <c r="B126" t="s">
        <v>249</v>
      </c>
      <c r="C126" t="s">
        <v>250</v>
      </c>
      <c r="F126" t="s">
        <v>178</v>
      </c>
      <c r="G126" t="s">
        <v>177</v>
      </c>
      <c r="J126" t="s">
        <v>1001</v>
      </c>
    </row>
    <row r="127" spans="2:10" x14ac:dyDescent="0.35">
      <c r="B127" t="s">
        <v>254</v>
      </c>
      <c r="C127" t="s">
        <v>255</v>
      </c>
      <c r="F127" t="s">
        <v>178</v>
      </c>
      <c r="G127" t="s">
        <v>177</v>
      </c>
      <c r="J127" t="s">
        <v>1005</v>
      </c>
    </row>
    <row r="128" spans="2:10" x14ac:dyDescent="0.35">
      <c r="B128" t="s">
        <v>254</v>
      </c>
      <c r="C128" t="s">
        <v>255</v>
      </c>
      <c r="F128" t="s">
        <v>178</v>
      </c>
      <c r="G128" t="s">
        <v>177</v>
      </c>
      <c r="J128" t="s">
        <v>359</v>
      </c>
    </row>
    <row r="129" spans="2:10" x14ac:dyDescent="0.35">
      <c r="B129" t="s">
        <v>259</v>
      </c>
      <c r="C129" t="s">
        <v>260</v>
      </c>
      <c r="F129" t="s">
        <v>178</v>
      </c>
      <c r="G129" t="s">
        <v>177</v>
      </c>
      <c r="J129" t="s">
        <v>363</v>
      </c>
    </row>
    <row r="130" spans="2:10" x14ac:dyDescent="0.35">
      <c r="B130" t="s">
        <v>261</v>
      </c>
      <c r="F130" t="s">
        <v>178</v>
      </c>
      <c r="G130" t="s">
        <v>177</v>
      </c>
      <c r="J130" t="s">
        <v>1009</v>
      </c>
    </row>
    <row r="131" spans="2:10" x14ac:dyDescent="0.35">
      <c r="B131" t="s">
        <v>943</v>
      </c>
      <c r="C131" t="s">
        <v>944</v>
      </c>
      <c r="F131" t="s">
        <v>178</v>
      </c>
      <c r="G131" t="s">
        <v>177</v>
      </c>
      <c r="J131" t="s">
        <v>364</v>
      </c>
    </row>
    <row r="132" spans="2:10" x14ac:dyDescent="0.35">
      <c r="B132" t="s">
        <v>948</v>
      </c>
      <c r="C132" t="s">
        <v>949</v>
      </c>
      <c r="F132" t="s">
        <v>178</v>
      </c>
      <c r="G132" t="s">
        <v>177</v>
      </c>
      <c r="J132" t="s">
        <v>1010</v>
      </c>
    </row>
    <row r="133" spans="2:10" x14ac:dyDescent="0.35">
      <c r="B133" t="s">
        <v>264</v>
      </c>
      <c r="C133" t="s">
        <v>265</v>
      </c>
      <c r="F133" t="s">
        <v>178</v>
      </c>
      <c r="G133" t="s">
        <v>177</v>
      </c>
      <c r="J133" t="s">
        <v>1014</v>
      </c>
    </row>
    <row r="134" spans="2:10" x14ac:dyDescent="0.35">
      <c r="B134" t="s">
        <v>268</v>
      </c>
      <c r="F134" t="s">
        <v>178</v>
      </c>
      <c r="G134" t="s">
        <v>177</v>
      </c>
      <c r="J134" t="s">
        <v>1018</v>
      </c>
    </row>
    <row r="135" spans="2:10" x14ac:dyDescent="0.35">
      <c r="B135" t="s">
        <v>268</v>
      </c>
      <c r="F135" t="s">
        <v>178</v>
      </c>
      <c r="G135" t="s">
        <v>177</v>
      </c>
      <c r="J135" t="s">
        <v>1019</v>
      </c>
    </row>
    <row r="136" spans="2:10" x14ac:dyDescent="0.35">
      <c r="B136" t="s">
        <v>268</v>
      </c>
      <c r="F136" t="s">
        <v>178</v>
      </c>
      <c r="G136" t="s">
        <v>177</v>
      </c>
      <c r="J136" t="s">
        <v>1023</v>
      </c>
    </row>
    <row r="137" spans="2:10" x14ac:dyDescent="0.35">
      <c r="B137" t="s">
        <v>952</v>
      </c>
      <c r="F137" t="s">
        <v>178</v>
      </c>
      <c r="G137" t="s">
        <v>177</v>
      </c>
      <c r="J137" t="s">
        <v>1026</v>
      </c>
    </row>
    <row r="138" spans="2:10" x14ac:dyDescent="0.35">
      <c r="B138" t="s">
        <v>953</v>
      </c>
      <c r="F138" t="s">
        <v>178</v>
      </c>
      <c r="G138" t="s">
        <v>177</v>
      </c>
      <c r="J138" t="s">
        <v>367</v>
      </c>
    </row>
    <row r="139" spans="2:10" x14ac:dyDescent="0.35">
      <c r="B139" t="s">
        <v>270</v>
      </c>
      <c r="F139" t="s">
        <v>178</v>
      </c>
      <c r="G139" t="s">
        <v>177</v>
      </c>
      <c r="J139" t="s">
        <v>368</v>
      </c>
    </row>
    <row r="140" spans="2:10" x14ac:dyDescent="0.35">
      <c r="B140" t="s">
        <v>954</v>
      </c>
      <c r="C140" t="s">
        <v>955</v>
      </c>
      <c r="F140" t="s">
        <v>178</v>
      </c>
      <c r="G140" t="s">
        <v>177</v>
      </c>
      <c r="J140" t="s">
        <v>1030</v>
      </c>
    </row>
    <row r="141" spans="2:10" x14ac:dyDescent="0.35">
      <c r="B141" t="s">
        <v>959</v>
      </c>
      <c r="F141" t="s">
        <v>178</v>
      </c>
      <c r="G141" t="s">
        <v>177</v>
      </c>
      <c r="J141" t="s">
        <v>1032</v>
      </c>
    </row>
    <row r="142" spans="2:10" x14ac:dyDescent="0.35">
      <c r="B142" t="s">
        <v>273</v>
      </c>
      <c r="C142" t="s">
        <v>274</v>
      </c>
      <c r="F142" t="s">
        <v>178</v>
      </c>
      <c r="G142" t="s">
        <v>177</v>
      </c>
      <c r="J142" t="s">
        <v>1037</v>
      </c>
    </row>
    <row r="143" spans="2:10" x14ac:dyDescent="0.35">
      <c r="B143" t="s">
        <v>277</v>
      </c>
      <c r="C143" t="s">
        <v>187</v>
      </c>
      <c r="F143" t="s">
        <v>178</v>
      </c>
      <c r="G143" t="s">
        <v>177</v>
      </c>
      <c r="J143" t="s">
        <v>1194</v>
      </c>
    </row>
    <row r="144" spans="2:10" x14ac:dyDescent="0.35">
      <c r="B144" t="s">
        <v>273</v>
      </c>
      <c r="C144" t="s">
        <v>274</v>
      </c>
      <c r="F144" t="s">
        <v>178</v>
      </c>
      <c r="G144" t="s">
        <v>177</v>
      </c>
    </row>
    <row r="145" spans="2:7" x14ac:dyDescent="0.35">
      <c r="B145" t="s">
        <v>277</v>
      </c>
      <c r="C145" t="s">
        <v>187</v>
      </c>
      <c r="F145" t="s">
        <v>178</v>
      </c>
      <c r="G145" t="s">
        <v>177</v>
      </c>
    </row>
    <row r="146" spans="2:7" x14ac:dyDescent="0.35">
      <c r="B146" t="s">
        <v>273</v>
      </c>
      <c r="C146" t="s">
        <v>274</v>
      </c>
      <c r="F146" t="s">
        <v>178</v>
      </c>
      <c r="G146" t="s">
        <v>177</v>
      </c>
    </row>
    <row r="147" spans="2:7" x14ac:dyDescent="0.35">
      <c r="B147" t="s">
        <v>277</v>
      </c>
      <c r="C147" t="s">
        <v>187</v>
      </c>
      <c r="F147" t="s">
        <v>182</v>
      </c>
      <c r="G147" t="s">
        <v>181</v>
      </c>
    </row>
    <row r="148" spans="2:7" x14ac:dyDescent="0.35">
      <c r="B148" t="s">
        <v>273</v>
      </c>
      <c r="C148" t="s">
        <v>274</v>
      </c>
      <c r="F148" t="s">
        <v>182</v>
      </c>
      <c r="G148" t="s">
        <v>181</v>
      </c>
    </row>
    <row r="149" spans="2:7" x14ac:dyDescent="0.35">
      <c r="B149" t="s">
        <v>277</v>
      </c>
      <c r="C149" t="s">
        <v>187</v>
      </c>
      <c r="F149" t="s">
        <v>152</v>
      </c>
      <c r="G149" t="s">
        <v>152</v>
      </c>
    </row>
    <row r="150" spans="2:7" x14ac:dyDescent="0.35">
      <c r="B150" t="s">
        <v>962</v>
      </c>
      <c r="C150" t="s">
        <v>963</v>
      </c>
      <c r="F150" t="s">
        <v>984</v>
      </c>
      <c r="G150" t="s">
        <v>983</v>
      </c>
    </row>
    <row r="151" spans="2:7" x14ac:dyDescent="0.35">
      <c r="B151" t="s">
        <v>966</v>
      </c>
      <c r="C151" t="s">
        <v>967</v>
      </c>
      <c r="F151" t="s">
        <v>984</v>
      </c>
      <c r="G151" t="s">
        <v>983</v>
      </c>
    </row>
    <row r="152" spans="2:7" x14ac:dyDescent="0.35">
      <c r="B152" t="s">
        <v>966</v>
      </c>
      <c r="C152" t="s">
        <v>967</v>
      </c>
      <c r="F152" t="s">
        <v>152</v>
      </c>
      <c r="G152" t="s">
        <v>152</v>
      </c>
    </row>
    <row r="153" spans="2:7" x14ac:dyDescent="0.35">
      <c r="B153" t="s">
        <v>966</v>
      </c>
      <c r="C153" t="s">
        <v>967</v>
      </c>
      <c r="F153" t="s">
        <v>152</v>
      </c>
      <c r="G153" t="s">
        <v>322</v>
      </c>
    </row>
    <row r="154" spans="2:7" x14ac:dyDescent="0.35">
      <c r="B154" t="s">
        <v>973</v>
      </c>
      <c r="F154" t="s">
        <v>152</v>
      </c>
      <c r="G154" t="s">
        <v>322</v>
      </c>
    </row>
    <row r="155" spans="2:7" x14ac:dyDescent="0.35">
      <c r="B155" t="s">
        <v>974</v>
      </c>
      <c r="F155" t="s">
        <v>152</v>
      </c>
      <c r="G155" t="s">
        <v>322</v>
      </c>
    </row>
    <row r="156" spans="2:7" x14ac:dyDescent="0.35">
      <c r="B156" t="s">
        <v>973</v>
      </c>
      <c r="F156" t="s">
        <v>152</v>
      </c>
      <c r="G156" t="s">
        <v>328</v>
      </c>
    </row>
    <row r="157" spans="2:7" x14ac:dyDescent="0.35">
      <c r="B157" t="s">
        <v>974</v>
      </c>
      <c r="F157" t="s">
        <v>152</v>
      </c>
      <c r="G157" t="s">
        <v>327</v>
      </c>
    </row>
    <row r="158" spans="2:7" x14ac:dyDescent="0.35">
      <c r="B158" t="s">
        <v>973</v>
      </c>
      <c r="F158" t="s">
        <v>152</v>
      </c>
      <c r="G158" t="s">
        <v>152</v>
      </c>
    </row>
    <row r="159" spans="2:7" x14ac:dyDescent="0.35">
      <c r="B159" t="s">
        <v>975</v>
      </c>
      <c r="F159" t="s">
        <v>152</v>
      </c>
      <c r="G159" t="s">
        <v>152</v>
      </c>
    </row>
    <row r="160" spans="2:7" x14ac:dyDescent="0.35">
      <c r="B160" t="s">
        <v>975</v>
      </c>
      <c r="F160" t="s">
        <v>152</v>
      </c>
      <c r="G160" t="s">
        <v>152</v>
      </c>
    </row>
    <row r="161" spans="2:7" x14ac:dyDescent="0.35">
      <c r="B161" t="s">
        <v>975</v>
      </c>
      <c r="F161" t="s">
        <v>152</v>
      </c>
      <c r="G161" t="s">
        <v>152</v>
      </c>
    </row>
    <row r="162" spans="2:7" x14ac:dyDescent="0.35">
      <c r="B162" t="s">
        <v>975</v>
      </c>
      <c r="F162" t="s">
        <v>152</v>
      </c>
      <c r="G162" t="s">
        <v>152</v>
      </c>
    </row>
    <row r="163" spans="2:7" x14ac:dyDescent="0.35">
      <c r="B163" t="s">
        <v>283</v>
      </c>
      <c r="C163" t="s">
        <v>284</v>
      </c>
      <c r="F163" t="s">
        <v>152</v>
      </c>
      <c r="G163" t="s">
        <v>152</v>
      </c>
    </row>
    <row r="164" spans="2:7" x14ac:dyDescent="0.35">
      <c r="B164" t="s">
        <v>288</v>
      </c>
      <c r="F164" t="s">
        <v>152</v>
      </c>
      <c r="G164" t="s">
        <v>152</v>
      </c>
    </row>
    <row r="165" spans="2:7" x14ac:dyDescent="0.35">
      <c r="B165" t="s">
        <v>288</v>
      </c>
      <c r="F165" t="s">
        <v>152</v>
      </c>
      <c r="G165" t="s">
        <v>152</v>
      </c>
    </row>
    <row r="166" spans="2:7" x14ac:dyDescent="0.35">
      <c r="B166" t="s">
        <v>288</v>
      </c>
      <c r="F166" t="s">
        <v>1193</v>
      </c>
      <c r="G166" t="s">
        <v>1194</v>
      </c>
    </row>
    <row r="167" spans="2:7" x14ac:dyDescent="0.35">
      <c r="B167" t="s">
        <v>976</v>
      </c>
      <c r="C167" t="s">
        <v>977</v>
      </c>
      <c r="F167" t="s">
        <v>1193</v>
      </c>
      <c r="G167" t="s">
        <v>1194</v>
      </c>
    </row>
    <row r="168" spans="2:7" x14ac:dyDescent="0.35">
      <c r="B168" t="s">
        <v>292</v>
      </c>
      <c r="C168" t="s">
        <v>293</v>
      </c>
      <c r="F168" t="s">
        <v>1193</v>
      </c>
      <c r="G168" t="s">
        <v>1194</v>
      </c>
    </row>
    <row r="169" spans="2:7" x14ac:dyDescent="0.35">
      <c r="B169" t="s">
        <v>296</v>
      </c>
      <c r="C169" t="s">
        <v>297</v>
      </c>
      <c r="F169" t="s">
        <v>1193</v>
      </c>
      <c r="G169" t="s">
        <v>1194</v>
      </c>
    </row>
    <row r="170" spans="2:7" x14ac:dyDescent="0.35">
      <c r="B170" t="s">
        <v>296</v>
      </c>
      <c r="C170" t="s">
        <v>297</v>
      </c>
      <c r="F170" t="s">
        <v>1193</v>
      </c>
      <c r="G170" t="s">
        <v>1194</v>
      </c>
    </row>
    <row r="171" spans="2:7" x14ac:dyDescent="0.35">
      <c r="B171" t="s">
        <v>296</v>
      </c>
      <c r="C171" t="s">
        <v>297</v>
      </c>
      <c r="F171" t="s">
        <v>1193</v>
      </c>
      <c r="G171" t="s">
        <v>1194</v>
      </c>
    </row>
    <row r="172" spans="2:7" x14ac:dyDescent="0.35">
      <c r="B172" t="s">
        <v>301</v>
      </c>
      <c r="F172" t="s">
        <v>1193</v>
      </c>
      <c r="G172" t="s">
        <v>1194</v>
      </c>
    </row>
    <row r="173" spans="2:7" x14ac:dyDescent="0.35">
      <c r="B173" t="s">
        <v>980</v>
      </c>
      <c r="C173" t="s">
        <v>187</v>
      </c>
      <c r="F173" t="s">
        <v>152</v>
      </c>
      <c r="G173" t="s">
        <v>152</v>
      </c>
    </row>
    <row r="174" spans="2:7" x14ac:dyDescent="0.35">
      <c r="B174" t="s">
        <v>303</v>
      </c>
      <c r="F174" t="s">
        <v>332</v>
      </c>
      <c r="G174" t="s">
        <v>331</v>
      </c>
    </row>
    <row r="175" spans="2:7" x14ac:dyDescent="0.35">
      <c r="B175" t="s">
        <v>981</v>
      </c>
      <c r="C175" t="s">
        <v>982</v>
      </c>
      <c r="F175" t="s">
        <v>332</v>
      </c>
      <c r="G175" t="s">
        <v>331</v>
      </c>
    </row>
    <row r="176" spans="2:7" x14ac:dyDescent="0.35">
      <c r="B176" t="s">
        <v>308</v>
      </c>
      <c r="F176" t="s">
        <v>332</v>
      </c>
      <c r="G176" t="s">
        <v>331</v>
      </c>
    </row>
    <row r="177" spans="2:7" x14ac:dyDescent="0.35">
      <c r="B177" t="s">
        <v>311</v>
      </c>
      <c r="F177" t="s">
        <v>332</v>
      </c>
      <c r="G177" t="s">
        <v>331</v>
      </c>
    </row>
    <row r="178" spans="2:7" x14ac:dyDescent="0.35">
      <c r="B178" t="s">
        <v>311</v>
      </c>
      <c r="F178" t="s">
        <v>152</v>
      </c>
      <c r="G178" t="s">
        <v>152</v>
      </c>
    </row>
    <row r="179" spans="2:7" x14ac:dyDescent="0.35">
      <c r="B179" t="s">
        <v>311</v>
      </c>
      <c r="F179" t="s">
        <v>152</v>
      </c>
      <c r="G179" t="s">
        <v>152</v>
      </c>
    </row>
    <row r="180" spans="2:7" x14ac:dyDescent="0.35">
      <c r="B180" t="s">
        <v>311</v>
      </c>
      <c r="F180" t="s">
        <v>152</v>
      </c>
      <c r="G180" t="s">
        <v>152</v>
      </c>
    </row>
    <row r="181" spans="2:7" x14ac:dyDescent="0.35">
      <c r="B181" t="s">
        <v>312</v>
      </c>
      <c r="F181" t="s">
        <v>152</v>
      </c>
      <c r="G181" t="s">
        <v>152</v>
      </c>
    </row>
    <row r="182" spans="2:7" x14ac:dyDescent="0.35">
      <c r="B182" t="s">
        <v>312</v>
      </c>
      <c r="F182" t="s">
        <v>152</v>
      </c>
      <c r="G182" t="s">
        <v>152</v>
      </c>
    </row>
    <row r="183" spans="2:7" x14ac:dyDescent="0.35">
      <c r="B183" t="s">
        <v>312</v>
      </c>
      <c r="F183" t="s">
        <v>338</v>
      </c>
      <c r="G183" t="s">
        <v>337</v>
      </c>
    </row>
    <row r="184" spans="2:7" x14ac:dyDescent="0.35">
      <c r="B184" t="s">
        <v>312</v>
      </c>
      <c r="F184" t="s">
        <v>338</v>
      </c>
      <c r="G184" t="s">
        <v>337</v>
      </c>
    </row>
    <row r="185" spans="2:7" x14ac:dyDescent="0.35">
      <c r="B185" t="s">
        <v>312</v>
      </c>
      <c r="F185" t="s">
        <v>338</v>
      </c>
      <c r="G185" t="s">
        <v>337</v>
      </c>
    </row>
    <row r="186" spans="2:7" x14ac:dyDescent="0.35">
      <c r="B186" t="s">
        <v>315</v>
      </c>
      <c r="F186" t="s">
        <v>338</v>
      </c>
      <c r="G186" t="s">
        <v>337</v>
      </c>
    </row>
    <row r="187" spans="2:7" x14ac:dyDescent="0.35">
      <c r="B187" t="s">
        <v>983</v>
      </c>
      <c r="C187" t="s">
        <v>984</v>
      </c>
      <c r="F187" t="s">
        <v>152</v>
      </c>
      <c r="G187" t="s">
        <v>152</v>
      </c>
    </row>
    <row r="188" spans="2:7" x14ac:dyDescent="0.35">
      <c r="B188" t="s">
        <v>987</v>
      </c>
      <c r="F188" t="s">
        <v>152</v>
      </c>
      <c r="G188" t="s">
        <v>152</v>
      </c>
    </row>
    <row r="189" spans="2:7" x14ac:dyDescent="0.35">
      <c r="B189" t="s">
        <v>987</v>
      </c>
      <c r="F189" t="s">
        <v>152</v>
      </c>
      <c r="G189" t="s">
        <v>152</v>
      </c>
    </row>
    <row r="190" spans="2:7" x14ac:dyDescent="0.35">
      <c r="B190" t="s">
        <v>321</v>
      </c>
      <c r="F190" t="s">
        <v>152</v>
      </c>
      <c r="G190" t="s">
        <v>152</v>
      </c>
    </row>
    <row r="191" spans="2:7" x14ac:dyDescent="0.35">
      <c r="B191" t="s">
        <v>322</v>
      </c>
      <c r="F191" t="s">
        <v>152</v>
      </c>
      <c r="G191" t="s">
        <v>152</v>
      </c>
    </row>
    <row r="192" spans="2:7" x14ac:dyDescent="0.35">
      <c r="B192" t="s">
        <v>323</v>
      </c>
      <c r="C192" t="s">
        <v>187</v>
      </c>
      <c r="F192" t="s">
        <v>152</v>
      </c>
      <c r="G192" t="s">
        <v>152</v>
      </c>
    </row>
    <row r="193" spans="2:7" x14ac:dyDescent="0.35">
      <c r="B193" t="s">
        <v>322</v>
      </c>
      <c r="F193" t="s">
        <v>152</v>
      </c>
      <c r="G193" t="s">
        <v>152</v>
      </c>
    </row>
    <row r="194" spans="2:7" x14ac:dyDescent="0.35">
      <c r="B194" t="s">
        <v>323</v>
      </c>
      <c r="C194" t="s">
        <v>187</v>
      </c>
      <c r="F194" t="s">
        <v>187</v>
      </c>
      <c r="G194" t="s">
        <v>351</v>
      </c>
    </row>
    <row r="195" spans="2:7" x14ac:dyDescent="0.35">
      <c r="B195" t="s">
        <v>327</v>
      </c>
      <c r="F195" t="s">
        <v>350</v>
      </c>
      <c r="G195" t="s">
        <v>349</v>
      </c>
    </row>
    <row r="196" spans="2:7" x14ac:dyDescent="0.35">
      <c r="B196" t="s">
        <v>328</v>
      </c>
      <c r="F196" t="s">
        <v>350</v>
      </c>
      <c r="G196" t="s">
        <v>349</v>
      </c>
    </row>
    <row r="197" spans="2:7" x14ac:dyDescent="0.35">
      <c r="B197" t="s">
        <v>329</v>
      </c>
      <c r="C197" t="s">
        <v>187</v>
      </c>
      <c r="F197" t="s">
        <v>346</v>
      </c>
      <c r="G197" t="s">
        <v>345</v>
      </c>
    </row>
    <row r="198" spans="2:7" x14ac:dyDescent="0.35">
      <c r="B198" t="s">
        <v>329</v>
      </c>
      <c r="C198" t="s">
        <v>187</v>
      </c>
      <c r="F198" t="s">
        <v>346</v>
      </c>
      <c r="G198" t="s">
        <v>345</v>
      </c>
    </row>
    <row r="199" spans="2:7" x14ac:dyDescent="0.35">
      <c r="B199" t="s">
        <v>329</v>
      </c>
      <c r="C199" t="s">
        <v>187</v>
      </c>
      <c r="F199" t="s">
        <v>350</v>
      </c>
      <c r="G199" t="s">
        <v>349</v>
      </c>
    </row>
    <row r="200" spans="2:7" x14ac:dyDescent="0.35">
      <c r="B200" t="s">
        <v>330</v>
      </c>
      <c r="F200" t="s">
        <v>350</v>
      </c>
      <c r="G200" t="s">
        <v>349</v>
      </c>
    </row>
    <row r="201" spans="2:7" x14ac:dyDescent="0.35">
      <c r="B201" t="s">
        <v>330</v>
      </c>
      <c r="F201" t="s">
        <v>350</v>
      </c>
      <c r="G201" t="s">
        <v>349</v>
      </c>
    </row>
    <row r="202" spans="2:7" x14ac:dyDescent="0.35">
      <c r="B202" t="s">
        <v>330</v>
      </c>
      <c r="F202" t="s">
        <v>346</v>
      </c>
      <c r="G202" t="s">
        <v>345</v>
      </c>
    </row>
    <row r="203" spans="2:7" x14ac:dyDescent="0.35">
      <c r="B203" t="s">
        <v>330</v>
      </c>
      <c r="F203" t="s">
        <v>346</v>
      </c>
      <c r="G203" t="s">
        <v>345</v>
      </c>
    </row>
    <row r="204" spans="2:7" x14ac:dyDescent="0.35">
      <c r="B204" t="s">
        <v>330</v>
      </c>
      <c r="F204" t="s">
        <v>350</v>
      </c>
      <c r="G204" t="s">
        <v>349</v>
      </c>
    </row>
    <row r="205" spans="2:7" x14ac:dyDescent="0.35">
      <c r="B205" t="s">
        <v>331</v>
      </c>
      <c r="C205" t="s">
        <v>332</v>
      </c>
      <c r="F205" t="s">
        <v>152</v>
      </c>
      <c r="G205" t="s">
        <v>152</v>
      </c>
    </row>
    <row r="206" spans="2:7" x14ac:dyDescent="0.35">
      <c r="B206" t="s">
        <v>331</v>
      </c>
      <c r="C206" t="s">
        <v>332</v>
      </c>
      <c r="F206" t="s">
        <v>152</v>
      </c>
      <c r="G206" t="s">
        <v>999</v>
      </c>
    </row>
    <row r="207" spans="2:7" x14ac:dyDescent="0.35">
      <c r="B207" t="s">
        <v>331</v>
      </c>
      <c r="C207" t="s">
        <v>332</v>
      </c>
      <c r="F207" t="s">
        <v>152</v>
      </c>
      <c r="G207" t="s">
        <v>999</v>
      </c>
    </row>
    <row r="208" spans="2:7" x14ac:dyDescent="0.35">
      <c r="B208" t="s">
        <v>331</v>
      </c>
      <c r="C208" t="s">
        <v>332</v>
      </c>
      <c r="F208" t="s">
        <v>354</v>
      </c>
      <c r="G208" t="s">
        <v>353</v>
      </c>
    </row>
    <row r="209" spans="2:7" x14ac:dyDescent="0.35">
      <c r="B209" t="s">
        <v>333</v>
      </c>
      <c r="C209" t="s">
        <v>334</v>
      </c>
      <c r="F209" t="s">
        <v>354</v>
      </c>
      <c r="G209" t="s">
        <v>353</v>
      </c>
    </row>
    <row r="210" spans="2:7" x14ac:dyDescent="0.35">
      <c r="B210" t="s">
        <v>333</v>
      </c>
      <c r="C210" t="s">
        <v>334</v>
      </c>
      <c r="F210" t="s">
        <v>354</v>
      </c>
      <c r="G210" t="s">
        <v>353</v>
      </c>
    </row>
    <row r="211" spans="2:7" x14ac:dyDescent="0.35">
      <c r="B211" t="s">
        <v>333</v>
      </c>
      <c r="C211" t="s">
        <v>334</v>
      </c>
      <c r="F211" t="s">
        <v>354</v>
      </c>
      <c r="G211" t="s">
        <v>353</v>
      </c>
    </row>
    <row r="212" spans="2:7" x14ac:dyDescent="0.35">
      <c r="B212" t="s">
        <v>333</v>
      </c>
      <c r="C212" t="s">
        <v>334</v>
      </c>
      <c r="F212" t="s">
        <v>354</v>
      </c>
      <c r="G212" t="s">
        <v>353</v>
      </c>
    </row>
    <row r="213" spans="2:7" x14ac:dyDescent="0.35">
      <c r="B213" t="s">
        <v>333</v>
      </c>
      <c r="C213" t="s">
        <v>334</v>
      </c>
      <c r="F213" t="s">
        <v>354</v>
      </c>
      <c r="G213" t="s">
        <v>353</v>
      </c>
    </row>
    <row r="214" spans="2:7" x14ac:dyDescent="0.35">
      <c r="B214" t="s">
        <v>337</v>
      </c>
      <c r="C214" t="s">
        <v>338</v>
      </c>
      <c r="F214" t="s">
        <v>354</v>
      </c>
      <c r="G214" t="s">
        <v>353</v>
      </c>
    </row>
    <row r="215" spans="2:7" x14ac:dyDescent="0.35">
      <c r="B215" t="s">
        <v>341</v>
      </c>
      <c r="C215" t="s">
        <v>174</v>
      </c>
      <c r="F215" t="s">
        <v>354</v>
      </c>
      <c r="G215" t="s">
        <v>353</v>
      </c>
    </row>
    <row r="216" spans="2:7" x14ac:dyDescent="0.35">
      <c r="B216" t="s">
        <v>337</v>
      </c>
      <c r="C216" t="s">
        <v>338</v>
      </c>
      <c r="F216" t="s">
        <v>354</v>
      </c>
      <c r="G216" t="s">
        <v>353</v>
      </c>
    </row>
    <row r="217" spans="2:7" x14ac:dyDescent="0.35">
      <c r="B217" t="s">
        <v>341</v>
      </c>
      <c r="C217" t="s">
        <v>174</v>
      </c>
      <c r="F217" t="s">
        <v>354</v>
      </c>
      <c r="G217" t="s">
        <v>353</v>
      </c>
    </row>
    <row r="218" spans="2:7" x14ac:dyDescent="0.35">
      <c r="B218" t="s">
        <v>337</v>
      </c>
      <c r="C218" t="s">
        <v>338</v>
      </c>
      <c r="F218" t="s">
        <v>354</v>
      </c>
      <c r="G218" t="s">
        <v>353</v>
      </c>
    </row>
    <row r="219" spans="2:7" x14ac:dyDescent="0.35">
      <c r="B219" t="s">
        <v>341</v>
      </c>
      <c r="C219" t="s">
        <v>174</v>
      </c>
      <c r="F219" t="s">
        <v>354</v>
      </c>
      <c r="G219" t="s">
        <v>353</v>
      </c>
    </row>
    <row r="220" spans="2:7" x14ac:dyDescent="0.35">
      <c r="B220" t="s">
        <v>337</v>
      </c>
      <c r="C220" t="s">
        <v>338</v>
      </c>
      <c r="F220" t="s">
        <v>354</v>
      </c>
      <c r="G220" t="s">
        <v>353</v>
      </c>
    </row>
    <row r="221" spans="2:7" x14ac:dyDescent="0.35">
      <c r="B221" t="s">
        <v>341</v>
      </c>
      <c r="C221" t="s">
        <v>174</v>
      </c>
      <c r="F221" t="s">
        <v>354</v>
      </c>
      <c r="G221" t="s">
        <v>353</v>
      </c>
    </row>
    <row r="222" spans="2:7" x14ac:dyDescent="0.35">
      <c r="B222" t="s">
        <v>989</v>
      </c>
      <c r="F222" t="s">
        <v>354</v>
      </c>
      <c r="G222" t="s">
        <v>353</v>
      </c>
    </row>
    <row r="223" spans="2:7" x14ac:dyDescent="0.35">
      <c r="B223" t="s">
        <v>989</v>
      </c>
      <c r="F223" t="s">
        <v>354</v>
      </c>
      <c r="G223" t="s">
        <v>353</v>
      </c>
    </row>
    <row r="224" spans="2:7" x14ac:dyDescent="0.35">
      <c r="B224" t="s">
        <v>989</v>
      </c>
      <c r="F224" t="s">
        <v>1006</v>
      </c>
      <c r="G224" t="s">
        <v>1005</v>
      </c>
    </row>
    <row r="225" spans="2:7" x14ac:dyDescent="0.35">
      <c r="B225" t="s">
        <v>989</v>
      </c>
      <c r="F225" t="s">
        <v>152</v>
      </c>
      <c r="G225" t="s">
        <v>152</v>
      </c>
    </row>
    <row r="226" spans="2:7" x14ac:dyDescent="0.35">
      <c r="B226" t="s">
        <v>990</v>
      </c>
      <c r="C226" t="s">
        <v>991</v>
      </c>
      <c r="F226" t="s">
        <v>152</v>
      </c>
      <c r="G226" t="s">
        <v>188</v>
      </c>
    </row>
    <row r="227" spans="2:7" x14ac:dyDescent="0.35">
      <c r="B227" t="s">
        <v>990</v>
      </c>
      <c r="C227" t="s">
        <v>991</v>
      </c>
      <c r="F227" t="s">
        <v>152</v>
      </c>
      <c r="G227" t="s">
        <v>152</v>
      </c>
    </row>
    <row r="228" spans="2:7" x14ac:dyDescent="0.35">
      <c r="B228" t="s">
        <v>994</v>
      </c>
      <c r="C228" t="s">
        <v>995</v>
      </c>
      <c r="F228" t="s">
        <v>152</v>
      </c>
      <c r="G228" t="s">
        <v>152</v>
      </c>
    </row>
    <row r="229" spans="2:7" x14ac:dyDescent="0.35">
      <c r="B229" t="s">
        <v>345</v>
      </c>
      <c r="C229" t="s">
        <v>346</v>
      </c>
      <c r="F229" t="s">
        <v>152</v>
      </c>
      <c r="G229" t="s">
        <v>152</v>
      </c>
    </row>
    <row r="230" spans="2:7" x14ac:dyDescent="0.35">
      <c r="B230" t="s">
        <v>349</v>
      </c>
      <c r="C230" t="s">
        <v>350</v>
      </c>
      <c r="F230" t="s">
        <v>152</v>
      </c>
      <c r="G230" t="s">
        <v>152</v>
      </c>
    </row>
    <row r="231" spans="2:7" x14ac:dyDescent="0.35">
      <c r="B231" t="s">
        <v>351</v>
      </c>
      <c r="C231" t="s">
        <v>187</v>
      </c>
      <c r="F231" t="s">
        <v>152</v>
      </c>
      <c r="G231" t="s">
        <v>152</v>
      </c>
    </row>
    <row r="232" spans="2:7" x14ac:dyDescent="0.35">
      <c r="B232" t="s">
        <v>345</v>
      </c>
      <c r="C232" t="s">
        <v>346</v>
      </c>
      <c r="F232" t="s">
        <v>875</v>
      </c>
      <c r="G232" t="s">
        <v>874</v>
      </c>
    </row>
    <row r="233" spans="2:7" x14ac:dyDescent="0.35">
      <c r="B233" t="s">
        <v>349</v>
      </c>
      <c r="C233" t="s">
        <v>350</v>
      </c>
      <c r="F233" t="s">
        <v>875</v>
      </c>
      <c r="G233" t="s">
        <v>874</v>
      </c>
    </row>
    <row r="234" spans="2:7" x14ac:dyDescent="0.35">
      <c r="B234" t="s">
        <v>351</v>
      </c>
      <c r="C234" t="s">
        <v>187</v>
      </c>
      <c r="F234" t="s">
        <v>877</v>
      </c>
      <c r="G234" t="s">
        <v>876</v>
      </c>
    </row>
    <row r="235" spans="2:7" x14ac:dyDescent="0.35">
      <c r="B235" t="s">
        <v>996</v>
      </c>
      <c r="C235" t="s">
        <v>997</v>
      </c>
      <c r="F235" t="s">
        <v>877</v>
      </c>
      <c r="G235" t="s">
        <v>876</v>
      </c>
    </row>
    <row r="236" spans="2:7" x14ac:dyDescent="0.35">
      <c r="B236" t="s">
        <v>998</v>
      </c>
      <c r="F236" t="s">
        <v>877</v>
      </c>
      <c r="G236" t="s">
        <v>876</v>
      </c>
    </row>
    <row r="237" spans="2:7" x14ac:dyDescent="0.35">
      <c r="B237" t="s">
        <v>998</v>
      </c>
      <c r="F237" t="s">
        <v>877</v>
      </c>
      <c r="G237" t="s">
        <v>876</v>
      </c>
    </row>
    <row r="238" spans="2:7" x14ac:dyDescent="0.35">
      <c r="B238" t="s">
        <v>999</v>
      </c>
      <c r="F238" t="s">
        <v>152</v>
      </c>
      <c r="G238" t="s">
        <v>880</v>
      </c>
    </row>
    <row r="239" spans="2:7" x14ac:dyDescent="0.35">
      <c r="B239" t="s">
        <v>353</v>
      </c>
      <c r="C239" t="s">
        <v>354</v>
      </c>
      <c r="F239" t="s">
        <v>152</v>
      </c>
      <c r="G239" t="s">
        <v>880</v>
      </c>
    </row>
    <row r="240" spans="2:7" x14ac:dyDescent="0.35">
      <c r="B240" t="s">
        <v>357</v>
      </c>
      <c r="F240" t="s">
        <v>152</v>
      </c>
      <c r="G240" t="s">
        <v>881</v>
      </c>
    </row>
    <row r="241" spans="2:7" x14ac:dyDescent="0.35">
      <c r="B241" t="s">
        <v>353</v>
      </c>
      <c r="C241" t="s">
        <v>354</v>
      </c>
      <c r="F241" t="s">
        <v>152</v>
      </c>
      <c r="G241" t="s">
        <v>880</v>
      </c>
    </row>
    <row r="242" spans="2:7" x14ac:dyDescent="0.35">
      <c r="B242" t="s">
        <v>357</v>
      </c>
      <c r="F242" t="s">
        <v>152</v>
      </c>
      <c r="G242" t="s">
        <v>152</v>
      </c>
    </row>
    <row r="243" spans="2:7" x14ac:dyDescent="0.35">
      <c r="B243" t="s">
        <v>1001</v>
      </c>
      <c r="C243" t="s">
        <v>1002</v>
      </c>
      <c r="F243" t="s">
        <v>152</v>
      </c>
      <c r="G243" t="s">
        <v>152</v>
      </c>
    </row>
    <row r="244" spans="2:7" x14ac:dyDescent="0.35">
      <c r="B244" t="s">
        <v>1005</v>
      </c>
      <c r="C244" t="s">
        <v>1006</v>
      </c>
      <c r="F244" t="s">
        <v>152</v>
      </c>
      <c r="G244" t="s">
        <v>152</v>
      </c>
    </row>
    <row r="245" spans="2:7" x14ac:dyDescent="0.35">
      <c r="B245" t="s">
        <v>359</v>
      </c>
      <c r="C245" t="s">
        <v>360</v>
      </c>
      <c r="F245" t="s">
        <v>152</v>
      </c>
      <c r="G245" t="s">
        <v>152</v>
      </c>
    </row>
    <row r="246" spans="2:7" x14ac:dyDescent="0.35">
      <c r="B246" t="s">
        <v>363</v>
      </c>
      <c r="F246" t="s">
        <v>152</v>
      </c>
      <c r="G246" t="s">
        <v>152</v>
      </c>
    </row>
    <row r="247" spans="2:7" x14ac:dyDescent="0.35">
      <c r="B247" t="s">
        <v>363</v>
      </c>
      <c r="F247" t="s">
        <v>152</v>
      </c>
      <c r="G247" t="s">
        <v>1009</v>
      </c>
    </row>
    <row r="248" spans="2:7" x14ac:dyDescent="0.35">
      <c r="B248" t="s">
        <v>1009</v>
      </c>
      <c r="F248" t="s">
        <v>152</v>
      </c>
      <c r="G248" t="s">
        <v>152</v>
      </c>
    </row>
    <row r="249" spans="2:7" x14ac:dyDescent="0.35">
      <c r="B249" t="s">
        <v>1009</v>
      </c>
      <c r="F249" t="s">
        <v>1011</v>
      </c>
      <c r="G249" t="s">
        <v>1010</v>
      </c>
    </row>
    <row r="250" spans="2:7" x14ac:dyDescent="0.35">
      <c r="B250" t="s">
        <v>364</v>
      </c>
      <c r="F250" t="s">
        <v>1011</v>
      </c>
      <c r="G250" t="s">
        <v>1010</v>
      </c>
    </row>
    <row r="251" spans="2:7" x14ac:dyDescent="0.35">
      <c r="B251" t="s">
        <v>1010</v>
      </c>
      <c r="C251" t="s">
        <v>1011</v>
      </c>
      <c r="F251" t="s">
        <v>1011</v>
      </c>
      <c r="G251" t="s">
        <v>1010</v>
      </c>
    </row>
    <row r="252" spans="2:7" x14ac:dyDescent="0.35">
      <c r="B252" t="s">
        <v>1014</v>
      </c>
      <c r="C252" t="s">
        <v>1015</v>
      </c>
      <c r="F252" t="s">
        <v>1011</v>
      </c>
      <c r="G252" t="s">
        <v>1010</v>
      </c>
    </row>
    <row r="253" spans="2:7" x14ac:dyDescent="0.35">
      <c r="B253" t="s">
        <v>1018</v>
      </c>
      <c r="F253" t="s">
        <v>1011</v>
      </c>
      <c r="G253" t="s">
        <v>1010</v>
      </c>
    </row>
    <row r="254" spans="2:7" x14ac:dyDescent="0.35">
      <c r="B254" t="s">
        <v>1019</v>
      </c>
      <c r="C254" t="s">
        <v>1020</v>
      </c>
      <c r="F254" t="s">
        <v>152</v>
      </c>
      <c r="G254" t="s">
        <v>152</v>
      </c>
    </row>
    <row r="255" spans="2:7" x14ac:dyDescent="0.35">
      <c r="B255" t="s">
        <v>1023</v>
      </c>
      <c r="F255" t="s">
        <v>152</v>
      </c>
      <c r="G255" t="s">
        <v>152</v>
      </c>
    </row>
    <row r="256" spans="2:7" x14ac:dyDescent="0.35">
      <c r="B256" t="s">
        <v>1026</v>
      </c>
      <c r="C256" t="s">
        <v>1027</v>
      </c>
      <c r="F256" t="s">
        <v>1020</v>
      </c>
      <c r="G256" t="s">
        <v>1019</v>
      </c>
    </row>
    <row r="257" spans="2:7" x14ac:dyDescent="0.35">
      <c r="B257" t="s">
        <v>367</v>
      </c>
      <c r="F257" t="s">
        <v>1027</v>
      </c>
      <c r="G257" t="s">
        <v>1026</v>
      </c>
    </row>
    <row r="258" spans="2:7" x14ac:dyDescent="0.35">
      <c r="B258" t="s">
        <v>367</v>
      </c>
      <c r="F258" t="s">
        <v>152</v>
      </c>
      <c r="G258" t="s">
        <v>152</v>
      </c>
    </row>
    <row r="259" spans="2:7" x14ac:dyDescent="0.35">
      <c r="B259" t="s">
        <v>367</v>
      </c>
      <c r="F259" t="s">
        <v>152</v>
      </c>
      <c r="G259" t="s">
        <v>152</v>
      </c>
    </row>
    <row r="260" spans="2:7" x14ac:dyDescent="0.35">
      <c r="B260" t="s">
        <v>368</v>
      </c>
      <c r="F260" t="s">
        <v>152</v>
      </c>
      <c r="G260" t="s">
        <v>152</v>
      </c>
    </row>
    <row r="261" spans="2:7" x14ac:dyDescent="0.35">
      <c r="B261" t="s">
        <v>1030</v>
      </c>
      <c r="C261" t="s">
        <v>187</v>
      </c>
      <c r="F261" t="s">
        <v>152</v>
      </c>
      <c r="G261" t="s">
        <v>368</v>
      </c>
    </row>
    <row r="262" spans="2:7" x14ac:dyDescent="0.35">
      <c r="B262" t="s">
        <v>1032</v>
      </c>
      <c r="C262" t="s">
        <v>1033</v>
      </c>
      <c r="F262" t="s">
        <v>152</v>
      </c>
      <c r="G262" t="s">
        <v>152</v>
      </c>
    </row>
    <row r="263" spans="2:7" x14ac:dyDescent="0.35">
      <c r="B263" t="s">
        <v>1032</v>
      </c>
      <c r="C263" t="s">
        <v>1033</v>
      </c>
      <c r="F263" t="s">
        <v>1033</v>
      </c>
      <c r="G263" t="s">
        <v>1032</v>
      </c>
    </row>
    <row r="264" spans="2:7" x14ac:dyDescent="0.35">
      <c r="B264" t="s">
        <v>1032</v>
      </c>
      <c r="C264" t="s">
        <v>1033</v>
      </c>
      <c r="F264" t="s">
        <v>1033</v>
      </c>
      <c r="G264" t="s">
        <v>1032</v>
      </c>
    </row>
    <row r="265" spans="2:7" x14ac:dyDescent="0.35">
      <c r="B265" t="s">
        <v>1037</v>
      </c>
      <c r="C265" t="s">
        <v>1038</v>
      </c>
      <c r="F265" t="s">
        <v>1033</v>
      </c>
      <c r="G265" t="s">
        <v>1032</v>
      </c>
    </row>
    <row r="266" spans="2:7" x14ac:dyDescent="0.35">
      <c r="F266" t="s">
        <v>1033</v>
      </c>
      <c r="G266" t="s">
        <v>1032</v>
      </c>
    </row>
    <row r="267" spans="2:7" x14ac:dyDescent="0.35">
      <c r="F267" t="s">
        <v>1033</v>
      </c>
      <c r="G267" t="s">
        <v>1032</v>
      </c>
    </row>
    <row r="268" spans="2:7" x14ac:dyDescent="0.35">
      <c r="F268" t="s">
        <v>1033</v>
      </c>
      <c r="G268" t="s">
        <v>1032</v>
      </c>
    </row>
    <row r="269" spans="2:7" x14ac:dyDescent="0.35">
      <c r="F269" t="s">
        <v>1033</v>
      </c>
      <c r="G269" t="s">
        <v>1032</v>
      </c>
    </row>
    <row r="270" spans="2:7" x14ac:dyDescent="0.35">
      <c r="F270" t="s">
        <v>1033</v>
      </c>
      <c r="G270" t="s">
        <v>1032</v>
      </c>
    </row>
    <row r="271" spans="2:7" x14ac:dyDescent="0.35">
      <c r="F271" t="s">
        <v>1033</v>
      </c>
      <c r="G271" t="s">
        <v>1032</v>
      </c>
    </row>
    <row r="272" spans="2:7" x14ac:dyDescent="0.35">
      <c r="F272" t="s">
        <v>1033</v>
      </c>
      <c r="G272" t="s">
        <v>1032</v>
      </c>
    </row>
    <row r="273" spans="6:7" x14ac:dyDescent="0.35">
      <c r="F273" t="s">
        <v>1033</v>
      </c>
      <c r="G273" t="s">
        <v>1032</v>
      </c>
    </row>
    <row r="274" spans="6:7" x14ac:dyDescent="0.35">
      <c r="F274" t="s">
        <v>1033</v>
      </c>
      <c r="G274" t="s">
        <v>1032</v>
      </c>
    </row>
    <row r="275" spans="6:7" x14ac:dyDescent="0.35">
      <c r="F275" t="s">
        <v>1038</v>
      </c>
      <c r="G275" t="s">
        <v>1037</v>
      </c>
    </row>
    <row r="276" spans="6:7" x14ac:dyDescent="0.35">
      <c r="F276" t="s">
        <v>1038</v>
      </c>
      <c r="G276" t="s">
        <v>1037</v>
      </c>
    </row>
    <row r="277" spans="6:7" x14ac:dyDescent="0.35">
      <c r="F277" t="s">
        <v>1038</v>
      </c>
      <c r="G277" t="s">
        <v>1037</v>
      </c>
    </row>
    <row r="278" spans="6:7" x14ac:dyDescent="0.35">
      <c r="F278" t="s">
        <v>1038</v>
      </c>
      <c r="G278" t="s">
        <v>1037</v>
      </c>
    </row>
    <row r="279" spans="6:7" x14ac:dyDescent="0.35">
      <c r="F279" t="s">
        <v>1038</v>
      </c>
      <c r="G279" t="s">
        <v>1037</v>
      </c>
    </row>
    <row r="280" spans="6:7" x14ac:dyDescent="0.35">
      <c r="F280" t="s">
        <v>152</v>
      </c>
      <c r="G280" t="s">
        <v>152</v>
      </c>
    </row>
    <row r="281" spans="6:7" x14ac:dyDescent="0.35">
      <c r="F281" t="s">
        <v>152</v>
      </c>
      <c r="G281" t="s">
        <v>152</v>
      </c>
    </row>
    <row r="282" spans="6:7" x14ac:dyDescent="0.35">
      <c r="F282" t="s">
        <v>152</v>
      </c>
      <c r="G282" t="s">
        <v>152</v>
      </c>
    </row>
    <row r="283" spans="6:7" x14ac:dyDescent="0.35">
      <c r="F283" t="s">
        <v>152</v>
      </c>
      <c r="G283" t="s">
        <v>152</v>
      </c>
    </row>
    <row r="284" spans="6:7" x14ac:dyDescent="0.35">
      <c r="F284" t="s">
        <v>152</v>
      </c>
      <c r="G284" t="s">
        <v>152</v>
      </c>
    </row>
    <row r="285" spans="6:7" x14ac:dyDescent="0.35">
      <c r="F285" t="s">
        <v>152</v>
      </c>
      <c r="G285" t="s">
        <v>152</v>
      </c>
    </row>
    <row r="286" spans="6:7" x14ac:dyDescent="0.35">
      <c r="F286" t="s">
        <v>152</v>
      </c>
      <c r="G286" t="s">
        <v>884</v>
      </c>
    </row>
    <row r="287" spans="6:7" x14ac:dyDescent="0.35">
      <c r="F287" t="s">
        <v>199</v>
      </c>
      <c r="G287" t="s">
        <v>198</v>
      </c>
    </row>
    <row r="288" spans="6:7" x14ac:dyDescent="0.35">
      <c r="F288" t="s">
        <v>152</v>
      </c>
      <c r="G288" t="s">
        <v>152</v>
      </c>
    </row>
    <row r="289" spans="6:7" x14ac:dyDescent="0.35">
      <c r="F289" t="s">
        <v>152</v>
      </c>
      <c r="G289" t="s">
        <v>152</v>
      </c>
    </row>
    <row r="290" spans="6:7" x14ac:dyDescent="0.35">
      <c r="F290" t="s">
        <v>152</v>
      </c>
      <c r="G290" t="s">
        <v>152</v>
      </c>
    </row>
    <row r="291" spans="6:7" x14ac:dyDescent="0.35">
      <c r="F291" t="s">
        <v>152</v>
      </c>
      <c r="G291" t="s">
        <v>152</v>
      </c>
    </row>
    <row r="292" spans="6:7" x14ac:dyDescent="0.35">
      <c r="F292" t="s">
        <v>152</v>
      </c>
      <c r="G292" t="s">
        <v>152</v>
      </c>
    </row>
    <row r="293" spans="6:7" x14ac:dyDescent="0.35">
      <c r="F293" t="s">
        <v>152</v>
      </c>
      <c r="G293" t="s">
        <v>152</v>
      </c>
    </row>
    <row r="294" spans="6:7" x14ac:dyDescent="0.35">
      <c r="F294" t="s">
        <v>152</v>
      </c>
      <c r="G294" t="s">
        <v>152</v>
      </c>
    </row>
    <row r="295" spans="6:7" x14ac:dyDescent="0.35">
      <c r="F295" t="s">
        <v>152</v>
      </c>
      <c r="G295" t="s">
        <v>152</v>
      </c>
    </row>
    <row r="296" spans="6:7" x14ac:dyDescent="0.35">
      <c r="F296" t="s">
        <v>152</v>
      </c>
      <c r="G296" t="s">
        <v>152</v>
      </c>
    </row>
    <row r="297" spans="6:7" x14ac:dyDescent="0.35">
      <c r="F297" t="s">
        <v>210</v>
      </c>
      <c r="G297" t="s">
        <v>209</v>
      </c>
    </row>
    <row r="298" spans="6:7" x14ac:dyDescent="0.35">
      <c r="F298" t="s">
        <v>152</v>
      </c>
      <c r="G298" t="s">
        <v>152</v>
      </c>
    </row>
    <row r="299" spans="6:7" x14ac:dyDescent="0.35">
      <c r="F299" t="s">
        <v>152</v>
      </c>
      <c r="G299" t="s">
        <v>152</v>
      </c>
    </row>
    <row r="300" spans="6:7" x14ac:dyDescent="0.35">
      <c r="F300" t="s">
        <v>212</v>
      </c>
      <c r="G300" t="s">
        <v>211</v>
      </c>
    </row>
    <row r="301" spans="6:7" x14ac:dyDescent="0.35">
      <c r="F301" t="s">
        <v>152</v>
      </c>
      <c r="G301" t="s">
        <v>215</v>
      </c>
    </row>
    <row r="302" spans="6:7" x14ac:dyDescent="0.35">
      <c r="F302" t="s">
        <v>152</v>
      </c>
      <c r="G302" t="s">
        <v>216</v>
      </c>
    </row>
    <row r="303" spans="6:7" x14ac:dyDescent="0.35">
      <c r="F303" t="s">
        <v>152</v>
      </c>
      <c r="G303" t="s">
        <v>216</v>
      </c>
    </row>
    <row r="304" spans="6:7" x14ac:dyDescent="0.35">
      <c r="F304" t="s">
        <v>152</v>
      </c>
      <c r="G304" t="s">
        <v>152</v>
      </c>
    </row>
    <row r="305" spans="6:7" x14ac:dyDescent="0.35">
      <c r="F305" t="s">
        <v>889</v>
      </c>
      <c r="G305" t="s">
        <v>888</v>
      </c>
    </row>
    <row r="306" spans="6:7" x14ac:dyDescent="0.35">
      <c r="F306" t="s">
        <v>889</v>
      </c>
      <c r="G306" t="s">
        <v>888</v>
      </c>
    </row>
    <row r="307" spans="6:7" x14ac:dyDescent="0.35">
      <c r="F307" t="s">
        <v>152</v>
      </c>
      <c r="G307" t="s">
        <v>152</v>
      </c>
    </row>
    <row r="308" spans="6:7" x14ac:dyDescent="0.35">
      <c r="F308" t="s">
        <v>152</v>
      </c>
      <c r="G308" t="s">
        <v>152</v>
      </c>
    </row>
    <row r="309" spans="6:7" x14ac:dyDescent="0.35">
      <c r="F309" t="s">
        <v>152</v>
      </c>
      <c r="G309" t="s">
        <v>152</v>
      </c>
    </row>
    <row r="310" spans="6:7" x14ac:dyDescent="0.35">
      <c r="F310" t="s">
        <v>152</v>
      </c>
      <c r="G310" t="s">
        <v>152</v>
      </c>
    </row>
    <row r="311" spans="6:7" x14ac:dyDescent="0.35">
      <c r="F311" t="s">
        <v>152</v>
      </c>
      <c r="G311" t="s">
        <v>152</v>
      </c>
    </row>
    <row r="312" spans="6:7" x14ac:dyDescent="0.35">
      <c r="F312" t="s">
        <v>152</v>
      </c>
      <c r="G312" t="s">
        <v>152</v>
      </c>
    </row>
    <row r="313" spans="6:7" x14ac:dyDescent="0.35">
      <c r="F313" t="s">
        <v>223</v>
      </c>
      <c r="G313" t="s">
        <v>222</v>
      </c>
    </row>
    <row r="314" spans="6:7" x14ac:dyDescent="0.35">
      <c r="F314" t="s">
        <v>223</v>
      </c>
      <c r="G314" t="s">
        <v>222</v>
      </c>
    </row>
    <row r="315" spans="6:7" x14ac:dyDescent="0.35">
      <c r="F315" t="s">
        <v>223</v>
      </c>
      <c r="G315" t="s">
        <v>222</v>
      </c>
    </row>
    <row r="316" spans="6:7" x14ac:dyDescent="0.35">
      <c r="F316" t="s">
        <v>152</v>
      </c>
      <c r="G316" t="s">
        <v>152</v>
      </c>
    </row>
    <row r="317" spans="6:7" x14ac:dyDescent="0.35">
      <c r="F317" t="s">
        <v>152</v>
      </c>
      <c r="G317" t="s">
        <v>152</v>
      </c>
    </row>
    <row r="318" spans="6:7" x14ac:dyDescent="0.35">
      <c r="F318" t="s">
        <v>152</v>
      </c>
      <c r="G318" t="s">
        <v>152</v>
      </c>
    </row>
    <row r="319" spans="6:7" x14ac:dyDescent="0.35">
      <c r="F319" t="s">
        <v>152</v>
      </c>
      <c r="G319" t="s">
        <v>152</v>
      </c>
    </row>
    <row r="320" spans="6:7" x14ac:dyDescent="0.35">
      <c r="F320" t="s">
        <v>152</v>
      </c>
      <c r="G320" t="s">
        <v>152</v>
      </c>
    </row>
    <row r="321" spans="6:7" x14ac:dyDescent="0.35">
      <c r="F321" t="s">
        <v>152</v>
      </c>
      <c r="G321" t="s">
        <v>152</v>
      </c>
    </row>
    <row r="322" spans="6:7" x14ac:dyDescent="0.35">
      <c r="F322" t="s">
        <v>152</v>
      </c>
      <c r="G322" t="s">
        <v>152</v>
      </c>
    </row>
    <row r="323" spans="6:7" x14ac:dyDescent="0.35">
      <c r="F323" t="s">
        <v>152</v>
      </c>
      <c r="G323" t="s">
        <v>152</v>
      </c>
    </row>
    <row r="324" spans="6:7" x14ac:dyDescent="0.35">
      <c r="F324" t="s">
        <v>152</v>
      </c>
      <c r="G324" t="s">
        <v>152</v>
      </c>
    </row>
    <row r="325" spans="6:7" x14ac:dyDescent="0.35">
      <c r="F325" t="s">
        <v>152</v>
      </c>
      <c r="G325" t="s">
        <v>152</v>
      </c>
    </row>
    <row r="326" spans="6:7" x14ac:dyDescent="0.35">
      <c r="F326" t="s">
        <v>152</v>
      </c>
      <c r="G326" t="s">
        <v>152</v>
      </c>
    </row>
    <row r="327" spans="6:7" x14ac:dyDescent="0.35">
      <c r="F327" t="s">
        <v>152</v>
      </c>
      <c r="G327" t="s">
        <v>152</v>
      </c>
    </row>
    <row r="328" spans="6:7" x14ac:dyDescent="0.35">
      <c r="F328" t="s">
        <v>228</v>
      </c>
      <c r="G328" t="s">
        <v>227</v>
      </c>
    </row>
    <row r="329" spans="6:7" x14ac:dyDescent="0.35">
      <c r="F329" t="s">
        <v>228</v>
      </c>
      <c r="G329" t="s">
        <v>227</v>
      </c>
    </row>
    <row r="330" spans="6:7" x14ac:dyDescent="0.35">
      <c r="F330" t="s">
        <v>228</v>
      </c>
      <c r="G330" t="s">
        <v>227</v>
      </c>
    </row>
    <row r="331" spans="6:7" x14ac:dyDescent="0.35">
      <c r="F331" t="s">
        <v>228</v>
      </c>
      <c r="G331" t="s">
        <v>227</v>
      </c>
    </row>
    <row r="332" spans="6:7" x14ac:dyDescent="0.35">
      <c r="F332" t="s">
        <v>228</v>
      </c>
      <c r="G332" t="s">
        <v>227</v>
      </c>
    </row>
    <row r="333" spans="6:7" x14ac:dyDescent="0.35">
      <c r="F333" t="s">
        <v>228</v>
      </c>
      <c r="G333" t="s">
        <v>227</v>
      </c>
    </row>
    <row r="334" spans="6:7" x14ac:dyDescent="0.35">
      <c r="F334" t="s">
        <v>909</v>
      </c>
      <c r="G334" t="s">
        <v>908</v>
      </c>
    </row>
    <row r="335" spans="6:7" x14ac:dyDescent="0.35">
      <c r="F335" t="s">
        <v>909</v>
      </c>
      <c r="G335" t="s">
        <v>908</v>
      </c>
    </row>
    <row r="336" spans="6:7" x14ac:dyDescent="0.35">
      <c r="F336" t="s">
        <v>909</v>
      </c>
      <c r="G336" t="s">
        <v>908</v>
      </c>
    </row>
    <row r="337" spans="6:7" x14ac:dyDescent="0.35">
      <c r="F337" t="s">
        <v>909</v>
      </c>
      <c r="G337" t="s">
        <v>908</v>
      </c>
    </row>
    <row r="338" spans="6:7" x14ac:dyDescent="0.35">
      <c r="F338" t="s">
        <v>909</v>
      </c>
      <c r="G338" t="s">
        <v>908</v>
      </c>
    </row>
    <row r="339" spans="6:7" x14ac:dyDescent="0.35">
      <c r="F339" t="s">
        <v>152</v>
      </c>
      <c r="G339" t="s">
        <v>152</v>
      </c>
    </row>
    <row r="340" spans="6:7" x14ac:dyDescent="0.35">
      <c r="F340" t="s">
        <v>152</v>
      </c>
      <c r="G340" t="s">
        <v>152</v>
      </c>
    </row>
    <row r="341" spans="6:7" x14ac:dyDescent="0.35">
      <c r="F341" t="s">
        <v>152</v>
      </c>
      <c r="G341" t="s">
        <v>152</v>
      </c>
    </row>
    <row r="342" spans="6:7" x14ac:dyDescent="0.35">
      <c r="F342" t="s">
        <v>152</v>
      </c>
      <c r="G342" t="s">
        <v>152</v>
      </c>
    </row>
    <row r="343" spans="6:7" x14ac:dyDescent="0.35">
      <c r="F343" t="s">
        <v>152</v>
      </c>
      <c r="G343" t="s">
        <v>152</v>
      </c>
    </row>
    <row r="344" spans="6:7" x14ac:dyDescent="0.35">
      <c r="F344" t="s">
        <v>152</v>
      </c>
      <c r="G344" t="s">
        <v>152</v>
      </c>
    </row>
    <row r="345" spans="6:7" x14ac:dyDescent="0.35">
      <c r="F345" t="s">
        <v>152</v>
      </c>
      <c r="G345" t="s">
        <v>152</v>
      </c>
    </row>
    <row r="346" spans="6:7" x14ac:dyDescent="0.35">
      <c r="F346" t="s">
        <v>152</v>
      </c>
      <c r="G346" t="s">
        <v>914</v>
      </c>
    </row>
    <row r="347" spans="6:7" x14ac:dyDescent="0.35">
      <c r="F347" t="s">
        <v>152</v>
      </c>
      <c r="G347" t="s">
        <v>152</v>
      </c>
    </row>
    <row r="348" spans="6:7" x14ac:dyDescent="0.35">
      <c r="F348" t="s">
        <v>152</v>
      </c>
      <c r="G348" t="s">
        <v>916</v>
      </c>
    </row>
    <row r="349" spans="6:7" x14ac:dyDescent="0.35">
      <c r="F349" t="s">
        <v>152</v>
      </c>
      <c r="G349" t="s">
        <v>152</v>
      </c>
    </row>
    <row r="350" spans="6:7" x14ac:dyDescent="0.35">
      <c r="F350" t="s">
        <v>152</v>
      </c>
      <c r="G350" t="s">
        <v>152</v>
      </c>
    </row>
    <row r="351" spans="6:7" x14ac:dyDescent="0.35">
      <c r="F351" t="s">
        <v>152</v>
      </c>
      <c r="G351" t="s">
        <v>152</v>
      </c>
    </row>
    <row r="352" spans="6:7" x14ac:dyDescent="0.35">
      <c r="F352" t="s">
        <v>152</v>
      </c>
      <c r="G352" t="s">
        <v>152</v>
      </c>
    </row>
    <row r="353" spans="6:7" x14ac:dyDescent="0.35">
      <c r="F353" t="s">
        <v>925</v>
      </c>
      <c r="G353" t="s">
        <v>924</v>
      </c>
    </row>
    <row r="354" spans="6:7" x14ac:dyDescent="0.35">
      <c r="F354" t="s">
        <v>925</v>
      </c>
      <c r="G354" t="s">
        <v>924</v>
      </c>
    </row>
    <row r="355" spans="6:7" x14ac:dyDescent="0.35">
      <c r="F355" t="s">
        <v>234</v>
      </c>
      <c r="G355" t="s">
        <v>233</v>
      </c>
    </row>
    <row r="356" spans="6:7" x14ac:dyDescent="0.35">
      <c r="F356" t="s">
        <v>234</v>
      </c>
      <c r="G356" t="s">
        <v>233</v>
      </c>
    </row>
    <row r="357" spans="6:7" x14ac:dyDescent="0.35">
      <c r="F357" t="s">
        <v>234</v>
      </c>
      <c r="G357" t="s">
        <v>233</v>
      </c>
    </row>
    <row r="358" spans="6:7" x14ac:dyDescent="0.35">
      <c r="F358" t="s">
        <v>234</v>
      </c>
      <c r="G358" t="s">
        <v>233</v>
      </c>
    </row>
    <row r="359" spans="6:7" x14ac:dyDescent="0.35">
      <c r="F359" t="s">
        <v>234</v>
      </c>
      <c r="G359" t="s">
        <v>233</v>
      </c>
    </row>
    <row r="360" spans="6:7" x14ac:dyDescent="0.35">
      <c r="F360" t="s">
        <v>152</v>
      </c>
      <c r="G360" t="s">
        <v>152</v>
      </c>
    </row>
    <row r="361" spans="6:7" x14ac:dyDescent="0.35">
      <c r="F361" t="s">
        <v>152</v>
      </c>
      <c r="G361" t="s">
        <v>152</v>
      </c>
    </row>
    <row r="362" spans="6:7" x14ac:dyDescent="0.35">
      <c r="F362" t="s">
        <v>152</v>
      </c>
      <c r="G362" t="s">
        <v>152</v>
      </c>
    </row>
    <row r="363" spans="6:7" x14ac:dyDescent="0.35">
      <c r="F363" t="s">
        <v>930</v>
      </c>
      <c r="G363" t="s">
        <v>929</v>
      </c>
    </row>
    <row r="364" spans="6:7" x14ac:dyDescent="0.35">
      <c r="F364" t="s">
        <v>930</v>
      </c>
      <c r="G364" t="s">
        <v>929</v>
      </c>
    </row>
    <row r="365" spans="6:7" x14ac:dyDescent="0.35">
      <c r="F365" t="s">
        <v>934</v>
      </c>
      <c r="G365" t="s">
        <v>933</v>
      </c>
    </row>
    <row r="366" spans="6:7" x14ac:dyDescent="0.35">
      <c r="F366" t="s">
        <v>930</v>
      </c>
      <c r="G366" t="s">
        <v>929</v>
      </c>
    </row>
    <row r="367" spans="6:7" x14ac:dyDescent="0.35">
      <c r="F367" t="s">
        <v>930</v>
      </c>
      <c r="G367" t="s">
        <v>929</v>
      </c>
    </row>
    <row r="368" spans="6:7" x14ac:dyDescent="0.35">
      <c r="F368" t="s">
        <v>934</v>
      </c>
      <c r="G368" t="s">
        <v>933</v>
      </c>
    </row>
    <row r="369" spans="6:7" x14ac:dyDescent="0.35">
      <c r="F369" t="s">
        <v>930</v>
      </c>
      <c r="G369" t="s">
        <v>929</v>
      </c>
    </row>
    <row r="370" spans="6:7" x14ac:dyDescent="0.35">
      <c r="F370" t="s">
        <v>930</v>
      </c>
      <c r="G370" t="s">
        <v>929</v>
      </c>
    </row>
    <row r="371" spans="6:7" x14ac:dyDescent="0.35">
      <c r="F371" t="s">
        <v>152</v>
      </c>
      <c r="G371" t="s">
        <v>152</v>
      </c>
    </row>
    <row r="372" spans="6:7" x14ac:dyDescent="0.35">
      <c r="F372" t="s">
        <v>152</v>
      </c>
      <c r="G372" t="s">
        <v>247</v>
      </c>
    </row>
    <row r="373" spans="6:7" x14ac:dyDescent="0.35">
      <c r="F373" t="s">
        <v>939</v>
      </c>
      <c r="G373" t="s">
        <v>938</v>
      </c>
    </row>
    <row r="374" spans="6:7" x14ac:dyDescent="0.35">
      <c r="F374" t="s">
        <v>939</v>
      </c>
      <c r="G374" t="s">
        <v>938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4E890-DF68-4D12-9091-2D89FF9A1475}">
  <sheetPr codeName="Sheet2"/>
  <dimension ref="B1:H9"/>
  <sheetViews>
    <sheetView workbookViewId="0"/>
  </sheetViews>
  <sheetFormatPr defaultRowHeight="14.5" x14ac:dyDescent="0.35"/>
  <cols>
    <col min="2" max="2" width="9.36328125" customWidth="1"/>
    <col min="4" max="4" width="10.08984375" bestFit="1" customWidth="1"/>
    <col min="5" max="5" width="20.08984375" bestFit="1" customWidth="1"/>
    <col min="6" max="6" width="60.1796875" bestFit="1" customWidth="1"/>
    <col min="7" max="7" width="29.26953125" bestFit="1" customWidth="1"/>
  </cols>
  <sheetData>
    <row r="1" spans="2:8" x14ac:dyDescent="0.35">
      <c r="F1" t="s">
        <v>103</v>
      </c>
      <c r="G1" t="s">
        <v>104</v>
      </c>
      <c r="H1" t="s">
        <v>105</v>
      </c>
    </row>
    <row r="2" spans="2:8" x14ac:dyDescent="0.35">
      <c r="B2" s="5" t="s">
        <v>18</v>
      </c>
      <c r="C2">
        <v>2013</v>
      </c>
      <c r="D2" t="s">
        <v>19</v>
      </c>
      <c r="E2" t="s">
        <v>106</v>
      </c>
      <c r="F2" t="s">
        <v>107</v>
      </c>
      <c r="G2" t="s">
        <v>108</v>
      </c>
      <c r="H2" t="s">
        <v>109</v>
      </c>
    </row>
    <row r="3" spans="2:8" x14ac:dyDescent="0.35">
      <c r="B3" s="5" t="s">
        <v>20</v>
      </c>
      <c r="C3">
        <v>2010</v>
      </c>
      <c r="D3" t="s">
        <v>19</v>
      </c>
      <c r="E3" t="s">
        <v>106</v>
      </c>
      <c r="F3" t="s">
        <v>110</v>
      </c>
      <c r="G3" t="s">
        <v>111</v>
      </c>
      <c r="H3" t="s">
        <v>112</v>
      </c>
    </row>
    <row r="4" spans="2:8" x14ac:dyDescent="0.35">
      <c r="B4" s="5" t="s">
        <v>24</v>
      </c>
      <c r="C4">
        <v>2010</v>
      </c>
      <c r="D4" t="s">
        <v>19</v>
      </c>
      <c r="E4" t="s">
        <v>113</v>
      </c>
      <c r="F4" s="6" t="s">
        <v>114</v>
      </c>
      <c r="G4" t="s">
        <v>115</v>
      </c>
      <c r="H4" t="s">
        <v>116</v>
      </c>
    </row>
    <row r="5" spans="2:8" x14ac:dyDescent="0.35">
      <c r="B5" s="5" t="s">
        <v>23</v>
      </c>
      <c r="C5">
        <v>2011</v>
      </c>
      <c r="D5" t="s">
        <v>19</v>
      </c>
      <c r="E5" t="s">
        <v>117</v>
      </c>
      <c r="F5" s="6" t="s">
        <v>118</v>
      </c>
      <c r="G5" t="s">
        <v>119</v>
      </c>
      <c r="H5" t="s">
        <v>116</v>
      </c>
    </row>
    <row r="6" spans="2:8" x14ac:dyDescent="0.35">
      <c r="B6" s="5" t="s">
        <v>21</v>
      </c>
      <c r="C6">
        <v>2010</v>
      </c>
      <c r="D6" t="s">
        <v>19</v>
      </c>
      <c r="E6" t="s">
        <v>120</v>
      </c>
      <c r="F6" t="s">
        <v>121</v>
      </c>
      <c r="G6" t="s">
        <v>122</v>
      </c>
      <c r="H6" t="s">
        <v>112</v>
      </c>
    </row>
    <row r="7" spans="2:8" x14ac:dyDescent="0.35">
      <c r="B7" s="5" t="s">
        <v>22</v>
      </c>
      <c r="C7">
        <v>2013</v>
      </c>
      <c r="D7" t="s">
        <v>19</v>
      </c>
      <c r="E7" t="s">
        <v>106</v>
      </c>
      <c r="F7" t="s">
        <v>123</v>
      </c>
      <c r="G7" t="s">
        <v>119</v>
      </c>
      <c r="H7" t="s">
        <v>124</v>
      </c>
    </row>
    <row r="8" spans="2:8" x14ac:dyDescent="0.35">
      <c r="B8" s="5" t="s">
        <v>25</v>
      </c>
      <c r="C8">
        <v>2016</v>
      </c>
      <c r="D8" t="s">
        <v>26</v>
      </c>
      <c r="E8" t="s">
        <v>125</v>
      </c>
      <c r="F8" t="s">
        <v>126</v>
      </c>
      <c r="G8" t="s">
        <v>127</v>
      </c>
      <c r="H8" t="s">
        <v>124</v>
      </c>
    </row>
    <row r="9" spans="2:8" x14ac:dyDescent="0.35">
      <c r="B9" s="5" t="s">
        <v>27</v>
      </c>
      <c r="C9">
        <v>2016</v>
      </c>
      <c r="D9" t="s">
        <v>26</v>
      </c>
      <c r="E9" t="s">
        <v>120</v>
      </c>
      <c r="F9" t="s">
        <v>128</v>
      </c>
      <c r="G9" t="s">
        <v>108</v>
      </c>
      <c r="H9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EA05-6D87-4F9F-A391-7C87AC7E14AC}">
  <sheetPr codeName="Sheet3"/>
  <dimension ref="A1:E535"/>
  <sheetViews>
    <sheetView workbookViewId="0">
      <selection activeCell="A2" sqref="A2"/>
    </sheetView>
  </sheetViews>
  <sheetFormatPr defaultRowHeight="14.5" x14ac:dyDescent="0.35"/>
  <cols>
    <col min="2" max="3" width="10.7265625" bestFit="1" customWidth="1"/>
    <col min="4" max="4" width="10.08984375" bestFit="1" customWidth="1"/>
    <col min="5" max="5" width="9.26953125" bestFit="1" customWidth="1"/>
    <col min="8" max="9" width="9.81640625" bestFit="1" customWidth="1"/>
  </cols>
  <sheetData>
    <row r="1" spans="1:5" x14ac:dyDescent="0.35">
      <c r="A1" t="s">
        <v>15</v>
      </c>
      <c r="B1" t="s">
        <v>16</v>
      </c>
      <c r="C1" t="s">
        <v>28</v>
      </c>
      <c r="D1" t="s">
        <v>17</v>
      </c>
      <c r="E1" t="s">
        <v>14</v>
      </c>
    </row>
    <row r="2" spans="1:5" x14ac:dyDescent="0.35">
      <c r="A2">
        <v>1</v>
      </c>
      <c r="B2">
        <v>3398480</v>
      </c>
      <c r="C2">
        <v>4398480</v>
      </c>
      <c r="D2" t="s">
        <v>19</v>
      </c>
      <c r="E2" t="s">
        <v>24</v>
      </c>
    </row>
    <row r="3" spans="1:5" x14ac:dyDescent="0.35">
      <c r="A3" s="3">
        <v>1</v>
      </c>
      <c r="B3">
        <v>6780390</v>
      </c>
      <c r="C3">
        <v>7780390</v>
      </c>
      <c r="D3" t="s">
        <v>19</v>
      </c>
      <c r="E3" t="s">
        <v>24</v>
      </c>
    </row>
    <row r="4" spans="1:5" x14ac:dyDescent="0.35">
      <c r="A4" s="3">
        <v>1</v>
      </c>
      <c r="B4">
        <v>16921899</v>
      </c>
      <c r="C4">
        <v>17921899</v>
      </c>
      <c r="D4" t="s">
        <v>19</v>
      </c>
      <c r="E4" t="s">
        <v>24</v>
      </c>
    </row>
    <row r="5" spans="1:5" x14ac:dyDescent="0.35">
      <c r="A5">
        <v>1</v>
      </c>
      <c r="B5">
        <v>23373183</v>
      </c>
      <c r="C5">
        <v>24373183</v>
      </c>
      <c r="D5" t="s">
        <v>19</v>
      </c>
      <c r="E5" t="s">
        <v>24</v>
      </c>
    </row>
    <row r="6" spans="1:5" x14ac:dyDescent="0.35">
      <c r="A6" s="3">
        <v>1</v>
      </c>
      <c r="B6">
        <v>43610051</v>
      </c>
      <c r="C6">
        <v>44610051</v>
      </c>
      <c r="D6" t="s">
        <v>19</v>
      </c>
      <c r="E6" t="s">
        <v>24</v>
      </c>
    </row>
    <row r="7" spans="1:5" x14ac:dyDescent="0.35">
      <c r="A7" s="3">
        <v>1</v>
      </c>
      <c r="B7">
        <v>44662308</v>
      </c>
      <c r="C7">
        <v>45662308</v>
      </c>
      <c r="D7" t="s">
        <v>19</v>
      </c>
      <c r="E7" t="s">
        <v>24</v>
      </c>
    </row>
    <row r="8" spans="1:5" x14ac:dyDescent="0.35">
      <c r="A8">
        <v>1</v>
      </c>
      <c r="B8">
        <v>44662308</v>
      </c>
      <c r="C8">
        <v>45662308</v>
      </c>
      <c r="D8" t="s">
        <v>19</v>
      </c>
      <c r="E8" t="s">
        <v>24</v>
      </c>
    </row>
    <row r="9" spans="1:5" x14ac:dyDescent="0.35">
      <c r="A9" s="3">
        <v>1</v>
      </c>
      <c r="B9">
        <v>64075015</v>
      </c>
      <c r="C9">
        <v>65075015</v>
      </c>
      <c r="D9" t="s">
        <v>19</v>
      </c>
      <c r="E9" t="s">
        <v>24</v>
      </c>
    </row>
    <row r="10" spans="1:5" x14ac:dyDescent="0.35">
      <c r="A10" s="3">
        <v>1</v>
      </c>
      <c r="B10">
        <v>65110552</v>
      </c>
      <c r="C10">
        <v>66110552</v>
      </c>
      <c r="D10" t="s">
        <v>19</v>
      </c>
      <c r="E10" t="s">
        <v>24</v>
      </c>
    </row>
    <row r="11" spans="1:5" x14ac:dyDescent="0.35">
      <c r="A11" s="3">
        <v>1</v>
      </c>
      <c r="B11">
        <v>88655778</v>
      </c>
      <c r="C11">
        <v>89655778</v>
      </c>
      <c r="D11" t="s">
        <v>19</v>
      </c>
      <c r="E11" t="s">
        <v>24</v>
      </c>
    </row>
    <row r="12" spans="1:5" x14ac:dyDescent="0.35">
      <c r="A12" s="3">
        <v>1</v>
      </c>
      <c r="B12">
        <v>97705875</v>
      </c>
      <c r="C12">
        <v>98705875</v>
      </c>
      <c r="D12" t="s">
        <v>19</v>
      </c>
      <c r="E12" t="s">
        <v>24</v>
      </c>
    </row>
    <row r="13" spans="1:5" x14ac:dyDescent="0.35">
      <c r="A13" s="3">
        <v>1</v>
      </c>
      <c r="B13">
        <v>104220693</v>
      </c>
      <c r="C13">
        <v>105220693</v>
      </c>
      <c r="D13" t="s">
        <v>19</v>
      </c>
      <c r="E13" t="s">
        <v>24</v>
      </c>
    </row>
    <row r="14" spans="1:5" x14ac:dyDescent="0.35">
      <c r="A14" s="3">
        <v>1</v>
      </c>
      <c r="B14">
        <v>105254085</v>
      </c>
      <c r="C14">
        <v>106254085</v>
      </c>
      <c r="D14" t="s">
        <v>19</v>
      </c>
      <c r="E14" t="s">
        <v>24</v>
      </c>
    </row>
    <row r="15" spans="1:5" x14ac:dyDescent="0.35">
      <c r="A15" s="3">
        <v>2</v>
      </c>
      <c r="B15">
        <v>29690191</v>
      </c>
      <c r="C15">
        <v>30690191</v>
      </c>
      <c r="D15" t="s">
        <v>19</v>
      </c>
      <c r="E15" t="s">
        <v>24</v>
      </c>
    </row>
    <row r="16" spans="1:5" x14ac:dyDescent="0.35">
      <c r="A16">
        <v>2</v>
      </c>
      <c r="B16">
        <v>54009296</v>
      </c>
      <c r="C16">
        <v>55009296</v>
      </c>
      <c r="D16" t="s">
        <v>19</v>
      </c>
      <c r="E16" t="s">
        <v>24</v>
      </c>
    </row>
    <row r="17" spans="1:5" x14ac:dyDescent="0.35">
      <c r="A17" s="3">
        <v>2</v>
      </c>
      <c r="B17">
        <v>57174944</v>
      </c>
      <c r="C17">
        <v>58174944</v>
      </c>
      <c r="D17" t="s">
        <v>19</v>
      </c>
      <c r="E17" t="s">
        <v>24</v>
      </c>
    </row>
    <row r="18" spans="1:5" x14ac:dyDescent="0.35">
      <c r="A18">
        <v>2</v>
      </c>
      <c r="B18">
        <v>64178439</v>
      </c>
      <c r="C18">
        <v>65178439</v>
      </c>
      <c r="D18" t="s">
        <v>19</v>
      </c>
      <c r="E18" t="s">
        <v>24</v>
      </c>
    </row>
    <row r="19" spans="1:5" x14ac:dyDescent="0.35">
      <c r="A19" s="3">
        <v>3</v>
      </c>
      <c r="B19">
        <v>3300471</v>
      </c>
      <c r="C19">
        <v>4300471</v>
      </c>
      <c r="D19" t="s">
        <v>19</v>
      </c>
      <c r="E19" t="s">
        <v>24</v>
      </c>
    </row>
    <row r="20" spans="1:5" x14ac:dyDescent="0.35">
      <c r="A20" s="3">
        <v>3</v>
      </c>
      <c r="B20">
        <v>6401686</v>
      </c>
      <c r="C20">
        <v>7401686</v>
      </c>
      <c r="D20" t="s">
        <v>19</v>
      </c>
      <c r="E20" t="s">
        <v>24</v>
      </c>
    </row>
    <row r="21" spans="1:5" x14ac:dyDescent="0.35">
      <c r="A21" s="3">
        <v>3</v>
      </c>
      <c r="B21">
        <v>38335649</v>
      </c>
      <c r="C21">
        <v>39335649</v>
      </c>
      <c r="D21" t="s">
        <v>19</v>
      </c>
      <c r="E21" t="s">
        <v>24</v>
      </c>
    </row>
    <row r="22" spans="1:5" x14ac:dyDescent="0.35">
      <c r="A22" s="3">
        <v>3</v>
      </c>
      <c r="B22">
        <v>43597477</v>
      </c>
      <c r="C22">
        <v>44597477</v>
      </c>
      <c r="D22" t="s">
        <v>19</v>
      </c>
      <c r="E22" t="s">
        <v>24</v>
      </c>
    </row>
    <row r="23" spans="1:5" x14ac:dyDescent="0.35">
      <c r="A23" s="3">
        <v>3</v>
      </c>
      <c r="B23">
        <v>44639029</v>
      </c>
      <c r="C23">
        <v>45639029</v>
      </c>
      <c r="D23" t="s">
        <v>19</v>
      </c>
      <c r="E23" t="s">
        <v>24</v>
      </c>
    </row>
    <row r="24" spans="1:5" x14ac:dyDescent="0.35">
      <c r="A24" s="3">
        <v>3</v>
      </c>
      <c r="B24">
        <v>55623487</v>
      </c>
      <c r="C24">
        <v>56623487</v>
      </c>
      <c r="D24" t="s">
        <v>19</v>
      </c>
      <c r="E24" t="s">
        <v>24</v>
      </c>
    </row>
    <row r="25" spans="1:5" x14ac:dyDescent="0.35">
      <c r="A25" s="3">
        <v>3</v>
      </c>
      <c r="B25">
        <v>62154028</v>
      </c>
      <c r="C25">
        <v>63154028</v>
      </c>
      <c r="D25" t="s">
        <v>19</v>
      </c>
      <c r="E25" t="s">
        <v>24</v>
      </c>
    </row>
    <row r="26" spans="1:5" x14ac:dyDescent="0.35">
      <c r="A26" s="3">
        <v>3</v>
      </c>
      <c r="B26">
        <v>65398104</v>
      </c>
      <c r="C26">
        <v>66398104</v>
      </c>
      <c r="D26" t="s">
        <v>19</v>
      </c>
      <c r="E26" t="s">
        <v>24</v>
      </c>
    </row>
    <row r="27" spans="1:5" x14ac:dyDescent="0.35">
      <c r="A27" s="3">
        <v>3</v>
      </c>
      <c r="B27">
        <v>66491608</v>
      </c>
      <c r="C27">
        <v>67491608</v>
      </c>
      <c r="D27" t="s">
        <v>19</v>
      </c>
      <c r="E27" t="s">
        <v>24</v>
      </c>
    </row>
    <row r="28" spans="1:5" x14ac:dyDescent="0.35">
      <c r="A28" s="3">
        <v>3</v>
      </c>
      <c r="B28">
        <v>67591489</v>
      </c>
      <c r="C28">
        <v>68591489</v>
      </c>
      <c r="D28" t="s">
        <v>19</v>
      </c>
      <c r="E28" t="s">
        <v>24</v>
      </c>
    </row>
    <row r="29" spans="1:5" x14ac:dyDescent="0.35">
      <c r="A29" s="3">
        <v>3</v>
      </c>
      <c r="B29">
        <v>72093129</v>
      </c>
      <c r="C29">
        <v>73093129</v>
      </c>
      <c r="D29" t="s">
        <v>19</v>
      </c>
      <c r="E29" t="s">
        <v>24</v>
      </c>
    </row>
    <row r="30" spans="1:5" x14ac:dyDescent="0.35">
      <c r="A30" s="3">
        <v>4</v>
      </c>
      <c r="B30">
        <v>42907237</v>
      </c>
      <c r="C30">
        <v>43907237</v>
      </c>
      <c r="D30" t="s">
        <v>19</v>
      </c>
      <c r="E30" t="s">
        <v>24</v>
      </c>
    </row>
    <row r="31" spans="1:5" x14ac:dyDescent="0.35">
      <c r="A31" s="3">
        <v>4</v>
      </c>
      <c r="B31">
        <v>75482630</v>
      </c>
      <c r="C31">
        <v>76482630</v>
      </c>
      <c r="D31" t="s">
        <v>19</v>
      </c>
      <c r="E31" t="s">
        <v>24</v>
      </c>
    </row>
    <row r="32" spans="1:5" x14ac:dyDescent="0.35">
      <c r="A32" s="3">
        <v>4</v>
      </c>
      <c r="B32">
        <v>77701470</v>
      </c>
      <c r="C32">
        <v>78701470</v>
      </c>
      <c r="D32" t="s">
        <v>19</v>
      </c>
      <c r="E32" t="s">
        <v>24</v>
      </c>
    </row>
    <row r="33" spans="1:5" x14ac:dyDescent="0.35">
      <c r="A33" s="3">
        <v>4</v>
      </c>
      <c r="B33">
        <v>82121642</v>
      </c>
      <c r="C33">
        <v>83121642</v>
      </c>
      <c r="D33" t="s">
        <v>19</v>
      </c>
      <c r="E33" t="s">
        <v>24</v>
      </c>
    </row>
    <row r="34" spans="1:5" x14ac:dyDescent="0.35">
      <c r="A34" s="3">
        <v>5</v>
      </c>
      <c r="B34">
        <v>7608309</v>
      </c>
      <c r="C34">
        <v>8608309</v>
      </c>
      <c r="D34" t="s">
        <v>19</v>
      </c>
      <c r="E34" t="s">
        <v>24</v>
      </c>
    </row>
    <row r="35" spans="1:5" x14ac:dyDescent="0.35">
      <c r="A35" s="3">
        <v>5</v>
      </c>
      <c r="B35">
        <v>44270665</v>
      </c>
      <c r="C35">
        <v>45270665</v>
      </c>
      <c r="D35" t="s">
        <v>19</v>
      </c>
      <c r="E35" t="s">
        <v>24</v>
      </c>
    </row>
    <row r="36" spans="1:5" x14ac:dyDescent="0.35">
      <c r="A36">
        <v>5</v>
      </c>
      <c r="B36">
        <v>45308409</v>
      </c>
      <c r="C36">
        <v>46308409</v>
      </c>
      <c r="D36" t="s">
        <v>19</v>
      </c>
      <c r="E36" t="s">
        <v>24</v>
      </c>
    </row>
    <row r="37" spans="1:5" x14ac:dyDescent="0.35">
      <c r="A37" s="3">
        <v>5</v>
      </c>
      <c r="B37">
        <v>55158719</v>
      </c>
      <c r="C37">
        <v>56158719</v>
      </c>
      <c r="D37" t="s">
        <v>19</v>
      </c>
      <c r="E37" t="s">
        <v>24</v>
      </c>
    </row>
    <row r="38" spans="1:5" x14ac:dyDescent="0.35">
      <c r="A38" s="3">
        <v>5</v>
      </c>
      <c r="B38">
        <v>57338144</v>
      </c>
      <c r="C38">
        <v>58338144</v>
      </c>
      <c r="D38" t="s">
        <v>19</v>
      </c>
      <c r="E38" t="s">
        <v>24</v>
      </c>
    </row>
    <row r="39" spans="1:5" x14ac:dyDescent="0.35">
      <c r="A39" s="3">
        <v>5</v>
      </c>
      <c r="B39">
        <v>80920591</v>
      </c>
      <c r="C39">
        <v>81920591</v>
      </c>
      <c r="D39" t="s">
        <v>19</v>
      </c>
      <c r="E39" t="s">
        <v>24</v>
      </c>
    </row>
    <row r="40" spans="1:5" x14ac:dyDescent="0.35">
      <c r="A40" s="3">
        <v>6</v>
      </c>
      <c r="B40">
        <v>17367263</v>
      </c>
      <c r="C40">
        <v>18367263</v>
      </c>
      <c r="D40" t="s">
        <v>19</v>
      </c>
      <c r="E40" t="s">
        <v>24</v>
      </c>
    </row>
    <row r="41" spans="1:5" x14ac:dyDescent="0.35">
      <c r="A41" s="3">
        <v>6</v>
      </c>
      <c r="B41">
        <v>19555140</v>
      </c>
      <c r="C41">
        <v>20555140</v>
      </c>
      <c r="D41" t="s">
        <v>19</v>
      </c>
      <c r="E41" t="s">
        <v>24</v>
      </c>
    </row>
    <row r="42" spans="1:5" x14ac:dyDescent="0.35">
      <c r="A42" s="3">
        <v>6</v>
      </c>
      <c r="B42">
        <v>33566573</v>
      </c>
      <c r="C42">
        <v>34566573</v>
      </c>
      <c r="D42" t="s">
        <v>19</v>
      </c>
      <c r="E42" t="s">
        <v>24</v>
      </c>
    </row>
    <row r="43" spans="1:5" x14ac:dyDescent="0.35">
      <c r="A43">
        <v>6</v>
      </c>
      <c r="B43">
        <v>35854249</v>
      </c>
      <c r="C43">
        <v>36854249</v>
      </c>
      <c r="D43" t="s">
        <v>19</v>
      </c>
      <c r="E43" t="s">
        <v>24</v>
      </c>
    </row>
    <row r="44" spans="1:5" x14ac:dyDescent="0.35">
      <c r="A44" s="3">
        <v>6</v>
      </c>
      <c r="B44">
        <v>41179557</v>
      </c>
      <c r="C44">
        <v>42179557</v>
      </c>
      <c r="D44" t="s">
        <v>19</v>
      </c>
      <c r="E44" t="s">
        <v>24</v>
      </c>
    </row>
    <row r="45" spans="1:5" x14ac:dyDescent="0.35">
      <c r="A45" s="3">
        <v>6</v>
      </c>
      <c r="B45">
        <v>44193880</v>
      </c>
      <c r="C45">
        <v>45193880</v>
      </c>
      <c r="D45" t="s">
        <v>19</v>
      </c>
      <c r="E45" t="s">
        <v>24</v>
      </c>
    </row>
    <row r="46" spans="1:5" x14ac:dyDescent="0.35">
      <c r="A46" s="3">
        <v>6</v>
      </c>
      <c r="B46">
        <v>45263678</v>
      </c>
      <c r="C46">
        <v>46263678</v>
      </c>
      <c r="D46" t="s">
        <v>19</v>
      </c>
      <c r="E46" t="s">
        <v>24</v>
      </c>
    </row>
    <row r="47" spans="1:5" x14ac:dyDescent="0.35">
      <c r="A47">
        <v>7</v>
      </c>
      <c r="B47">
        <v>29533456</v>
      </c>
      <c r="C47">
        <v>30533456</v>
      </c>
      <c r="D47" t="s">
        <v>19</v>
      </c>
      <c r="E47" t="s">
        <v>24</v>
      </c>
    </row>
    <row r="48" spans="1:5" x14ac:dyDescent="0.35">
      <c r="A48" s="3">
        <v>7</v>
      </c>
      <c r="B48">
        <v>34178677</v>
      </c>
      <c r="C48">
        <v>35178677</v>
      </c>
      <c r="D48" t="s">
        <v>19</v>
      </c>
      <c r="E48" t="s">
        <v>24</v>
      </c>
    </row>
    <row r="49" spans="1:5" x14ac:dyDescent="0.35">
      <c r="A49" s="3">
        <v>7</v>
      </c>
      <c r="B49">
        <v>44653544</v>
      </c>
      <c r="C49">
        <v>45653544</v>
      </c>
      <c r="D49" t="s">
        <v>19</v>
      </c>
      <c r="E49" t="s">
        <v>24</v>
      </c>
    </row>
    <row r="50" spans="1:5" x14ac:dyDescent="0.35">
      <c r="A50" s="3">
        <v>7</v>
      </c>
      <c r="B50">
        <v>46819369</v>
      </c>
      <c r="C50">
        <v>47819369</v>
      </c>
      <c r="D50" t="s">
        <v>19</v>
      </c>
      <c r="E50" t="s">
        <v>24</v>
      </c>
    </row>
    <row r="51" spans="1:5" x14ac:dyDescent="0.35">
      <c r="A51">
        <v>7</v>
      </c>
      <c r="B51">
        <v>51144656</v>
      </c>
      <c r="C51">
        <v>52144656</v>
      </c>
      <c r="D51" t="s">
        <v>19</v>
      </c>
      <c r="E51" t="s">
        <v>24</v>
      </c>
    </row>
    <row r="52" spans="1:5" x14ac:dyDescent="0.35">
      <c r="A52" s="3">
        <v>8</v>
      </c>
      <c r="B52">
        <v>20758804</v>
      </c>
      <c r="C52">
        <v>21758804</v>
      </c>
      <c r="D52" t="s">
        <v>19</v>
      </c>
      <c r="E52" t="s">
        <v>24</v>
      </c>
    </row>
    <row r="53" spans="1:5" x14ac:dyDescent="0.35">
      <c r="A53" s="3">
        <v>8</v>
      </c>
      <c r="B53">
        <v>74283438</v>
      </c>
      <c r="C53">
        <v>75283438</v>
      </c>
      <c r="D53" t="s">
        <v>19</v>
      </c>
      <c r="E53" t="s">
        <v>24</v>
      </c>
    </row>
    <row r="54" spans="1:5" x14ac:dyDescent="0.35">
      <c r="A54" s="3">
        <v>9</v>
      </c>
      <c r="B54">
        <v>3125432</v>
      </c>
      <c r="C54">
        <v>4125432</v>
      </c>
      <c r="D54" t="s">
        <v>19</v>
      </c>
      <c r="E54" t="s">
        <v>24</v>
      </c>
    </row>
    <row r="55" spans="1:5" x14ac:dyDescent="0.35">
      <c r="A55" s="3">
        <v>9</v>
      </c>
      <c r="B55">
        <v>4263260</v>
      </c>
      <c r="C55">
        <v>5263260</v>
      </c>
      <c r="D55" t="s">
        <v>19</v>
      </c>
      <c r="E55" t="s">
        <v>24</v>
      </c>
    </row>
    <row r="56" spans="1:5" x14ac:dyDescent="0.35">
      <c r="A56" s="3">
        <v>9</v>
      </c>
      <c r="B56">
        <v>5602570</v>
      </c>
      <c r="C56">
        <v>6602570</v>
      </c>
      <c r="D56" t="s">
        <v>19</v>
      </c>
      <c r="E56" t="s">
        <v>24</v>
      </c>
    </row>
    <row r="57" spans="1:5" x14ac:dyDescent="0.35">
      <c r="A57" s="3">
        <v>9</v>
      </c>
      <c r="B57">
        <v>6632679</v>
      </c>
      <c r="C57">
        <v>7632679</v>
      </c>
      <c r="D57" t="s">
        <v>19</v>
      </c>
      <c r="E57" t="s">
        <v>24</v>
      </c>
    </row>
    <row r="58" spans="1:5" x14ac:dyDescent="0.35">
      <c r="A58" s="3">
        <v>9</v>
      </c>
      <c r="B58">
        <v>7682269</v>
      </c>
      <c r="C58">
        <v>8682269</v>
      </c>
      <c r="D58" t="s">
        <v>19</v>
      </c>
      <c r="E58" t="s">
        <v>24</v>
      </c>
    </row>
    <row r="59" spans="1:5" x14ac:dyDescent="0.35">
      <c r="A59" s="3">
        <v>9</v>
      </c>
      <c r="B59">
        <v>11060904</v>
      </c>
      <c r="C59">
        <v>12060904</v>
      </c>
      <c r="D59" t="s">
        <v>19</v>
      </c>
      <c r="E59" t="s">
        <v>24</v>
      </c>
    </row>
    <row r="60" spans="1:5" x14ac:dyDescent="0.35">
      <c r="A60" s="3">
        <v>9</v>
      </c>
      <c r="B60">
        <v>12081543</v>
      </c>
      <c r="C60">
        <v>13081543</v>
      </c>
      <c r="D60" t="s">
        <v>19</v>
      </c>
      <c r="E60" t="s">
        <v>24</v>
      </c>
    </row>
    <row r="61" spans="1:5" x14ac:dyDescent="0.35">
      <c r="A61" s="3">
        <v>9</v>
      </c>
      <c r="B61">
        <v>13223033</v>
      </c>
      <c r="C61">
        <v>14223033</v>
      </c>
      <c r="D61" t="s">
        <v>19</v>
      </c>
      <c r="E61" t="s">
        <v>24</v>
      </c>
    </row>
    <row r="62" spans="1:5" x14ac:dyDescent="0.35">
      <c r="A62" s="3">
        <v>9</v>
      </c>
      <c r="B62">
        <v>14278408</v>
      </c>
      <c r="C62">
        <v>15278408</v>
      </c>
      <c r="D62" t="s">
        <v>19</v>
      </c>
      <c r="E62" t="s">
        <v>24</v>
      </c>
    </row>
    <row r="63" spans="1:5" x14ac:dyDescent="0.35">
      <c r="A63" s="3">
        <v>9</v>
      </c>
      <c r="B63">
        <v>15292457</v>
      </c>
      <c r="C63">
        <v>16292457</v>
      </c>
      <c r="D63" t="s">
        <v>19</v>
      </c>
      <c r="E63" t="s">
        <v>24</v>
      </c>
    </row>
    <row r="64" spans="1:5" x14ac:dyDescent="0.35">
      <c r="A64" s="3">
        <v>9</v>
      </c>
      <c r="B64">
        <v>23182777</v>
      </c>
      <c r="C64">
        <v>24182777</v>
      </c>
      <c r="D64" t="s">
        <v>19</v>
      </c>
      <c r="E64" t="s">
        <v>24</v>
      </c>
    </row>
    <row r="65" spans="1:5" x14ac:dyDescent="0.35">
      <c r="A65" s="3">
        <v>9</v>
      </c>
      <c r="B65">
        <v>28671115</v>
      </c>
      <c r="C65">
        <v>29671115</v>
      </c>
      <c r="D65" t="s">
        <v>19</v>
      </c>
      <c r="E65" t="s">
        <v>24</v>
      </c>
    </row>
    <row r="66" spans="1:5" x14ac:dyDescent="0.35">
      <c r="A66" s="3">
        <v>9</v>
      </c>
      <c r="B66">
        <v>29814121</v>
      </c>
      <c r="C66">
        <v>30814121</v>
      </c>
      <c r="D66" t="s">
        <v>19</v>
      </c>
      <c r="E66" t="s">
        <v>24</v>
      </c>
    </row>
    <row r="67" spans="1:5" x14ac:dyDescent="0.35">
      <c r="A67" s="3">
        <v>10</v>
      </c>
      <c r="B67">
        <v>3081933</v>
      </c>
      <c r="C67">
        <v>4081933</v>
      </c>
      <c r="D67" t="s">
        <v>19</v>
      </c>
      <c r="E67" t="s">
        <v>24</v>
      </c>
    </row>
    <row r="68" spans="1:5" x14ac:dyDescent="0.35">
      <c r="A68" s="3">
        <v>10</v>
      </c>
      <c r="B68">
        <v>4161060</v>
      </c>
      <c r="C68">
        <v>5161060</v>
      </c>
      <c r="D68" t="s">
        <v>19</v>
      </c>
      <c r="E68" t="s">
        <v>24</v>
      </c>
    </row>
    <row r="69" spans="1:5" x14ac:dyDescent="0.35">
      <c r="A69" s="3">
        <v>10</v>
      </c>
      <c r="B69">
        <v>5187627</v>
      </c>
      <c r="C69">
        <v>6187627</v>
      </c>
      <c r="D69" t="s">
        <v>19</v>
      </c>
      <c r="E69" t="s">
        <v>24</v>
      </c>
    </row>
    <row r="70" spans="1:5" x14ac:dyDescent="0.35">
      <c r="A70" s="3">
        <v>10</v>
      </c>
      <c r="B70">
        <v>8084638</v>
      </c>
      <c r="C70">
        <v>9084638</v>
      </c>
      <c r="D70" t="s">
        <v>19</v>
      </c>
      <c r="E70" t="s">
        <v>24</v>
      </c>
    </row>
    <row r="71" spans="1:5" x14ac:dyDescent="0.35">
      <c r="A71" s="3">
        <v>10</v>
      </c>
      <c r="B71">
        <v>9242137</v>
      </c>
      <c r="C71">
        <v>10242137</v>
      </c>
      <c r="D71" t="s">
        <v>19</v>
      </c>
      <c r="E71" t="s">
        <v>24</v>
      </c>
    </row>
    <row r="72" spans="1:5" x14ac:dyDescent="0.35">
      <c r="A72" s="3">
        <v>10</v>
      </c>
      <c r="B72">
        <v>10281069</v>
      </c>
      <c r="C72">
        <v>11281069</v>
      </c>
      <c r="D72" t="s">
        <v>19</v>
      </c>
      <c r="E72" t="s">
        <v>24</v>
      </c>
    </row>
    <row r="73" spans="1:5" x14ac:dyDescent="0.35">
      <c r="A73" s="3">
        <v>10</v>
      </c>
      <c r="B73">
        <v>11286497</v>
      </c>
      <c r="C73">
        <v>12286497</v>
      </c>
      <c r="D73" t="s">
        <v>19</v>
      </c>
      <c r="E73" t="s">
        <v>24</v>
      </c>
    </row>
    <row r="74" spans="1:5" x14ac:dyDescent="0.35">
      <c r="A74" s="3">
        <v>10</v>
      </c>
      <c r="B74">
        <v>37006910</v>
      </c>
      <c r="C74">
        <v>38006910</v>
      </c>
      <c r="D74" t="s">
        <v>19</v>
      </c>
      <c r="E74" t="s">
        <v>24</v>
      </c>
    </row>
    <row r="75" spans="1:5" x14ac:dyDescent="0.35">
      <c r="A75" s="3">
        <v>10</v>
      </c>
      <c r="B75">
        <v>60674403</v>
      </c>
      <c r="C75">
        <v>61674403</v>
      </c>
      <c r="D75" t="s">
        <v>19</v>
      </c>
      <c r="E75" t="s">
        <v>24</v>
      </c>
    </row>
    <row r="76" spans="1:5" x14ac:dyDescent="0.35">
      <c r="A76" s="3">
        <v>11</v>
      </c>
      <c r="B76">
        <v>4304846</v>
      </c>
      <c r="C76">
        <v>5304846</v>
      </c>
      <c r="D76" t="s">
        <v>19</v>
      </c>
      <c r="E76" t="s">
        <v>24</v>
      </c>
    </row>
    <row r="77" spans="1:5" x14ac:dyDescent="0.35">
      <c r="A77" s="3">
        <v>11</v>
      </c>
      <c r="B77">
        <v>10891265</v>
      </c>
      <c r="C77">
        <v>11891265</v>
      </c>
      <c r="D77" t="s">
        <v>19</v>
      </c>
      <c r="E77" t="s">
        <v>24</v>
      </c>
    </row>
    <row r="78" spans="1:5" x14ac:dyDescent="0.35">
      <c r="A78" s="3">
        <v>11</v>
      </c>
      <c r="B78">
        <v>14438273</v>
      </c>
      <c r="C78">
        <v>15438273</v>
      </c>
      <c r="D78" t="s">
        <v>19</v>
      </c>
      <c r="E78" t="s">
        <v>24</v>
      </c>
    </row>
    <row r="79" spans="1:5" x14ac:dyDescent="0.35">
      <c r="A79" s="3">
        <v>11</v>
      </c>
      <c r="B79">
        <v>30002381</v>
      </c>
      <c r="C79">
        <v>31002381</v>
      </c>
      <c r="D79" t="s">
        <v>19</v>
      </c>
      <c r="E79" t="s">
        <v>24</v>
      </c>
    </row>
    <row r="80" spans="1:5" x14ac:dyDescent="0.35">
      <c r="A80" s="3">
        <v>11</v>
      </c>
      <c r="B80">
        <v>34457255</v>
      </c>
      <c r="C80">
        <v>35457255</v>
      </c>
      <c r="D80" t="s">
        <v>19</v>
      </c>
      <c r="E80" t="s">
        <v>24</v>
      </c>
    </row>
    <row r="81" spans="1:5" x14ac:dyDescent="0.35">
      <c r="A81" s="3">
        <v>11</v>
      </c>
      <c r="B81">
        <v>38843604</v>
      </c>
      <c r="C81">
        <v>39843604</v>
      </c>
      <c r="D81" t="s">
        <v>19</v>
      </c>
      <c r="E81" t="s">
        <v>24</v>
      </c>
    </row>
    <row r="82" spans="1:5" x14ac:dyDescent="0.35">
      <c r="A82" s="3">
        <v>11</v>
      </c>
      <c r="B82">
        <v>43283612</v>
      </c>
      <c r="C82">
        <v>44283612</v>
      </c>
      <c r="D82" t="s">
        <v>19</v>
      </c>
      <c r="E82" t="s">
        <v>24</v>
      </c>
    </row>
    <row r="83" spans="1:5" x14ac:dyDescent="0.35">
      <c r="A83" s="3">
        <v>11</v>
      </c>
      <c r="B83">
        <v>46683861</v>
      </c>
      <c r="C83">
        <v>47683861</v>
      </c>
      <c r="D83" t="s">
        <v>19</v>
      </c>
      <c r="E83" t="s">
        <v>24</v>
      </c>
    </row>
    <row r="84" spans="1:5" x14ac:dyDescent="0.35">
      <c r="A84" s="3">
        <v>11</v>
      </c>
      <c r="B84">
        <v>54058129</v>
      </c>
      <c r="C84">
        <v>55058129</v>
      </c>
      <c r="D84" t="s">
        <v>19</v>
      </c>
      <c r="E84" t="s">
        <v>24</v>
      </c>
    </row>
    <row r="85" spans="1:5" x14ac:dyDescent="0.35">
      <c r="A85">
        <v>11</v>
      </c>
      <c r="B85">
        <v>57169719</v>
      </c>
      <c r="C85">
        <v>58169719</v>
      </c>
      <c r="D85" t="s">
        <v>19</v>
      </c>
      <c r="E85" t="s">
        <v>24</v>
      </c>
    </row>
    <row r="86" spans="1:5" x14ac:dyDescent="0.35">
      <c r="A86" s="3">
        <v>12</v>
      </c>
      <c r="B86">
        <v>31739587</v>
      </c>
      <c r="C86">
        <v>32739587</v>
      </c>
      <c r="D86" t="s">
        <v>19</v>
      </c>
      <c r="E86" t="s">
        <v>24</v>
      </c>
    </row>
    <row r="87" spans="1:5" x14ac:dyDescent="0.35">
      <c r="A87" s="3">
        <v>12</v>
      </c>
      <c r="B87">
        <v>35167373</v>
      </c>
      <c r="C87">
        <v>36167373</v>
      </c>
      <c r="D87" t="s">
        <v>19</v>
      </c>
      <c r="E87" t="s">
        <v>24</v>
      </c>
    </row>
    <row r="88" spans="1:5" x14ac:dyDescent="0.35">
      <c r="A88" s="3">
        <v>12</v>
      </c>
      <c r="B88">
        <v>36354997</v>
      </c>
      <c r="C88">
        <v>37354997</v>
      </c>
      <c r="D88" t="s">
        <v>19</v>
      </c>
      <c r="E88" t="s">
        <v>24</v>
      </c>
    </row>
    <row r="89" spans="1:5" x14ac:dyDescent="0.35">
      <c r="A89" s="3">
        <v>12</v>
      </c>
      <c r="B89">
        <v>37859396</v>
      </c>
      <c r="C89">
        <v>38859396</v>
      </c>
      <c r="D89" t="s">
        <v>19</v>
      </c>
      <c r="E89" t="s">
        <v>24</v>
      </c>
    </row>
    <row r="90" spans="1:5" x14ac:dyDescent="0.35">
      <c r="A90" s="3">
        <v>12</v>
      </c>
      <c r="B90">
        <v>43191383</v>
      </c>
      <c r="C90">
        <v>44191383</v>
      </c>
      <c r="D90" t="s">
        <v>19</v>
      </c>
      <c r="E90" t="s">
        <v>24</v>
      </c>
    </row>
    <row r="91" spans="1:5" x14ac:dyDescent="0.35">
      <c r="A91" s="3">
        <v>12</v>
      </c>
      <c r="B91">
        <v>44241374</v>
      </c>
      <c r="C91">
        <v>45241374</v>
      </c>
      <c r="D91" t="s">
        <v>19</v>
      </c>
      <c r="E91" t="s">
        <v>24</v>
      </c>
    </row>
    <row r="92" spans="1:5" x14ac:dyDescent="0.35">
      <c r="A92" s="3">
        <v>12</v>
      </c>
      <c r="B92">
        <v>58026275</v>
      </c>
      <c r="C92">
        <v>59026275</v>
      </c>
      <c r="D92" t="s">
        <v>19</v>
      </c>
      <c r="E92" t="s">
        <v>24</v>
      </c>
    </row>
    <row r="93" spans="1:5" x14ac:dyDescent="0.35">
      <c r="A93" s="3">
        <v>13</v>
      </c>
      <c r="B93">
        <v>3108639</v>
      </c>
      <c r="C93">
        <v>4108639</v>
      </c>
      <c r="D93" t="s">
        <v>19</v>
      </c>
      <c r="E93" t="s">
        <v>24</v>
      </c>
    </row>
    <row r="94" spans="1:5" x14ac:dyDescent="0.35">
      <c r="A94" s="3">
        <v>13</v>
      </c>
      <c r="B94">
        <v>8622277</v>
      </c>
      <c r="C94">
        <v>9622277</v>
      </c>
      <c r="D94" t="s">
        <v>19</v>
      </c>
      <c r="E94" t="s">
        <v>24</v>
      </c>
    </row>
    <row r="95" spans="1:5" x14ac:dyDescent="0.35">
      <c r="A95" s="3">
        <v>13</v>
      </c>
      <c r="B95">
        <v>10893926</v>
      </c>
      <c r="C95">
        <v>11893926</v>
      </c>
      <c r="D95" t="s">
        <v>19</v>
      </c>
      <c r="E95" t="s">
        <v>24</v>
      </c>
    </row>
    <row r="96" spans="1:5" x14ac:dyDescent="0.35">
      <c r="A96" s="3">
        <v>13</v>
      </c>
      <c r="B96">
        <v>18462961</v>
      </c>
      <c r="C96">
        <v>19462961</v>
      </c>
      <c r="D96" t="s">
        <v>19</v>
      </c>
      <c r="E96" t="s">
        <v>24</v>
      </c>
    </row>
    <row r="97" spans="1:5" x14ac:dyDescent="0.35">
      <c r="A97" s="3">
        <v>13</v>
      </c>
      <c r="B97">
        <v>25915740</v>
      </c>
      <c r="C97">
        <v>26915740</v>
      </c>
      <c r="D97" t="s">
        <v>19</v>
      </c>
      <c r="E97" t="s">
        <v>24</v>
      </c>
    </row>
    <row r="98" spans="1:5" x14ac:dyDescent="0.35">
      <c r="A98" s="3">
        <v>13</v>
      </c>
      <c r="B98">
        <v>40002969</v>
      </c>
      <c r="C98">
        <v>41002969</v>
      </c>
      <c r="D98" t="s">
        <v>19</v>
      </c>
      <c r="E98" t="s">
        <v>24</v>
      </c>
    </row>
    <row r="99" spans="1:5" x14ac:dyDescent="0.35">
      <c r="A99" s="3">
        <v>15</v>
      </c>
      <c r="B99">
        <v>11078010</v>
      </c>
      <c r="C99">
        <v>12078010</v>
      </c>
      <c r="D99" t="s">
        <v>19</v>
      </c>
      <c r="E99" t="s">
        <v>24</v>
      </c>
    </row>
    <row r="100" spans="1:5" x14ac:dyDescent="0.35">
      <c r="A100" s="3">
        <v>15</v>
      </c>
      <c r="B100">
        <v>12134997</v>
      </c>
      <c r="C100">
        <v>13134997</v>
      </c>
      <c r="D100" t="s">
        <v>19</v>
      </c>
      <c r="E100" t="s">
        <v>24</v>
      </c>
    </row>
    <row r="101" spans="1:5" x14ac:dyDescent="0.35">
      <c r="A101" s="3">
        <v>15</v>
      </c>
      <c r="B101">
        <v>13294236</v>
      </c>
      <c r="C101">
        <v>14294236</v>
      </c>
      <c r="D101" t="s">
        <v>19</v>
      </c>
      <c r="E101" t="s">
        <v>24</v>
      </c>
    </row>
    <row r="102" spans="1:5" x14ac:dyDescent="0.35">
      <c r="A102">
        <v>15</v>
      </c>
      <c r="B102">
        <v>22448201</v>
      </c>
      <c r="C102">
        <v>23448201</v>
      </c>
      <c r="D102" t="s">
        <v>19</v>
      </c>
      <c r="E102" t="s">
        <v>24</v>
      </c>
    </row>
    <row r="103" spans="1:5" x14ac:dyDescent="0.35">
      <c r="A103" s="3">
        <v>15</v>
      </c>
      <c r="B103">
        <v>27341483</v>
      </c>
      <c r="C103">
        <v>28341483</v>
      </c>
      <c r="D103" t="s">
        <v>19</v>
      </c>
      <c r="E103" t="s">
        <v>24</v>
      </c>
    </row>
    <row r="104" spans="1:5" x14ac:dyDescent="0.35">
      <c r="A104" s="3">
        <v>15</v>
      </c>
      <c r="B104">
        <v>37903024</v>
      </c>
      <c r="C104">
        <v>38903024</v>
      </c>
      <c r="D104" t="s">
        <v>19</v>
      </c>
      <c r="E104" t="s">
        <v>24</v>
      </c>
    </row>
    <row r="105" spans="1:5" x14ac:dyDescent="0.35">
      <c r="A105" s="3">
        <v>15</v>
      </c>
      <c r="B105">
        <v>43680121</v>
      </c>
      <c r="C105">
        <v>44680121</v>
      </c>
      <c r="D105" t="s">
        <v>19</v>
      </c>
      <c r="E105" t="s">
        <v>24</v>
      </c>
    </row>
    <row r="106" spans="1:5" x14ac:dyDescent="0.35">
      <c r="A106" s="3">
        <v>16</v>
      </c>
      <c r="B106">
        <v>12801246</v>
      </c>
      <c r="C106">
        <v>13801246</v>
      </c>
      <c r="D106" t="s">
        <v>19</v>
      </c>
      <c r="E106" t="s">
        <v>24</v>
      </c>
    </row>
    <row r="107" spans="1:5" x14ac:dyDescent="0.35">
      <c r="A107" s="3">
        <v>16</v>
      </c>
      <c r="B107">
        <v>13930779</v>
      </c>
      <c r="C107">
        <v>14930779</v>
      </c>
      <c r="D107" t="s">
        <v>19</v>
      </c>
      <c r="E107" t="s">
        <v>24</v>
      </c>
    </row>
    <row r="108" spans="1:5" x14ac:dyDescent="0.35">
      <c r="A108" s="3">
        <v>16</v>
      </c>
      <c r="B108">
        <v>25036096</v>
      </c>
      <c r="C108">
        <v>26036096</v>
      </c>
      <c r="D108" t="s">
        <v>19</v>
      </c>
      <c r="E108" t="s">
        <v>24</v>
      </c>
    </row>
    <row r="109" spans="1:5" x14ac:dyDescent="0.35">
      <c r="A109" s="3">
        <v>17</v>
      </c>
      <c r="B109">
        <v>3026987</v>
      </c>
      <c r="C109">
        <v>4026987</v>
      </c>
      <c r="D109" t="s">
        <v>19</v>
      </c>
      <c r="E109" t="s">
        <v>24</v>
      </c>
    </row>
    <row r="110" spans="1:5" x14ac:dyDescent="0.35">
      <c r="A110" s="3">
        <v>17</v>
      </c>
      <c r="B110">
        <v>4318442</v>
      </c>
      <c r="C110">
        <v>5318442</v>
      </c>
      <c r="D110" t="s">
        <v>19</v>
      </c>
      <c r="E110" t="s">
        <v>24</v>
      </c>
    </row>
    <row r="111" spans="1:5" x14ac:dyDescent="0.35">
      <c r="A111" s="3">
        <v>17</v>
      </c>
      <c r="B111">
        <v>11074722</v>
      </c>
      <c r="C111">
        <v>12074722</v>
      </c>
      <c r="D111" t="s">
        <v>19</v>
      </c>
      <c r="E111" t="s">
        <v>24</v>
      </c>
    </row>
    <row r="112" spans="1:5" x14ac:dyDescent="0.35">
      <c r="A112" s="3">
        <v>17</v>
      </c>
      <c r="B112">
        <v>33211670</v>
      </c>
      <c r="C112">
        <v>34211670</v>
      </c>
      <c r="D112" t="s">
        <v>19</v>
      </c>
      <c r="E112" t="s">
        <v>24</v>
      </c>
    </row>
    <row r="113" spans="1:5" x14ac:dyDescent="0.35">
      <c r="A113" s="3">
        <v>17</v>
      </c>
      <c r="B113">
        <v>61065281</v>
      </c>
      <c r="C113">
        <v>62065281</v>
      </c>
      <c r="D113" t="s">
        <v>19</v>
      </c>
      <c r="E113" t="s">
        <v>24</v>
      </c>
    </row>
    <row r="114" spans="1:5" x14ac:dyDescent="0.35">
      <c r="A114" s="3">
        <v>18</v>
      </c>
      <c r="B114">
        <v>8731347</v>
      </c>
      <c r="C114">
        <v>9731347</v>
      </c>
      <c r="D114" t="s">
        <v>19</v>
      </c>
      <c r="E114" t="s">
        <v>24</v>
      </c>
    </row>
    <row r="115" spans="1:5" x14ac:dyDescent="0.35">
      <c r="A115" s="3">
        <v>18</v>
      </c>
      <c r="B115">
        <v>18952139</v>
      </c>
      <c r="C115">
        <v>19952139</v>
      </c>
      <c r="D115" t="s">
        <v>19</v>
      </c>
      <c r="E115" t="s">
        <v>24</v>
      </c>
    </row>
    <row r="116" spans="1:5" x14ac:dyDescent="0.35">
      <c r="A116" s="3">
        <v>18</v>
      </c>
      <c r="B116">
        <v>21025891</v>
      </c>
      <c r="C116">
        <v>22025891</v>
      </c>
      <c r="D116" t="s">
        <v>19</v>
      </c>
      <c r="E116" t="s">
        <v>24</v>
      </c>
    </row>
    <row r="117" spans="1:5" x14ac:dyDescent="0.35">
      <c r="A117" s="3">
        <v>18</v>
      </c>
      <c r="B117">
        <v>23405199</v>
      </c>
      <c r="C117">
        <v>24405199</v>
      </c>
      <c r="D117" t="s">
        <v>19</v>
      </c>
      <c r="E117" t="s">
        <v>24</v>
      </c>
    </row>
    <row r="118" spans="1:5" x14ac:dyDescent="0.35">
      <c r="A118">
        <v>18</v>
      </c>
      <c r="B118">
        <v>26650375</v>
      </c>
      <c r="C118">
        <v>27650375</v>
      </c>
      <c r="D118" t="s">
        <v>19</v>
      </c>
      <c r="E118" t="s">
        <v>24</v>
      </c>
    </row>
    <row r="119" spans="1:5" x14ac:dyDescent="0.35">
      <c r="A119" s="3">
        <v>18</v>
      </c>
      <c r="B119">
        <v>34937488</v>
      </c>
      <c r="C119">
        <v>35937488</v>
      </c>
      <c r="D119" t="s">
        <v>19</v>
      </c>
      <c r="E119" t="s">
        <v>24</v>
      </c>
    </row>
    <row r="120" spans="1:5" x14ac:dyDescent="0.35">
      <c r="A120">
        <v>19</v>
      </c>
      <c r="B120">
        <v>4266547</v>
      </c>
      <c r="C120">
        <v>5266547</v>
      </c>
      <c r="D120" t="s">
        <v>19</v>
      </c>
      <c r="E120" t="s">
        <v>24</v>
      </c>
    </row>
    <row r="121" spans="1:5" x14ac:dyDescent="0.35">
      <c r="A121" s="3">
        <v>19</v>
      </c>
      <c r="B121">
        <v>6542580</v>
      </c>
      <c r="C121">
        <v>7542580</v>
      </c>
      <c r="D121" t="s">
        <v>19</v>
      </c>
      <c r="E121" t="s">
        <v>24</v>
      </c>
    </row>
    <row r="122" spans="1:5" x14ac:dyDescent="0.35">
      <c r="A122">
        <v>19</v>
      </c>
      <c r="B122">
        <v>7584812</v>
      </c>
      <c r="C122">
        <v>8584812</v>
      </c>
      <c r="D122" t="s">
        <v>19</v>
      </c>
      <c r="E122" t="s">
        <v>24</v>
      </c>
    </row>
    <row r="123" spans="1:5" x14ac:dyDescent="0.35">
      <c r="A123">
        <v>19</v>
      </c>
      <c r="B123">
        <v>8635739</v>
      </c>
      <c r="C123">
        <v>9635739</v>
      </c>
      <c r="D123" t="s">
        <v>19</v>
      </c>
      <c r="E123" t="s">
        <v>24</v>
      </c>
    </row>
    <row r="124" spans="1:5" x14ac:dyDescent="0.35">
      <c r="A124" s="3">
        <v>19</v>
      </c>
      <c r="B124">
        <v>11130981</v>
      </c>
      <c r="C124">
        <v>12130981</v>
      </c>
      <c r="D124" t="s">
        <v>19</v>
      </c>
      <c r="E124" t="s">
        <v>24</v>
      </c>
    </row>
    <row r="125" spans="1:5" x14ac:dyDescent="0.35">
      <c r="A125" s="3">
        <v>19</v>
      </c>
      <c r="B125">
        <v>12277419</v>
      </c>
      <c r="C125">
        <v>13277419</v>
      </c>
      <c r="D125" t="s">
        <v>19</v>
      </c>
      <c r="E125" t="s">
        <v>24</v>
      </c>
    </row>
    <row r="126" spans="1:5" x14ac:dyDescent="0.35">
      <c r="A126" s="3">
        <v>19</v>
      </c>
      <c r="B126">
        <v>38865987</v>
      </c>
      <c r="C126">
        <v>39865987</v>
      </c>
      <c r="D126" t="s">
        <v>19</v>
      </c>
      <c r="E126" t="s">
        <v>24</v>
      </c>
    </row>
    <row r="127" spans="1:5" x14ac:dyDescent="0.35">
      <c r="A127" s="3">
        <v>20</v>
      </c>
      <c r="B127">
        <v>3289350</v>
      </c>
      <c r="C127">
        <v>4289350</v>
      </c>
      <c r="D127" t="s">
        <v>19</v>
      </c>
      <c r="E127" t="s">
        <v>24</v>
      </c>
    </row>
    <row r="128" spans="1:5" x14ac:dyDescent="0.35">
      <c r="A128" s="3">
        <v>20</v>
      </c>
      <c r="B128">
        <v>24804061</v>
      </c>
      <c r="C128">
        <v>25804061</v>
      </c>
      <c r="D128" t="s">
        <v>19</v>
      </c>
      <c r="E128" t="s">
        <v>24</v>
      </c>
    </row>
    <row r="129" spans="1:5" x14ac:dyDescent="0.35">
      <c r="A129" s="3">
        <v>21</v>
      </c>
      <c r="B129">
        <v>6081488</v>
      </c>
      <c r="C129">
        <v>7081488</v>
      </c>
      <c r="D129" t="s">
        <v>19</v>
      </c>
      <c r="E129" t="s">
        <v>24</v>
      </c>
    </row>
    <row r="130" spans="1:5" x14ac:dyDescent="0.35">
      <c r="A130" s="3">
        <v>21</v>
      </c>
      <c r="B130">
        <v>17707986</v>
      </c>
      <c r="C130">
        <v>18707986</v>
      </c>
      <c r="D130" t="s">
        <v>19</v>
      </c>
      <c r="E130" t="s">
        <v>24</v>
      </c>
    </row>
    <row r="131" spans="1:5" x14ac:dyDescent="0.35">
      <c r="A131" s="3">
        <v>21</v>
      </c>
      <c r="B131">
        <v>31797537</v>
      </c>
      <c r="C131">
        <v>32797537</v>
      </c>
      <c r="D131" t="s">
        <v>19</v>
      </c>
      <c r="E131" t="s">
        <v>24</v>
      </c>
    </row>
    <row r="132" spans="1:5" x14ac:dyDescent="0.35">
      <c r="A132" s="3">
        <v>22</v>
      </c>
      <c r="B132">
        <v>3135718</v>
      </c>
      <c r="C132">
        <v>4135718</v>
      </c>
      <c r="D132" t="s">
        <v>19</v>
      </c>
      <c r="E132" t="s">
        <v>24</v>
      </c>
    </row>
    <row r="133" spans="1:5" x14ac:dyDescent="0.35">
      <c r="A133" s="3">
        <v>22</v>
      </c>
      <c r="B133">
        <v>4490076</v>
      </c>
      <c r="C133">
        <v>5490076</v>
      </c>
      <c r="D133" t="s">
        <v>19</v>
      </c>
      <c r="E133" t="s">
        <v>24</v>
      </c>
    </row>
    <row r="134" spans="1:5" x14ac:dyDescent="0.35">
      <c r="A134" s="3">
        <v>22</v>
      </c>
      <c r="B134">
        <v>5707593</v>
      </c>
      <c r="C134">
        <v>6707593</v>
      </c>
      <c r="D134" t="s">
        <v>19</v>
      </c>
      <c r="E134" t="s">
        <v>24</v>
      </c>
    </row>
    <row r="135" spans="1:5" x14ac:dyDescent="0.35">
      <c r="A135" s="3">
        <v>22</v>
      </c>
      <c r="B135">
        <v>6770170</v>
      </c>
      <c r="C135">
        <v>7770170</v>
      </c>
      <c r="D135" t="s">
        <v>19</v>
      </c>
      <c r="E135" t="s">
        <v>24</v>
      </c>
    </row>
    <row r="136" spans="1:5" x14ac:dyDescent="0.35">
      <c r="A136" s="3">
        <v>22</v>
      </c>
      <c r="B136">
        <v>7941153</v>
      </c>
      <c r="C136">
        <v>8941153</v>
      </c>
      <c r="D136" t="s">
        <v>19</v>
      </c>
      <c r="E136" t="s">
        <v>24</v>
      </c>
    </row>
    <row r="137" spans="1:5" x14ac:dyDescent="0.35">
      <c r="A137" s="3">
        <v>23</v>
      </c>
      <c r="B137">
        <v>23116139</v>
      </c>
      <c r="C137">
        <v>24116139</v>
      </c>
      <c r="D137" t="s">
        <v>19</v>
      </c>
      <c r="E137" t="s">
        <v>24</v>
      </c>
    </row>
    <row r="138" spans="1:5" x14ac:dyDescent="0.35">
      <c r="A138" s="3">
        <v>23</v>
      </c>
      <c r="B138">
        <v>25260254</v>
      </c>
      <c r="C138">
        <v>26260254</v>
      </c>
      <c r="D138" t="s">
        <v>19</v>
      </c>
      <c r="E138" t="s">
        <v>24</v>
      </c>
    </row>
    <row r="139" spans="1:5" x14ac:dyDescent="0.35">
      <c r="A139" s="3">
        <v>23</v>
      </c>
      <c r="B139">
        <v>27430675</v>
      </c>
      <c r="C139">
        <v>28430675</v>
      </c>
      <c r="D139" t="s">
        <v>19</v>
      </c>
      <c r="E139" t="s">
        <v>24</v>
      </c>
    </row>
    <row r="140" spans="1:5" x14ac:dyDescent="0.35">
      <c r="A140" s="3">
        <v>23</v>
      </c>
      <c r="B140">
        <v>28508918</v>
      </c>
      <c r="C140">
        <v>29508918</v>
      </c>
      <c r="D140" t="s">
        <v>19</v>
      </c>
      <c r="E140" t="s">
        <v>24</v>
      </c>
    </row>
    <row r="141" spans="1:5" x14ac:dyDescent="0.35">
      <c r="A141" s="3">
        <v>23</v>
      </c>
      <c r="B141">
        <v>31709397</v>
      </c>
      <c r="C141">
        <v>32709397</v>
      </c>
      <c r="D141" t="s">
        <v>19</v>
      </c>
      <c r="E141" t="s">
        <v>24</v>
      </c>
    </row>
    <row r="142" spans="1:5" x14ac:dyDescent="0.35">
      <c r="A142" s="3">
        <v>23</v>
      </c>
      <c r="B142">
        <v>34299591</v>
      </c>
      <c r="C142">
        <v>35299591</v>
      </c>
      <c r="D142" t="s">
        <v>19</v>
      </c>
      <c r="E142" t="s">
        <v>24</v>
      </c>
    </row>
    <row r="143" spans="1:5" x14ac:dyDescent="0.35">
      <c r="A143" s="3">
        <v>23</v>
      </c>
      <c r="B143">
        <v>35308851</v>
      </c>
      <c r="C143">
        <v>36308851</v>
      </c>
      <c r="D143" t="s">
        <v>19</v>
      </c>
      <c r="E143" t="s">
        <v>24</v>
      </c>
    </row>
    <row r="144" spans="1:5" x14ac:dyDescent="0.35">
      <c r="A144" s="3">
        <v>25</v>
      </c>
      <c r="B144">
        <v>4604446</v>
      </c>
      <c r="C144">
        <v>5604446</v>
      </c>
      <c r="D144" t="s">
        <v>19</v>
      </c>
      <c r="E144" t="s">
        <v>24</v>
      </c>
    </row>
    <row r="145" spans="1:5" x14ac:dyDescent="0.35">
      <c r="A145" s="3">
        <v>25</v>
      </c>
      <c r="B145">
        <v>10399713</v>
      </c>
      <c r="C145">
        <v>11399713</v>
      </c>
      <c r="D145" t="s">
        <v>19</v>
      </c>
      <c r="E145" t="s">
        <v>24</v>
      </c>
    </row>
    <row r="146" spans="1:5" x14ac:dyDescent="0.35">
      <c r="A146" s="3">
        <v>26</v>
      </c>
      <c r="B146">
        <v>13879566</v>
      </c>
      <c r="C146">
        <v>14879566</v>
      </c>
      <c r="D146" t="s">
        <v>19</v>
      </c>
      <c r="E146" t="s">
        <v>24</v>
      </c>
    </row>
    <row r="147" spans="1:5" x14ac:dyDescent="0.35">
      <c r="A147" s="3">
        <v>27</v>
      </c>
      <c r="B147">
        <v>45414281</v>
      </c>
      <c r="C147">
        <v>46414281</v>
      </c>
      <c r="D147" t="s">
        <v>19</v>
      </c>
      <c r="E147" t="s">
        <v>24</v>
      </c>
    </row>
    <row r="148" spans="1:5" x14ac:dyDescent="0.35">
      <c r="A148" s="3">
        <v>28</v>
      </c>
      <c r="B148">
        <v>3306666</v>
      </c>
      <c r="C148">
        <v>4306666</v>
      </c>
      <c r="D148" t="s">
        <v>19</v>
      </c>
      <c r="E148" t="s">
        <v>24</v>
      </c>
    </row>
    <row r="149" spans="1:5" x14ac:dyDescent="0.35">
      <c r="A149" s="3">
        <v>28</v>
      </c>
      <c r="B149">
        <v>27214252</v>
      </c>
      <c r="C149">
        <v>28214252</v>
      </c>
      <c r="D149" t="s">
        <v>19</v>
      </c>
      <c r="E149" t="s">
        <v>24</v>
      </c>
    </row>
    <row r="150" spans="1:5" x14ac:dyDescent="0.35">
      <c r="A150" s="3">
        <v>28</v>
      </c>
      <c r="B150">
        <v>31409877</v>
      </c>
      <c r="C150">
        <v>32409877</v>
      </c>
      <c r="D150" t="s">
        <v>19</v>
      </c>
      <c r="E150" t="s">
        <v>24</v>
      </c>
    </row>
    <row r="151" spans="1:5" x14ac:dyDescent="0.35">
      <c r="A151" s="3">
        <v>29</v>
      </c>
      <c r="B151">
        <v>24930017</v>
      </c>
      <c r="C151">
        <v>25930017</v>
      </c>
      <c r="D151" t="s">
        <v>19</v>
      </c>
      <c r="E151" t="s">
        <v>24</v>
      </c>
    </row>
    <row r="152" spans="1:5" x14ac:dyDescent="0.35">
      <c r="A152" s="3">
        <v>30</v>
      </c>
      <c r="B152">
        <v>13203878</v>
      </c>
      <c r="C152">
        <v>14203878</v>
      </c>
      <c r="D152" t="s">
        <v>19</v>
      </c>
      <c r="E152" t="s">
        <v>24</v>
      </c>
    </row>
    <row r="153" spans="1:5" x14ac:dyDescent="0.35">
      <c r="A153" s="3">
        <v>31</v>
      </c>
      <c r="B153">
        <v>5662857</v>
      </c>
      <c r="C153">
        <v>6662857</v>
      </c>
      <c r="D153" t="s">
        <v>19</v>
      </c>
      <c r="E153" t="s">
        <v>24</v>
      </c>
    </row>
    <row r="154" spans="1:5" x14ac:dyDescent="0.35">
      <c r="A154" s="3">
        <v>32</v>
      </c>
      <c r="B154">
        <v>7490779</v>
      </c>
      <c r="C154">
        <v>8490779</v>
      </c>
      <c r="D154" t="s">
        <v>19</v>
      </c>
      <c r="E154" t="s">
        <v>24</v>
      </c>
    </row>
    <row r="155" spans="1:5" x14ac:dyDescent="0.35">
      <c r="A155" s="3">
        <v>34</v>
      </c>
      <c r="B155">
        <v>5326438</v>
      </c>
      <c r="C155">
        <v>6326438</v>
      </c>
      <c r="D155" t="s">
        <v>19</v>
      </c>
      <c r="E155" t="s">
        <v>24</v>
      </c>
    </row>
    <row r="156" spans="1:5" x14ac:dyDescent="0.35">
      <c r="A156" s="3">
        <v>34</v>
      </c>
      <c r="B156">
        <v>23253882</v>
      </c>
      <c r="C156">
        <v>24253882</v>
      </c>
      <c r="D156" t="s">
        <v>19</v>
      </c>
      <c r="E156" t="s">
        <v>24</v>
      </c>
    </row>
    <row r="157" spans="1:5" x14ac:dyDescent="0.35">
      <c r="A157" s="3">
        <v>38</v>
      </c>
      <c r="B157">
        <v>24413536</v>
      </c>
      <c r="C157">
        <v>25413536</v>
      </c>
      <c r="D157" t="s">
        <v>19</v>
      </c>
      <c r="E157" t="s">
        <v>24</v>
      </c>
    </row>
    <row r="158" spans="1:5" x14ac:dyDescent="0.35">
      <c r="A158">
        <v>1</v>
      </c>
      <c r="B158">
        <v>5517430</v>
      </c>
      <c r="C158">
        <v>6317430</v>
      </c>
      <c r="D158" t="s">
        <v>19</v>
      </c>
      <c r="E158" t="s">
        <v>18</v>
      </c>
    </row>
    <row r="159" spans="1:5" x14ac:dyDescent="0.35">
      <c r="A159">
        <v>1</v>
      </c>
      <c r="B159">
        <v>49617430</v>
      </c>
      <c r="C159">
        <v>49917430</v>
      </c>
      <c r="D159" t="s">
        <v>19</v>
      </c>
      <c r="E159" t="s">
        <v>18</v>
      </c>
    </row>
    <row r="160" spans="1:5" x14ac:dyDescent="0.35">
      <c r="A160">
        <v>1</v>
      </c>
      <c r="B160">
        <v>66617430</v>
      </c>
      <c r="D160" t="s">
        <v>19</v>
      </c>
      <c r="E160" t="s">
        <v>18</v>
      </c>
    </row>
    <row r="161" spans="1:5" x14ac:dyDescent="0.35">
      <c r="A161">
        <v>1</v>
      </c>
      <c r="B161">
        <v>83017430</v>
      </c>
      <c r="D161" t="s">
        <v>19</v>
      </c>
      <c r="E161" t="s">
        <v>18</v>
      </c>
    </row>
    <row r="162" spans="1:5" x14ac:dyDescent="0.35">
      <c r="A162">
        <v>2</v>
      </c>
      <c r="B162">
        <v>46500196</v>
      </c>
      <c r="C162">
        <v>46700196</v>
      </c>
      <c r="D162" t="s">
        <v>19</v>
      </c>
      <c r="E162" t="s">
        <v>18</v>
      </c>
    </row>
    <row r="163" spans="1:5" x14ac:dyDescent="0.35">
      <c r="A163">
        <v>3</v>
      </c>
      <c r="B163">
        <v>18207515</v>
      </c>
      <c r="D163" t="s">
        <v>19</v>
      </c>
      <c r="E163" t="s">
        <v>18</v>
      </c>
    </row>
    <row r="164" spans="1:5" x14ac:dyDescent="0.35">
      <c r="A164">
        <v>3</v>
      </c>
      <c r="B164">
        <v>21507515</v>
      </c>
      <c r="D164" t="s">
        <v>19</v>
      </c>
      <c r="E164" t="s">
        <v>18</v>
      </c>
    </row>
    <row r="165" spans="1:5" x14ac:dyDescent="0.35">
      <c r="A165">
        <v>3</v>
      </c>
      <c r="B165">
        <v>34907515</v>
      </c>
      <c r="D165" t="s">
        <v>19</v>
      </c>
      <c r="E165" t="s">
        <v>18</v>
      </c>
    </row>
    <row r="166" spans="1:5" x14ac:dyDescent="0.35">
      <c r="A166">
        <v>4</v>
      </c>
      <c r="B166">
        <v>17700233</v>
      </c>
      <c r="C166">
        <v>17900233</v>
      </c>
      <c r="D166" t="s">
        <v>19</v>
      </c>
      <c r="E166" t="s">
        <v>18</v>
      </c>
    </row>
    <row r="167" spans="1:5" x14ac:dyDescent="0.35">
      <c r="A167">
        <v>4</v>
      </c>
      <c r="B167">
        <v>44000233</v>
      </c>
      <c r="D167" t="s">
        <v>19</v>
      </c>
      <c r="E167" t="s">
        <v>18</v>
      </c>
    </row>
    <row r="168" spans="1:5" x14ac:dyDescent="0.35">
      <c r="A168">
        <v>6</v>
      </c>
      <c r="B168">
        <v>27107924</v>
      </c>
      <c r="D168" t="s">
        <v>19</v>
      </c>
      <c r="E168" t="s">
        <v>18</v>
      </c>
    </row>
    <row r="169" spans="1:5" x14ac:dyDescent="0.35">
      <c r="A169">
        <v>6</v>
      </c>
      <c r="B169">
        <v>28007924</v>
      </c>
      <c r="D169" t="s">
        <v>19</v>
      </c>
      <c r="E169" t="s">
        <v>18</v>
      </c>
    </row>
    <row r="170" spans="1:5" x14ac:dyDescent="0.35">
      <c r="A170">
        <v>6</v>
      </c>
      <c r="B170">
        <v>49907924</v>
      </c>
      <c r="C170">
        <v>50507924</v>
      </c>
      <c r="D170" t="s">
        <v>19</v>
      </c>
      <c r="E170" t="s">
        <v>18</v>
      </c>
    </row>
    <row r="171" spans="1:5" x14ac:dyDescent="0.35">
      <c r="A171">
        <v>6</v>
      </c>
      <c r="B171">
        <v>56307924</v>
      </c>
      <c r="D171" t="s">
        <v>19</v>
      </c>
      <c r="E171" t="s">
        <v>18</v>
      </c>
    </row>
    <row r="172" spans="1:5" x14ac:dyDescent="0.35">
      <c r="A172">
        <v>7</v>
      </c>
      <c r="B172">
        <v>27600316</v>
      </c>
      <c r="C172">
        <v>28000316</v>
      </c>
      <c r="D172" t="s">
        <v>19</v>
      </c>
      <c r="E172" t="s">
        <v>18</v>
      </c>
    </row>
    <row r="173" spans="1:5" x14ac:dyDescent="0.35">
      <c r="A173">
        <v>8</v>
      </c>
      <c r="B173">
        <v>30702583</v>
      </c>
      <c r="D173" t="s">
        <v>19</v>
      </c>
      <c r="E173" t="s">
        <v>18</v>
      </c>
    </row>
    <row r="174" spans="1:5" x14ac:dyDescent="0.35">
      <c r="A174">
        <v>10</v>
      </c>
      <c r="B174">
        <v>5701010</v>
      </c>
      <c r="C174">
        <v>5901010</v>
      </c>
      <c r="D174" t="s">
        <v>19</v>
      </c>
      <c r="E174" t="s">
        <v>18</v>
      </c>
    </row>
    <row r="175" spans="1:5" x14ac:dyDescent="0.35">
      <c r="A175">
        <v>10</v>
      </c>
      <c r="B175">
        <v>6601010</v>
      </c>
      <c r="C175">
        <v>7001010</v>
      </c>
      <c r="D175" t="s">
        <v>19</v>
      </c>
      <c r="E175" t="s">
        <v>18</v>
      </c>
    </row>
    <row r="176" spans="1:5" x14ac:dyDescent="0.35">
      <c r="A176">
        <v>11</v>
      </c>
      <c r="B176">
        <v>40800086</v>
      </c>
      <c r="C176">
        <v>41100086</v>
      </c>
      <c r="D176" t="s">
        <v>19</v>
      </c>
      <c r="E176" t="s">
        <v>18</v>
      </c>
    </row>
    <row r="177" spans="1:5" x14ac:dyDescent="0.35">
      <c r="A177">
        <v>11</v>
      </c>
      <c r="B177">
        <v>50300086</v>
      </c>
      <c r="C177">
        <v>50700086</v>
      </c>
      <c r="D177" t="s">
        <v>19</v>
      </c>
      <c r="E177" t="s">
        <v>18</v>
      </c>
    </row>
    <row r="178" spans="1:5" x14ac:dyDescent="0.35">
      <c r="A178">
        <v>11</v>
      </c>
      <c r="B178">
        <v>56900086</v>
      </c>
      <c r="C178">
        <v>57100086</v>
      </c>
      <c r="D178" t="s">
        <v>19</v>
      </c>
      <c r="E178" t="s">
        <v>18</v>
      </c>
    </row>
    <row r="179" spans="1:5" x14ac:dyDescent="0.35">
      <c r="A179">
        <v>14</v>
      </c>
      <c r="B179">
        <v>10200337</v>
      </c>
      <c r="C179">
        <v>10500337</v>
      </c>
      <c r="D179" t="s">
        <v>19</v>
      </c>
      <c r="E179" t="s">
        <v>18</v>
      </c>
    </row>
    <row r="180" spans="1:5" x14ac:dyDescent="0.35">
      <c r="A180">
        <v>15</v>
      </c>
      <c r="B180">
        <v>8103479</v>
      </c>
      <c r="C180">
        <v>8403479</v>
      </c>
      <c r="D180" t="s">
        <v>19</v>
      </c>
      <c r="E180" t="s">
        <v>18</v>
      </c>
    </row>
    <row r="181" spans="1:5" x14ac:dyDescent="0.35">
      <c r="A181">
        <v>15</v>
      </c>
      <c r="B181">
        <v>38203479</v>
      </c>
      <c r="C181">
        <v>38403479</v>
      </c>
      <c r="D181" t="s">
        <v>19</v>
      </c>
      <c r="E181" t="s">
        <v>18</v>
      </c>
    </row>
    <row r="182" spans="1:5" x14ac:dyDescent="0.35">
      <c r="A182">
        <v>16</v>
      </c>
      <c r="B182">
        <v>9807391</v>
      </c>
      <c r="C182">
        <v>10307391</v>
      </c>
      <c r="D182" t="s">
        <v>19</v>
      </c>
      <c r="E182" t="s">
        <v>18</v>
      </c>
    </row>
    <row r="183" spans="1:5" x14ac:dyDescent="0.35">
      <c r="A183">
        <v>16</v>
      </c>
      <c r="B183">
        <v>11907391</v>
      </c>
      <c r="C183">
        <v>12107391</v>
      </c>
      <c r="D183" t="s">
        <v>19</v>
      </c>
      <c r="E183" t="s">
        <v>18</v>
      </c>
    </row>
    <row r="184" spans="1:5" x14ac:dyDescent="0.35">
      <c r="A184">
        <v>17</v>
      </c>
      <c r="B184">
        <v>41722203</v>
      </c>
      <c r="C184">
        <v>41922203</v>
      </c>
      <c r="D184" t="s">
        <v>19</v>
      </c>
      <c r="E184" t="s">
        <v>18</v>
      </c>
    </row>
    <row r="185" spans="1:5" x14ac:dyDescent="0.35">
      <c r="A185">
        <v>18</v>
      </c>
      <c r="B185">
        <v>3404681</v>
      </c>
      <c r="C185">
        <v>4404681</v>
      </c>
      <c r="D185" t="s">
        <v>19</v>
      </c>
      <c r="E185" t="s">
        <v>18</v>
      </c>
    </row>
    <row r="186" spans="1:5" x14ac:dyDescent="0.35">
      <c r="A186">
        <v>18</v>
      </c>
      <c r="B186">
        <v>6204681</v>
      </c>
      <c r="C186">
        <v>7704681</v>
      </c>
      <c r="D186" t="s">
        <v>19</v>
      </c>
      <c r="E186" t="s">
        <v>18</v>
      </c>
    </row>
    <row r="187" spans="1:5" x14ac:dyDescent="0.35">
      <c r="A187">
        <v>19</v>
      </c>
      <c r="B187">
        <v>40704062</v>
      </c>
      <c r="C187">
        <v>40904062</v>
      </c>
      <c r="D187" t="s">
        <v>19</v>
      </c>
      <c r="E187" t="s">
        <v>18</v>
      </c>
    </row>
    <row r="188" spans="1:5" x14ac:dyDescent="0.35">
      <c r="A188">
        <v>22</v>
      </c>
      <c r="B188">
        <v>22941181</v>
      </c>
      <c r="C188">
        <v>23141181</v>
      </c>
      <c r="D188" t="s">
        <v>19</v>
      </c>
      <c r="E188" t="s">
        <v>18</v>
      </c>
    </row>
    <row r="189" spans="1:5" x14ac:dyDescent="0.35">
      <c r="A189">
        <v>25</v>
      </c>
      <c r="B189">
        <v>4000488</v>
      </c>
      <c r="C189">
        <v>4500488</v>
      </c>
      <c r="D189" t="s">
        <v>19</v>
      </c>
      <c r="E189" t="s">
        <v>18</v>
      </c>
    </row>
    <row r="190" spans="1:5" x14ac:dyDescent="0.35">
      <c r="A190">
        <v>26</v>
      </c>
      <c r="B190">
        <v>27900108</v>
      </c>
      <c r="C190">
        <v>28100108</v>
      </c>
      <c r="D190" t="s">
        <v>19</v>
      </c>
      <c r="E190" t="s">
        <v>18</v>
      </c>
    </row>
    <row r="191" spans="1:5" x14ac:dyDescent="0.35">
      <c r="A191">
        <v>28</v>
      </c>
      <c r="B191">
        <v>9400594</v>
      </c>
      <c r="C191">
        <v>9600594</v>
      </c>
      <c r="D191" t="s">
        <v>19</v>
      </c>
      <c r="E191" t="s">
        <v>18</v>
      </c>
    </row>
    <row r="192" spans="1:5" x14ac:dyDescent="0.35">
      <c r="A192">
        <v>28</v>
      </c>
      <c r="B192">
        <v>12200594</v>
      </c>
      <c r="C192">
        <v>12500594</v>
      </c>
      <c r="D192" t="s">
        <v>19</v>
      </c>
      <c r="E192" t="s">
        <v>18</v>
      </c>
    </row>
    <row r="193" spans="1:5" x14ac:dyDescent="0.35">
      <c r="A193">
        <v>37</v>
      </c>
      <c r="B193">
        <v>9915022</v>
      </c>
      <c r="C193">
        <v>10115022</v>
      </c>
      <c r="D193" t="s">
        <v>19</v>
      </c>
      <c r="E193" t="s">
        <v>18</v>
      </c>
    </row>
    <row r="194" spans="1:5" x14ac:dyDescent="0.35">
      <c r="A194">
        <v>1</v>
      </c>
      <c r="B194">
        <v>59179746</v>
      </c>
      <c r="C194">
        <v>59182125</v>
      </c>
      <c r="D194" t="s">
        <v>19</v>
      </c>
      <c r="E194" t="s">
        <v>21</v>
      </c>
    </row>
    <row r="195" spans="1:5" x14ac:dyDescent="0.35">
      <c r="A195">
        <v>1</v>
      </c>
      <c r="B195">
        <v>71150281</v>
      </c>
      <c r="C195">
        <v>71206706</v>
      </c>
      <c r="D195" t="s">
        <v>19</v>
      </c>
      <c r="E195" t="s">
        <v>21</v>
      </c>
    </row>
    <row r="196" spans="1:5" x14ac:dyDescent="0.35">
      <c r="A196">
        <v>1</v>
      </c>
      <c r="B196">
        <v>96103038</v>
      </c>
      <c r="C196">
        <v>96338823</v>
      </c>
      <c r="D196" t="s">
        <v>19</v>
      </c>
      <c r="E196" t="s">
        <v>21</v>
      </c>
    </row>
    <row r="197" spans="1:5" x14ac:dyDescent="0.35">
      <c r="A197">
        <v>1</v>
      </c>
      <c r="B197">
        <v>114914236</v>
      </c>
      <c r="C197">
        <v>114924791</v>
      </c>
      <c r="D197" t="s">
        <v>19</v>
      </c>
      <c r="E197" t="s">
        <v>21</v>
      </c>
    </row>
    <row r="198" spans="1:5" x14ac:dyDescent="0.35">
      <c r="A198">
        <v>2</v>
      </c>
      <c r="B198">
        <v>18668826</v>
      </c>
      <c r="D198" t="s">
        <v>19</v>
      </c>
      <c r="E198" t="s">
        <v>21</v>
      </c>
    </row>
    <row r="199" spans="1:5" x14ac:dyDescent="0.35">
      <c r="A199">
        <v>3</v>
      </c>
      <c r="B199">
        <v>93933450</v>
      </c>
      <c r="D199" t="s">
        <v>19</v>
      </c>
      <c r="E199" t="s">
        <v>21</v>
      </c>
    </row>
    <row r="200" spans="1:5" x14ac:dyDescent="0.35">
      <c r="A200">
        <v>5</v>
      </c>
      <c r="B200">
        <v>66708382</v>
      </c>
      <c r="D200" t="s">
        <v>19</v>
      </c>
      <c r="E200" t="s">
        <v>21</v>
      </c>
    </row>
    <row r="201" spans="1:5" x14ac:dyDescent="0.35">
      <c r="A201">
        <v>10</v>
      </c>
      <c r="B201">
        <v>10707312</v>
      </c>
      <c r="C201">
        <v>11616330</v>
      </c>
      <c r="D201" t="s">
        <v>19</v>
      </c>
      <c r="E201" t="s">
        <v>21</v>
      </c>
    </row>
    <row r="202" spans="1:5" x14ac:dyDescent="0.35">
      <c r="A202">
        <v>10</v>
      </c>
      <c r="B202">
        <v>69071007</v>
      </c>
      <c r="C202">
        <v>69166227</v>
      </c>
      <c r="D202" t="s">
        <v>19</v>
      </c>
      <c r="E202" t="s">
        <v>21</v>
      </c>
    </row>
    <row r="203" spans="1:5" x14ac:dyDescent="0.35">
      <c r="A203">
        <v>13</v>
      </c>
      <c r="B203">
        <v>11659792</v>
      </c>
      <c r="C203">
        <v>11660194</v>
      </c>
      <c r="D203" t="s">
        <v>19</v>
      </c>
      <c r="E203" t="s">
        <v>21</v>
      </c>
    </row>
    <row r="204" spans="1:5" x14ac:dyDescent="0.35">
      <c r="A204">
        <v>15</v>
      </c>
      <c r="B204">
        <v>32383555</v>
      </c>
      <c r="C204">
        <v>33021330</v>
      </c>
      <c r="D204" t="s">
        <v>19</v>
      </c>
      <c r="E204" t="s">
        <v>21</v>
      </c>
    </row>
    <row r="205" spans="1:5" x14ac:dyDescent="0.35">
      <c r="A205">
        <v>15</v>
      </c>
      <c r="B205">
        <v>44187156</v>
      </c>
      <c r="C205">
        <v>44427593</v>
      </c>
      <c r="D205" t="s">
        <v>19</v>
      </c>
      <c r="E205" t="s">
        <v>21</v>
      </c>
    </row>
    <row r="206" spans="1:5" x14ac:dyDescent="0.35">
      <c r="A206">
        <v>16</v>
      </c>
      <c r="B206">
        <v>55231367</v>
      </c>
      <c r="D206" t="s">
        <v>19</v>
      </c>
      <c r="E206" t="s">
        <v>21</v>
      </c>
    </row>
    <row r="207" spans="1:5" x14ac:dyDescent="0.35">
      <c r="A207">
        <v>18</v>
      </c>
      <c r="B207">
        <v>23298242</v>
      </c>
      <c r="D207" t="s">
        <v>19</v>
      </c>
      <c r="E207" t="s">
        <v>21</v>
      </c>
    </row>
    <row r="208" spans="1:5" x14ac:dyDescent="0.35">
      <c r="A208">
        <v>20</v>
      </c>
      <c r="B208">
        <v>24674148</v>
      </c>
      <c r="C208">
        <v>24969549</v>
      </c>
      <c r="D208" t="s">
        <v>19</v>
      </c>
      <c r="E208" t="s">
        <v>21</v>
      </c>
    </row>
    <row r="209" spans="1:5" x14ac:dyDescent="0.35">
      <c r="A209">
        <v>21</v>
      </c>
      <c r="B209">
        <v>51391768</v>
      </c>
      <c r="D209" t="s">
        <v>19</v>
      </c>
      <c r="E209" t="s">
        <v>21</v>
      </c>
    </row>
    <row r="210" spans="1:5" x14ac:dyDescent="0.35">
      <c r="A210">
        <v>23</v>
      </c>
      <c r="B210">
        <v>8488359</v>
      </c>
      <c r="D210" t="s">
        <v>19</v>
      </c>
      <c r="E210" t="s">
        <v>21</v>
      </c>
    </row>
    <row r="211" spans="1:5" x14ac:dyDescent="0.35">
      <c r="A211">
        <v>24</v>
      </c>
      <c r="B211">
        <v>26359293</v>
      </c>
      <c r="C211">
        <v>26370499</v>
      </c>
      <c r="D211" t="s">
        <v>19</v>
      </c>
      <c r="E211" t="s">
        <v>21</v>
      </c>
    </row>
    <row r="212" spans="1:5" x14ac:dyDescent="0.35">
      <c r="A212">
        <v>26</v>
      </c>
      <c r="B212">
        <v>10903577</v>
      </c>
      <c r="D212" t="s">
        <v>19</v>
      </c>
      <c r="E212" t="s">
        <v>21</v>
      </c>
    </row>
    <row r="213" spans="1:5" x14ac:dyDescent="0.35">
      <c r="A213">
        <v>29</v>
      </c>
      <c r="B213">
        <v>30499875</v>
      </c>
      <c r="D213" t="s">
        <v>19</v>
      </c>
      <c r="E213" t="s">
        <v>21</v>
      </c>
    </row>
    <row r="214" spans="1:5" x14ac:dyDescent="0.35">
      <c r="A214" s="3">
        <v>1</v>
      </c>
      <c r="B214">
        <v>2500001</v>
      </c>
      <c r="C214">
        <v>3000000</v>
      </c>
      <c r="D214" t="s">
        <v>26</v>
      </c>
      <c r="E214" t="s">
        <v>27</v>
      </c>
    </row>
    <row r="215" spans="1:5" x14ac:dyDescent="0.35">
      <c r="A215" s="3">
        <v>1</v>
      </c>
      <c r="B215">
        <v>3000001</v>
      </c>
      <c r="C215">
        <v>3500000</v>
      </c>
      <c r="D215" t="s">
        <v>26</v>
      </c>
      <c r="E215" t="s">
        <v>27</v>
      </c>
    </row>
    <row r="216" spans="1:5" x14ac:dyDescent="0.35">
      <c r="A216" s="3">
        <v>6</v>
      </c>
      <c r="B216">
        <v>47000001</v>
      </c>
      <c r="C216">
        <v>47500000</v>
      </c>
      <c r="D216" t="s">
        <v>26</v>
      </c>
      <c r="E216" t="s">
        <v>27</v>
      </c>
    </row>
    <row r="217" spans="1:5" x14ac:dyDescent="0.35">
      <c r="A217">
        <v>16</v>
      </c>
      <c r="B217">
        <v>7000001</v>
      </c>
      <c r="C217">
        <v>7500000</v>
      </c>
      <c r="D217" t="s">
        <v>26</v>
      </c>
      <c r="E217" t="s">
        <v>27</v>
      </c>
    </row>
    <row r="218" spans="1:5" x14ac:dyDescent="0.35">
      <c r="A218" s="3">
        <v>18</v>
      </c>
      <c r="B218">
        <v>500001</v>
      </c>
      <c r="C218">
        <v>1000000</v>
      </c>
      <c r="D218" t="s">
        <v>26</v>
      </c>
      <c r="E218" t="s">
        <v>27</v>
      </c>
    </row>
    <row r="219" spans="1:5" x14ac:dyDescent="0.35">
      <c r="A219" s="3">
        <v>1</v>
      </c>
      <c r="B219">
        <v>2930000</v>
      </c>
      <c r="C219">
        <v>3190000</v>
      </c>
      <c r="D219" t="s">
        <v>26</v>
      </c>
      <c r="E219" t="s">
        <v>25</v>
      </c>
    </row>
    <row r="220" spans="1:5" x14ac:dyDescent="0.35">
      <c r="A220" s="3">
        <v>1</v>
      </c>
      <c r="B220">
        <v>21150000</v>
      </c>
      <c r="C220">
        <v>21260000</v>
      </c>
      <c r="D220" t="s">
        <v>26</v>
      </c>
      <c r="E220" t="s">
        <v>25</v>
      </c>
    </row>
    <row r="221" spans="1:5" x14ac:dyDescent="0.35">
      <c r="A221">
        <v>1</v>
      </c>
      <c r="B221">
        <v>28360000</v>
      </c>
      <c r="C221">
        <v>28520000</v>
      </c>
      <c r="D221" t="s">
        <v>26</v>
      </c>
      <c r="E221" t="s">
        <v>25</v>
      </c>
    </row>
    <row r="222" spans="1:5" x14ac:dyDescent="0.35">
      <c r="A222" s="3">
        <v>1</v>
      </c>
      <c r="B222">
        <v>46690000</v>
      </c>
      <c r="C222">
        <v>46830000</v>
      </c>
      <c r="D222" t="s">
        <v>26</v>
      </c>
      <c r="E222" t="s">
        <v>25</v>
      </c>
    </row>
    <row r="223" spans="1:5" x14ac:dyDescent="0.35">
      <c r="A223">
        <v>1</v>
      </c>
      <c r="B223">
        <v>50780000</v>
      </c>
      <c r="C223">
        <v>50920000</v>
      </c>
      <c r="D223" t="s">
        <v>26</v>
      </c>
      <c r="E223" t="s">
        <v>25</v>
      </c>
    </row>
    <row r="224" spans="1:5" x14ac:dyDescent="0.35">
      <c r="A224" s="3">
        <v>1</v>
      </c>
      <c r="B224">
        <v>79870000</v>
      </c>
      <c r="C224">
        <v>80050000</v>
      </c>
      <c r="D224" t="s">
        <v>26</v>
      </c>
      <c r="E224" t="s">
        <v>25</v>
      </c>
    </row>
    <row r="225" spans="1:5" x14ac:dyDescent="0.35">
      <c r="A225" s="3">
        <v>2</v>
      </c>
      <c r="B225">
        <v>21900000</v>
      </c>
      <c r="C225">
        <v>22160000</v>
      </c>
      <c r="D225" t="s">
        <v>26</v>
      </c>
      <c r="E225" t="s">
        <v>25</v>
      </c>
    </row>
    <row r="226" spans="1:5" x14ac:dyDescent="0.35">
      <c r="A226" s="3">
        <v>2</v>
      </c>
      <c r="B226">
        <v>43980000</v>
      </c>
      <c r="C226">
        <v>44080000</v>
      </c>
      <c r="D226" t="s">
        <v>26</v>
      </c>
      <c r="E226" t="s">
        <v>25</v>
      </c>
    </row>
    <row r="227" spans="1:5" x14ac:dyDescent="0.35">
      <c r="A227" s="3">
        <v>2</v>
      </c>
      <c r="B227">
        <v>46350000</v>
      </c>
      <c r="C227">
        <v>46530000</v>
      </c>
      <c r="D227" t="s">
        <v>26</v>
      </c>
      <c r="E227" t="s">
        <v>25</v>
      </c>
    </row>
    <row r="228" spans="1:5" x14ac:dyDescent="0.35">
      <c r="A228" s="3">
        <v>2</v>
      </c>
      <c r="B228">
        <v>53120000</v>
      </c>
      <c r="C228">
        <v>53380000</v>
      </c>
      <c r="D228" t="s">
        <v>26</v>
      </c>
      <c r="E228" t="s">
        <v>25</v>
      </c>
    </row>
    <row r="229" spans="1:5" x14ac:dyDescent="0.35">
      <c r="A229" s="3">
        <v>4</v>
      </c>
      <c r="B229">
        <v>4170000</v>
      </c>
      <c r="C229">
        <v>4340000</v>
      </c>
      <c r="D229" t="s">
        <v>26</v>
      </c>
      <c r="E229" t="s">
        <v>25</v>
      </c>
    </row>
    <row r="230" spans="1:5" x14ac:dyDescent="0.35">
      <c r="A230" s="3">
        <v>4</v>
      </c>
      <c r="B230">
        <v>40190000</v>
      </c>
      <c r="C230">
        <v>40590000</v>
      </c>
      <c r="D230" t="s">
        <v>26</v>
      </c>
      <c r="E230" t="s">
        <v>25</v>
      </c>
    </row>
    <row r="231" spans="1:5" x14ac:dyDescent="0.35">
      <c r="A231" s="3">
        <v>4</v>
      </c>
      <c r="B231">
        <v>40740000</v>
      </c>
      <c r="C231">
        <v>41090000</v>
      </c>
      <c r="D231" t="s">
        <v>26</v>
      </c>
      <c r="E231" t="s">
        <v>25</v>
      </c>
    </row>
    <row r="232" spans="1:5" x14ac:dyDescent="0.35">
      <c r="A232" s="3">
        <v>4</v>
      </c>
      <c r="B232">
        <v>41700000</v>
      </c>
      <c r="C232">
        <v>41830000</v>
      </c>
      <c r="D232" t="s">
        <v>26</v>
      </c>
      <c r="E232" t="s">
        <v>25</v>
      </c>
    </row>
    <row r="233" spans="1:5" x14ac:dyDescent="0.35">
      <c r="A233">
        <v>4</v>
      </c>
      <c r="B233">
        <v>57360000</v>
      </c>
      <c r="C233">
        <v>57480000</v>
      </c>
      <c r="D233" t="s">
        <v>26</v>
      </c>
      <c r="E233" t="s">
        <v>25</v>
      </c>
    </row>
    <row r="234" spans="1:5" x14ac:dyDescent="0.35">
      <c r="A234" s="3">
        <v>4</v>
      </c>
      <c r="B234">
        <v>60020000</v>
      </c>
      <c r="C234">
        <v>60270000</v>
      </c>
      <c r="D234" t="s">
        <v>26</v>
      </c>
      <c r="E234" t="s">
        <v>25</v>
      </c>
    </row>
    <row r="235" spans="1:5" x14ac:dyDescent="0.35">
      <c r="A235" s="3">
        <v>4</v>
      </c>
      <c r="B235">
        <v>61870000</v>
      </c>
      <c r="C235">
        <v>62100000</v>
      </c>
      <c r="D235" t="s">
        <v>26</v>
      </c>
      <c r="E235" t="s">
        <v>25</v>
      </c>
    </row>
    <row r="236" spans="1:5" x14ac:dyDescent="0.35">
      <c r="A236" s="3">
        <v>6</v>
      </c>
      <c r="B236">
        <v>25290000</v>
      </c>
      <c r="C236">
        <v>25400000</v>
      </c>
      <c r="D236" t="s">
        <v>26</v>
      </c>
      <c r="E236" t="s">
        <v>25</v>
      </c>
    </row>
    <row r="237" spans="1:5" x14ac:dyDescent="0.35">
      <c r="A237" s="3">
        <v>6</v>
      </c>
      <c r="B237">
        <v>28390000</v>
      </c>
      <c r="C237">
        <v>28520000</v>
      </c>
      <c r="D237" t="s">
        <v>26</v>
      </c>
      <c r="E237" t="s">
        <v>25</v>
      </c>
    </row>
    <row r="238" spans="1:5" x14ac:dyDescent="0.35">
      <c r="A238">
        <v>6</v>
      </c>
      <c r="B238">
        <v>33340000</v>
      </c>
      <c r="C238">
        <v>33560000</v>
      </c>
      <c r="D238" t="s">
        <v>26</v>
      </c>
      <c r="E238" t="s">
        <v>25</v>
      </c>
    </row>
    <row r="239" spans="1:5" x14ac:dyDescent="0.35">
      <c r="A239" s="3">
        <v>8</v>
      </c>
      <c r="B239">
        <v>71210000</v>
      </c>
      <c r="C239">
        <v>71310000</v>
      </c>
      <c r="D239" t="s">
        <v>26</v>
      </c>
      <c r="E239" t="s">
        <v>25</v>
      </c>
    </row>
    <row r="240" spans="1:5" x14ac:dyDescent="0.35">
      <c r="A240" s="3">
        <v>10</v>
      </c>
      <c r="B240">
        <v>3720000</v>
      </c>
      <c r="C240">
        <v>3980000</v>
      </c>
      <c r="D240" t="s">
        <v>26</v>
      </c>
      <c r="E240" t="s">
        <v>25</v>
      </c>
    </row>
    <row r="241" spans="1:5" x14ac:dyDescent="0.35">
      <c r="A241" s="3">
        <v>10</v>
      </c>
      <c r="B241">
        <v>4040000</v>
      </c>
      <c r="C241">
        <v>4220000</v>
      </c>
      <c r="D241" t="s">
        <v>26</v>
      </c>
      <c r="E241" t="s">
        <v>25</v>
      </c>
    </row>
    <row r="242" spans="1:5" x14ac:dyDescent="0.35">
      <c r="A242" s="3">
        <v>10</v>
      </c>
      <c r="B242">
        <v>6390000</v>
      </c>
      <c r="C242">
        <v>6500000</v>
      </c>
      <c r="D242" t="s">
        <v>26</v>
      </c>
      <c r="E242" t="s">
        <v>25</v>
      </c>
    </row>
    <row r="243" spans="1:5" x14ac:dyDescent="0.35">
      <c r="A243">
        <v>11</v>
      </c>
      <c r="B243">
        <v>9720000</v>
      </c>
      <c r="C243">
        <v>9880000</v>
      </c>
      <c r="D243" t="s">
        <v>26</v>
      </c>
      <c r="E243" t="s">
        <v>25</v>
      </c>
    </row>
    <row r="244" spans="1:5" x14ac:dyDescent="0.35">
      <c r="A244" s="3">
        <v>11</v>
      </c>
      <c r="B244">
        <v>37550000</v>
      </c>
      <c r="C244">
        <v>37760000</v>
      </c>
      <c r="D244" t="s">
        <v>26</v>
      </c>
      <c r="E244" t="s">
        <v>25</v>
      </c>
    </row>
    <row r="245" spans="1:5" x14ac:dyDescent="0.35">
      <c r="A245" s="3">
        <v>11</v>
      </c>
      <c r="B245">
        <v>37800000</v>
      </c>
      <c r="C245">
        <v>37940000</v>
      </c>
      <c r="D245" t="s">
        <v>26</v>
      </c>
      <c r="E245" t="s">
        <v>25</v>
      </c>
    </row>
    <row r="246" spans="1:5" x14ac:dyDescent="0.35">
      <c r="A246" s="3">
        <v>11</v>
      </c>
      <c r="B246">
        <v>46550000</v>
      </c>
      <c r="C246">
        <v>46920000</v>
      </c>
      <c r="D246" t="s">
        <v>26</v>
      </c>
      <c r="E246" t="s">
        <v>25</v>
      </c>
    </row>
    <row r="247" spans="1:5" x14ac:dyDescent="0.35">
      <c r="A247" s="3">
        <v>11</v>
      </c>
      <c r="B247">
        <v>48480000</v>
      </c>
      <c r="C247">
        <v>48710000</v>
      </c>
      <c r="D247" t="s">
        <v>26</v>
      </c>
      <c r="E247" t="s">
        <v>25</v>
      </c>
    </row>
    <row r="248" spans="1:5" x14ac:dyDescent="0.35">
      <c r="A248" s="3">
        <v>12</v>
      </c>
      <c r="B248">
        <v>58030000</v>
      </c>
      <c r="C248">
        <v>58130000</v>
      </c>
      <c r="D248" t="s">
        <v>26</v>
      </c>
      <c r="E248" t="s">
        <v>25</v>
      </c>
    </row>
    <row r="249" spans="1:5" x14ac:dyDescent="0.35">
      <c r="A249" s="3">
        <v>12</v>
      </c>
      <c r="B249">
        <v>59020000</v>
      </c>
      <c r="C249">
        <v>59170000</v>
      </c>
      <c r="D249" t="s">
        <v>26</v>
      </c>
      <c r="E249" t="s">
        <v>25</v>
      </c>
    </row>
    <row r="250" spans="1:5" x14ac:dyDescent="0.35">
      <c r="A250" s="3">
        <v>13</v>
      </c>
      <c r="B250">
        <v>46850000</v>
      </c>
      <c r="C250">
        <v>47020000</v>
      </c>
      <c r="D250" t="s">
        <v>26</v>
      </c>
      <c r="E250" t="s">
        <v>25</v>
      </c>
    </row>
    <row r="251" spans="1:5" x14ac:dyDescent="0.35">
      <c r="A251" s="3">
        <v>13</v>
      </c>
      <c r="B251">
        <v>48690000</v>
      </c>
      <c r="C251">
        <v>48820000</v>
      </c>
      <c r="D251" t="s">
        <v>26</v>
      </c>
      <c r="E251" t="s">
        <v>25</v>
      </c>
    </row>
    <row r="252" spans="1:5" x14ac:dyDescent="0.35">
      <c r="A252" s="3">
        <v>13</v>
      </c>
      <c r="B252">
        <v>53990000</v>
      </c>
      <c r="C252">
        <v>54130000</v>
      </c>
      <c r="D252" t="s">
        <v>26</v>
      </c>
      <c r="E252" t="s">
        <v>25</v>
      </c>
    </row>
    <row r="253" spans="1:5" x14ac:dyDescent="0.35">
      <c r="A253" s="3">
        <v>14</v>
      </c>
      <c r="B253">
        <v>50910000</v>
      </c>
      <c r="C253">
        <v>51340000</v>
      </c>
      <c r="D253" t="s">
        <v>26</v>
      </c>
      <c r="E253" t="s">
        <v>25</v>
      </c>
    </row>
    <row r="254" spans="1:5" x14ac:dyDescent="0.35">
      <c r="A254" s="3">
        <v>15</v>
      </c>
      <c r="B254">
        <v>9830000</v>
      </c>
      <c r="C254">
        <v>9930000</v>
      </c>
      <c r="D254" t="s">
        <v>26</v>
      </c>
      <c r="E254" t="s">
        <v>25</v>
      </c>
    </row>
    <row r="255" spans="1:5" x14ac:dyDescent="0.35">
      <c r="A255" s="3">
        <v>16</v>
      </c>
      <c r="B255">
        <v>2080000</v>
      </c>
      <c r="C255">
        <v>2240000</v>
      </c>
      <c r="D255" t="s">
        <v>26</v>
      </c>
      <c r="E255" t="s">
        <v>25</v>
      </c>
    </row>
    <row r="256" spans="1:5" x14ac:dyDescent="0.35">
      <c r="A256" s="3">
        <v>16</v>
      </c>
      <c r="B256">
        <v>4830000</v>
      </c>
      <c r="C256">
        <v>4930000</v>
      </c>
      <c r="D256" t="s">
        <v>26</v>
      </c>
      <c r="E256" t="s">
        <v>25</v>
      </c>
    </row>
    <row r="257" spans="1:5" x14ac:dyDescent="0.35">
      <c r="A257" s="3">
        <v>16</v>
      </c>
      <c r="B257">
        <v>18740000</v>
      </c>
      <c r="C257">
        <v>18880000</v>
      </c>
      <c r="D257" t="s">
        <v>26</v>
      </c>
      <c r="E257" t="s">
        <v>25</v>
      </c>
    </row>
    <row r="258" spans="1:5" x14ac:dyDescent="0.35">
      <c r="A258" s="3">
        <v>16</v>
      </c>
      <c r="B258">
        <v>39840000</v>
      </c>
      <c r="C258">
        <v>39990000</v>
      </c>
      <c r="D258" t="s">
        <v>26</v>
      </c>
      <c r="E258" t="s">
        <v>25</v>
      </c>
    </row>
    <row r="259" spans="1:5" x14ac:dyDescent="0.35">
      <c r="A259" s="3">
        <v>17</v>
      </c>
      <c r="B259">
        <v>5620000</v>
      </c>
      <c r="C259">
        <v>5740000</v>
      </c>
      <c r="D259" t="s">
        <v>26</v>
      </c>
      <c r="E259" t="s">
        <v>25</v>
      </c>
    </row>
    <row r="260" spans="1:5" x14ac:dyDescent="0.35">
      <c r="A260" s="3">
        <v>18</v>
      </c>
      <c r="B260">
        <v>450000</v>
      </c>
      <c r="C260">
        <v>560000</v>
      </c>
      <c r="D260" t="s">
        <v>26</v>
      </c>
      <c r="E260" t="s">
        <v>25</v>
      </c>
    </row>
    <row r="261" spans="1:5" x14ac:dyDescent="0.35">
      <c r="A261" s="3">
        <v>18</v>
      </c>
      <c r="B261">
        <v>570000</v>
      </c>
      <c r="C261">
        <v>1020000</v>
      </c>
      <c r="D261" t="s">
        <v>26</v>
      </c>
      <c r="E261" t="s">
        <v>25</v>
      </c>
    </row>
    <row r="262" spans="1:5" x14ac:dyDescent="0.35">
      <c r="A262" s="3">
        <v>18</v>
      </c>
      <c r="B262">
        <v>1460000</v>
      </c>
      <c r="C262">
        <v>1710000</v>
      </c>
      <c r="D262" t="s">
        <v>26</v>
      </c>
      <c r="E262" t="s">
        <v>25</v>
      </c>
    </row>
    <row r="263" spans="1:5" x14ac:dyDescent="0.35">
      <c r="A263" s="3">
        <v>18</v>
      </c>
      <c r="B263">
        <v>15490000</v>
      </c>
      <c r="C263">
        <v>15780000</v>
      </c>
      <c r="D263" t="s">
        <v>26</v>
      </c>
      <c r="E263" t="s">
        <v>25</v>
      </c>
    </row>
    <row r="264" spans="1:5" x14ac:dyDescent="0.35">
      <c r="A264" s="3">
        <v>18</v>
      </c>
      <c r="B264">
        <v>24040000</v>
      </c>
      <c r="C264">
        <v>24160000</v>
      </c>
      <c r="D264" t="s">
        <v>26</v>
      </c>
      <c r="E264" t="s">
        <v>25</v>
      </c>
    </row>
    <row r="265" spans="1:5" x14ac:dyDescent="0.35">
      <c r="A265">
        <v>18</v>
      </c>
      <c r="B265">
        <v>24260000</v>
      </c>
      <c r="C265">
        <v>24380000</v>
      </c>
      <c r="D265" t="s">
        <v>26</v>
      </c>
      <c r="E265" t="s">
        <v>25</v>
      </c>
    </row>
    <row r="266" spans="1:5" x14ac:dyDescent="0.35">
      <c r="A266" s="3">
        <v>19</v>
      </c>
      <c r="B266">
        <v>3550000</v>
      </c>
      <c r="C266">
        <v>3720000</v>
      </c>
      <c r="D266" t="s">
        <v>26</v>
      </c>
      <c r="E266" t="s">
        <v>25</v>
      </c>
    </row>
    <row r="267" spans="1:5" x14ac:dyDescent="0.35">
      <c r="A267" s="3">
        <v>21</v>
      </c>
      <c r="B267">
        <v>7190000</v>
      </c>
      <c r="C267">
        <v>7340000</v>
      </c>
      <c r="D267" t="s">
        <v>26</v>
      </c>
      <c r="E267" t="s">
        <v>25</v>
      </c>
    </row>
    <row r="268" spans="1:5" x14ac:dyDescent="0.35">
      <c r="A268" s="3">
        <v>24</v>
      </c>
      <c r="B268">
        <v>4370000</v>
      </c>
      <c r="C268">
        <v>4590000</v>
      </c>
      <c r="D268" t="s">
        <v>26</v>
      </c>
      <c r="E268" t="s">
        <v>25</v>
      </c>
    </row>
    <row r="269" spans="1:5" x14ac:dyDescent="0.35">
      <c r="A269" s="3">
        <v>24</v>
      </c>
      <c r="B269">
        <v>20910000</v>
      </c>
      <c r="C269">
        <v>21020000</v>
      </c>
      <c r="D269" t="s">
        <v>26</v>
      </c>
      <c r="E269" t="s">
        <v>25</v>
      </c>
    </row>
    <row r="270" spans="1:5" x14ac:dyDescent="0.35">
      <c r="A270" s="3">
        <v>24</v>
      </c>
      <c r="B270">
        <v>23250000</v>
      </c>
      <c r="C270">
        <v>23480000</v>
      </c>
      <c r="D270" t="s">
        <v>26</v>
      </c>
      <c r="E270" t="s">
        <v>25</v>
      </c>
    </row>
    <row r="271" spans="1:5" x14ac:dyDescent="0.35">
      <c r="A271" s="3">
        <v>24</v>
      </c>
      <c r="B271">
        <v>23830000</v>
      </c>
      <c r="C271">
        <v>23930000</v>
      </c>
      <c r="D271" t="s">
        <v>26</v>
      </c>
      <c r="E271" t="s">
        <v>25</v>
      </c>
    </row>
    <row r="272" spans="1:5" x14ac:dyDescent="0.35">
      <c r="A272" s="3">
        <v>25</v>
      </c>
      <c r="B272">
        <v>6730000</v>
      </c>
      <c r="C272">
        <v>6860000</v>
      </c>
      <c r="D272" t="s">
        <v>26</v>
      </c>
      <c r="E272" t="s">
        <v>25</v>
      </c>
    </row>
    <row r="273" spans="1:5" x14ac:dyDescent="0.35">
      <c r="A273" s="3">
        <v>26</v>
      </c>
      <c r="B273">
        <v>2420000</v>
      </c>
      <c r="C273">
        <v>2610000</v>
      </c>
      <c r="D273" t="s">
        <v>26</v>
      </c>
      <c r="E273" t="s">
        <v>25</v>
      </c>
    </row>
    <row r="274" spans="1:5" x14ac:dyDescent="0.35">
      <c r="A274" s="3">
        <v>26</v>
      </c>
      <c r="B274">
        <v>8680000</v>
      </c>
      <c r="C274">
        <v>8790000</v>
      </c>
      <c r="D274" t="s">
        <v>26</v>
      </c>
      <c r="E274" t="s">
        <v>25</v>
      </c>
    </row>
    <row r="275" spans="1:5" x14ac:dyDescent="0.35">
      <c r="A275">
        <v>28</v>
      </c>
      <c r="B275">
        <v>8200000</v>
      </c>
      <c r="C275">
        <v>8300000</v>
      </c>
      <c r="D275" t="s">
        <v>26</v>
      </c>
      <c r="E275" t="s">
        <v>25</v>
      </c>
    </row>
    <row r="276" spans="1:5" x14ac:dyDescent="0.35">
      <c r="A276" s="3">
        <v>31</v>
      </c>
      <c r="B276">
        <v>1950000</v>
      </c>
      <c r="C276">
        <v>2140000</v>
      </c>
      <c r="D276" t="s">
        <v>26</v>
      </c>
      <c r="E276" t="s">
        <v>25</v>
      </c>
    </row>
    <row r="277" spans="1:5" x14ac:dyDescent="0.35">
      <c r="A277" s="3">
        <v>31</v>
      </c>
      <c r="B277">
        <v>3090000</v>
      </c>
      <c r="C277">
        <v>3190000</v>
      </c>
      <c r="D277" t="s">
        <v>26</v>
      </c>
      <c r="E277" t="s">
        <v>25</v>
      </c>
    </row>
    <row r="278" spans="1:5" x14ac:dyDescent="0.35">
      <c r="A278" s="3">
        <v>32</v>
      </c>
      <c r="B278">
        <v>530000</v>
      </c>
      <c r="C278">
        <v>630000</v>
      </c>
      <c r="D278" t="s">
        <v>26</v>
      </c>
      <c r="E278" t="s">
        <v>25</v>
      </c>
    </row>
    <row r="279" spans="1:5" x14ac:dyDescent="0.35">
      <c r="A279" s="3">
        <v>32</v>
      </c>
      <c r="B279">
        <v>640000</v>
      </c>
      <c r="C279">
        <v>780000</v>
      </c>
      <c r="D279" t="s">
        <v>26</v>
      </c>
      <c r="E279" t="s">
        <v>25</v>
      </c>
    </row>
    <row r="280" spans="1:5" x14ac:dyDescent="0.35">
      <c r="A280" s="3">
        <v>34</v>
      </c>
      <c r="B280">
        <v>14470000</v>
      </c>
      <c r="C280">
        <v>14610000</v>
      </c>
      <c r="D280" t="s">
        <v>26</v>
      </c>
      <c r="E280" t="s">
        <v>25</v>
      </c>
    </row>
    <row r="281" spans="1:5" x14ac:dyDescent="0.35">
      <c r="A281" s="3">
        <v>34</v>
      </c>
      <c r="B281">
        <v>26310000</v>
      </c>
      <c r="C281">
        <v>26510000</v>
      </c>
      <c r="D281" t="s">
        <v>26</v>
      </c>
      <c r="E281" t="s">
        <v>25</v>
      </c>
    </row>
    <row r="282" spans="1:5" x14ac:dyDescent="0.35">
      <c r="A282" s="3">
        <v>36</v>
      </c>
      <c r="B282">
        <v>340000</v>
      </c>
      <c r="C282">
        <v>520000</v>
      </c>
      <c r="D282" t="s">
        <v>26</v>
      </c>
      <c r="E282" t="s">
        <v>25</v>
      </c>
    </row>
    <row r="283" spans="1:5" x14ac:dyDescent="0.35">
      <c r="A283" s="3">
        <v>37</v>
      </c>
      <c r="B283">
        <v>4380000</v>
      </c>
      <c r="C283">
        <v>4570000</v>
      </c>
      <c r="D283" t="s">
        <v>26</v>
      </c>
      <c r="E283" t="s">
        <v>25</v>
      </c>
    </row>
    <row r="284" spans="1:5" x14ac:dyDescent="0.35">
      <c r="A284" s="3">
        <v>37</v>
      </c>
      <c r="B284">
        <v>6560000</v>
      </c>
      <c r="C284">
        <v>6660000</v>
      </c>
      <c r="D284" t="s">
        <v>26</v>
      </c>
      <c r="E284" t="s">
        <v>25</v>
      </c>
    </row>
    <row r="285" spans="1:5" x14ac:dyDescent="0.35">
      <c r="A285" s="3">
        <v>37</v>
      </c>
      <c r="B285">
        <v>12310000</v>
      </c>
      <c r="C285">
        <v>12420000</v>
      </c>
      <c r="D285" t="s">
        <v>26</v>
      </c>
      <c r="E285" t="s">
        <v>25</v>
      </c>
    </row>
    <row r="286" spans="1:5" x14ac:dyDescent="0.35">
      <c r="A286" s="3">
        <v>37</v>
      </c>
      <c r="B286">
        <v>16140000</v>
      </c>
      <c r="C286">
        <v>16270000</v>
      </c>
      <c r="D286" t="s">
        <v>26</v>
      </c>
      <c r="E286" t="s">
        <v>25</v>
      </c>
    </row>
    <row r="287" spans="1:5" x14ac:dyDescent="0.35">
      <c r="A287" s="3">
        <v>1</v>
      </c>
      <c r="B287" s="2">
        <v>96286007</v>
      </c>
      <c r="C287" s="2">
        <v>96335577</v>
      </c>
      <c r="D287" t="s">
        <v>19</v>
      </c>
      <c r="E287" t="s">
        <v>23</v>
      </c>
    </row>
    <row r="288" spans="1:5" x14ac:dyDescent="0.35">
      <c r="A288" s="3">
        <v>2</v>
      </c>
      <c r="B288" s="2">
        <v>77639995</v>
      </c>
      <c r="D288" t="s">
        <v>19</v>
      </c>
      <c r="E288" t="s">
        <v>23</v>
      </c>
    </row>
    <row r="289" spans="1:5" x14ac:dyDescent="0.35">
      <c r="A289" s="3">
        <v>3</v>
      </c>
      <c r="B289" s="2">
        <v>68103223</v>
      </c>
      <c r="C289" s="2">
        <v>68260652</v>
      </c>
      <c r="D289" t="s">
        <v>19</v>
      </c>
      <c r="E289" t="s">
        <v>23</v>
      </c>
    </row>
    <row r="290" spans="1:5" x14ac:dyDescent="0.35">
      <c r="A290" s="3">
        <v>3</v>
      </c>
      <c r="B290" s="2">
        <v>73085096</v>
      </c>
      <c r="D290" t="s">
        <v>19</v>
      </c>
      <c r="E290" t="s">
        <v>23</v>
      </c>
    </row>
    <row r="291" spans="1:5" x14ac:dyDescent="0.35">
      <c r="A291" s="3">
        <v>3</v>
      </c>
      <c r="B291" s="2">
        <v>93933450</v>
      </c>
      <c r="C291" s="2">
        <v>93944095</v>
      </c>
      <c r="D291" t="s">
        <v>19</v>
      </c>
      <c r="E291" t="s">
        <v>23</v>
      </c>
    </row>
    <row r="292" spans="1:5" x14ac:dyDescent="0.35">
      <c r="A292" s="3">
        <v>4</v>
      </c>
      <c r="B292" s="2">
        <v>3242023</v>
      </c>
      <c r="D292" t="s">
        <v>19</v>
      </c>
      <c r="E292" t="s">
        <v>23</v>
      </c>
    </row>
    <row r="293" spans="1:5" x14ac:dyDescent="0.35">
      <c r="A293" s="3">
        <v>4</v>
      </c>
      <c r="B293" s="2">
        <v>26501614</v>
      </c>
      <c r="D293" t="s">
        <v>19</v>
      </c>
      <c r="E293" t="s">
        <v>23</v>
      </c>
    </row>
    <row r="294" spans="1:5" x14ac:dyDescent="0.35">
      <c r="A294" s="3">
        <v>4</v>
      </c>
      <c r="B294" s="2">
        <v>33687645</v>
      </c>
      <c r="D294" t="s">
        <v>19</v>
      </c>
      <c r="E294" t="s">
        <v>23</v>
      </c>
    </row>
    <row r="295" spans="1:5" x14ac:dyDescent="0.35">
      <c r="A295" s="3">
        <v>5</v>
      </c>
      <c r="B295" s="2">
        <v>51639046</v>
      </c>
      <c r="D295" t="s">
        <v>19</v>
      </c>
      <c r="E295" t="s">
        <v>23</v>
      </c>
    </row>
    <row r="296" spans="1:5" x14ac:dyDescent="0.35">
      <c r="A296" s="3">
        <v>10</v>
      </c>
      <c r="B296" s="2">
        <v>5221427</v>
      </c>
      <c r="C296" s="2">
        <v>5440236</v>
      </c>
      <c r="D296" t="s">
        <v>19</v>
      </c>
      <c r="E296" t="s">
        <v>23</v>
      </c>
    </row>
    <row r="297" spans="1:5" x14ac:dyDescent="0.35">
      <c r="A297">
        <v>10</v>
      </c>
      <c r="B297">
        <v>9836009</v>
      </c>
      <c r="C297">
        <v>11792711</v>
      </c>
      <c r="D297" t="s">
        <v>19</v>
      </c>
      <c r="E297" t="s">
        <v>23</v>
      </c>
    </row>
    <row r="298" spans="1:5" x14ac:dyDescent="0.35">
      <c r="A298" s="3">
        <v>11</v>
      </c>
      <c r="B298" s="2">
        <v>46948403</v>
      </c>
      <c r="D298" t="s">
        <v>19</v>
      </c>
      <c r="E298" t="s">
        <v>23</v>
      </c>
    </row>
    <row r="299" spans="1:5" x14ac:dyDescent="0.35">
      <c r="A299" s="3">
        <v>13</v>
      </c>
      <c r="B299" s="2">
        <v>10210459</v>
      </c>
      <c r="C299" s="2">
        <v>10225305</v>
      </c>
      <c r="D299" t="s">
        <v>19</v>
      </c>
      <c r="E299" t="s">
        <v>23</v>
      </c>
    </row>
    <row r="300" spans="1:5" x14ac:dyDescent="0.35">
      <c r="A300">
        <v>13</v>
      </c>
      <c r="B300" s="2">
        <v>11095120</v>
      </c>
      <c r="C300" s="2">
        <v>11678731</v>
      </c>
      <c r="D300" t="s">
        <v>19</v>
      </c>
      <c r="E300" t="s">
        <v>23</v>
      </c>
    </row>
    <row r="301" spans="1:5" x14ac:dyDescent="0.35">
      <c r="A301" s="3">
        <v>13</v>
      </c>
      <c r="B301" s="2">
        <v>12260714</v>
      </c>
      <c r="D301" t="s">
        <v>19</v>
      </c>
      <c r="E301" t="s">
        <v>23</v>
      </c>
    </row>
    <row r="302" spans="1:5" x14ac:dyDescent="0.35">
      <c r="A302" s="3">
        <v>14</v>
      </c>
      <c r="B302" s="2">
        <v>21146119</v>
      </c>
      <c r="D302" t="s">
        <v>19</v>
      </c>
      <c r="E302" t="s">
        <v>23</v>
      </c>
    </row>
    <row r="303" spans="1:5" x14ac:dyDescent="0.35">
      <c r="A303" s="3">
        <v>15</v>
      </c>
      <c r="B303" s="2">
        <v>32638117</v>
      </c>
      <c r="C303" s="2">
        <v>32853840</v>
      </c>
      <c r="D303" t="s">
        <v>19</v>
      </c>
      <c r="E303" t="s">
        <v>23</v>
      </c>
    </row>
    <row r="304" spans="1:5" x14ac:dyDescent="0.35">
      <c r="A304" s="3">
        <v>15</v>
      </c>
      <c r="B304" s="2">
        <v>44216576</v>
      </c>
      <c r="C304" s="2">
        <v>44267011</v>
      </c>
      <c r="D304" t="s">
        <v>19</v>
      </c>
      <c r="E304" t="s">
        <v>23</v>
      </c>
    </row>
    <row r="305" spans="1:5" x14ac:dyDescent="0.35">
      <c r="A305" s="3">
        <v>16</v>
      </c>
      <c r="B305" s="2">
        <v>3198732</v>
      </c>
      <c r="C305" s="2">
        <v>3212612</v>
      </c>
      <c r="D305" t="s">
        <v>19</v>
      </c>
      <c r="E305" t="s">
        <v>23</v>
      </c>
    </row>
    <row r="306" spans="1:5" x14ac:dyDescent="0.35">
      <c r="A306" s="3">
        <v>16</v>
      </c>
      <c r="B306" s="2">
        <v>21666143</v>
      </c>
      <c r="D306" t="s">
        <v>19</v>
      </c>
      <c r="E306" t="s">
        <v>23</v>
      </c>
    </row>
    <row r="307" spans="1:5" x14ac:dyDescent="0.35">
      <c r="A307" s="3">
        <v>16</v>
      </c>
      <c r="B307" s="2">
        <v>43873583</v>
      </c>
      <c r="D307" t="s">
        <v>19</v>
      </c>
      <c r="E307" t="s">
        <v>23</v>
      </c>
    </row>
    <row r="308" spans="1:5" x14ac:dyDescent="0.35">
      <c r="A308" s="3">
        <v>18</v>
      </c>
      <c r="B308" s="2">
        <v>53644828</v>
      </c>
      <c r="D308" t="s">
        <v>19</v>
      </c>
      <c r="E308" t="s">
        <v>23</v>
      </c>
    </row>
    <row r="309" spans="1:5" x14ac:dyDescent="0.35">
      <c r="A309" s="3">
        <v>20</v>
      </c>
      <c r="B309" s="2">
        <v>20449477</v>
      </c>
      <c r="C309" s="2">
        <v>20539359</v>
      </c>
      <c r="D309" t="s">
        <v>19</v>
      </c>
      <c r="E309" t="s">
        <v>23</v>
      </c>
    </row>
    <row r="310" spans="1:5" x14ac:dyDescent="0.35">
      <c r="A310" s="3">
        <v>20</v>
      </c>
      <c r="B310" s="2">
        <v>24841077</v>
      </c>
      <c r="C310" s="2">
        <v>24889547</v>
      </c>
      <c r="D310" t="s">
        <v>19</v>
      </c>
      <c r="E310" t="s">
        <v>23</v>
      </c>
    </row>
    <row r="311" spans="1:5" x14ac:dyDescent="0.35">
      <c r="A311" s="3">
        <v>20</v>
      </c>
      <c r="B311" s="2">
        <v>26363605</v>
      </c>
      <c r="D311" t="s">
        <v>19</v>
      </c>
      <c r="E311" t="s">
        <v>23</v>
      </c>
    </row>
    <row r="312" spans="1:5" x14ac:dyDescent="0.35">
      <c r="A312" s="3">
        <v>24</v>
      </c>
      <c r="B312" s="2">
        <v>26270399</v>
      </c>
      <c r="C312" s="2">
        <v>26370499</v>
      </c>
      <c r="D312" t="s">
        <v>19</v>
      </c>
      <c r="E312" t="s">
        <v>23</v>
      </c>
    </row>
    <row r="313" spans="1:5" x14ac:dyDescent="0.35">
      <c r="A313" s="3">
        <v>25</v>
      </c>
      <c r="B313" s="2">
        <v>3603872</v>
      </c>
      <c r="C313" s="2">
        <v>4065978</v>
      </c>
      <c r="D313" t="s">
        <v>19</v>
      </c>
      <c r="E313" t="s">
        <v>23</v>
      </c>
    </row>
    <row r="314" spans="1:5" x14ac:dyDescent="0.35">
      <c r="A314" s="3">
        <v>26</v>
      </c>
      <c r="B314" s="2">
        <v>9721116</v>
      </c>
      <c r="D314" t="s">
        <v>19</v>
      </c>
      <c r="E314" t="s">
        <v>23</v>
      </c>
    </row>
    <row r="315" spans="1:5" x14ac:dyDescent="0.35">
      <c r="A315" s="3">
        <v>26</v>
      </c>
      <c r="B315" s="2">
        <v>11165766</v>
      </c>
      <c r="D315" t="s">
        <v>19</v>
      </c>
      <c r="E315" t="s">
        <v>23</v>
      </c>
    </row>
    <row r="316" spans="1:5" x14ac:dyDescent="0.35">
      <c r="A316" s="3">
        <v>27</v>
      </c>
      <c r="B316" s="2">
        <v>5545082</v>
      </c>
      <c r="D316" t="s">
        <v>19</v>
      </c>
      <c r="E316" t="s">
        <v>23</v>
      </c>
    </row>
    <row r="317" spans="1:5" x14ac:dyDescent="0.35">
      <c r="A317" s="3">
        <v>28</v>
      </c>
      <c r="B317" s="2">
        <v>27342734</v>
      </c>
      <c r="D317" t="s">
        <v>19</v>
      </c>
      <c r="E317" t="s">
        <v>23</v>
      </c>
    </row>
    <row r="318" spans="1:5" x14ac:dyDescent="0.35">
      <c r="A318" s="3">
        <v>31</v>
      </c>
      <c r="B318" s="2">
        <v>6951479</v>
      </c>
      <c r="D318" t="s">
        <v>19</v>
      </c>
      <c r="E318" t="s">
        <v>23</v>
      </c>
    </row>
    <row r="319" spans="1:5" x14ac:dyDescent="0.35">
      <c r="A319" s="3">
        <v>31</v>
      </c>
      <c r="B319" s="2">
        <v>14888449</v>
      </c>
      <c r="C319" s="2">
        <v>14944938</v>
      </c>
      <c r="D319" t="s">
        <v>19</v>
      </c>
      <c r="E319" t="s">
        <v>23</v>
      </c>
    </row>
    <row r="320" spans="1:5" x14ac:dyDescent="0.35">
      <c r="A320" s="3">
        <v>32</v>
      </c>
      <c r="B320" s="2">
        <v>7477172</v>
      </c>
      <c r="D320" t="s">
        <v>19</v>
      </c>
      <c r="E320" t="s">
        <v>23</v>
      </c>
    </row>
    <row r="321" spans="1:5" x14ac:dyDescent="0.35">
      <c r="A321" s="3">
        <v>32</v>
      </c>
      <c r="B321" s="2">
        <v>8385378</v>
      </c>
      <c r="D321" t="s">
        <v>19</v>
      </c>
      <c r="E321" t="s">
        <v>23</v>
      </c>
    </row>
    <row r="322" spans="1:5" x14ac:dyDescent="0.35">
      <c r="A322" s="3">
        <v>33</v>
      </c>
      <c r="B322" s="2">
        <v>8929163</v>
      </c>
      <c r="D322" t="s">
        <v>19</v>
      </c>
      <c r="E322" t="s">
        <v>23</v>
      </c>
    </row>
    <row r="323" spans="1:5" x14ac:dyDescent="0.35">
      <c r="A323" s="3">
        <v>33</v>
      </c>
      <c r="B323" s="2">
        <v>15899884</v>
      </c>
      <c r="D323" t="s">
        <v>19</v>
      </c>
      <c r="E323" t="s">
        <v>23</v>
      </c>
    </row>
    <row r="324" spans="1:5" x14ac:dyDescent="0.35">
      <c r="A324">
        <v>1</v>
      </c>
      <c r="B324" s="1">
        <f>7888709-446711/2</f>
        <v>7665353.5</v>
      </c>
      <c r="C324" s="1">
        <f>7888709+446711/2</f>
        <v>8112064.5</v>
      </c>
      <c r="D324" t="s">
        <v>19</v>
      </c>
      <c r="E324" t="s">
        <v>20</v>
      </c>
    </row>
    <row r="325" spans="1:5" x14ac:dyDescent="0.35">
      <c r="A325">
        <v>1</v>
      </c>
      <c r="B325">
        <f>20841571-212973/2</f>
        <v>20735084.5</v>
      </c>
      <c r="C325">
        <f>20841571+212973/2</f>
        <v>20948057.5</v>
      </c>
      <c r="D325" t="s">
        <v>19</v>
      </c>
      <c r="E325" t="s">
        <v>20</v>
      </c>
    </row>
    <row r="326" spans="1:5" x14ac:dyDescent="0.35">
      <c r="A326">
        <v>1</v>
      </c>
      <c r="B326" s="1">
        <f>111507791-682061/2</f>
        <v>111166760.5</v>
      </c>
      <c r="C326" s="1">
        <f>111507791+682061/2</f>
        <v>111848821.5</v>
      </c>
      <c r="D326" t="s">
        <v>19</v>
      </c>
      <c r="E326" t="s">
        <v>20</v>
      </c>
    </row>
    <row r="327" spans="1:5" x14ac:dyDescent="0.35">
      <c r="A327">
        <v>2</v>
      </c>
      <c r="B327">
        <f>85645949-146038/2</f>
        <v>85572930</v>
      </c>
      <c r="C327">
        <f>85645949+146038/2</f>
        <v>85718968</v>
      </c>
      <c r="D327" t="s">
        <v>19</v>
      </c>
      <c r="E327" t="s">
        <v>20</v>
      </c>
    </row>
    <row r="328" spans="1:5" x14ac:dyDescent="0.35">
      <c r="A328">
        <v>5</v>
      </c>
      <c r="B328" s="1">
        <f>5323685-623946/2</f>
        <v>5011712</v>
      </c>
      <c r="C328" s="1">
        <f>5323685+623946/2</f>
        <v>5635658</v>
      </c>
      <c r="D328" t="s">
        <v>19</v>
      </c>
      <c r="E328" t="s">
        <v>20</v>
      </c>
    </row>
    <row r="329" spans="1:5" x14ac:dyDescent="0.35">
      <c r="A329">
        <v>12</v>
      </c>
      <c r="B329">
        <f>42565679-161093/2</f>
        <v>42485132.5</v>
      </c>
      <c r="C329">
        <f>42565679+161093/2</f>
        <v>42646225.5</v>
      </c>
      <c r="D329" t="s">
        <v>19</v>
      </c>
      <c r="E329" t="s">
        <v>20</v>
      </c>
    </row>
    <row r="330" spans="1:5" x14ac:dyDescent="0.35">
      <c r="A330">
        <v>13</v>
      </c>
      <c r="B330" s="1">
        <f>20988744-277010/2</f>
        <v>20850239</v>
      </c>
      <c r="C330" s="1">
        <f>20988744+277010/2</f>
        <v>21127249</v>
      </c>
      <c r="D330" t="s">
        <v>19</v>
      </c>
      <c r="E330" t="s">
        <v>20</v>
      </c>
    </row>
    <row r="331" spans="1:5" x14ac:dyDescent="0.35">
      <c r="A331">
        <v>13</v>
      </c>
      <c r="B331" s="1">
        <f>30806609-543841/2</f>
        <v>30534688.5</v>
      </c>
      <c r="C331">
        <f>30806609+543841/2</f>
        <v>31078529.5</v>
      </c>
      <c r="D331" t="s">
        <v>19</v>
      </c>
      <c r="E331" t="s">
        <v>20</v>
      </c>
    </row>
    <row r="332" spans="1:5" x14ac:dyDescent="0.35">
      <c r="A332">
        <v>14</v>
      </c>
      <c r="B332" s="1">
        <f>63313543-164185/2</f>
        <v>63231450.5</v>
      </c>
      <c r="C332" s="1">
        <f>63313543+164185/2</f>
        <v>63395635.5</v>
      </c>
      <c r="D332" t="s">
        <v>19</v>
      </c>
      <c r="E332" t="s">
        <v>20</v>
      </c>
    </row>
    <row r="333" spans="1:5" x14ac:dyDescent="0.35">
      <c r="A333">
        <v>16</v>
      </c>
      <c r="B333">
        <f>19679560-172721/2</f>
        <v>19593199.5</v>
      </c>
      <c r="C333">
        <f>19679560+172721/2</f>
        <v>19765920.5</v>
      </c>
      <c r="D333" t="s">
        <v>19</v>
      </c>
      <c r="E333" t="s">
        <v>20</v>
      </c>
    </row>
    <row r="334" spans="1:5" x14ac:dyDescent="0.35">
      <c r="A334">
        <v>17</v>
      </c>
      <c r="B334">
        <f>40389688-275966/2</f>
        <v>40251705</v>
      </c>
      <c r="C334">
        <f>40389688+275966/2</f>
        <v>40527671</v>
      </c>
      <c r="D334" t="s">
        <v>19</v>
      </c>
      <c r="E334" t="s">
        <v>20</v>
      </c>
    </row>
    <row r="335" spans="1:5" x14ac:dyDescent="0.35">
      <c r="A335">
        <v>24</v>
      </c>
      <c r="B335">
        <f>20236943-435197/2</f>
        <v>20019344.5</v>
      </c>
      <c r="C335">
        <f>20236943+435197/2</f>
        <v>20454541.5</v>
      </c>
      <c r="D335" t="s">
        <v>19</v>
      </c>
      <c r="E335" t="s">
        <v>20</v>
      </c>
    </row>
    <row r="336" spans="1:5" x14ac:dyDescent="0.35">
      <c r="A336">
        <v>30</v>
      </c>
      <c r="B336">
        <f>4357124-1239195/2</f>
        <v>3737526.5</v>
      </c>
      <c r="C336">
        <f>4357124+1239195/2</f>
        <v>4976721.5</v>
      </c>
      <c r="D336" t="s">
        <v>19</v>
      </c>
      <c r="E336" t="s">
        <v>20</v>
      </c>
    </row>
    <row r="337" spans="1:5" x14ac:dyDescent="0.35">
      <c r="A337">
        <v>36</v>
      </c>
      <c r="B337" s="1">
        <f>20651032-387059/2</f>
        <v>20457502.5</v>
      </c>
      <c r="C337" s="1">
        <f>20651032+387059/2</f>
        <v>20844561.5</v>
      </c>
      <c r="D337" t="s">
        <v>19</v>
      </c>
      <c r="E337" t="s">
        <v>20</v>
      </c>
    </row>
    <row r="338" spans="1:5" x14ac:dyDescent="0.35">
      <c r="A338">
        <v>1</v>
      </c>
      <c r="B338">
        <v>4920000</v>
      </c>
      <c r="C338">
        <v>5020000</v>
      </c>
      <c r="D338" t="s">
        <v>19</v>
      </c>
      <c r="E338" t="s">
        <v>22</v>
      </c>
    </row>
    <row r="339" spans="1:5" x14ac:dyDescent="0.35">
      <c r="A339">
        <v>1</v>
      </c>
      <c r="B339">
        <v>5540000</v>
      </c>
      <c r="C339">
        <v>5640000</v>
      </c>
      <c r="D339" t="s">
        <v>19</v>
      </c>
      <c r="E339" t="s">
        <v>22</v>
      </c>
    </row>
    <row r="340" spans="1:5" x14ac:dyDescent="0.35">
      <c r="A340">
        <v>1</v>
      </c>
      <c r="B340">
        <v>5820000</v>
      </c>
      <c r="C340">
        <v>6100000</v>
      </c>
      <c r="D340" t="s">
        <v>19</v>
      </c>
      <c r="E340" t="s">
        <v>22</v>
      </c>
    </row>
    <row r="341" spans="1:5" x14ac:dyDescent="0.35">
      <c r="A341">
        <v>1</v>
      </c>
      <c r="B341">
        <v>6060000</v>
      </c>
      <c r="C341">
        <v>6200000</v>
      </c>
      <c r="D341" t="s">
        <v>19</v>
      </c>
      <c r="E341" t="s">
        <v>22</v>
      </c>
    </row>
    <row r="342" spans="1:5" x14ac:dyDescent="0.35">
      <c r="A342">
        <v>1</v>
      </c>
      <c r="B342">
        <v>6360000</v>
      </c>
      <c r="C342">
        <v>6500000</v>
      </c>
      <c r="D342" t="s">
        <v>19</v>
      </c>
      <c r="E342" t="s">
        <v>22</v>
      </c>
    </row>
    <row r="343" spans="1:5" x14ac:dyDescent="0.35">
      <c r="A343">
        <v>1</v>
      </c>
      <c r="B343">
        <v>6580000</v>
      </c>
      <c r="C343">
        <v>6760000</v>
      </c>
      <c r="D343" t="s">
        <v>19</v>
      </c>
      <c r="E343" t="s">
        <v>22</v>
      </c>
    </row>
    <row r="344" spans="1:5" x14ac:dyDescent="0.35">
      <c r="A344">
        <v>1</v>
      </c>
      <c r="B344">
        <v>6740000</v>
      </c>
      <c r="C344">
        <v>6920000</v>
      </c>
      <c r="D344" t="s">
        <v>19</v>
      </c>
      <c r="E344" t="s">
        <v>22</v>
      </c>
    </row>
    <row r="345" spans="1:5" x14ac:dyDescent="0.35">
      <c r="A345">
        <v>1</v>
      </c>
      <c r="B345">
        <v>24200000</v>
      </c>
      <c r="C345">
        <v>24340000</v>
      </c>
      <c r="D345" t="s">
        <v>19</v>
      </c>
      <c r="E345" t="s">
        <v>22</v>
      </c>
    </row>
    <row r="346" spans="1:5" x14ac:dyDescent="0.35">
      <c r="A346">
        <v>1</v>
      </c>
      <c r="B346">
        <v>28480000</v>
      </c>
      <c r="C346">
        <v>28600000</v>
      </c>
      <c r="D346" t="s">
        <v>19</v>
      </c>
      <c r="E346" t="s">
        <v>22</v>
      </c>
    </row>
    <row r="347" spans="1:5" x14ac:dyDescent="0.35">
      <c r="A347">
        <v>1</v>
      </c>
      <c r="B347">
        <v>35140000</v>
      </c>
      <c r="C347">
        <v>35240000</v>
      </c>
      <c r="D347" t="s">
        <v>19</v>
      </c>
      <c r="E347" t="s">
        <v>22</v>
      </c>
    </row>
    <row r="348" spans="1:5" x14ac:dyDescent="0.35">
      <c r="A348">
        <v>1</v>
      </c>
      <c r="B348">
        <v>58440000</v>
      </c>
      <c r="C348">
        <v>58580000</v>
      </c>
      <c r="D348" t="s">
        <v>19</v>
      </c>
      <c r="E348" t="s">
        <v>22</v>
      </c>
    </row>
    <row r="349" spans="1:5" x14ac:dyDescent="0.35">
      <c r="A349">
        <v>1</v>
      </c>
      <c r="B349">
        <v>61160000</v>
      </c>
      <c r="C349">
        <v>61260000</v>
      </c>
      <c r="D349" t="s">
        <v>19</v>
      </c>
      <c r="E349" t="s">
        <v>22</v>
      </c>
    </row>
    <row r="350" spans="1:5" x14ac:dyDescent="0.35">
      <c r="A350">
        <v>1</v>
      </c>
      <c r="B350">
        <v>66700000</v>
      </c>
      <c r="C350">
        <v>66800000</v>
      </c>
      <c r="D350" t="s">
        <v>19</v>
      </c>
      <c r="E350" t="s">
        <v>22</v>
      </c>
    </row>
    <row r="351" spans="1:5" x14ac:dyDescent="0.35">
      <c r="A351">
        <v>1</v>
      </c>
      <c r="B351">
        <v>68440000</v>
      </c>
      <c r="C351">
        <v>68580000</v>
      </c>
      <c r="D351" t="s">
        <v>19</v>
      </c>
      <c r="E351" t="s">
        <v>22</v>
      </c>
    </row>
    <row r="352" spans="1:5" x14ac:dyDescent="0.35">
      <c r="A352">
        <v>1</v>
      </c>
      <c r="B352">
        <v>82620000</v>
      </c>
      <c r="C352">
        <v>82880000</v>
      </c>
      <c r="D352" t="s">
        <v>19</v>
      </c>
      <c r="E352" t="s">
        <v>22</v>
      </c>
    </row>
    <row r="353" spans="1:5" x14ac:dyDescent="0.35">
      <c r="A353">
        <v>1</v>
      </c>
      <c r="B353">
        <v>82920000</v>
      </c>
      <c r="C353">
        <v>83160000</v>
      </c>
      <c r="D353" t="s">
        <v>19</v>
      </c>
      <c r="E353" t="s">
        <v>22</v>
      </c>
    </row>
    <row r="354" spans="1:5" x14ac:dyDescent="0.35">
      <c r="A354">
        <v>1</v>
      </c>
      <c r="B354">
        <v>83240000</v>
      </c>
      <c r="C354">
        <v>83400000</v>
      </c>
      <c r="D354" t="s">
        <v>19</v>
      </c>
      <c r="E354" t="s">
        <v>22</v>
      </c>
    </row>
    <row r="355" spans="1:5" x14ac:dyDescent="0.35">
      <c r="A355">
        <v>1</v>
      </c>
      <c r="B355">
        <v>86840000</v>
      </c>
      <c r="C355">
        <v>86940000</v>
      </c>
      <c r="D355" t="s">
        <v>19</v>
      </c>
      <c r="E355" t="s">
        <v>22</v>
      </c>
    </row>
    <row r="356" spans="1:5" x14ac:dyDescent="0.35">
      <c r="A356">
        <v>1</v>
      </c>
      <c r="B356">
        <v>87140000</v>
      </c>
      <c r="C356">
        <v>87260000</v>
      </c>
      <c r="D356" t="s">
        <v>19</v>
      </c>
      <c r="E356" t="s">
        <v>22</v>
      </c>
    </row>
    <row r="357" spans="1:5" x14ac:dyDescent="0.35">
      <c r="A357">
        <v>1</v>
      </c>
      <c r="B357">
        <v>94840000</v>
      </c>
      <c r="C357">
        <v>94980000</v>
      </c>
      <c r="D357" t="s">
        <v>19</v>
      </c>
      <c r="E357" t="s">
        <v>22</v>
      </c>
    </row>
    <row r="358" spans="1:5" x14ac:dyDescent="0.35">
      <c r="A358">
        <v>1</v>
      </c>
      <c r="B358">
        <v>102080000</v>
      </c>
      <c r="C358">
        <v>102280000</v>
      </c>
      <c r="D358" t="s">
        <v>19</v>
      </c>
      <c r="E358" t="s">
        <v>22</v>
      </c>
    </row>
    <row r="359" spans="1:5" x14ac:dyDescent="0.35">
      <c r="A359">
        <v>1</v>
      </c>
      <c r="B359">
        <v>114160000</v>
      </c>
      <c r="C359">
        <v>114280000</v>
      </c>
      <c r="D359" t="s">
        <v>19</v>
      </c>
      <c r="E359" t="s">
        <v>22</v>
      </c>
    </row>
    <row r="360" spans="1:5" x14ac:dyDescent="0.35">
      <c r="A360">
        <v>2</v>
      </c>
      <c r="B360">
        <v>6700000</v>
      </c>
      <c r="C360">
        <v>6800000</v>
      </c>
      <c r="D360" t="s">
        <v>19</v>
      </c>
      <c r="E360" t="s">
        <v>22</v>
      </c>
    </row>
    <row r="361" spans="1:5" x14ac:dyDescent="0.35">
      <c r="A361">
        <v>2</v>
      </c>
      <c r="B361">
        <v>6740000</v>
      </c>
      <c r="C361">
        <v>6880000</v>
      </c>
      <c r="D361" t="s">
        <v>19</v>
      </c>
      <c r="E361" t="s">
        <v>22</v>
      </c>
    </row>
    <row r="362" spans="1:5" x14ac:dyDescent="0.35">
      <c r="A362">
        <v>2</v>
      </c>
      <c r="B362">
        <v>10140000</v>
      </c>
      <c r="C362">
        <v>10320000</v>
      </c>
      <c r="D362" t="s">
        <v>19</v>
      </c>
      <c r="E362" t="s">
        <v>22</v>
      </c>
    </row>
    <row r="363" spans="1:5" x14ac:dyDescent="0.35">
      <c r="A363">
        <v>2</v>
      </c>
      <c r="B363">
        <v>10260000</v>
      </c>
      <c r="C363">
        <v>10380000</v>
      </c>
      <c r="D363" t="s">
        <v>19</v>
      </c>
      <c r="E363" t="s">
        <v>22</v>
      </c>
    </row>
    <row r="364" spans="1:5" x14ac:dyDescent="0.35">
      <c r="A364">
        <v>2</v>
      </c>
      <c r="B364">
        <v>39520000</v>
      </c>
      <c r="C364">
        <v>39640000</v>
      </c>
      <c r="D364" t="s">
        <v>19</v>
      </c>
      <c r="E364" t="s">
        <v>22</v>
      </c>
    </row>
    <row r="365" spans="1:5" x14ac:dyDescent="0.35">
      <c r="A365">
        <v>2</v>
      </c>
      <c r="B365">
        <v>52500000</v>
      </c>
      <c r="C365">
        <v>52620000</v>
      </c>
      <c r="D365" t="s">
        <v>19</v>
      </c>
      <c r="E365" t="s">
        <v>22</v>
      </c>
    </row>
    <row r="366" spans="1:5" x14ac:dyDescent="0.35">
      <c r="A366">
        <v>2</v>
      </c>
      <c r="B366">
        <v>52580000</v>
      </c>
      <c r="C366">
        <v>52680000</v>
      </c>
      <c r="D366" t="s">
        <v>19</v>
      </c>
      <c r="E366" t="s">
        <v>22</v>
      </c>
    </row>
    <row r="367" spans="1:5" x14ac:dyDescent="0.35">
      <c r="A367">
        <v>2</v>
      </c>
      <c r="B367">
        <v>55940000</v>
      </c>
      <c r="C367">
        <v>56080000</v>
      </c>
      <c r="D367" t="s">
        <v>19</v>
      </c>
      <c r="E367" t="s">
        <v>22</v>
      </c>
    </row>
    <row r="368" spans="1:5" x14ac:dyDescent="0.35">
      <c r="A368">
        <v>2</v>
      </c>
      <c r="B368">
        <v>56200000</v>
      </c>
      <c r="C368">
        <v>56300000</v>
      </c>
      <c r="D368" t="s">
        <v>19</v>
      </c>
      <c r="E368" t="s">
        <v>22</v>
      </c>
    </row>
    <row r="369" spans="1:5" x14ac:dyDescent="0.35">
      <c r="A369">
        <v>2</v>
      </c>
      <c r="B369">
        <v>60160000</v>
      </c>
      <c r="C369">
        <v>60260000</v>
      </c>
      <c r="D369" t="s">
        <v>19</v>
      </c>
      <c r="E369" t="s">
        <v>22</v>
      </c>
    </row>
    <row r="370" spans="1:5" x14ac:dyDescent="0.35">
      <c r="A370">
        <v>3</v>
      </c>
      <c r="B370">
        <v>20160000</v>
      </c>
      <c r="C370">
        <v>20280000</v>
      </c>
      <c r="D370" t="s">
        <v>19</v>
      </c>
      <c r="E370" t="s">
        <v>22</v>
      </c>
    </row>
    <row r="371" spans="1:5" x14ac:dyDescent="0.35">
      <c r="A371">
        <v>3</v>
      </c>
      <c r="B371">
        <v>21160000</v>
      </c>
      <c r="C371">
        <v>21260000</v>
      </c>
      <c r="D371" t="s">
        <v>19</v>
      </c>
      <c r="E371" t="s">
        <v>22</v>
      </c>
    </row>
    <row r="372" spans="1:5" x14ac:dyDescent="0.35">
      <c r="A372">
        <v>3</v>
      </c>
      <c r="B372">
        <v>21520000</v>
      </c>
      <c r="C372">
        <v>21660000</v>
      </c>
      <c r="D372" t="s">
        <v>19</v>
      </c>
      <c r="E372" t="s">
        <v>22</v>
      </c>
    </row>
    <row r="373" spans="1:5" x14ac:dyDescent="0.35">
      <c r="A373">
        <v>3</v>
      </c>
      <c r="B373">
        <v>43580000</v>
      </c>
      <c r="C373">
        <v>43680000</v>
      </c>
      <c r="D373" t="s">
        <v>19</v>
      </c>
      <c r="E373" t="s">
        <v>22</v>
      </c>
    </row>
    <row r="374" spans="1:5" x14ac:dyDescent="0.35">
      <c r="A374">
        <v>3</v>
      </c>
      <c r="B374">
        <v>54400000</v>
      </c>
      <c r="C374">
        <v>54580000</v>
      </c>
      <c r="D374" t="s">
        <v>19</v>
      </c>
      <c r="E374" t="s">
        <v>22</v>
      </c>
    </row>
    <row r="375" spans="1:5" x14ac:dyDescent="0.35">
      <c r="A375">
        <v>3</v>
      </c>
      <c r="B375">
        <v>59900000</v>
      </c>
      <c r="C375">
        <v>60040000</v>
      </c>
      <c r="D375" t="s">
        <v>19</v>
      </c>
      <c r="E375" t="s">
        <v>22</v>
      </c>
    </row>
    <row r="376" spans="1:5" x14ac:dyDescent="0.35">
      <c r="A376">
        <v>5</v>
      </c>
      <c r="B376">
        <v>5260000</v>
      </c>
      <c r="C376">
        <v>5360000</v>
      </c>
      <c r="D376" t="s">
        <v>19</v>
      </c>
      <c r="E376" t="s">
        <v>22</v>
      </c>
    </row>
    <row r="377" spans="1:5" x14ac:dyDescent="0.35">
      <c r="A377">
        <v>5</v>
      </c>
      <c r="B377">
        <v>6840000</v>
      </c>
      <c r="C377">
        <v>7260000</v>
      </c>
      <c r="D377" t="s">
        <v>19</v>
      </c>
      <c r="E377" t="s">
        <v>22</v>
      </c>
    </row>
    <row r="378" spans="1:5" x14ac:dyDescent="0.35">
      <c r="A378">
        <v>5</v>
      </c>
      <c r="B378">
        <v>9400000</v>
      </c>
      <c r="C378">
        <v>9500000</v>
      </c>
      <c r="D378" t="s">
        <v>19</v>
      </c>
      <c r="E378" t="s">
        <v>22</v>
      </c>
    </row>
    <row r="379" spans="1:5" x14ac:dyDescent="0.35">
      <c r="A379">
        <v>5</v>
      </c>
      <c r="B379">
        <v>21080000</v>
      </c>
      <c r="C379">
        <v>21200000</v>
      </c>
      <c r="D379" t="s">
        <v>19</v>
      </c>
      <c r="E379" t="s">
        <v>22</v>
      </c>
    </row>
    <row r="380" spans="1:5" x14ac:dyDescent="0.35">
      <c r="A380">
        <v>5</v>
      </c>
      <c r="B380">
        <v>21220000</v>
      </c>
      <c r="C380">
        <v>21400000</v>
      </c>
      <c r="D380" t="s">
        <v>19</v>
      </c>
      <c r="E380" t="s">
        <v>22</v>
      </c>
    </row>
    <row r="381" spans="1:5" x14ac:dyDescent="0.35">
      <c r="A381">
        <v>5</v>
      </c>
      <c r="B381">
        <v>21440000</v>
      </c>
      <c r="C381">
        <v>21540000</v>
      </c>
      <c r="D381" t="s">
        <v>19</v>
      </c>
      <c r="E381" t="s">
        <v>22</v>
      </c>
    </row>
    <row r="382" spans="1:5" x14ac:dyDescent="0.35">
      <c r="A382">
        <v>5</v>
      </c>
      <c r="B382">
        <v>38880000</v>
      </c>
      <c r="C382">
        <v>38980000</v>
      </c>
      <c r="D382" t="s">
        <v>19</v>
      </c>
      <c r="E382" t="s">
        <v>22</v>
      </c>
    </row>
    <row r="383" spans="1:5" x14ac:dyDescent="0.35">
      <c r="A383">
        <v>5</v>
      </c>
      <c r="B383">
        <v>43780000</v>
      </c>
      <c r="C383">
        <v>43900000</v>
      </c>
      <c r="D383" t="s">
        <v>19</v>
      </c>
      <c r="E383" t="s">
        <v>22</v>
      </c>
    </row>
    <row r="384" spans="1:5" x14ac:dyDescent="0.35">
      <c r="A384">
        <v>5</v>
      </c>
      <c r="B384">
        <v>44740000</v>
      </c>
      <c r="C384">
        <v>44900000</v>
      </c>
      <c r="D384" t="s">
        <v>19</v>
      </c>
      <c r="E384" t="s">
        <v>22</v>
      </c>
    </row>
    <row r="385" spans="1:5" x14ac:dyDescent="0.35">
      <c r="A385">
        <v>5</v>
      </c>
      <c r="B385">
        <v>45740000</v>
      </c>
      <c r="C385">
        <v>45900000</v>
      </c>
      <c r="D385" t="s">
        <v>19</v>
      </c>
      <c r="E385" t="s">
        <v>22</v>
      </c>
    </row>
    <row r="386" spans="1:5" x14ac:dyDescent="0.35">
      <c r="A386">
        <v>5</v>
      </c>
      <c r="B386">
        <v>67180000</v>
      </c>
      <c r="C386">
        <v>67280000</v>
      </c>
      <c r="D386" t="s">
        <v>19</v>
      </c>
      <c r="E386" t="s">
        <v>22</v>
      </c>
    </row>
    <row r="387" spans="1:5" x14ac:dyDescent="0.35">
      <c r="A387">
        <v>5</v>
      </c>
      <c r="B387">
        <v>67220000</v>
      </c>
      <c r="C387">
        <v>67340000</v>
      </c>
      <c r="D387" t="s">
        <v>19</v>
      </c>
      <c r="E387" t="s">
        <v>22</v>
      </c>
    </row>
    <row r="388" spans="1:5" x14ac:dyDescent="0.35">
      <c r="A388">
        <v>5</v>
      </c>
      <c r="B388">
        <v>67420000</v>
      </c>
      <c r="C388">
        <v>67540000</v>
      </c>
      <c r="D388" t="s">
        <v>19</v>
      </c>
      <c r="E388" t="s">
        <v>22</v>
      </c>
    </row>
    <row r="389" spans="1:5" x14ac:dyDescent="0.35">
      <c r="A389">
        <v>5</v>
      </c>
      <c r="B389">
        <v>80120000</v>
      </c>
      <c r="C389">
        <v>80280000</v>
      </c>
      <c r="D389" t="s">
        <v>19</v>
      </c>
      <c r="E389" t="s">
        <v>22</v>
      </c>
    </row>
    <row r="390" spans="1:5" x14ac:dyDescent="0.35">
      <c r="A390">
        <v>5</v>
      </c>
      <c r="B390">
        <v>80900000</v>
      </c>
      <c r="C390">
        <v>81080000</v>
      </c>
      <c r="D390" t="s">
        <v>19</v>
      </c>
      <c r="E390" t="s">
        <v>22</v>
      </c>
    </row>
    <row r="391" spans="1:5" x14ac:dyDescent="0.35">
      <c r="A391">
        <v>6</v>
      </c>
      <c r="B391">
        <v>15040000</v>
      </c>
      <c r="C391">
        <v>15160000</v>
      </c>
      <c r="D391" t="s">
        <v>19</v>
      </c>
      <c r="E391" t="s">
        <v>22</v>
      </c>
    </row>
    <row r="392" spans="1:5" x14ac:dyDescent="0.35">
      <c r="A392">
        <v>6</v>
      </c>
      <c r="B392">
        <v>15100000</v>
      </c>
      <c r="C392">
        <v>15200000</v>
      </c>
      <c r="D392" t="s">
        <v>19</v>
      </c>
      <c r="E392" t="s">
        <v>22</v>
      </c>
    </row>
    <row r="393" spans="1:5" x14ac:dyDescent="0.35">
      <c r="A393">
        <v>6</v>
      </c>
      <c r="B393">
        <v>31520000</v>
      </c>
      <c r="C393">
        <v>31700000</v>
      </c>
      <c r="D393" t="s">
        <v>19</v>
      </c>
      <c r="E393" t="s">
        <v>22</v>
      </c>
    </row>
    <row r="394" spans="1:5" x14ac:dyDescent="0.35">
      <c r="A394">
        <v>6</v>
      </c>
      <c r="B394">
        <v>32380000</v>
      </c>
      <c r="C394">
        <v>32540000</v>
      </c>
      <c r="D394" t="s">
        <v>19</v>
      </c>
      <c r="E394" t="s">
        <v>22</v>
      </c>
    </row>
    <row r="395" spans="1:5" x14ac:dyDescent="0.35">
      <c r="A395">
        <v>6</v>
      </c>
      <c r="B395">
        <v>40640000</v>
      </c>
      <c r="C395">
        <v>40780000</v>
      </c>
      <c r="D395" t="s">
        <v>19</v>
      </c>
      <c r="E395" t="s">
        <v>22</v>
      </c>
    </row>
    <row r="396" spans="1:5" x14ac:dyDescent="0.35">
      <c r="A396">
        <v>6</v>
      </c>
      <c r="B396">
        <v>50200000</v>
      </c>
      <c r="C396">
        <v>50420000</v>
      </c>
      <c r="D396" t="s">
        <v>19</v>
      </c>
      <c r="E396" t="s">
        <v>22</v>
      </c>
    </row>
    <row r="397" spans="1:5" x14ac:dyDescent="0.35">
      <c r="A397">
        <v>6</v>
      </c>
      <c r="B397">
        <v>52560000</v>
      </c>
      <c r="C397">
        <v>52680000</v>
      </c>
      <c r="D397" t="s">
        <v>19</v>
      </c>
      <c r="E397" t="s">
        <v>22</v>
      </c>
    </row>
    <row r="398" spans="1:5" x14ac:dyDescent="0.35">
      <c r="A398">
        <v>7</v>
      </c>
      <c r="B398">
        <v>16400000</v>
      </c>
      <c r="C398">
        <v>16520000</v>
      </c>
      <c r="D398" t="s">
        <v>19</v>
      </c>
      <c r="E398" t="s">
        <v>22</v>
      </c>
    </row>
    <row r="399" spans="1:5" x14ac:dyDescent="0.35">
      <c r="A399">
        <v>7</v>
      </c>
      <c r="B399">
        <v>19980000</v>
      </c>
      <c r="C399">
        <v>20100000</v>
      </c>
      <c r="D399" t="s">
        <v>19</v>
      </c>
      <c r="E399" t="s">
        <v>22</v>
      </c>
    </row>
    <row r="400" spans="1:5" x14ac:dyDescent="0.35">
      <c r="A400">
        <v>7</v>
      </c>
      <c r="B400">
        <v>39540000</v>
      </c>
      <c r="C400">
        <v>39680000</v>
      </c>
      <c r="D400" t="s">
        <v>19</v>
      </c>
      <c r="E400" t="s">
        <v>22</v>
      </c>
    </row>
    <row r="401" spans="1:5" x14ac:dyDescent="0.35">
      <c r="A401">
        <v>7</v>
      </c>
      <c r="B401">
        <v>46940000</v>
      </c>
      <c r="C401">
        <v>47080000</v>
      </c>
      <c r="D401" t="s">
        <v>19</v>
      </c>
      <c r="E401" t="s">
        <v>22</v>
      </c>
    </row>
    <row r="402" spans="1:5" x14ac:dyDescent="0.35">
      <c r="A402">
        <v>7</v>
      </c>
      <c r="B402">
        <v>56040000</v>
      </c>
      <c r="C402">
        <v>56160000</v>
      </c>
      <c r="D402" t="s">
        <v>19</v>
      </c>
      <c r="E402" t="s">
        <v>22</v>
      </c>
    </row>
    <row r="403" spans="1:5" x14ac:dyDescent="0.35">
      <c r="A403">
        <v>7</v>
      </c>
      <c r="B403">
        <v>56300000</v>
      </c>
      <c r="C403">
        <v>56400000</v>
      </c>
      <c r="D403" t="s">
        <v>19</v>
      </c>
      <c r="E403" t="s">
        <v>22</v>
      </c>
    </row>
    <row r="404" spans="1:5" x14ac:dyDescent="0.35">
      <c r="A404">
        <v>8</v>
      </c>
      <c r="B404">
        <v>16060000</v>
      </c>
      <c r="C404">
        <v>16220000</v>
      </c>
      <c r="D404" t="s">
        <v>19</v>
      </c>
      <c r="E404" t="s">
        <v>22</v>
      </c>
    </row>
    <row r="405" spans="1:5" x14ac:dyDescent="0.35">
      <c r="A405">
        <v>8</v>
      </c>
      <c r="B405">
        <v>17640000</v>
      </c>
      <c r="C405">
        <v>17880000</v>
      </c>
      <c r="D405" t="s">
        <v>19</v>
      </c>
      <c r="E405" t="s">
        <v>22</v>
      </c>
    </row>
    <row r="406" spans="1:5" x14ac:dyDescent="0.35">
      <c r="A406">
        <v>8</v>
      </c>
      <c r="B406">
        <v>24240000</v>
      </c>
      <c r="C406">
        <v>24340000</v>
      </c>
      <c r="D406" t="s">
        <v>19</v>
      </c>
      <c r="E406" t="s">
        <v>22</v>
      </c>
    </row>
    <row r="407" spans="1:5" x14ac:dyDescent="0.35">
      <c r="A407">
        <v>8</v>
      </c>
      <c r="B407">
        <v>37280000</v>
      </c>
      <c r="C407">
        <v>37500000</v>
      </c>
      <c r="D407" t="s">
        <v>19</v>
      </c>
      <c r="E407" t="s">
        <v>22</v>
      </c>
    </row>
    <row r="408" spans="1:5" x14ac:dyDescent="0.35">
      <c r="A408">
        <v>8</v>
      </c>
      <c r="B408">
        <v>37460000</v>
      </c>
      <c r="C408">
        <v>37560000</v>
      </c>
      <c r="D408" t="s">
        <v>19</v>
      </c>
      <c r="E408" t="s">
        <v>22</v>
      </c>
    </row>
    <row r="409" spans="1:5" x14ac:dyDescent="0.35">
      <c r="A409">
        <v>8</v>
      </c>
      <c r="B409">
        <v>39800000</v>
      </c>
      <c r="C409">
        <v>39920000</v>
      </c>
      <c r="D409" t="s">
        <v>19</v>
      </c>
      <c r="E409" t="s">
        <v>22</v>
      </c>
    </row>
    <row r="410" spans="1:5" x14ac:dyDescent="0.35">
      <c r="A410">
        <v>8</v>
      </c>
      <c r="B410">
        <v>53960000</v>
      </c>
      <c r="C410">
        <v>54060000</v>
      </c>
      <c r="D410" t="s">
        <v>19</v>
      </c>
      <c r="E410" t="s">
        <v>22</v>
      </c>
    </row>
    <row r="411" spans="1:5" x14ac:dyDescent="0.35">
      <c r="A411">
        <v>8</v>
      </c>
      <c r="B411">
        <v>65440000</v>
      </c>
      <c r="C411">
        <v>65600000</v>
      </c>
      <c r="D411" t="s">
        <v>19</v>
      </c>
      <c r="E411" t="s">
        <v>22</v>
      </c>
    </row>
    <row r="412" spans="1:5" x14ac:dyDescent="0.35">
      <c r="A412">
        <v>9</v>
      </c>
      <c r="B412">
        <v>29060000</v>
      </c>
      <c r="C412">
        <v>29240000</v>
      </c>
      <c r="D412" t="s">
        <v>19</v>
      </c>
      <c r="E412" t="s">
        <v>22</v>
      </c>
    </row>
    <row r="413" spans="1:5" x14ac:dyDescent="0.35">
      <c r="A413">
        <v>9</v>
      </c>
      <c r="B413">
        <v>43820000</v>
      </c>
      <c r="C413">
        <v>43920000</v>
      </c>
      <c r="D413" t="s">
        <v>19</v>
      </c>
      <c r="E413" t="s">
        <v>22</v>
      </c>
    </row>
    <row r="414" spans="1:5" x14ac:dyDescent="0.35">
      <c r="A414">
        <v>9</v>
      </c>
      <c r="B414">
        <v>47480000</v>
      </c>
      <c r="C414">
        <v>47580000</v>
      </c>
      <c r="D414" t="s">
        <v>19</v>
      </c>
      <c r="E414" t="s">
        <v>22</v>
      </c>
    </row>
    <row r="415" spans="1:5" x14ac:dyDescent="0.35">
      <c r="A415">
        <v>9</v>
      </c>
      <c r="B415">
        <v>58340000</v>
      </c>
      <c r="C415">
        <v>58460000</v>
      </c>
      <c r="D415" t="s">
        <v>19</v>
      </c>
      <c r="E415" t="s">
        <v>22</v>
      </c>
    </row>
    <row r="416" spans="1:5" x14ac:dyDescent="0.35">
      <c r="A416">
        <v>10</v>
      </c>
      <c r="B416">
        <v>6420000</v>
      </c>
      <c r="C416">
        <v>6600000</v>
      </c>
      <c r="D416" t="s">
        <v>19</v>
      </c>
      <c r="E416" t="s">
        <v>22</v>
      </c>
    </row>
    <row r="417" spans="1:5" x14ac:dyDescent="0.35">
      <c r="A417">
        <v>10</v>
      </c>
      <c r="B417">
        <v>6680000</v>
      </c>
      <c r="C417">
        <v>7040000</v>
      </c>
      <c r="D417" t="s">
        <v>19</v>
      </c>
      <c r="E417" t="s">
        <v>22</v>
      </c>
    </row>
    <row r="418" spans="1:5" x14ac:dyDescent="0.35">
      <c r="A418">
        <v>10</v>
      </c>
      <c r="B418">
        <v>9060000</v>
      </c>
      <c r="C418">
        <v>9160000</v>
      </c>
      <c r="D418" t="s">
        <v>19</v>
      </c>
      <c r="E418" t="s">
        <v>22</v>
      </c>
    </row>
    <row r="419" spans="1:5" x14ac:dyDescent="0.35">
      <c r="A419">
        <v>10</v>
      </c>
      <c r="B419">
        <v>14800000</v>
      </c>
      <c r="C419">
        <v>15120000</v>
      </c>
      <c r="D419" t="s">
        <v>19</v>
      </c>
      <c r="E419" t="s">
        <v>22</v>
      </c>
    </row>
    <row r="420" spans="1:5" x14ac:dyDescent="0.35">
      <c r="A420">
        <v>10</v>
      </c>
      <c r="B420">
        <v>16580000</v>
      </c>
      <c r="C420">
        <v>16680000</v>
      </c>
      <c r="D420" t="s">
        <v>19</v>
      </c>
      <c r="E420" t="s">
        <v>22</v>
      </c>
    </row>
    <row r="421" spans="1:5" x14ac:dyDescent="0.35">
      <c r="A421">
        <v>10</v>
      </c>
      <c r="B421">
        <v>18700000</v>
      </c>
      <c r="C421">
        <v>18820000</v>
      </c>
      <c r="D421" t="s">
        <v>19</v>
      </c>
      <c r="E421" t="s">
        <v>22</v>
      </c>
    </row>
    <row r="422" spans="1:5" x14ac:dyDescent="0.35">
      <c r="A422">
        <v>10</v>
      </c>
      <c r="B422">
        <v>18840000</v>
      </c>
      <c r="C422">
        <v>18980000</v>
      </c>
      <c r="D422" t="s">
        <v>19</v>
      </c>
      <c r="E422" t="s">
        <v>22</v>
      </c>
    </row>
    <row r="423" spans="1:5" x14ac:dyDescent="0.35">
      <c r="A423">
        <v>10</v>
      </c>
      <c r="B423">
        <v>47340000</v>
      </c>
      <c r="C423">
        <v>47440000</v>
      </c>
      <c r="D423" t="s">
        <v>19</v>
      </c>
      <c r="E423" t="s">
        <v>22</v>
      </c>
    </row>
    <row r="424" spans="1:5" x14ac:dyDescent="0.35">
      <c r="A424">
        <v>10</v>
      </c>
      <c r="B424">
        <v>47420000</v>
      </c>
      <c r="C424">
        <v>47540000</v>
      </c>
      <c r="D424" t="s">
        <v>19</v>
      </c>
      <c r="E424" t="s">
        <v>22</v>
      </c>
    </row>
    <row r="425" spans="1:5" x14ac:dyDescent="0.35">
      <c r="A425">
        <v>10</v>
      </c>
      <c r="B425">
        <v>47480000</v>
      </c>
      <c r="C425">
        <v>47620000</v>
      </c>
      <c r="D425" t="s">
        <v>19</v>
      </c>
      <c r="E425" t="s">
        <v>22</v>
      </c>
    </row>
    <row r="426" spans="1:5" x14ac:dyDescent="0.35">
      <c r="A426">
        <v>10</v>
      </c>
      <c r="B426">
        <v>47560000</v>
      </c>
      <c r="C426">
        <v>47700000</v>
      </c>
      <c r="D426" t="s">
        <v>19</v>
      </c>
      <c r="E426" t="s">
        <v>22</v>
      </c>
    </row>
    <row r="427" spans="1:5" x14ac:dyDescent="0.35">
      <c r="A427">
        <v>10</v>
      </c>
      <c r="B427">
        <v>47740000</v>
      </c>
      <c r="C427">
        <v>47960000</v>
      </c>
      <c r="D427" t="s">
        <v>19</v>
      </c>
      <c r="E427" t="s">
        <v>22</v>
      </c>
    </row>
    <row r="428" spans="1:5" x14ac:dyDescent="0.35">
      <c r="A428">
        <v>10</v>
      </c>
      <c r="B428">
        <v>49220000</v>
      </c>
      <c r="C428">
        <v>49480000</v>
      </c>
      <c r="D428" t="s">
        <v>19</v>
      </c>
      <c r="E428" t="s">
        <v>22</v>
      </c>
    </row>
    <row r="429" spans="1:5" x14ac:dyDescent="0.35">
      <c r="A429">
        <v>11</v>
      </c>
      <c r="B429">
        <v>3020000</v>
      </c>
      <c r="C429">
        <v>3140000</v>
      </c>
      <c r="D429" t="s">
        <v>19</v>
      </c>
      <c r="E429" t="s">
        <v>22</v>
      </c>
    </row>
    <row r="430" spans="1:5" x14ac:dyDescent="0.35">
      <c r="A430">
        <v>11</v>
      </c>
      <c r="B430">
        <v>5820000</v>
      </c>
      <c r="C430">
        <v>6000000</v>
      </c>
      <c r="D430" t="s">
        <v>19</v>
      </c>
      <c r="E430" t="s">
        <v>22</v>
      </c>
    </row>
    <row r="431" spans="1:5" x14ac:dyDescent="0.35">
      <c r="A431">
        <v>11</v>
      </c>
      <c r="B431">
        <v>6340000</v>
      </c>
      <c r="C431">
        <v>6440000</v>
      </c>
      <c r="D431" t="s">
        <v>19</v>
      </c>
      <c r="E431" t="s">
        <v>22</v>
      </c>
    </row>
    <row r="432" spans="1:5" x14ac:dyDescent="0.35">
      <c r="A432">
        <v>11</v>
      </c>
      <c r="B432">
        <v>14800000</v>
      </c>
      <c r="C432">
        <v>14960000</v>
      </c>
      <c r="D432" t="s">
        <v>19</v>
      </c>
      <c r="E432" t="s">
        <v>22</v>
      </c>
    </row>
    <row r="433" spans="1:5" x14ac:dyDescent="0.35">
      <c r="A433">
        <v>11</v>
      </c>
      <c r="B433">
        <v>22000000</v>
      </c>
      <c r="C433">
        <v>22100000</v>
      </c>
      <c r="D433" t="s">
        <v>19</v>
      </c>
      <c r="E433" t="s">
        <v>22</v>
      </c>
    </row>
    <row r="434" spans="1:5" x14ac:dyDescent="0.35">
      <c r="A434">
        <v>11</v>
      </c>
      <c r="B434">
        <v>49780000</v>
      </c>
      <c r="C434">
        <v>49940000</v>
      </c>
      <c r="D434" t="s">
        <v>19</v>
      </c>
      <c r="E434" t="s">
        <v>22</v>
      </c>
    </row>
    <row r="435" spans="1:5" x14ac:dyDescent="0.35">
      <c r="A435">
        <v>11</v>
      </c>
      <c r="B435">
        <v>54640000</v>
      </c>
      <c r="C435">
        <v>54740000</v>
      </c>
      <c r="D435" t="s">
        <v>19</v>
      </c>
      <c r="E435" t="s">
        <v>22</v>
      </c>
    </row>
    <row r="436" spans="1:5" x14ac:dyDescent="0.35">
      <c r="A436">
        <v>11</v>
      </c>
      <c r="B436">
        <v>56820000</v>
      </c>
      <c r="C436">
        <v>57080000</v>
      </c>
      <c r="D436" t="s">
        <v>19</v>
      </c>
      <c r="E436" t="s">
        <v>22</v>
      </c>
    </row>
    <row r="437" spans="1:5" x14ac:dyDescent="0.35">
      <c r="A437">
        <v>11</v>
      </c>
      <c r="B437">
        <v>57020000</v>
      </c>
      <c r="C437">
        <v>57120000</v>
      </c>
      <c r="D437" t="s">
        <v>19</v>
      </c>
      <c r="E437" t="s">
        <v>22</v>
      </c>
    </row>
    <row r="438" spans="1:5" x14ac:dyDescent="0.35">
      <c r="A438">
        <v>12</v>
      </c>
      <c r="B438">
        <v>34240000</v>
      </c>
      <c r="C438">
        <v>34380000</v>
      </c>
      <c r="D438" t="s">
        <v>19</v>
      </c>
      <c r="E438" t="s">
        <v>22</v>
      </c>
    </row>
    <row r="439" spans="1:5" x14ac:dyDescent="0.35">
      <c r="A439">
        <v>12</v>
      </c>
      <c r="B439">
        <v>38760000</v>
      </c>
      <c r="C439">
        <v>38900000</v>
      </c>
      <c r="D439" t="s">
        <v>19</v>
      </c>
      <c r="E439" t="s">
        <v>22</v>
      </c>
    </row>
    <row r="440" spans="1:5" x14ac:dyDescent="0.35">
      <c r="A440">
        <v>12</v>
      </c>
      <c r="B440">
        <v>41800000</v>
      </c>
      <c r="C440">
        <v>41960000</v>
      </c>
      <c r="D440" t="s">
        <v>19</v>
      </c>
      <c r="E440" t="s">
        <v>22</v>
      </c>
    </row>
    <row r="441" spans="1:5" x14ac:dyDescent="0.35">
      <c r="A441">
        <v>12</v>
      </c>
      <c r="B441">
        <v>44020000</v>
      </c>
      <c r="C441">
        <v>44160000</v>
      </c>
      <c r="D441" t="s">
        <v>19</v>
      </c>
      <c r="E441" t="s">
        <v>22</v>
      </c>
    </row>
    <row r="442" spans="1:5" x14ac:dyDescent="0.35">
      <c r="A442">
        <v>12</v>
      </c>
      <c r="B442">
        <v>44200000</v>
      </c>
      <c r="C442">
        <v>44320000</v>
      </c>
      <c r="D442" t="s">
        <v>19</v>
      </c>
      <c r="E442" t="s">
        <v>22</v>
      </c>
    </row>
    <row r="443" spans="1:5" x14ac:dyDescent="0.35">
      <c r="A443">
        <v>12</v>
      </c>
      <c r="B443">
        <v>50920000</v>
      </c>
      <c r="C443">
        <v>51180000</v>
      </c>
      <c r="D443" t="s">
        <v>19</v>
      </c>
      <c r="E443" t="s">
        <v>22</v>
      </c>
    </row>
    <row r="444" spans="1:5" x14ac:dyDescent="0.35">
      <c r="A444">
        <v>12</v>
      </c>
      <c r="B444">
        <v>51200000</v>
      </c>
      <c r="C444">
        <v>51300000</v>
      </c>
      <c r="D444" t="s">
        <v>19</v>
      </c>
      <c r="E444" t="s">
        <v>22</v>
      </c>
    </row>
    <row r="445" spans="1:5" x14ac:dyDescent="0.35">
      <c r="A445">
        <v>12</v>
      </c>
      <c r="B445">
        <v>52020000</v>
      </c>
      <c r="C445">
        <v>52260000</v>
      </c>
      <c r="D445" t="s">
        <v>19</v>
      </c>
      <c r="E445" t="s">
        <v>22</v>
      </c>
    </row>
    <row r="446" spans="1:5" x14ac:dyDescent="0.35">
      <c r="A446">
        <v>12</v>
      </c>
      <c r="B446">
        <v>58920000</v>
      </c>
      <c r="C446">
        <v>59040000</v>
      </c>
      <c r="D446" t="s">
        <v>19</v>
      </c>
      <c r="E446" t="s">
        <v>22</v>
      </c>
    </row>
    <row r="447" spans="1:5" x14ac:dyDescent="0.35">
      <c r="A447">
        <v>13</v>
      </c>
      <c r="B447">
        <v>11240000</v>
      </c>
      <c r="C447">
        <v>11340000</v>
      </c>
      <c r="D447" t="s">
        <v>19</v>
      </c>
      <c r="E447" t="s">
        <v>22</v>
      </c>
    </row>
    <row r="448" spans="1:5" x14ac:dyDescent="0.35">
      <c r="A448">
        <v>13</v>
      </c>
      <c r="B448">
        <v>53620000</v>
      </c>
      <c r="C448">
        <v>53760000</v>
      </c>
      <c r="D448" t="s">
        <v>19</v>
      </c>
      <c r="E448" t="s">
        <v>22</v>
      </c>
    </row>
    <row r="449" spans="1:5" x14ac:dyDescent="0.35">
      <c r="A449">
        <v>14</v>
      </c>
      <c r="B449">
        <v>12400000</v>
      </c>
      <c r="C449">
        <v>12540000</v>
      </c>
      <c r="D449" t="s">
        <v>19</v>
      </c>
      <c r="E449" t="s">
        <v>22</v>
      </c>
    </row>
    <row r="450" spans="1:5" x14ac:dyDescent="0.35">
      <c r="A450">
        <v>14</v>
      </c>
      <c r="B450">
        <v>12480000</v>
      </c>
      <c r="C450">
        <v>12580000</v>
      </c>
      <c r="D450" t="s">
        <v>19</v>
      </c>
      <c r="E450" t="s">
        <v>22</v>
      </c>
    </row>
    <row r="451" spans="1:5" x14ac:dyDescent="0.35">
      <c r="A451">
        <v>14</v>
      </c>
      <c r="B451">
        <v>58220000</v>
      </c>
      <c r="C451">
        <v>58320000</v>
      </c>
      <c r="D451" t="s">
        <v>19</v>
      </c>
      <c r="E451" t="s">
        <v>22</v>
      </c>
    </row>
    <row r="452" spans="1:5" x14ac:dyDescent="0.35">
      <c r="A452">
        <v>14</v>
      </c>
      <c r="B452">
        <v>58560000</v>
      </c>
      <c r="C452">
        <v>58680000</v>
      </c>
      <c r="D452" t="s">
        <v>19</v>
      </c>
      <c r="E452" t="s">
        <v>22</v>
      </c>
    </row>
    <row r="453" spans="1:5" x14ac:dyDescent="0.35">
      <c r="A453">
        <v>15</v>
      </c>
      <c r="B453">
        <v>8120000</v>
      </c>
      <c r="C453">
        <v>8400000</v>
      </c>
      <c r="D453" t="s">
        <v>19</v>
      </c>
      <c r="E453" t="s">
        <v>22</v>
      </c>
    </row>
    <row r="454" spans="1:5" x14ac:dyDescent="0.35">
      <c r="A454">
        <v>15</v>
      </c>
      <c r="B454">
        <v>8440000</v>
      </c>
      <c r="C454">
        <v>8580000</v>
      </c>
      <c r="D454" t="s">
        <v>19</v>
      </c>
      <c r="E454" t="s">
        <v>22</v>
      </c>
    </row>
    <row r="455" spans="1:5" x14ac:dyDescent="0.35">
      <c r="A455">
        <v>15</v>
      </c>
      <c r="B455">
        <v>20960000</v>
      </c>
      <c r="C455">
        <v>21140000</v>
      </c>
      <c r="D455" t="s">
        <v>19</v>
      </c>
      <c r="E455" t="s">
        <v>22</v>
      </c>
    </row>
    <row r="456" spans="1:5" x14ac:dyDescent="0.35">
      <c r="A456">
        <v>15</v>
      </c>
      <c r="B456">
        <v>38360000</v>
      </c>
      <c r="C456">
        <v>38500000</v>
      </c>
      <c r="D456" t="s">
        <v>19</v>
      </c>
      <c r="E456" t="s">
        <v>22</v>
      </c>
    </row>
    <row r="457" spans="1:5" x14ac:dyDescent="0.35">
      <c r="A457">
        <v>15</v>
      </c>
      <c r="B457">
        <v>40020000</v>
      </c>
      <c r="C457">
        <v>40180000</v>
      </c>
      <c r="D457" t="s">
        <v>19</v>
      </c>
      <c r="E457" t="s">
        <v>22</v>
      </c>
    </row>
    <row r="458" spans="1:5" x14ac:dyDescent="0.35">
      <c r="A458">
        <v>16</v>
      </c>
      <c r="B458">
        <v>8900000</v>
      </c>
      <c r="C458">
        <v>9040000</v>
      </c>
      <c r="D458" t="s">
        <v>19</v>
      </c>
      <c r="E458" t="s">
        <v>22</v>
      </c>
    </row>
    <row r="459" spans="1:5" x14ac:dyDescent="0.35">
      <c r="A459">
        <v>16</v>
      </c>
      <c r="B459">
        <v>9740000</v>
      </c>
      <c r="C459">
        <v>10040000</v>
      </c>
      <c r="D459" t="s">
        <v>19</v>
      </c>
      <c r="E459" t="s">
        <v>22</v>
      </c>
    </row>
    <row r="460" spans="1:5" x14ac:dyDescent="0.35">
      <c r="A460">
        <v>16</v>
      </c>
      <c r="B460">
        <v>10100000</v>
      </c>
      <c r="C460">
        <v>10200000</v>
      </c>
      <c r="D460" t="s">
        <v>19</v>
      </c>
      <c r="E460" t="s">
        <v>22</v>
      </c>
    </row>
    <row r="461" spans="1:5" x14ac:dyDescent="0.35">
      <c r="A461">
        <v>16</v>
      </c>
      <c r="B461">
        <v>17020000</v>
      </c>
      <c r="C461">
        <v>17120000</v>
      </c>
      <c r="D461" t="s">
        <v>19</v>
      </c>
      <c r="E461" t="s">
        <v>22</v>
      </c>
    </row>
    <row r="462" spans="1:5" x14ac:dyDescent="0.35">
      <c r="A462">
        <v>16</v>
      </c>
      <c r="B462">
        <v>19680000</v>
      </c>
      <c r="C462">
        <v>19860000</v>
      </c>
      <c r="D462" t="s">
        <v>19</v>
      </c>
      <c r="E462" t="s">
        <v>22</v>
      </c>
    </row>
    <row r="463" spans="1:5" x14ac:dyDescent="0.35">
      <c r="A463">
        <v>16</v>
      </c>
      <c r="B463">
        <v>29100000</v>
      </c>
      <c r="C463">
        <v>29420000</v>
      </c>
      <c r="D463" t="s">
        <v>19</v>
      </c>
      <c r="E463" t="s">
        <v>22</v>
      </c>
    </row>
    <row r="464" spans="1:5" x14ac:dyDescent="0.35">
      <c r="A464">
        <v>16</v>
      </c>
      <c r="B464">
        <v>44080000</v>
      </c>
      <c r="C464">
        <v>44200000</v>
      </c>
      <c r="D464" t="s">
        <v>19</v>
      </c>
      <c r="E464" t="s">
        <v>22</v>
      </c>
    </row>
    <row r="465" spans="1:5" x14ac:dyDescent="0.35">
      <c r="A465">
        <v>16</v>
      </c>
      <c r="B465">
        <v>44140000</v>
      </c>
      <c r="C465">
        <v>44280000</v>
      </c>
      <c r="D465" t="s">
        <v>19</v>
      </c>
      <c r="E465" t="s">
        <v>22</v>
      </c>
    </row>
    <row r="466" spans="1:5" x14ac:dyDescent="0.35">
      <c r="A466">
        <v>17</v>
      </c>
      <c r="B466">
        <v>8580000</v>
      </c>
      <c r="C466">
        <v>8680000</v>
      </c>
      <c r="D466" t="s">
        <v>19</v>
      </c>
      <c r="E466" t="s">
        <v>22</v>
      </c>
    </row>
    <row r="467" spans="1:5" x14ac:dyDescent="0.35">
      <c r="A467">
        <v>17</v>
      </c>
      <c r="B467">
        <v>24920000</v>
      </c>
      <c r="C467">
        <v>25020000</v>
      </c>
      <c r="D467" t="s">
        <v>19</v>
      </c>
      <c r="E467" t="s">
        <v>22</v>
      </c>
    </row>
    <row r="468" spans="1:5" x14ac:dyDescent="0.35">
      <c r="A468">
        <v>18</v>
      </c>
      <c r="B468">
        <v>3660000</v>
      </c>
      <c r="C468">
        <v>3840000</v>
      </c>
      <c r="D468" t="s">
        <v>19</v>
      </c>
      <c r="E468" t="s">
        <v>22</v>
      </c>
    </row>
    <row r="469" spans="1:5" x14ac:dyDescent="0.35">
      <c r="A469">
        <v>18</v>
      </c>
      <c r="B469">
        <v>3840000</v>
      </c>
      <c r="C469">
        <v>4060000</v>
      </c>
      <c r="D469" t="s">
        <v>19</v>
      </c>
      <c r="E469" t="s">
        <v>22</v>
      </c>
    </row>
    <row r="470" spans="1:5" x14ac:dyDescent="0.35">
      <c r="A470">
        <v>18</v>
      </c>
      <c r="B470">
        <v>4420000</v>
      </c>
      <c r="C470">
        <v>4600000</v>
      </c>
      <c r="D470" t="s">
        <v>19</v>
      </c>
      <c r="E470" t="s">
        <v>22</v>
      </c>
    </row>
    <row r="471" spans="1:5" x14ac:dyDescent="0.35">
      <c r="A471">
        <v>18</v>
      </c>
      <c r="B471">
        <v>4580000</v>
      </c>
      <c r="C471">
        <v>4720000</v>
      </c>
      <c r="D471" t="s">
        <v>19</v>
      </c>
      <c r="E471" t="s">
        <v>22</v>
      </c>
    </row>
    <row r="472" spans="1:5" x14ac:dyDescent="0.35">
      <c r="A472">
        <v>18</v>
      </c>
      <c r="B472">
        <v>5700000</v>
      </c>
      <c r="C472">
        <v>5860000</v>
      </c>
      <c r="D472" t="s">
        <v>19</v>
      </c>
      <c r="E472" t="s">
        <v>22</v>
      </c>
    </row>
    <row r="473" spans="1:5" x14ac:dyDescent="0.35">
      <c r="A473">
        <v>18</v>
      </c>
      <c r="B473">
        <v>5800000</v>
      </c>
      <c r="C473">
        <v>5960000</v>
      </c>
      <c r="D473" t="s">
        <v>19</v>
      </c>
      <c r="E473" t="s">
        <v>22</v>
      </c>
    </row>
    <row r="474" spans="1:5" x14ac:dyDescent="0.35">
      <c r="A474">
        <v>18</v>
      </c>
      <c r="B474">
        <v>6140000</v>
      </c>
      <c r="C474">
        <v>6280000</v>
      </c>
      <c r="D474" t="s">
        <v>19</v>
      </c>
      <c r="E474" t="s">
        <v>22</v>
      </c>
    </row>
    <row r="475" spans="1:5" x14ac:dyDescent="0.35">
      <c r="A475">
        <v>18</v>
      </c>
      <c r="B475">
        <v>6440000</v>
      </c>
      <c r="C475">
        <v>6720000</v>
      </c>
      <c r="D475" t="s">
        <v>19</v>
      </c>
      <c r="E475" t="s">
        <v>22</v>
      </c>
    </row>
    <row r="476" spans="1:5" x14ac:dyDescent="0.35">
      <c r="A476">
        <v>18</v>
      </c>
      <c r="B476">
        <v>6700000</v>
      </c>
      <c r="C476">
        <v>6820000</v>
      </c>
      <c r="D476" t="s">
        <v>19</v>
      </c>
      <c r="E476" t="s">
        <v>22</v>
      </c>
    </row>
    <row r="477" spans="1:5" x14ac:dyDescent="0.35">
      <c r="A477">
        <v>18</v>
      </c>
      <c r="B477">
        <v>6980000</v>
      </c>
      <c r="C477">
        <v>7200000</v>
      </c>
      <c r="D477" t="s">
        <v>19</v>
      </c>
      <c r="E477" t="s">
        <v>22</v>
      </c>
    </row>
    <row r="478" spans="1:5" x14ac:dyDescent="0.35">
      <c r="A478">
        <v>18</v>
      </c>
      <c r="B478">
        <v>7160000</v>
      </c>
      <c r="C478">
        <v>7420000</v>
      </c>
      <c r="D478" t="s">
        <v>19</v>
      </c>
      <c r="E478" t="s">
        <v>22</v>
      </c>
    </row>
    <row r="479" spans="1:5" x14ac:dyDescent="0.35">
      <c r="A479">
        <v>18</v>
      </c>
      <c r="B479">
        <v>15240000</v>
      </c>
      <c r="C479">
        <v>15360000</v>
      </c>
      <c r="D479" t="s">
        <v>19</v>
      </c>
      <c r="E479" t="s">
        <v>22</v>
      </c>
    </row>
    <row r="480" spans="1:5" x14ac:dyDescent="0.35">
      <c r="A480">
        <v>18</v>
      </c>
      <c r="B480">
        <v>18520000</v>
      </c>
      <c r="C480">
        <v>18660000</v>
      </c>
      <c r="D480" t="s">
        <v>19</v>
      </c>
      <c r="E480" t="s">
        <v>22</v>
      </c>
    </row>
    <row r="481" spans="1:5" x14ac:dyDescent="0.35">
      <c r="A481">
        <v>18</v>
      </c>
      <c r="B481">
        <v>27240000</v>
      </c>
      <c r="C481">
        <v>27480000</v>
      </c>
      <c r="D481" t="s">
        <v>19</v>
      </c>
      <c r="E481" t="s">
        <v>22</v>
      </c>
    </row>
    <row r="482" spans="1:5" x14ac:dyDescent="0.35">
      <c r="A482">
        <v>18</v>
      </c>
      <c r="B482">
        <v>28980000</v>
      </c>
      <c r="C482">
        <v>29080000</v>
      </c>
      <c r="D482" t="s">
        <v>19</v>
      </c>
      <c r="E482" t="s">
        <v>22</v>
      </c>
    </row>
    <row r="483" spans="1:5" x14ac:dyDescent="0.35">
      <c r="A483">
        <v>18</v>
      </c>
      <c r="B483">
        <v>45500000</v>
      </c>
      <c r="C483">
        <v>45600000</v>
      </c>
      <c r="D483" t="s">
        <v>19</v>
      </c>
      <c r="E483" t="s">
        <v>22</v>
      </c>
    </row>
    <row r="484" spans="1:5" x14ac:dyDescent="0.35">
      <c r="A484">
        <v>18</v>
      </c>
      <c r="B484">
        <v>46420000</v>
      </c>
      <c r="C484">
        <v>46580000</v>
      </c>
      <c r="D484" t="s">
        <v>19</v>
      </c>
      <c r="E484" t="s">
        <v>22</v>
      </c>
    </row>
    <row r="485" spans="1:5" x14ac:dyDescent="0.35">
      <c r="A485">
        <v>18</v>
      </c>
      <c r="B485">
        <v>56500000</v>
      </c>
      <c r="C485">
        <v>56600000</v>
      </c>
      <c r="D485" t="s">
        <v>19</v>
      </c>
      <c r="E485" t="s">
        <v>22</v>
      </c>
    </row>
    <row r="486" spans="1:5" x14ac:dyDescent="0.35">
      <c r="A486">
        <v>19</v>
      </c>
      <c r="B486">
        <v>6520000</v>
      </c>
      <c r="C486">
        <v>6620000</v>
      </c>
      <c r="D486" t="s">
        <v>19</v>
      </c>
      <c r="E486" t="s">
        <v>22</v>
      </c>
    </row>
    <row r="487" spans="1:5" x14ac:dyDescent="0.35">
      <c r="A487">
        <v>19</v>
      </c>
      <c r="B487">
        <v>6760000</v>
      </c>
      <c r="C487">
        <v>6920000</v>
      </c>
      <c r="D487" t="s">
        <v>19</v>
      </c>
      <c r="E487" t="s">
        <v>22</v>
      </c>
    </row>
    <row r="488" spans="1:5" x14ac:dyDescent="0.35">
      <c r="A488">
        <v>19</v>
      </c>
      <c r="B488">
        <v>14100000</v>
      </c>
      <c r="C488">
        <v>14220000</v>
      </c>
      <c r="D488" t="s">
        <v>19</v>
      </c>
      <c r="E488" t="s">
        <v>22</v>
      </c>
    </row>
    <row r="489" spans="1:5" x14ac:dyDescent="0.35">
      <c r="A489">
        <v>20</v>
      </c>
      <c r="B489">
        <v>3600000</v>
      </c>
      <c r="C489">
        <v>3700000</v>
      </c>
      <c r="D489" t="s">
        <v>19</v>
      </c>
      <c r="E489" t="s">
        <v>22</v>
      </c>
    </row>
    <row r="490" spans="1:5" x14ac:dyDescent="0.35">
      <c r="A490">
        <v>20</v>
      </c>
      <c r="B490">
        <v>3800000</v>
      </c>
      <c r="C490">
        <v>3980000</v>
      </c>
      <c r="D490" t="s">
        <v>19</v>
      </c>
      <c r="E490" t="s">
        <v>22</v>
      </c>
    </row>
    <row r="491" spans="1:5" x14ac:dyDescent="0.35">
      <c r="A491">
        <v>20</v>
      </c>
      <c r="B491">
        <v>27020000</v>
      </c>
      <c r="C491">
        <v>27160000</v>
      </c>
      <c r="D491" t="s">
        <v>19</v>
      </c>
      <c r="E491" t="s">
        <v>22</v>
      </c>
    </row>
    <row r="492" spans="1:5" x14ac:dyDescent="0.35">
      <c r="A492">
        <v>20</v>
      </c>
      <c r="B492">
        <v>44440000</v>
      </c>
      <c r="C492">
        <v>44540000</v>
      </c>
      <c r="D492" t="s">
        <v>19</v>
      </c>
      <c r="E492" t="s">
        <v>22</v>
      </c>
    </row>
    <row r="493" spans="1:5" x14ac:dyDescent="0.35">
      <c r="A493">
        <v>21</v>
      </c>
      <c r="B493">
        <v>4280000</v>
      </c>
      <c r="C493">
        <v>4580000</v>
      </c>
      <c r="D493" t="s">
        <v>19</v>
      </c>
      <c r="E493" t="s">
        <v>22</v>
      </c>
    </row>
    <row r="494" spans="1:5" x14ac:dyDescent="0.35">
      <c r="A494">
        <v>21</v>
      </c>
      <c r="B494">
        <v>6100000</v>
      </c>
      <c r="C494">
        <v>6300000</v>
      </c>
      <c r="D494" t="s">
        <v>19</v>
      </c>
      <c r="E494" t="s">
        <v>22</v>
      </c>
    </row>
    <row r="495" spans="1:5" x14ac:dyDescent="0.35">
      <c r="A495">
        <v>21</v>
      </c>
      <c r="B495">
        <v>9080000</v>
      </c>
      <c r="C495">
        <v>9180000</v>
      </c>
      <c r="D495" t="s">
        <v>19</v>
      </c>
      <c r="E495" t="s">
        <v>22</v>
      </c>
    </row>
    <row r="496" spans="1:5" x14ac:dyDescent="0.35">
      <c r="A496">
        <v>21</v>
      </c>
      <c r="B496">
        <v>10160000</v>
      </c>
      <c r="C496">
        <v>10260000</v>
      </c>
      <c r="D496" t="s">
        <v>19</v>
      </c>
      <c r="E496" t="s">
        <v>22</v>
      </c>
    </row>
    <row r="497" spans="1:5" x14ac:dyDescent="0.35">
      <c r="A497">
        <v>21</v>
      </c>
      <c r="B497">
        <v>38740000</v>
      </c>
      <c r="C497">
        <v>38840000</v>
      </c>
      <c r="D497" t="s">
        <v>19</v>
      </c>
      <c r="E497" t="s">
        <v>22</v>
      </c>
    </row>
    <row r="498" spans="1:5" x14ac:dyDescent="0.35">
      <c r="A498">
        <v>22</v>
      </c>
      <c r="B498">
        <v>17580000</v>
      </c>
      <c r="C498">
        <v>17680000</v>
      </c>
      <c r="D498" t="s">
        <v>19</v>
      </c>
      <c r="E498" t="s">
        <v>22</v>
      </c>
    </row>
    <row r="499" spans="1:5" x14ac:dyDescent="0.35">
      <c r="A499">
        <v>22</v>
      </c>
      <c r="B499">
        <v>20720000</v>
      </c>
      <c r="C499">
        <v>20820000</v>
      </c>
      <c r="D499" t="s">
        <v>19</v>
      </c>
      <c r="E499" t="s">
        <v>22</v>
      </c>
    </row>
    <row r="500" spans="1:5" x14ac:dyDescent="0.35">
      <c r="A500">
        <v>22</v>
      </c>
      <c r="B500">
        <v>31160000</v>
      </c>
      <c r="C500">
        <v>31260000</v>
      </c>
      <c r="D500" t="s">
        <v>19</v>
      </c>
      <c r="E500" t="s">
        <v>22</v>
      </c>
    </row>
    <row r="501" spans="1:5" x14ac:dyDescent="0.35">
      <c r="A501">
        <v>22</v>
      </c>
      <c r="B501">
        <v>33080000</v>
      </c>
      <c r="C501">
        <v>33180000</v>
      </c>
      <c r="D501" t="s">
        <v>19</v>
      </c>
      <c r="E501" t="s">
        <v>22</v>
      </c>
    </row>
    <row r="502" spans="1:5" x14ac:dyDescent="0.35">
      <c r="A502">
        <v>22</v>
      </c>
      <c r="B502">
        <v>38160000</v>
      </c>
      <c r="C502">
        <v>38340000</v>
      </c>
      <c r="D502" t="s">
        <v>19</v>
      </c>
      <c r="E502" t="s">
        <v>22</v>
      </c>
    </row>
    <row r="503" spans="1:5" x14ac:dyDescent="0.35">
      <c r="A503">
        <v>22</v>
      </c>
      <c r="B503">
        <v>44960000</v>
      </c>
      <c r="C503">
        <v>45060000</v>
      </c>
      <c r="D503" t="s">
        <v>19</v>
      </c>
      <c r="E503" t="s">
        <v>22</v>
      </c>
    </row>
    <row r="504" spans="1:5" x14ac:dyDescent="0.35">
      <c r="A504">
        <v>22</v>
      </c>
      <c r="B504">
        <v>47180000</v>
      </c>
      <c r="C504">
        <v>47300000</v>
      </c>
      <c r="D504" t="s">
        <v>19</v>
      </c>
      <c r="E504" t="s">
        <v>22</v>
      </c>
    </row>
    <row r="505" spans="1:5" x14ac:dyDescent="0.35">
      <c r="A505">
        <v>24</v>
      </c>
      <c r="B505">
        <v>11460000</v>
      </c>
      <c r="C505">
        <v>11560000</v>
      </c>
      <c r="D505" t="s">
        <v>19</v>
      </c>
      <c r="E505" t="s">
        <v>22</v>
      </c>
    </row>
    <row r="506" spans="1:5" x14ac:dyDescent="0.35">
      <c r="A506">
        <v>24</v>
      </c>
      <c r="B506">
        <v>11540000</v>
      </c>
      <c r="C506">
        <v>11640000</v>
      </c>
      <c r="D506" t="s">
        <v>19</v>
      </c>
      <c r="E506" t="s">
        <v>22</v>
      </c>
    </row>
    <row r="507" spans="1:5" x14ac:dyDescent="0.35">
      <c r="A507">
        <v>25</v>
      </c>
      <c r="B507">
        <v>3620000</v>
      </c>
      <c r="C507">
        <v>3800000</v>
      </c>
      <c r="D507" t="s">
        <v>19</v>
      </c>
      <c r="E507" t="s">
        <v>22</v>
      </c>
    </row>
    <row r="508" spans="1:5" x14ac:dyDescent="0.35">
      <c r="A508">
        <v>25</v>
      </c>
      <c r="B508">
        <v>8800000</v>
      </c>
      <c r="C508">
        <v>8920000</v>
      </c>
      <c r="D508" t="s">
        <v>19</v>
      </c>
      <c r="E508" t="s">
        <v>22</v>
      </c>
    </row>
    <row r="509" spans="1:5" x14ac:dyDescent="0.35">
      <c r="A509">
        <v>25</v>
      </c>
      <c r="B509">
        <v>16160000</v>
      </c>
      <c r="C509">
        <v>16300000</v>
      </c>
      <c r="D509" t="s">
        <v>19</v>
      </c>
      <c r="E509" t="s">
        <v>22</v>
      </c>
    </row>
    <row r="510" spans="1:5" x14ac:dyDescent="0.35">
      <c r="A510">
        <v>25</v>
      </c>
      <c r="B510">
        <v>16760000</v>
      </c>
      <c r="C510">
        <v>16860000</v>
      </c>
      <c r="D510" t="s">
        <v>19</v>
      </c>
      <c r="E510" t="s">
        <v>22</v>
      </c>
    </row>
    <row r="511" spans="1:5" x14ac:dyDescent="0.35">
      <c r="A511">
        <v>25</v>
      </c>
      <c r="B511">
        <v>19700000</v>
      </c>
      <c r="C511">
        <v>19840000</v>
      </c>
      <c r="D511" t="s">
        <v>19</v>
      </c>
      <c r="E511" t="s">
        <v>22</v>
      </c>
    </row>
    <row r="512" spans="1:5" x14ac:dyDescent="0.35">
      <c r="A512">
        <v>25</v>
      </c>
      <c r="B512">
        <v>21100000</v>
      </c>
      <c r="C512">
        <v>21240000</v>
      </c>
      <c r="D512" t="s">
        <v>19</v>
      </c>
      <c r="E512" t="s">
        <v>22</v>
      </c>
    </row>
    <row r="513" spans="1:5" x14ac:dyDescent="0.35">
      <c r="A513">
        <v>26</v>
      </c>
      <c r="B513">
        <v>5380000</v>
      </c>
      <c r="C513">
        <v>5540000</v>
      </c>
      <c r="D513" t="s">
        <v>19</v>
      </c>
      <c r="E513" t="s">
        <v>22</v>
      </c>
    </row>
    <row r="514" spans="1:5" x14ac:dyDescent="0.35">
      <c r="A514">
        <v>27</v>
      </c>
      <c r="B514">
        <v>8360000</v>
      </c>
      <c r="C514">
        <v>8480000</v>
      </c>
      <c r="D514" t="s">
        <v>19</v>
      </c>
      <c r="E514" t="s">
        <v>22</v>
      </c>
    </row>
    <row r="515" spans="1:5" x14ac:dyDescent="0.35">
      <c r="A515">
        <v>28</v>
      </c>
      <c r="B515">
        <v>9520000</v>
      </c>
      <c r="C515">
        <v>9620000</v>
      </c>
      <c r="D515" t="s">
        <v>19</v>
      </c>
      <c r="E515" t="s">
        <v>22</v>
      </c>
    </row>
    <row r="516" spans="1:5" x14ac:dyDescent="0.35">
      <c r="A516">
        <v>28</v>
      </c>
      <c r="B516">
        <v>17920000</v>
      </c>
      <c r="C516">
        <v>18060000</v>
      </c>
      <c r="D516" t="s">
        <v>19</v>
      </c>
      <c r="E516" t="s">
        <v>22</v>
      </c>
    </row>
    <row r="517" spans="1:5" x14ac:dyDescent="0.35">
      <c r="A517">
        <v>30</v>
      </c>
      <c r="B517">
        <v>8020000</v>
      </c>
      <c r="C517">
        <v>8160000</v>
      </c>
      <c r="D517" t="s">
        <v>19</v>
      </c>
      <c r="E517" t="s">
        <v>22</v>
      </c>
    </row>
    <row r="518" spans="1:5" x14ac:dyDescent="0.35">
      <c r="A518">
        <v>30</v>
      </c>
      <c r="B518">
        <v>8980000</v>
      </c>
      <c r="C518">
        <v>9100000</v>
      </c>
      <c r="D518" t="s">
        <v>19</v>
      </c>
      <c r="E518" t="s">
        <v>22</v>
      </c>
    </row>
    <row r="519" spans="1:5" x14ac:dyDescent="0.35">
      <c r="A519">
        <v>30</v>
      </c>
      <c r="B519">
        <v>9040000</v>
      </c>
      <c r="C519">
        <v>9160000</v>
      </c>
      <c r="D519" t="s">
        <v>19</v>
      </c>
      <c r="E519" t="s">
        <v>22</v>
      </c>
    </row>
    <row r="520" spans="1:5" x14ac:dyDescent="0.35">
      <c r="A520">
        <v>31</v>
      </c>
      <c r="B520">
        <v>4660000</v>
      </c>
      <c r="C520">
        <v>4780000</v>
      </c>
      <c r="D520" t="s">
        <v>19</v>
      </c>
      <c r="E520" t="s">
        <v>22</v>
      </c>
    </row>
    <row r="521" spans="1:5" x14ac:dyDescent="0.35">
      <c r="A521">
        <v>31</v>
      </c>
      <c r="B521">
        <v>4840000</v>
      </c>
      <c r="C521">
        <v>4960000</v>
      </c>
      <c r="D521" t="s">
        <v>19</v>
      </c>
      <c r="E521" t="s">
        <v>22</v>
      </c>
    </row>
    <row r="522" spans="1:5" x14ac:dyDescent="0.35">
      <c r="A522">
        <v>31</v>
      </c>
      <c r="B522">
        <v>6140000</v>
      </c>
      <c r="C522">
        <v>6340000</v>
      </c>
      <c r="D522" t="s">
        <v>19</v>
      </c>
      <c r="E522" t="s">
        <v>22</v>
      </c>
    </row>
    <row r="523" spans="1:5" x14ac:dyDescent="0.35">
      <c r="A523">
        <v>31</v>
      </c>
      <c r="B523">
        <v>9340000</v>
      </c>
      <c r="C523">
        <v>9440000</v>
      </c>
      <c r="D523" t="s">
        <v>19</v>
      </c>
      <c r="E523" t="s">
        <v>22</v>
      </c>
    </row>
    <row r="524" spans="1:5" x14ac:dyDescent="0.35">
      <c r="A524">
        <v>31</v>
      </c>
      <c r="B524">
        <v>20380000</v>
      </c>
      <c r="C524">
        <v>20520000</v>
      </c>
      <c r="D524" t="s">
        <v>19</v>
      </c>
      <c r="E524" t="s">
        <v>22</v>
      </c>
    </row>
    <row r="525" spans="1:5" x14ac:dyDescent="0.35">
      <c r="A525">
        <v>32</v>
      </c>
      <c r="B525">
        <v>3520000</v>
      </c>
      <c r="C525">
        <v>3720000</v>
      </c>
      <c r="D525" t="s">
        <v>19</v>
      </c>
      <c r="E525" t="s">
        <v>22</v>
      </c>
    </row>
    <row r="526" spans="1:5" x14ac:dyDescent="0.35">
      <c r="A526">
        <v>32</v>
      </c>
      <c r="B526">
        <v>27380000</v>
      </c>
      <c r="C526">
        <v>27500000</v>
      </c>
      <c r="D526" t="s">
        <v>19</v>
      </c>
      <c r="E526" t="s">
        <v>22</v>
      </c>
    </row>
    <row r="527" spans="1:5" x14ac:dyDescent="0.35">
      <c r="A527">
        <v>33</v>
      </c>
      <c r="B527">
        <v>5200000</v>
      </c>
      <c r="C527">
        <v>5320000</v>
      </c>
      <c r="D527" t="s">
        <v>19</v>
      </c>
      <c r="E527" t="s">
        <v>22</v>
      </c>
    </row>
    <row r="528" spans="1:5" x14ac:dyDescent="0.35">
      <c r="A528">
        <v>34</v>
      </c>
      <c r="B528">
        <v>17620000</v>
      </c>
      <c r="C528">
        <v>17780000</v>
      </c>
      <c r="D528" t="s">
        <v>19</v>
      </c>
      <c r="E528" t="s">
        <v>22</v>
      </c>
    </row>
    <row r="529" spans="1:5" x14ac:dyDescent="0.35">
      <c r="A529">
        <v>36</v>
      </c>
      <c r="B529">
        <v>5140000</v>
      </c>
      <c r="C529">
        <v>5300000</v>
      </c>
      <c r="D529" t="s">
        <v>19</v>
      </c>
      <c r="E529" t="s">
        <v>22</v>
      </c>
    </row>
    <row r="530" spans="1:5" x14ac:dyDescent="0.35">
      <c r="A530">
        <v>36</v>
      </c>
      <c r="B530">
        <v>6620000</v>
      </c>
      <c r="C530">
        <v>6800000</v>
      </c>
      <c r="D530" t="s">
        <v>19</v>
      </c>
      <c r="E530" t="s">
        <v>22</v>
      </c>
    </row>
    <row r="531" spans="1:5" x14ac:dyDescent="0.35">
      <c r="A531">
        <v>37</v>
      </c>
      <c r="B531">
        <v>3160000</v>
      </c>
      <c r="C531">
        <v>3260000</v>
      </c>
      <c r="D531" t="s">
        <v>19</v>
      </c>
      <c r="E531" t="s">
        <v>22</v>
      </c>
    </row>
    <row r="532" spans="1:5" x14ac:dyDescent="0.35">
      <c r="A532">
        <v>37</v>
      </c>
      <c r="B532">
        <v>7380000</v>
      </c>
      <c r="C532">
        <v>7500000</v>
      </c>
      <c r="D532" t="s">
        <v>19</v>
      </c>
      <c r="E532" t="s">
        <v>22</v>
      </c>
    </row>
    <row r="533" spans="1:5" x14ac:dyDescent="0.35">
      <c r="A533">
        <v>37</v>
      </c>
      <c r="B533">
        <v>8780000</v>
      </c>
      <c r="C533">
        <v>8880000</v>
      </c>
      <c r="D533" t="s">
        <v>19</v>
      </c>
      <c r="E533" t="s">
        <v>22</v>
      </c>
    </row>
    <row r="534" spans="1:5" x14ac:dyDescent="0.35">
      <c r="A534">
        <v>37</v>
      </c>
      <c r="B534">
        <v>10100000</v>
      </c>
      <c r="C534">
        <v>10240000</v>
      </c>
      <c r="D534" t="s">
        <v>19</v>
      </c>
      <c r="E534" t="s">
        <v>22</v>
      </c>
    </row>
    <row r="535" spans="1:5" x14ac:dyDescent="0.35">
      <c r="A535">
        <v>37</v>
      </c>
      <c r="B535">
        <v>13560000</v>
      </c>
      <c r="C535">
        <v>13660000</v>
      </c>
      <c r="D535" t="s">
        <v>19</v>
      </c>
      <c r="E535" t="s">
        <v>22</v>
      </c>
    </row>
  </sheetData>
  <sortState xmlns:xlrd2="http://schemas.microsoft.com/office/spreadsheetml/2017/richdata2" ref="A2:D535">
    <sortCondition ref="A2:A535"/>
    <sortCondition ref="B2:B535"/>
  </sortState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FC798-F40F-40F4-A666-1FA1D550F02B}">
  <sheetPr codeName="Sheet5"/>
  <dimension ref="A1:F223"/>
  <sheetViews>
    <sheetView workbookViewId="0">
      <selection activeCell="B1" sqref="B1"/>
    </sheetView>
  </sheetViews>
  <sheetFormatPr defaultRowHeight="14.5" x14ac:dyDescent="0.35"/>
  <cols>
    <col min="1" max="2" width="22.90625" bestFit="1" customWidth="1"/>
  </cols>
  <sheetData>
    <row r="1" spans="1:6" x14ac:dyDescent="0.35">
      <c r="A1" t="s">
        <v>29</v>
      </c>
      <c r="B1" t="s">
        <v>30</v>
      </c>
      <c r="F1" s="4" t="s">
        <v>89</v>
      </c>
    </row>
    <row r="2" spans="1:6" x14ac:dyDescent="0.35">
      <c r="A2" t="str">
        <f>"chr"&amp;Table!A2&amp;":"&amp;Table!B2&amp;"-"&amp;Table!B2</f>
        <v>chr1:5159885-5159885</v>
      </c>
      <c r="B2" t="s">
        <v>690</v>
      </c>
    </row>
    <row r="3" spans="1:6" x14ac:dyDescent="0.35">
      <c r="A3" t="str">
        <f>"chr"&amp;Table!A3&amp;":"&amp;Table!B3&amp;"-"&amp;Table!B3</f>
        <v>chr1:5310127-5310127</v>
      </c>
      <c r="B3" t="s">
        <v>691</v>
      </c>
    </row>
    <row r="4" spans="1:6" x14ac:dyDescent="0.35">
      <c r="A4" t="str">
        <f>"chr"&amp;Table!A4&amp;":"&amp;Table!B4&amp;"-"&amp;Table!B4</f>
        <v>chr1:5872563-5872563</v>
      </c>
      <c r="B4" t="s">
        <v>692</v>
      </c>
    </row>
    <row r="5" spans="1:6" x14ac:dyDescent="0.35">
      <c r="A5" t="str">
        <f>"chr"&amp;Table!A5&amp;":"&amp;Table!B5&amp;"-"&amp;Table!B5</f>
        <v>chr1:6052112-6052112</v>
      </c>
      <c r="B5" t="s">
        <v>693</v>
      </c>
    </row>
    <row r="6" spans="1:6" x14ac:dyDescent="0.35">
      <c r="A6" t="str">
        <f>"chr"&amp;Table!A6&amp;":"&amp;Table!B6&amp;"-"&amp;Table!B6</f>
        <v>chr1:43001368-43001368</v>
      </c>
      <c r="B6" t="s">
        <v>90</v>
      </c>
    </row>
    <row r="7" spans="1:6" x14ac:dyDescent="0.35">
      <c r="A7" t="str">
        <f>"chr"&amp;Table!A7&amp;":"&amp;Table!B7&amp;"-"&amp;Table!B7</f>
        <v>chr1:43153646-43153646</v>
      </c>
      <c r="B7" t="s">
        <v>694</v>
      </c>
    </row>
    <row r="8" spans="1:6" x14ac:dyDescent="0.35">
      <c r="A8" t="str">
        <f>"chr"&amp;Table!A8&amp;":"&amp;Table!B8&amp;"-"&amp;Table!B8</f>
        <v>chr1:43166291-43166291</v>
      </c>
      <c r="B8" t="s">
        <v>695</v>
      </c>
    </row>
    <row r="9" spans="1:6" x14ac:dyDescent="0.35">
      <c r="A9" t="str">
        <f>"chr"&amp;Table!A9&amp;":"&amp;Table!B9&amp;"-"&amp;Table!B9</f>
        <v>chr1:50801975-50801975</v>
      </c>
      <c r="B9" t="s">
        <v>696</v>
      </c>
    </row>
    <row r="10" spans="1:6" x14ac:dyDescent="0.35">
      <c r="A10" t="str">
        <f>"chr"&amp;Table!A10&amp;":"&amp;Table!B10&amp;"-"&amp;Table!B10</f>
        <v>chr1:96115461-96115461</v>
      </c>
      <c r="B10" t="s">
        <v>91</v>
      </c>
    </row>
    <row r="11" spans="1:6" x14ac:dyDescent="0.35">
      <c r="A11" t="str">
        <f>"chr"&amp;Table!A11&amp;":"&amp;Table!B11&amp;"-"&amp;Table!B11</f>
        <v>chr2:18035654-18035654</v>
      </c>
      <c r="B11" t="s">
        <v>697</v>
      </c>
    </row>
    <row r="12" spans="1:6" x14ac:dyDescent="0.35">
      <c r="A12" t="str">
        <f>"chr"&amp;Table!A12&amp;":"&amp;Table!B12&amp;"-"&amp;Table!B12</f>
        <v>chr2:19458355-19458355</v>
      </c>
      <c r="B12" t="s">
        <v>698</v>
      </c>
    </row>
    <row r="13" spans="1:6" x14ac:dyDescent="0.35">
      <c r="A13" t="str">
        <f>"chr"&amp;Table!A13&amp;":"&amp;Table!B13&amp;"-"&amp;Table!B13</f>
        <v>chr2:19490670-19490670</v>
      </c>
      <c r="B13" t="s">
        <v>699</v>
      </c>
    </row>
    <row r="14" spans="1:6" x14ac:dyDescent="0.35">
      <c r="A14" t="str">
        <f>"chr"&amp;Table!A14&amp;":"&amp;Table!B14&amp;"-"&amp;Table!B14</f>
        <v>chr2:19612695-19612695</v>
      </c>
      <c r="B14" t="s">
        <v>700</v>
      </c>
    </row>
    <row r="15" spans="1:6" x14ac:dyDescent="0.35">
      <c r="A15" t="str">
        <f>"chr"&amp;Table!A15&amp;":"&amp;Table!B15&amp;"-"&amp;Table!B15</f>
        <v>chr2:61876498-61876498</v>
      </c>
      <c r="B15" t="s">
        <v>31</v>
      </c>
    </row>
    <row r="16" spans="1:6" x14ac:dyDescent="0.35">
      <c r="A16" t="str">
        <f>"chr"&amp;Table!A16&amp;":"&amp;Table!B16&amp;"-"&amp;Table!B16</f>
        <v>chr2:61880556-61880556</v>
      </c>
      <c r="B16" t="s">
        <v>32</v>
      </c>
    </row>
    <row r="17" spans="1:2" x14ac:dyDescent="0.35">
      <c r="A17" t="str">
        <f>"chr"&amp;Table!A17&amp;":"&amp;Table!B17&amp;"-"&amp;Table!B17</f>
        <v>chr2:61897779-61897779</v>
      </c>
      <c r="B17" t="s">
        <v>33</v>
      </c>
    </row>
    <row r="18" spans="1:2" x14ac:dyDescent="0.35">
      <c r="A18" t="str">
        <f>"chr"&amp;Table!A18&amp;":"&amp;Table!B18&amp;"-"&amp;Table!B18</f>
        <v>chr2:61901702-61901702</v>
      </c>
      <c r="B18" t="s">
        <v>34</v>
      </c>
    </row>
    <row r="19" spans="1:2" x14ac:dyDescent="0.35">
      <c r="A19" t="str">
        <f>"chr"&amp;Table!A19&amp;":"&amp;Table!B19&amp;"-"&amp;Table!B19</f>
        <v>chr2:71434345-71434345</v>
      </c>
      <c r="B19" t="s">
        <v>92</v>
      </c>
    </row>
    <row r="20" spans="1:2" x14ac:dyDescent="0.35">
      <c r="A20" t="str">
        <f>"chr"&amp;Table!A20&amp;":"&amp;Table!B20&amp;"-"&amp;Table!B20</f>
        <v>chr3:17490492-17490492</v>
      </c>
      <c r="B20" t="s">
        <v>35</v>
      </c>
    </row>
    <row r="21" spans="1:2" x14ac:dyDescent="0.35">
      <c r="A21" t="str">
        <f>"chr"&amp;Table!A21&amp;":"&amp;Table!B21&amp;"-"&amp;Table!B21</f>
        <v>chr3:17501276-17501276</v>
      </c>
      <c r="B21" t="s">
        <v>36</v>
      </c>
    </row>
    <row r="22" spans="1:2" x14ac:dyDescent="0.35">
      <c r="A22" t="str">
        <f>"chr"&amp;Table!A22&amp;":"&amp;Table!B22&amp;"-"&amp;Table!B22</f>
        <v>chr3:17516194-17516194</v>
      </c>
      <c r="B22" t="s">
        <v>37</v>
      </c>
    </row>
    <row r="23" spans="1:2" x14ac:dyDescent="0.35">
      <c r="A23" t="str">
        <f>"chr"&amp;Table!A23&amp;":"&amp;Table!B23&amp;"-"&amp;Table!B23</f>
        <v>chr3:40271682-40271682</v>
      </c>
      <c r="B23" t="s">
        <v>701</v>
      </c>
    </row>
    <row r="24" spans="1:2" x14ac:dyDescent="0.35">
      <c r="A24" t="str">
        <f>"chr"&amp;Table!A24&amp;":"&amp;Table!B24&amp;"-"&amp;Table!B24</f>
        <v>chr3:40285461-40285461</v>
      </c>
      <c r="B24" t="s">
        <v>702</v>
      </c>
    </row>
    <row r="25" spans="1:2" x14ac:dyDescent="0.35">
      <c r="A25" t="str">
        <f>"chr"&amp;Table!A25&amp;":"&amp;Table!B25&amp;"-"&amp;Table!B25</f>
        <v>chr3:40288466-40288466</v>
      </c>
      <c r="B25" t="s">
        <v>703</v>
      </c>
    </row>
    <row r="26" spans="1:2" x14ac:dyDescent="0.35">
      <c r="A26" t="str">
        <f>"chr"&amp;Table!A26&amp;":"&amp;Table!B26&amp;"-"&amp;Table!B26</f>
        <v>chr3:40302288-40302288</v>
      </c>
      <c r="B26" t="s">
        <v>704</v>
      </c>
    </row>
    <row r="27" spans="1:2" x14ac:dyDescent="0.35">
      <c r="A27" t="str">
        <f>"chr"&amp;Table!A27&amp;":"&amp;Table!B27&amp;"-"&amp;Table!B27</f>
        <v>chr3:40429653-40429653</v>
      </c>
      <c r="B27" t="s">
        <v>705</v>
      </c>
    </row>
    <row r="28" spans="1:2" x14ac:dyDescent="0.35">
      <c r="A28" t="str">
        <f>"chr"&amp;Table!A28&amp;":"&amp;Table!B28&amp;"-"&amp;Table!B28</f>
        <v>chr3:40482806-40482806</v>
      </c>
      <c r="B28" t="s">
        <v>706</v>
      </c>
    </row>
    <row r="29" spans="1:2" x14ac:dyDescent="0.35">
      <c r="A29" t="str">
        <f>"chr"&amp;Table!A29&amp;":"&amp;Table!B29&amp;"-"&amp;Table!B29</f>
        <v>chr3:50496977-50496977</v>
      </c>
      <c r="B29" t="s">
        <v>707</v>
      </c>
    </row>
    <row r="30" spans="1:2" x14ac:dyDescent="0.35">
      <c r="A30" t="str">
        <f>"chr"&amp;Table!A30&amp;":"&amp;Table!B30&amp;"-"&amp;Table!B30</f>
        <v>chr3:50517218-50517218</v>
      </c>
      <c r="B30" t="s">
        <v>708</v>
      </c>
    </row>
    <row r="31" spans="1:2" x14ac:dyDescent="0.35">
      <c r="A31" t="str">
        <f>"chr"&amp;Table!A31&amp;":"&amp;Table!B31&amp;"-"&amp;Table!B31</f>
        <v>chr3:72708942-72708942</v>
      </c>
      <c r="B31" t="s">
        <v>38</v>
      </c>
    </row>
    <row r="32" spans="1:2" x14ac:dyDescent="0.35">
      <c r="A32" t="str">
        <f>"chr"&amp;Table!A32&amp;":"&amp;Table!B32&amp;"-"&amp;Table!B32</f>
        <v>chr4:3048691-3048691</v>
      </c>
      <c r="B32" t="s">
        <v>709</v>
      </c>
    </row>
    <row r="33" spans="1:2" x14ac:dyDescent="0.35">
      <c r="A33" t="str">
        <f>"chr"&amp;Table!A33&amp;":"&amp;Table!B33&amp;"-"&amp;Table!B33</f>
        <v>chr4:3071741-3071741</v>
      </c>
      <c r="B33" t="s">
        <v>710</v>
      </c>
    </row>
    <row r="34" spans="1:2" x14ac:dyDescent="0.35">
      <c r="A34" t="str">
        <f>"chr"&amp;Table!A34&amp;":"&amp;Table!B34&amp;"-"&amp;Table!B34</f>
        <v>chr4:3082925-3082925</v>
      </c>
      <c r="B34" t="s">
        <v>711</v>
      </c>
    </row>
    <row r="35" spans="1:2" x14ac:dyDescent="0.35">
      <c r="A35" t="str">
        <f>"chr"&amp;Table!A35&amp;":"&amp;Table!B35&amp;"-"&amp;Table!B35</f>
        <v>chr4:3126439-3126439</v>
      </c>
      <c r="B35" t="s">
        <v>712</v>
      </c>
    </row>
    <row r="36" spans="1:2" x14ac:dyDescent="0.35">
      <c r="A36" t="str">
        <f>"chr"&amp;Table!A36&amp;":"&amp;Table!B36&amp;"-"&amp;Table!B36</f>
        <v>chr4:3146777-3146777</v>
      </c>
      <c r="B36" t="s">
        <v>713</v>
      </c>
    </row>
    <row r="37" spans="1:2" x14ac:dyDescent="0.35">
      <c r="A37" t="str">
        <f>"chr"&amp;Table!A37&amp;":"&amp;Table!B37&amp;"-"&amp;Table!B37</f>
        <v>chr4:14435498-14435498</v>
      </c>
      <c r="B37" t="s">
        <v>714</v>
      </c>
    </row>
    <row r="38" spans="1:2" x14ac:dyDescent="0.35">
      <c r="A38" t="str">
        <f>"chr"&amp;Table!A38&amp;":"&amp;Table!B38&amp;"-"&amp;Table!B38</f>
        <v>chr4:14577608-14577608</v>
      </c>
      <c r="B38" t="s">
        <v>715</v>
      </c>
    </row>
    <row r="39" spans="1:2" x14ac:dyDescent="0.35">
      <c r="A39" t="str">
        <f>"chr"&amp;Table!A39&amp;":"&amp;Table!B39&amp;"-"&amp;Table!B39</f>
        <v>chr4:17518453-17518453</v>
      </c>
      <c r="B39" t="s">
        <v>39</v>
      </c>
    </row>
    <row r="40" spans="1:2" x14ac:dyDescent="0.35">
      <c r="A40" t="str">
        <f>"chr"&amp;Table!A40&amp;":"&amp;Table!B40&amp;"-"&amp;Table!B40</f>
        <v>chr4:57340831-57340831</v>
      </c>
      <c r="B40" t="s">
        <v>716</v>
      </c>
    </row>
    <row r="41" spans="1:2" x14ac:dyDescent="0.35">
      <c r="A41" t="str">
        <f>"chr"&amp;Table!A41&amp;":"&amp;Table!B41&amp;"-"&amp;Table!B41</f>
        <v>chr4:57345395-57345395</v>
      </c>
      <c r="B41" t="s">
        <v>40</v>
      </c>
    </row>
    <row r="42" spans="1:2" x14ac:dyDescent="0.35">
      <c r="A42" t="str">
        <f>"chr"&amp;Table!A42&amp;":"&amp;Table!B42&amp;"-"&amp;Table!B42</f>
        <v>chr4:57366377-57366377</v>
      </c>
      <c r="B42" t="s">
        <v>41</v>
      </c>
    </row>
    <row r="43" spans="1:2" x14ac:dyDescent="0.35">
      <c r="A43" t="str">
        <f>"chr"&amp;Table!A43&amp;":"&amp;Table!B43&amp;"-"&amp;Table!B43</f>
        <v>chr4:57377127-57377127</v>
      </c>
      <c r="B43" t="s">
        <v>717</v>
      </c>
    </row>
    <row r="44" spans="1:2" x14ac:dyDescent="0.35">
      <c r="A44" t="str">
        <f>"chr"&amp;Table!A44&amp;":"&amp;Table!B44&amp;"-"&amp;Table!B44</f>
        <v>chr4:79892825-79892825</v>
      </c>
      <c r="B44" t="s">
        <v>718</v>
      </c>
    </row>
    <row r="45" spans="1:2" x14ac:dyDescent="0.35">
      <c r="A45" t="str">
        <f>"chr"&amp;Table!A45&amp;":"&amp;Table!B45&amp;"-"&amp;Table!B45</f>
        <v>chr4:79915023-79915023</v>
      </c>
      <c r="B45" t="s">
        <v>719</v>
      </c>
    </row>
    <row r="46" spans="1:2" x14ac:dyDescent="0.35">
      <c r="A46" t="str">
        <f>"chr"&amp;Table!A46&amp;":"&amp;Table!B46&amp;"-"&amp;Table!B46</f>
        <v>chr4:79926461-79926461</v>
      </c>
      <c r="B46" t="s">
        <v>720</v>
      </c>
    </row>
    <row r="47" spans="1:2" x14ac:dyDescent="0.35">
      <c r="A47" t="str">
        <f>"chr"&amp;Table!A47&amp;":"&amp;Table!B47&amp;"-"&amp;Table!B47</f>
        <v>chr4:80374988-80374988</v>
      </c>
      <c r="B47" t="s">
        <v>721</v>
      </c>
    </row>
    <row r="48" spans="1:2" x14ac:dyDescent="0.35">
      <c r="A48" t="str">
        <f>"chr"&amp;Table!A48&amp;":"&amp;Table!B48&amp;"-"&amp;Table!B48</f>
        <v>chr4:80388346-80388346</v>
      </c>
      <c r="B48" t="s">
        <v>722</v>
      </c>
    </row>
    <row r="49" spans="1:2" x14ac:dyDescent="0.35">
      <c r="A49" t="str">
        <f>"chr"&amp;Table!A49&amp;":"&amp;Table!B49&amp;"-"&amp;Table!B49</f>
        <v>chr5:3662272-3662272</v>
      </c>
      <c r="B49" t="s">
        <v>723</v>
      </c>
    </row>
    <row r="50" spans="1:2" x14ac:dyDescent="0.35">
      <c r="A50" t="str">
        <f>"chr"&amp;Table!A50&amp;":"&amp;Table!B50&amp;"-"&amp;Table!B50</f>
        <v>chr5:3668337-3668337</v>
      </c>
      <c r="B50" t="s">
        <v>724</v>
      </c>
    </row>
    <row r="51" spans="1:2" x14ac:dyDescent="0.35">
      <c r="A51" t="str">
        <f>"chr"&amp;Table!A51&amp;":"&amp;Table!B51&amp;"-"&amp;Table!B51</f>
        <v>chr5:3807420-3807420</v>
      </c>
      <c r="B51" t="s">
        <v>725</v>
      </c>
    </row>
    <row r="52" spans="1:2" x14ac:dyDescent="0.35">
      <c r="A52" t="str">
        <f>"chr"&amp;Table!A52&amp;":"&amp;Table!B52&amp;"-"&amp;Table!B52</f>
        <v>chr5:4064061-4064061</v>
      </c>
      <c r="B52" t="s">
        <v>42</v>
      </c>
    </row>
    <row r="53" spans="1:2" x14ac:dyDescent="0.35">
      <c r="A53" t="str">
        <f>"chr"&amp;Table!A53&amp;":"&amp;Table!B53&amp;"-"&amp;Table!B53</f>
        <v>chr5:4093514-4093514</v>
      </c>
      <c r="B53" t="s">
        <v>93</v>
      </c>
    </row>
    <row r="54" spans="1:2" x14ac:dyDescent="0.35">
      <c r="A54" t="str">
        <f>"chr"&amp;Table!A54&amp;":"&amp;Table!B54&amp;"-"&amp;Table!B54</f>
        <v>chr5:6838932-6838932</v>
      </c>
      <c r="B54" t="s">
        <v>43</v>
      </c>
    </row>
    <row r="55" spans="1:2" x14ac:dyDescent="0.35">
      <c r="A55" t="str">
        <f>"chr"&amp;Table!A55&amp;":"&amp;Table!B55&amp;"-"&amp;Table!B55</f>
        <v>chr5:6845530-6845530</v>
      </c>
      <c r="B55" t="s">
        <v>44</v>
      </c>
    </row>
    <row r="56" spans="1:2" x14ac:dyDescent="0.35">
      <c r="A56" t="str">
        <f>"chr"&amp;Table!A56&amp;":"&amp;Table!B56&amp;"-"&amp;Table!B56</f>
        <v>chr5:6859691-6859691</v>
      </c>
      <c r="B56" t="s">
        <v>45</v>
      </c>
    </row>
    <row r="57" spans="1:2" x14ac:dyDescent="0.35">
      <c r="A57" t="str">
        <f>"chr"&amp;Table!A57&amp;":"&amp;Table!B57&amp;"-"&amp;Table!B57</f>
        <v>chr5:34062036-34062036</v>
      </c>
      <c r="B57" t="s">
        <v>726</v>
      </c>
    </row>
    <row r="58" spans="1:2" x14ac:dyDescent="0.35">
      <c r="A58" t="str">
        <f>"chr"&amp;Table!A58&amp;":"&amp;Table!B58&amp;"-"&amp;Table!B58</f>
        <v>chr5:40202215-40202215</v>
      </c>
      <c r="B58" t="s">
        <v>46</v>
      </c>
    </row>
    <row r="59" spans="1:2" x14ac:dyDescent="0.35">
      <c r="A59" t="str">
        <f>"chr"&amp;Table!A59&amp;":"&amp;Table!B59&amp;"-"&amp;Table!B59</f>
        <v>chr5:42006811-42006811</v>
      </c>
      <c r="B59" t="s">
        <v>727</v>
      </c>
    </row>
    <row r="60" spans="1:2" x14ac:dyDescent="0.35">
      <c r="A60" t="str">
        <f>"chr"&amp;Table!A60&amp;":"&amp;Table!B60&amp;"-"&amp;Table!B60</f>
        <v>chr5:42038858-42038858</v>
      </c>
      <c r="B60" t="s">
        <v>728</v>
      </c>
    </row>
    <row r="61" spans="1:2" x14ac:dyDescent="0.35">
      <c r="A61" t="str">
        <f>"chr"&amp;Table!A61&amp;":"&amp;Table!B61&amp;"-"&amp;Table!B61</f>
        <v>chr5:42067631-42067631</v>
      </c>
      <c r="B61" t="s">
        <v>729</v>
      </c>
    </row>
    <row r="62" spans="1:2" x14ac:dyDescent="0.35">
      <c r="A62" t="str">
        <f>"chr"&amp;Table!A62&amp;":"&amp;Table!B62&amp;"-"&amp;Table!B62</f>
        <v>chr5:42068464-42068464</v>
      </c>
      <c r="B62" t="s">
        <v>730</v>
      </c>
    </row>
    <row r="63" spans="1:2" x14ac:dyDescent="0.35">
      <c r="A63" t="str">
        <f>"chr"&amp;Table!A63&amp;":"&amp;Table!B63&amp;"-"&amp;Table!B63</f>
        <v>chr6:33476699-33476699</v>
      </c>
      <c r="B63" t="s">
        <v>731</v>
      </c>
    </row>
    <row r="64" spans="1:2" x14ac:dyDescent="0.35">
      <c r="A64" t="str">
        <f>"chr"&amp;Table!A64&amp;":"&amp;Table!B64&amp;"-"&amp;Table!B64</f>
        <v>chr6:33487301-33487301</v>
      </c>
      <c r="B64" t="s">
        <v>732</v>
      </c>
    </row>
    <row r="65" spans="1:2" x14ac:dyDescent="0.35">
      <c r="A65" t="str">
        <f>"chr"&amp;Table!A65&amp;":"&amp;Table!B65&amp;"-"&amp;Table!B65</f>
        <v>chr6:33510473-33510473</v>
      </c>
      <c r="B65" t="s">
        <v>47</v>
      </c>
    </row>
    <row r="66" spans="1:2" x14ac:dyDescent="0.35">
      <c r="A66" t="str">
        <f>"chr"&amp;Table!A66&amp;":"&amp;Table!B66&amp;"-"&amp;Table!B66</f>
        <v>chr6:33515108-33515108</v>
      </c>
      <c r="B66" t="s">
        <v>733</v>
      </c>
    </row>
    <row r="67" spans="1:2" x14ac:dyDescent="0.35">
      <c r="A67" t="str">
        <f>"chr"&amp;Table!A67&amp;":"&amp;Table!B67&amp;"-"&amp;Table!B67</f>
        <v>chr6:33536974-33536974</v>
      </c>
      <c r="B67" t="s">
        <v>734</v>
      </c>
    </row>
    <row r="68" spans="1:2" x14ac:dyDescent="0.35">
      <c r="A68" t="str">
        <f>"chr"&amp;Table!A68&amp;":"&amp;Table!B68&amp;"-"&amp;Table!B68</f>
        <v>chr6:33550064-33550064</v>
      </c>
      <c r="B68" t="s">
        <v>735</v>
      </c>
    </row>
    <row r="69" spans="1:2" x14ac:dyDescent="0.35">
      <c r="A69" t="str">
        <f>"chr"&amp;Table!A69&amp;":"&amp;Table!B69&amp;"-"&amp;Table!B69</f>
        <v>chr6:33557870-33557870</v>
      </c>
      <c r="B69" t="s">
        <v>736</v>
      </c>
    </row>
    <row r="70" spans="1:2" x14ac:dyDescent="0.35">
      <c r="A70" t="str">
        <f>"chr"&amp;Table!A70&amp;":"&amp;Table!B70&amp;"-"&amp;Table!B70</f>
        <v>chr6:33564506-33564506</v>
      </c>
      <c r="B70" t="s">
        <v>737</v>
      </c>
    </row>
    <row r="71" spans="1:2" x14ac:dyDescent="0.35">
      <c r="A71" t="str">
        <f>"chr"&amp;Table!A71&amp;":"&amp;Table!B71&amp;"-"&amp;Table!B71</f>
        <v>chr6:33577636-33577636</v>
      </c>
      <c r="B71" t="s">
        <v>738</v>
      </c>
    </row>
    <row r="72" spans="1:2" x14ac:dyDescent="0.35">
      <c r="A72" t="str">
        <f>"chr"&amp;Table!A72&amp;":"&amp;Table!B72&amp;"-"&amp;Table!B72</f>
        <v>chr6:33587985-33587985</v>
      </c>
      <c r="B72" t="s">
        <v>739</v>
      </c>
    </row>
    <row r="73" spans="1:2" x14ac:dyDescent="0.35">
      <c r="A73" t="str">
        <f>"chr"&amp;Table!A73&amp;":"&amp;Table!B73&amp;"-"&amp;Table!B73</f>
        <v>chr6:33607897-33607897</v>
      </c>
      <c r="B73" t="s">
        <v>740</v>
      </c>
    </row>
    <row r="74" spans="1:2" x14ac:dyDescent="0.35">
      <c r="A74" t="str">
        <f>"chr"&amp;Table!A74&amp;":"&amp;Table!B74&amp;"-"&amp;Table!B74</f>
        <v>chr6:33612550-33612550</v>
      </c>
      <c r="B74" t="s">
        <v>741</v>
      </c>
    </row>
    <row r="75" spans="1:2" x14ac:dyDescent="0.35">
      <c r="A75" t="str">
        <f>"chr"&amp;Table!A75&amp;":"&amp;Table!B75&amp;"-"&amp;Table!B75</f>
        <v>chr6:33723176-33723176</v>
      </c>
      <c r="B75" t="s">
        <v>742</v>
      </c>
    </row>
    <row r="76" spans="1:2" x14ac:dyDescent="0.35">
      <c r="A76" t="str">
        <f>"chr"&amp;Table!A76&amp;":"&amp;Table!B76&amp;"-"&amp;Table!B76</f>
        <v>chr6:33739474-33739474</v>
      </c>
      <c r="B76" t="s">
        <v>743</v>
      </c>
    </row>
    <row r="77" spans="1:2" x14ac:dyDescent="0.35">
      <c r="A77" t="str">
        <f>"chr"&amp;Table!A77&amp;":"&amp;Table!B77&amp;"-"&amp;Table!B77</f>
        <v>chr6:47344887-47344887</v>
      </c>
      <c r="B77" t="s">
        <v>744</v>
      </c>
    </row>
    <row r="78" spans="1:2" x14ac:dyDescent="0.35">
      <c r="A78" t="str">
        <f>"chr"&amp;Table!A78&amp;":"&amp;Table!B78&amp;"-"&amp;Table!B78</f>
        <v>chr6:47380543-47380543</v>
      </c>
      <c r="B78" t="s">
        <v>745</v>
      </c>
    </row>
    <row r="79" spans="1:2" x14ac:dyDescent="0.35">
      <c r="A79" t="str">
        <f>"chr"&amp;Table!A79&amp;":"&amp;Table!B79&amp;"-"&amp;Table!B79</f>
        <v>chr7:24652821-24652821</v>
      </c>
      <c r="B79" t="s">
        <v>48</v>
      </c>
    </row>
    <row r="80" spans="1:2" x14ac:dyDescent="0.35">
      <c r="A80" t="str">
        <f>"chr"&amp;Table!A80&amp;":"&amp;Table!B80&amp;"-"&amp;Table!B80</f>
        <v>chr7:24664438-24664438</v>
      </c>
      <c r="B80" t="s">
        <v>49</v>
      </c>
    </row>
    <row r="81" spans="1:2" x14ac:dyDescent="0.35">
      <c r="A81" t="str">
        <f>"chr"&amp;Table!A81&amp;":"&amp;Table!B81&amp;"-"&amp;Table!B81</f>
        <v>chr7:43702273-43702273</v>
      </c>
      <c r="B81" t="s">
        <v>746</v>
      </c>
    </row>
    <row r="82" spans="1:2" x14ac:dyDescent="0.35">
      <c r="A82" t="str">
        <f>"chr"&amp;Table!A82&amp;":"&amp;Table!B82&amp;"-"&amp;Table!B82</f>
        <v>chr7:43719549-43719549</v>
      </c>
      <c r="B82" t="s">
        <v>747</v>
      </c>
    </row>
    <row r="83" spans="1:2" x14ac:dyDescent="0.35">
      <c r="A83" t="str">
        <f>"chr"&amp;Table!A83&amp;":"&amp;Table!B83&amp;"-"&amp;Table!B83</f>
        <v>chr7:43824889-43824889</v>
      </c>
      <c r="B83" t="s">
        <v>748</v>
      </c>
    </row>
    <row r="84" spans="1:2" x14ac:dyDescent="0.35">
      <c r="A84" t="str">
        <f>"chr"&amp;Table!A84&amp;":"&amp;Table!B84&amp;"-"&amp;Table!B84</f>
        <v>chr7:43839825-43839825</v>
      </c>
      <c r="B84" t="s">
        <v>749</v>
      </c>
    </row>
    <row r="85" spans="1:2" x14ac:dyDescent="0.35">
      <c r="A85" t="str">
        <f>"chr"&amp;Table!A85&amp;":"&amp;Table!B85&amp;"-"&amp;Table!B85</f>
        <v>chr7:45762366-45762366</v>
      </c>
      <c r="B85" t="s">
        <v>750</v>
      </c>
    </row>
    <row r="86" spans="1:2" x14ac:dyDescent="0.35">
      <c r="A86" t="str">
        <f>"chr"&amp;Table!A86&amp;":"&amp;Table!B86&amp;"-"&amp;Table!B86</f>
        <v>chr7:45847066-45847066</v>
      </c>
      <c r="B86" t="s">
        <v>751</v>
      </c>
    </row>
    <row r="87" spans="1:2" x14ac:dyDescent="0.35">
      <c r="A87" t="str">
        <f>"chr"&amp;Table!A87&amp;":"&amp;Table!B87&amp;"-"&amp;Table!B87</f>
        <v>chr7:45862873-45862873</v>
      </c>
      <c r="B87" t="s">
        <v>752</v>
      </c>
    </row>
    <row r="88" spans="1:2" x14ac:dyDescent="0.35">
      <c r="A88" t="str">
        <f>"chr"&amp;Table!A88&amp;":"&amp;Table!B88&amp;"-"&amp;Table!B88</f>
        <v>chr7:45870051-45870051</v>
      </c>
      <c r="B88" t="s">
        <v>753</v>
      </c>
    </row>
    <row r="89" spans="1:2" x14ac:dyDescent="0.35">
      <c r="A89" t="str">
        <f>"chr"&amp;Table!A89&amp;":"&amp;Table!B89&amp;"-"&amp;Table!B89</f>
        <v>chr7:45888863-45888863</v>
      </c>
      <c r="B89" t="s">
        <v>754</v>
      </c>
    </row>
    <row r="90" spans="1:2" x14ac:dyDescent="0.35">
      <c r="A90" t="str">
        <f>"chr"&amp;Table!A90&amp;":"&amp;Table!B90&amp;"-"&amp;Table!B90</f>
        <v>chr7:45909278-45909278</v>
      </c>
      <c r="B90" t="s">
        <v>755</v>
      </c>
    </row>
    <row r="91" spans="1:2" x14ac:dyDescent="0.35">
      <c r="A91" t="str">
        <f>"chr"&amp;Table!A91&amp;":"&amp;Table!B91&amp;"-"&amp;Table!B91</f>
        <v>chr7:45943309-45943309</v>
      </c>
      <c r="B91" t="s">
        <v>756</v>
      </c>
    </row>
    <row r="92" spans="1:2" x14ac:dyDescent="0.35">
      <c r="A92" t="str">
        <f>"chr"&amp;Table!A92&amp;":"&amp;Table!B92&amp;"-"&amp;Table!B92</f>
        <v>chr7:48982155-48982155</v>
      </c>
      <c r="B92" t="s">
        <v>757</v>
      </c>
    </row>
    <row r="93" spans="1:2" x14ac:dyDescent="0.35">
      <c r="A93" t="str">
        <f>"chr"&amp;Table!A93&amp;":"&amp;Table!B93&amp;"-"&amp;Table!B93</f>
        <v>chr7:54357413-54357413</v>
      </c>
      <c r="B93" t="s">
        <v>758</v>
      </c>
    </row>
    <row r="94" spans="1:2" x14ac:dyDescent="0.35">
      <c r="A94" t="str">
        <f>"chr"&amp;Table!A94&amp;":"&amp;Table!B94&amp;"-"&amp;Table!B94</f>
        <v>chr7:54367434-54367434</v>
      </c>
      <c r="B94" t="s">
        <v>759</v>
      </c>
    </row>
    <row r="95" spans="1:2" x14ac:dyDescent="0.35">
      <c r="A95" t="str">
        <f>"chr"&amp;Table!A95&amp;":"&amp;Table!B95&amp;"-"&amp;Table!B95</f>
        <v>chr7:54510930-54510930</v>
      </c>
      <c r="B95" t="s">
        <v>760</v>
      </c>
    </row>
    <row r="96" spans="1:2" x14ac:dyDescent="0.35">
      <c r="A96" t="str">
        <f>"chr"&amp;Table!A96&amp;":"&amp;Table!B96&amp;"-"&amp;Table!B96</f>
        <v>chr7:54529565-54529565</v>
      </c>
      <c r="B96" t="s">
        <v>761</v>
      </c>
    </row>
    <row r="97" spans="1:2" x14ac:dyDescent="0.35">
      <c r="A97" t="str">
        <f>"chr"&amp;Table!A97&amp;":"&amp;Table!B97&amp;"-"&amp;Table!B97</f>
        <v>chr7:56099877-56099877</v>
      </c>
      <c r="B97" t="s">
        <v>762</v>
      </c>
    </row>
    <row r="98" spans="1:2" x14ac:dyDescent="0.35">
      <c r="A98" t="str">
        <f>"chr"&amp;Table!A98&amp;":"&amp;Table!B98&amp;"-"&amp;Table!B98</f>
        <v>chr8:1589632-1589632</v>
      </c>
      <c r="B98" t="s">
        <v>763</v>
      </c>
    </row>
    <row r="99" spans="1:2" x14ac:dyDescent="0.35">
      <c r="A99" t="str">
        <f>"chr"&amp;Table!A99&amp;":"&amp;Table!B99&amp;"-"&amp;Table!B99</f>
        <v>chr8:1620419-1620419</v>
      </c>
      <c r="B99" t="s">
        <v>764</v>
      </c>
    </row>
    <row r="100" spans="1:2" x14ac:dyDescent="0.35">
      <c r="A100" t="str">
        <f>"chr"&amp;Table!A100&amp;":"&amp;Table!B100&amp;"-"&amp;Table!B100</f>
        <v>chr8:1639245-1639245</v>
      </c>
      <c r="B100" t="s">
        <v>765</v>
      </c>
    </row>
    <row r="101" spans="1:2" x14ac:dyDescent="0.35">
      <c r="A101" t="str">
        <f>"chr"&amp;Table!A101&amp;":"&amp;Table!B101&amp;"-"&amp;Table!B101</f>
        <v>chr8:1668981-1668981</v>
      </c>
      <c r="B101" t="s">
        <v>766</v>
      </c>
    </row>
    <row r="102" spans="1:2" x14ac:dyDescent="0.35">
      <c r="A102" t="str">
        <f>"chr"&amp;Table!A102&amp;":"&amp;Table!B102&amp;"-"&amp;Table!B102</f>
        <v>chr8:1675719-1675719</v>
      </c>
      <c r="B102" t="s">
        <v>767</v>
      </c>
    </row>
    <row r="103" spans="1:2" x14ac:dyDescent="0.35">
      <c r="A103" t="str">
        <f>"chr"&amp;Table!A103&amp;":"&amp;Table!B103&amp;"-"&amp;Table!B103</f>
        <v>chr8:7601169-7601169</v>
      </c>
      <c r="B103" t="s">
        <v>768</v>
      </c>
    </row>
    <row r="104" spans="1:2" x14ac:dyDescent="0.35">
      <c r="A104" t="str">
        <f>"chr"&amp;Table!A104&amp;":"&amp;Table!B104&amp;"-"&amp;Table!B104</f>
        <v>chr8:7735497-7735497</v>
      </c>
      <c r="B104" t="s">
        <v>50</v>
      </c>
    </row>
    <row r="105" spans="1:2" x14ac:dyDescent="0.35">
      <c r="A105" t="str">
        <f>"chr"&amp;Table!A105&amp;":"&amp;Table!B105&amp;"-"&amp;Table!B105</f>
        <v>chr8:21196557-21196557</v>
      </c>
      <c r="B105" t="s">
        <v>769</v>
      </c>
    </row>
    <row r="106" spans="1:2" x14ac:dyDescent="0.35">
      <c r="A106" t="str">
        <f>"chr"&amp;Table!A106&amp;":"&amp;Table!B106&amp;"-"&amp;Table!B106</f>
        <v>chr8:46608702-46608702</v>
      </c>
      <c r="B106" t="s">
        <v>770</v>
      </c>
    </row>
    <row r="107" spans="1:2" x14ac:dyDescent="0.35">
      <c r="A107" t="str">
        <f>"chr"&amp;Table!A107&amp;":"&amp;Table!B107&amp;"-"&amp;Table!B107</f>
        <v>chr9:29752455-29752455</v>
      </c>
      <c r="B107" t="s">
        <v>94</v>
      </c>
    </row>
    <row r="108" spans="1:2" x14ac:dyDescent="0.35">
      <c r="A108" t="str">
        <f>"chr"&amp;Table!A108&amp;":"&amp;Table!B108&amp;"-"&amp;Table!B108</f>
        <v>chr9:29831895-29831895</v>
      </c>
      <c r="B108" t="s">
        <v>771</v>
      </c>
    </row>
    <row r="109" spans="1:2" x14ac:dyDescent="0.35">
      <c r="A109" t="str">
        <f>"chr"&amp;Table!A109&amp;":"&amp;Table!B109&amp;"-"&amp;Table!B109</f>
        <v>chr9:44176284-44176284</v>
      </c>
      <c r="B109" t="s">
        <v>772</v>
      </c>
    </row>
    <row r="110" spans="1:2" x14ac:dyDescent="0.35">
      <c r="A110" t="str">
        <f>"chr"&amp;Table!A110&amp;":"&amp;Table!B110&amp;"-"&amp;Table!B110</f>
        <v>chr10:4413901-4413901</v>
      </c>
      <c r="B110" t="s">
        <v>773</v>
      </c>
    </row>
    <row r="111" spans="1:2" x14ac:dyDescent="0.35">
      <c r="A111" t="str">
        <f>"chr"&amp;Table!A111&amp;":"&amp;Table!B111&amp;"-"&amp;Table!B111</f>
        <v>chr10:8070103-8070103</v>
      </c>
      <c r="B111" t="s">
        <v>774</v>
      </c>
    </row>
    <row r="112" spans="1:2" x14ac:dyDescent="0.35">
      <c r="A112" t="str">
        <f>"chr"&amp;Table!A112&amp;":"&amp;Table!B112&amp;"-"&amp;Table!B112</f>
        <v>chr10:44372549-44372549</v>
      </c>
      <c r="B112" t="s">
        <v>95</v>
      </c>
    </row>
    <row r="113" spans="1:2" x14ac:dyDescent="0.35">
      <c r="A113" t="str">
        <f>"chr"&amp;Table!A113&amp;":"&amp;Table!B113&amp;"-"&amp;Table!B113</f>
        <v>chr10:44388924-44388924</v>
      </c>
      <c r="B113" t="s">
        <v>51</v>
      </c>
    </row>
    <row r="114" spans="1:2" x14ac:dyDescent="0.35">
      <c r="A114" t="str">
        <f>"chr"&amp;Table!A114&amp;":"&amp;Table!B114&amp;"-"&amp;Table!B114</f>
        <v>chr10:46053118-46053118</v>
      </c>
      <c r="B114" t="s">
        <v>96</v>
      </c>
    </row>
    <row r="115" spans="1:2" x14ac:dyDescent="0.35">
      <c r="A115" t="str">
        <f>"chr"&amp;Table!A115&amp;":"&amp;Table!B115&amp;"-"&amp;Table!B115</f>
        <v>chr11:37403166-37403166</v>
      </c>
      <c r="B115" t="s">
        <v>775</v>
      </c>
    </row>
    <row r="116" spans="1:2" x14ac:dyDescent="0.35">
      <c r="A116" t="str">
        <f>"chr"&amp;Table!A116&amp;":"&amp;Table!B116&amp;"-"&amp;Table!B116</f>
        <v>chr11:54324689-54324689</v>
      </c>
      <c r="B116" t="s">
        <v>52</v>
      </c>
    </row>
    <row r="117" spans="1:2" x14ac:dyDescent="0.35">
      <c r="A117" t="str">
        <f>"chr"&amp;Table!A117&amp;":"&amp;Table!B117&amp;"-"&amp;Table!B117</f>
        <v>chr11:54347903-54347903</v>
      </c>
      <c r="B117" t="s">
        <v>53</v>
      </c>
    </row>
    <row r="118" spans="1:2" x14ac:dyDescent="0.35">
      <c r="A118" t="str">
        <f>"chr"&amp;Table!A118&amp;":"&amp;Table!B118&amp;"-"&amp;Table!B118</f>
        <v>chr11:54368623-54368623</v>
      </c>
      <c r="B118" t="s">
        <v>54</v>
      </c>
    </row>
    <row r="119" spans="1:2" x14ac:dyDescent="0.35">
      <c r="A119" t="str">
        <f>"chr"&amp;Table!A119&amp;":"&amp;Table!B119&amp;"-"&amp;Table!B119</f>
        <v>chr11:54391443-54391443</v>
      </c>
      <c r="B119" t="s">
        <v>55</v>
      </c>
    </row>
    <row r="120" spans="1:2" x14ac:dyDescent="0.35">
      <c r="A120" t="str">
        <f>"chr"&amp;Table!A120&amp;":"&amp;Table!B120&amp;"-"&amp;Table!B120</f>
        <v>chr12:25497970-25497970</v>
      </c>
      <c r="B120" t="s">
        <v>776</v>
      </c>
    </row>
    <row r="121" spans="1:2" x14ac:dyDescent="0.35">
      <c r="A121" t="str">
        <f>"chr"&amp;Table!A121&amp;":"&amp;Table!B121&amp;"-"&amp;Table!B121</f>
        <v>chr12:26284264-26284264</v>
      </c>
      <c r="B121" t="s">
        <v>56</v>
      </c>
    </row>
    <row r="122" spans="1:2" x14ac:dyDescent="0.35">
      <c r="A122" t="str">
        <f>"chr"&amp;Table!A122&amp;":"&amp;Table!B122&amp;"-"&amp;Table!B122</f>
        <v>chr12:27248464-27248464</v>
      </c>
      <c r="B122" t="s">
        <v>777</v>
      </c>
    </row>
    <row r="123" spans="1:2" x14ac:dyDescent="0.35">
      <c r="A123" t="str">
        <f>"chr"&amp;Table!A123&amp;":"&amp;Table!B123&amp;"-"&amp;Table!B123</f>
        <v>chr12:31671091-31671091</v>
      </c>
      <c r="B123" t="s">
        <v>778</v>
      </c>
    </row>
    <row r="124" spans="1:2" x14ac:dyDescent="0.35">
      <c r="A124" t="str">
        <f>"chr"&amp;Table!A124&amp;":"&amp;Table!B124&amp;"-"&amp;Table!B124</f>
        <v>chr12:31691990-31691990</v>
      </c>
      <c r="B124" t="s">
        <v>57</v>
      </c>
    </row>
    <row r="125" spans="1:2" x14ac:dyDescent="0.35">
      <c r="A125" t="str">
        <f>"chr"&amp;Table!A125&amp;":"&amp;Table!B125&amp;"-"&amp;Table!B125</f>
        <v>chr12:31745290-31745290</v>
      </c>
      <c r="B125" t="s">
        <v>58</v>
      </c>
    </row>
    <row r="126" spans="1:2" x14ac:dyDescent="0.35">
      <c r="A126" t="str">
        <f>"chr"&amp;Table!A126&amp;":"&amp;Table!B126&amp;"-"&amp;Table!B126</f>
        <v>chr12:31835704-31835704</v>
      </c>
      <c r="B126" t="s">
        <v>59</v>
      </c>
    </row>
    <row r="127" spans="1:2" x14ac:dyDescent="0.35">
      <c r="A127" t="str">
        <f>"chr"&amp;Table!A127&amp;":"&amp;Table!B127&amp;"-"&amp;Table!B127</f>
        <v>chr13:4180065-4180065</v>
      </c>
      <c r="B127" t="s">
        <v>779</v>
      </c>
    </row>
    <row r="128" spans="1:2" x14ac:dyDescent="0.35">
      <c r="A128" t="str">
        <f>"chr"&amp;Table!A128&amp;":"&amp;Table!B128&amp;"-"&amp;Table!B128</f>
        <v>chr13:4199845-4199845</v>
      </c>
      <c r="B128" t="s">
        <v>780</v>
      </c>
    </row>
    <row r="129" spans="1:2" x14ac:dyDescent="0.35">
      <c r="A129" t="str">
        <f>"chr"&amp;Table!A129&amp;":"&amp;Table!B129&amp;"-"&amp;Table!B129</f>
        <v>chr13:4214058-4214058</v>
      </c>
      <c r="B129" t="s">
        <v>781</v>
      </c>
    </row>
    <row r="130" spans="1:2" x14ac:dyDescent="0.35">
      <c r="A130" t="str">
        <f>"chr"&amp;Table!A130&amp;":"&amp;Table!B130&amp;"-"&amp;Table!B130</f>
        <v>chr13:4223549-4223549</v>
      </c>
      <c r="B130" t="s">
        <v>782</v>
      </c>
    </row>
    <row r="131" spans="1:2" x14ac:dyDescent="0.35">
      <c r="A131" t="str">
        <f>"chr"&amp;Table!A131&amp;":"&amp;Table!B131&amp;"-"&amp;Table!B131</f>
        <v>chr13:36023754-36023754</v>
      </c>
      <c r="B131" t="s">
        <v>783</v>
      </c>
    </row>
    <row r="132" spans="1:2" x14ac:dyDescent="0.35">
      <c r="A132" t="str">
        <f>"chr"&amp;Table!A132&amp;":"&amp;Table!B132&amp;"-"&amp;Table!B132</f>
        <v>chr13:36046439-36046439</v>
      </c>
      <c r="B132" t="s">
        <v>784</v>
      </c>
    </row>
    <row r="133" spans="1:2" x14ac:dyDescent="0.35">
      <c r="A133" t="str">
        <f>"chr"&amp;Table!A133&amp;":"&amp;Table!B133&amp;"-"&amp;Table!B133</f>
        <v>chr13:36055860-36055860</v>
      </c>
      <c r="B133" t="s">
        <v>785</v>
      </c>
    </row>
    <row r="134" spans="1:2" x14ac:dyDescent="0.35">
      <c r="A134" t="str">
        <f>"chr"&amp;Table!A134&amp;":"&amp;Table!B134&amp;"-"&amp;Table!B134</f>
        <v>chr13:36072166-36072166</v>
      </c>
      <c r="B134" t="s">
        <v>786</v>
      </c>
    </row>
    <row r="135" spans="1:2" x14ac:dyDescent="0.35">
      <c r="A135" t="str">
        <f>"chr"&amp;Table!A135&amp;":"&amp;Table!B135&amp;"-"&amp;Table!B135</f>
        <v>chr13:36078894-36078894</v>
      </c>
      <c r="B135" t="s">
        <v>787</v>
      </c>
    </row>
    <row r="136" spans="1:2" x14ac:dyDescent="0.35">
      <c r="A136" t="str">
        <f>"chr"&amp;Table!A136&amp;":"&amp;Table!B136&amp;"-"&amp;Table!B136</f>
        <v>chr13:36089188-36089188</v>
      </c>
      <c r="B136" t="s">
        <v>788</v>
      </c>
    </row>
    <row r="137" spans="1:2" x14ac:dyDescent="0.35">
      <c r="A137" t="str">
        <f>"chr"&amp;Table!A137&amp;":"&amp;Table!B137&amp;"-"&amp;Table!B137</f>
        <v>chr13:36100682-36100682</v>
      </c>
      <c r="B137" t="s">
        <v>789</v>
      </c>
    </row>
    <row r="138" spans="1:2" x14ac:dyDescent="0.35">
      <c r="A138" t="str">
        <f>"chr"&amp;Table!A138&amp;":"&amp;Table!B138&amp;"-"&amp;Table!B138</f>
        <v>chr14:8117811-8117811</v>
      </c>
      <c r="B138" t="s">
        <v>60</v>
      </c>
    </row>
    <row r="139" spans="1:2" x14ac:dyDescent="0.35">
      <c r="A139" t="str">
        <f>"chr"&amp;Table!A139&amp;":"&amp;Table!B139&amp;"-"&amp;Table!B139</f>
        <v>chr15:20281419-20281419</v>
      </c>
      <c r="B139" t="s">
        <v>790</v>
      </c>
    </row>
    <row r="140" spans="1:2" x14ac:dyDescent="0.35">
      <c r="A140" t="str">
        <f>"chr"&amp;Table!A140&amp;":"&amp;Table!B140&amp;"-"&amp;Table!B140</f>
        <v>chr15:20300432-20300432</v>
      </c>
      <c r="B140" t="s">
        <v>791</v>
      </c>
    </row>
    <row r="141" spans="1:2" x14ac:dyDescent="0.35">
      <c r="A141" t="str">
        <f>"chr"&amp;Table!A141&amp;":"&amp;Table!B141&amp;"-"&amp;Table!B141</f>
        <v>chr15:20317533-20317533</v>
      </c>
      <c r="B141" t="s">
        <v>61</v>
      </c>
    </row>
    <row r="142" spans="1:2" x14ac:dyDescent="0.35">
      <c r="A142" t="str">
        <f>"chr"&amp;Table!A142&amp;":"&amp;Table!B142&amp;"-"&amp;Table!B142</f>
        <v>chr16:7435289-7435289</v>
      </c>
      <c r="B142" t="s">
        <v>792</v>
      </c>
    </row>
    <row r="143" spans="1:2" x14ac:dyDescent="0.35">
      <c r="A143" t="str">
        <f>"chr"&amp;Table!A143&amp;":"&amp;Table!B143&amp;"-"&amp;Table!B143</f>
        <v>chr16:7462818-7462818</v>
      </c>
      <c r="B143" t="s">
        <v>62</v>
      </c>
    </row>
    <row r="144" spans="1:2" x14ac:dyDescent="0.35">
      <c r="A144" t="str">
        <f>"chr"&amp;Table!A144&amp;":"&amp;Table!B144&amp;"-"&amp;Table!B144</f>
        <v>chr16:7497368-7497368</v>
      </c>
      <c r="B144" t="s">
        <v>793</v>
      </c>
    </row>
    <row r="145" spans="1:2" x14ac:dyDescent="0.35">
      <c r="A145" t="str">
        <f>"chr"&amp;Table!A145&amp;":"&amp;Table!B145&amp;"-"&amp;Table!B145</f>
        <v>chr16:7511448-7511448</v>
      </c>
      <c r="B145" t="s">
        <v>794</v>
      </c>
    </row>
    <row r="146" spans="1:2" x14ac:dyDescent="0.35">
      <c r="A146" t="str">
        <f>"chr"&amp;Table!A146&amp;":"&amp;Table!B146&amp;"-"&amp;Table!B146</f>
        <v>chr16:7513966-7513966</v>
      </c>
      <c r="B146" t="s">
        <v>795</v>
      </c>
    </row>
    <row r="147" spans="1:2" x14ac:dyDescent="0.35">
      <c r="A147" t="str">
        <f>"chr"&amp;Table!A147&amp;":"&amp;Table!B147&amp;"-"&amp;Table!B147</f>
        <v>chr17:3753156-3753156</v>
      </c>
      <c r="B147" t="s">
        <v>63</v>
      </c>
    </row>
    <row r="148" spans="1:2" x14ac:dyDescent="0.35">
      <c r="A148" t="str">
        <f>"chr"&amp;Table!A148&amp;":"&amp;Table!B148&amp;"-"&amp;Table!B148</f>
        <v>chr18:5182868-5182868</v>
      </c>
      <c r="B148" t="s">
        <v>796</v>
      </c>
    </row>
    <row r="149" spans="1:2" x14ac:dyDescent="0.35">
      <c r="A149" t="str">
        <f>"chr"&amp;Table!A149&amp;":"&amp;Table!B149&amp;"-"&amp;Table!B149</f>
        <v>chr18:29595073-29595073</v>
      </c>
      <c r="B149" t="s">
        <v>64</v>
      </c>
    </row>
    <row r="150" spans="1:2" x14ac:dyDescent="0.35">
      <c r="A150" t="str">
        <f>"chr"&amp;Table!A150&amp;":"&amp;Table!B150&amp;"-"&amp;Table!B150</f>
        <v>chr18:42926246-42926246</v>
      </c>
      <c r="B150" t="s">
        <v>797</v>
      </c>
    </row>
    <row r="151" spans="1:2" x14ac:dyDescent="0.35">
      <c r="A151" t="str">
        <f>"chr"&amp;Table!A151&amp;":"&amp;Table!B151&amp;"-"&amp;Table!B151</f>
        <v>chr19:4813917-4813917</v>
      </c>
      <c r="B151" t="s">
        <v>65</v>
      </c>
    </row>
    <row r="152" spans="1:2" x14ac:dyDescent="0.35">
      <c r="A152" t="str">
        <f>"chr"&amp;Table!A152&amp;":"&amp;Table!B152&amp;"-"&amp;Table!B152</f>
        <v>chr19:6178251-6178251</v>
      </c>
      <c r="B152" t="s">
        <v>66</v>
      </c>
    </row>
    <row r="153" spans="1:2" x14ac:dyDescent="0.35">
      <c r="A153" t="str">
        <f>"chr"&amp;Table!A153&amp;":"&amp;Table!B153&amp;"-"&amp;Table!B153</f>
        <v>chr19:6553427-6553427</v>
      </c>
      <c r="B153" t="s">
        <v>67</v>
      </c>
    </row>
    <row r="154" spans="1:2" x14ac:dyDescent="0.35">
      <c r="A154" t="str">
        <f>"chr"&amp;Table!A154&amp;":"&amp;Table!B154&amp;"-"&amp;Table!B154</f>
        <v>chr19:6560183-6560183</v>
      </c>
      <c r="B154" t="s">
        <v>68</v>
      </c>
    </row>
    <row r="155" spans="1:2" x14ac:dyDescent="0.35">
      <c r="A155" t="str">
        <f>"chr"&amp;Table!A155&amp;":"&amp;Table!B155&amp;"-"&amp;Table!B155</f>
        <v>chr19:6590666-6590666</v>
      </c>
      <c r="B155" t="s">
        <v>69</v>
      </c>
    </row>
    <row r="156" spans="1:2" x14ac:dyDescent="0.35">
      <c r="A156" t="str">
        <f>"chr"&amp;Table!A156&amp;":"&amp;Table!B156&amp;"-"&amp;Table!B156</f>
        <v>chr19:7095253-7095253</v>
      </c>
      <c r="B156" t="s">
        <v>70</v>
      </c>
    </row>
    <row r="157" spans="1:2" x14ac:dyDescent="0.35">
      <c r="A157" t="str">
        <f>"chr"&amp;Table!A157&amp;":"&amp;Table!B157&amp;"-"&amp;Table!B157</f>
        <v>chr19:7097389-7097389</v>
      </c>
      <c r="B157" t="s">
        <v>71</v>
      </c>
    </row>
    <row r="158" spans="1:2" x14ac:dyDescent="0.35">
      <c r="A158" t="str">
        <f>"chr"&amp;Table!A158&amp;":"&amp;Table!B158&amp;"-"&amp;Table!B158</f>
        <v>chr19:7117822-7117822</v>
      </c>
      <c r="B158" t="s">
        <v>72</v>
      </c>
    </row>
    <row r="159" spans="1:2" x14ac:dyDescent="0.35">
      <c r="A159" t="str">
        <f>"chr"&amp;Table!A159&amp;":"&amp;Table!B159&amp;"-"&amp;Table!B159</f>
        <v>chr19:7122489-7122489</v>
      </c>
      <c r="B159" t="s">
        <v>73</v>
      </c>
    </row>
    <row r="160" spans="1:2" x14ac:dyDescent="0.35">
      <c r="A160" t="str">
        <f>"chr"&amp;Table!A160&amp;":"&amp;Table!B160&amp;"-"&amp;Table!B160</f>
        <v>chr19:7134607-7134607</v>
      </c>
      <c r="B160" t="s">
        <v>798</v>
      </c>
    </row>
    <row r="161" spans="1:2" x14ac:dyDescent="0.35">
      <c r="A161" t="str">
        <f>"chr"&amp;Table!A161&amp;":"&amp;Table!B161&amp;"-"&amp;Table!B161</f>
        <v>chr20:13387022-13387022</v>
      </c>
      <c r="B161" t="s">
        <v>74</v>
      </c>
    </row>
    <row r="162" spans="1:2" x14ac:dyDescent="0.35">
      <c r="A162" t="str">
        <f>"chr"&amp;Table!A162&amp;":"&amp;Table!B162&amp;"-"&amp;Table!B162</f>
        <v>chr21:5161435-5161435</v>
      </c>
      <c r="B162" t="s">
        <v>799</v>
      </c>
    </row>
    <row r="163" spans="1:2" x14ac:dyDescent="0.35">
      <c r="A163" t="str">
        <f>"chr"&amp;Table!A163&amp;":"&amp;Table!B163&amp;"-"&amp;Table!B163</f>
        <v>chr21:5163941-5163941</v>
      </c>
      <c r="B163" t="s">
        <v>800</v>
      </c>
    </row>
    <row r="164" spans="1:2" x14ac:dyDescent="0.35">
      <c r="A164" t="str">
        <f>"chr"&amp;Table!A164&amp;":"&amp;Table!B164&amp;"-"&amp;Table!B164</f>
        <v>chr22:11073667-11073667</v>
      </c>
      <c r="B164" t="s">
        <v>97</v>
      </c>
    </row>
    <row r="165" spans="1:2" x14ac:dyDescent="0.35">
      <c r="A165" t="str">
        <f>"chr"&amp;Table!A165&amp;":"&amp;Table!B165&amp;"-"&amp;Table!B165</f>
        <v>chr22:12027888-12027888</v>
      </c>
      <c r="B165" t="s">
        <v>98</v>
      </c>
    </row>
    <row r="166" spans="1:2" x14ac:dyDescent="0.35">
      <c r="A166" t="str">
        <f>"chr"&amp;Table!A166&amp;":"&amp;Table!B166&amp;"-"&amp;Table!B166</f>
        <v>chr22:12039716-12039716</v>
      </c>
      <c r="B166" t="s">
        <v>75</v>
      </c>
    </row>
    <row r="167" spans="1:2" x14ac:dyDescent="0.35">
      <c r="A167" t="str">
        <f>"chr"&amp;Table!A167&amp;":"&amp;Table!B167&amp;"-"&amp;Table!B167</f>
        <v>chr22:18774821-18774821</v>
      </c>
      <c r="B167" t="s">
        <v>76</v>
      </c>
    </row>
    <row r="168" spans="1:2" x14ac:dyDescent="0.35">
      <c r="A168" t="str">
        <f>"chr"&amp;Table!A168&amp;":"&amp;Table!B168&amp;"-"&amp;Table!B168</f>
        <v>chr22:18925763-18925763</v>
      </c>
      <c r="B168" t="s">
        <v>801</v>
      </c>
    </row>
    <row r="169" spans="1:2" x14ac:dyDescent="0.35">
      <c r="A169" t="str">
        <f>"chr"&amp;Table!A169&amp;":"&amp;Table!B169&amp;"-"&amp;Table!B169</f>
        <v>chr22:18960901-18960901</v>
      </c>
      <c r="B169" t="s">
        <v>77</v>
      </c>
    </row>
    <row r="170" spans="1:2" x14ac:dyDescent="0.35">
      <c r="A170" t="str">
        <f>"chr"&amp;Table!A170&amp;":"&amp;Table!B170&amp;"-"&amp;Table!B170</f>
        <v>chr22:18962347-18962347</v>
      </c>
      <c r="B170" t="s">
        <v>78</v>
      </c>
    </row>
    <row r="171" spans="1:2" x14ac:dyDescent="0.35">
      <c r="A171" t="str">
        <f>"chr"&amp;Table!A171&amp;":"&amp;Table!B171&amp;"-"&amp;Table!B171</f>
        <v>chr22:19870809-19870809</v>
      </c>
      <c r="B171" t="s">
        <v>79</v>
      </c>
    </row>
    <row r="172" spans="1:2" x14ac:dyDescent="0.35">
      <c r="A172" t="str">
        <f>"chr"&amp;Table!A172&amp;":"&amp;Table!B172&amp;"-"&amp;Table!B172</f>
        <v>chr22:19896418-19896418</v>
      </c>
      <c r="B172" t="s">
        <v>802</v>
      </c>
    </row>
    <row r="173" spans="1:2" x14ac:dyDescent="0.35">
      <c r="A173" t="str">
        <f>"chr"&amp;Table!A173&amp;":"&amp;Table!B173&amp;"-"&amp;Table!B173</f>
        <v>chr22:19909927-19909927</v>
      </c>
      <c r="B173" t="s">
        <v>803</v>
      </c>
    </row>
    <row r="174" spans="1:2" x14ac:dyDescent="0.35">
      <c r="A174" t="str">
        <f>"chr"&amp;Table!A174&amp;":"&amp;Table!B174&amp;"-"&amp;Table!B174</f>
        <v>chr22:19925395-19925395</v>
      </c>
      <c r="B174" t="s">
        <v>80</v>
      </c>
    </row>
    <row r="175" spans="1:2" x14ac:dyDescent="0.35">
      <c r="A175" t="str">
        <f>"chr"&amp;Table!A175&amp;":"&amp;Table!B175&amp;"-"&amp;Table!B175</f>
        <v>chr22:19967910-19967910</v>
      </c>
      <c r="B175" t="s">
        <v>804</v>
      </c>
    </row>
    <row r="176" spans="1:2" x14ac:dyDescent="0.35">
      <c r="A176" t="str">
        <f>"chr"&amp;Table!A176&amp;":"&amp;Table!B176&amp;"-"&amp;Table!B176</f>
        <v>chr22:31172201-31172201</v>
      </c>
      <c r="B176" t="s">
        <v>805</v>
      </c>
    </row>
    <row r="177" spans="1:2" x14ac:dyDescent="0.35">
      <c r="A177" t="str">
        <f>"chr"&amp;Table!A177&amp;":"&amp;Table!B177&amp;"-"&amp;Table!B177</f>
        <v>chr22:31194138-31194138</v>
      </c>
      <c r="B177" t="s">
        <v>81</v>
      </c>
    </row>
    <row r="178" spans="1:2" x14ac:dyDescent="0.35">
      <c r="A178" t="str">
        <f>"chr"&amp;Table!A178&amp;":"&amp;Table!B178&amp;"-"&amp;Table!B178</f>
        <v>chr22:31201052-31201052</v>
      </c>
      <c r="B178" t="s">
        <v>806</v>
      </c>
    </row>
    <row r="179" spans="1:2" x14ac:dyDescent="0.35">
      <c r="A179" t="str">
        <f>"chr"&amp;Table!A179&amp;":"&amp;Table!B179&amp;"-"&amp;Table!B179</f>
        <v>chr22:31222265-31222265</v>
      </c>
      <c r="B179" t="s">
        <v>807</v>
      </c>
    </row>
    <row r="180" spans="1:2" x14ac:dyDescent="0.35">
      <c r="A180" t="str">
        <f>"chr"&amp;Table!A180&amp;":"&amp;Table!B180&amp;"-"&amp;Table!B180</f>
        <v>chr22:31329887-31329887</v>
      </c>
      <c r="B180" t="s">
        <v>808</v>
      </c>
    </row>
    <row r="181" spans="1:2" x14ac:dyDescent="0.35">
      <c r="A181" t="str">
        <f>"chr"&amp;Table!A181&amp;":"&amp;Table!B181&amp;"-"&amp;Table!B181</f>
        <v>chr22:31334345-31334345</v>
      </c>
      <c r="B181" t="s">
        <v>82</v>
      </c>
    </row>
    <row r="182" spans="1:2" x14ac:dyDescent="0.35">
      <c r="A182" t="str">
        <f>"chr"&amp;Table!A182&amp;":"&amp;Table!B182&amp;"-"&amp;Table!B182</f>
        <v>chr22:31347124-31347124</v>
      </c>
      <c r="B182" t="s">
        <v>83</v>
      </c>
    </row>
    <row r="183" spans="1:2" x14ac:dyDescent="0.35">
      <c r="A183" t="str">
        <f>"chr"&amp;Table!A183&amp;":"&amp;Table!B183&amp;"-"&amp;Table!B183</f>
        <v>chr22:31367576-31367576</v>
      </c>
      <c r="B183" t="s">
        <v>809</v>
      </c>
    </row>
    <row r="184" spans="1:2" x14ac:dyDescent="0.35">
      <c r="A184" t="str">
        <f>"chr"&amp;Table!A184&amp;":"&amp;Table!B184&amp;"-"&amp;Table!B184</f>
        <v>chr22:31391161-31391161</v>
      </c>
      <c r="B184" t="s">
        <v>810</v>
      </c>
    </row>
    <row r="185" spans="1:2" x14ac:dyDescent="0.35">
      <c r="A185" t="str">
        <f>"chr"&amp;Table!A185&amp;":"&amp;Table!B185&amp;"-"&amp;Table!B185</f>
        <v>chr22:42735494-42735494</v>
      </c>
      <c r="B185" t="s">
        <v>811</v>
      </c>
    </row>
    <row r="186" spans="1:2" x14ac:dyDescent="0.35">
      <c r="A186" t="str">
        <f>"chr"&amp;Table!A186&amp;":"&amp;Table!B186&amp;"-"&amp;Table!B186</f>
        <v>chr22:42749047-42749047</v>
      </c>
      <c r="B186" t="s">
        <v>812</v>
      </c>
    </row>
    <row r="187" spans="1:2" x14ac:dyDescent="0.35">
      <c r="A187" t="str">
        <f>"chr"&amp;Table!A187&amp;":"&amp;Table!B187&amp;"-"&amp;Table!B187</f>
        <v>chr22:42752764-42752764</v>
      </c>
      <c r="B187" t="s">
        <v>813</v>
      </c>
    </row>
    <row r="188" spans="1:2" x14ac:dyDescent="0.35">
      <c r="A188" t="str">
        <f>"chr"&amp;Table!A188&amp;":"&amp;Table!B188&amp;"-"&amp;Table!B188</f>
        <v>chr22:42783021-42783021</v>
      </c>
      <c r="B188" t="s">
        <v>814</v>
      </c>
    </row>
    <row r="189" spans="1:2" x14ac:dyDescent="0.35">
      <c r="A189" t="str">
        <f>"chr"&amp;Table!A189&amp;":"&amp;Table!B189&amp;"-"&amp;Table!B189</f>
        <v>chr23:33715960-33715960</v>
      </c>
      <c r="B189" t="s">
        <v>815</v>
      </c>
    </row>
    <row r="190" spans="1:2" x14ac:dyDescent="0.35">
      <c r="A190" t="str">
        <f>"chr"&amp;Table!A190&amp;":"&amp;Table!B190&amp;"-"&amp;Table!B190</f>
        <v>chr23:33728739-33728739</v>
      </c>
      <c r="B190" t="s">
        <v>816</v>
      </c>
    </row>
    <row r="191" spans="1:2" x14ac:dyDescent="0.35">
      <c r="A191" t="str">
        <f>"chr"&amp;Table!A191&amp;":"&amp;Table!B191&amp;"-"&amp;Table!B191</f>
        <v>chr23:33745926-33745926</v>
      </c>
      <c r="B191" t="s">
        <v>817</v>
      </c>
    </row>
    <row r="192" spans="1:2" x14ac:dyDescent="0.35">
      <c r="A192" t="str">
        <f>"chr"&amp;Table!A192&amp;":"&amp;Table!B192&amp;"-"&amp;Table!B192</f>
        <v>chr23:33747854-33747854</v>
      </c>
      <c r="B192" t="s">
        <v>818</v>
      </c>
    </row>
    <row r="193" spans="1:2" x14ac:dyDescent="0.35">
      <c r="A193" t="str">
        <f>"chr"&amp;Table!A193&amp;":"&amp;Table!B193&amp;"-"&amp;Table!B193</f>
        <v>chr24:2013708-2013708</v>
      </c>
      <c r="B193" t="s">
        <v>819</v>
      </c>
    </row>
    <row r="194" spans="1:2" x14ac:dyDescent="0.35">
      <c r="A194" t="str">
        <f>"chr"&amp;Table!A194&amp;":"&amp;Table!B194&amp;"-"&amp;Table!B194</f>
        <v>chr24:2030474-2030474</v>
      </c>
      <c r="B194" t="s">
        <v>820</v>
      </c>
    </row>
    <row r="195" spans="1:2" x14ac:dyDescent="0.35">
      <c r="A195" t="str">
        <f>"chr"&amp;Table!A195&amp;":"&amp;Table!B195&amp;"-"&amp;Table!B195</f>
        <v>chr25:26985671-26985671</v>
      </c>
      <c r="B195" t="s">
        <v>821</v>
      </c>
    </row>
    <row r="196" spans="1:2" x14ac:dyDescent="0.35">
      <c r="A196" t="str">
        <f>"chr"&amp;Table!A196&amp;":"&amp;Table!B196&amp;"-"&amp;Table!B196</f>
        <v>chr26:22151015-22151015</v>
      </c>
      <c r="B196" t="s">
        <v>99</v>
      </c>
    </row>
    <row r="197" spans="1:2" x14ac:dyDescent="0.35">
      <c r="A197" t="str">
        <f>"chr"&amp;Table!A197&amp;":"&amp;Table!B197&amp;"-"&amp;Table!B197</f>
        <v>chr26:22156289-22156289</v>
      </c>
      <c r="B197" t="s">
        <v>100</v>
      </c>
    </row>
    <row r="198" spans="1:2" x14ac:dyDescent="0.35">
      <c r="A198" t="str">
        <f>"chr"&amp;Table!A198&amp;":"&amp;Table!B198&amp;"-"&amp;Table!B198</f>
        <v>chr27:13044462-13044462</v>
      </c>
      <c r="B198" t="s">
        <v>822</v>
      </c>
    </row>
    <row r="199" spans="1:2" x14ac:dyDescent="0.35">
      <c r="A199" t="str">
        <f>"chr"&amp;Table!A199&amp;":"&amp;Table!B199&amp;"-"&amp;Table!B199</f>
        <v>chr27:13200708-13200708</v>
      </c>
      <c r="B199" t="s">
        <v>823</v>
      </c>
    </row>
    <row r="200" spans="1:2" x14ac:dyDescent="0.35">
      <c r="A200" t="str">
        <f>"chr"&amp;Table!A200&amp;":"&amp;Table!B200&amp;"-"&amp;Table!B200</f>
        <v>chr27:13206254-13206254</v>
      </c>
      <c r="B200" t="s">
        <v>824</v>
      </c>
    </row>
    <row r="201" spans="1:2" x14ac:dyDescent="0.35">
      <c r="A201" t="str">
        <f>"chr"&amp;Table!A201&amp;":"&amp;Table!B201&amp;"-"&amp;Table!B201</f>
        <v>chr27:44314156-44314156</v>
      </c>
      <c r="B201" t="s">
        <v>825</v>
      </c>
    </row>
    <row r="202" spans="1:2" x14ac:dyDescent="0.35">
      <c r="A202" t="str">
        <f>"chr"&amp;Table!A202&amp;":"&amp;Table!B202&amp;"-"&amp;Table!B202</f>
        <v>chr27:44328723-44328723</v>
      </c>
      <c r="B202" t="s">
        <v>84</v>
      </c>
    </row>
    <row r="203" spans="1:2" x14ac:dyDescent="0.35">
      <c r="A203" t="str">
        <f>"chr"&amp;Table!A203&amp;":"&amp;Table!B203&amp;"-"&amp;Table!B203</f>
        <v>chr29:16997277-16997277</v>
      </c>
      <c r="B203" t="s">
        <v>826</v>
      </c>
    </row>
    <row r="204" spans="1:2" x14ac:dyDescent="0.35">
      <c r="A204" t="str">
        <f>"chr"&amp;Table!A204&amp;":"&amp;Table!B204&amp;"-"&amp;Table!B204</f>
        <v>chr30:1558195-1558195</v>
      </c>
      <c r="B204" t="s">
        <v>85</v>
      </c>
    </row>
    <row r="205" spans="1:2" x14ac:dyDescent="0.35">
      <c r="A205" t="str">
        <f>"chr"&amp;Table!A205&amp;":"&amp;Table!B205&amp;"-"&amp;Table!B205</f>
        <v>chr30:1732646-1732646</v>
      </c>
      <c r="B205" t="s">
        <v>86</v>
      </c>
    </row>
    <row r="206" spans="1:2" x14ac:dyDescent="0.35">
      <c r="A206" t="str">
        <f>"chr"&amp;Table!A206&amp;":"&amp;Table!B206&amp;"-"&amp;Table!B206</f>
        <v>chr30:1761343-1761343</v>
      </c>
      <c r="B206" t="s">
        <v>827</v>
      </c>
    </row>
    <row r="207" spans="1:2" x14ac:dyDescent="0.35">
      <c r="A207" t="str">
        <f>"chr"&amp;Table!A207&amp;":"&amp;Table!B207&amp;"-"&amp;Table!B207</f>
        <v>chr30:1774783-1774783</v>
      </c>
      <c r="B207" t="s">
        <v>828</v>
      </c>
    </row>
    <row r="208" spans="1:2" x14ac:dyDescent="0.35">
      <c r="A208" t="str">
        <f>"chr"&amp;Table!A208&amp;":"&amp;Table!B208&amp;"-"&amp;Table!B208</f>
        <v>chr30:1784036-1784036</v>
      </c>
      <c r="B208" t="s">
        <v>829</v>
      </c>
    </row>
    <row r="209" spans="1:2" x14ac:dyDescent="0.35">
      <c r="A209" t="str">
        <f>"chr"&amp;Table!A209&amp;":"&amp;Table!B209&amp;"-"&amp;Table!B209</f>
        <v>chr30:4822803-4822803</v>
      </c>
      <c r="B209" t="s">
        <v>87</v>
      </c>
    </row>
    <row r="210" spans="1:2" x14ac:dyDescent="0.35">
      <c r="A210" t="str">
        <f>"chr"&amp;Table!A210&amp;":"&amp;Table!B210&amp;"-"&amp;Table!B210</f>
        <v>chr30:19252233-19252233</v>
      </c>
      <c r="B210" t="s">
        <v>830</v>
      </c>
    </row>
    <row r="211" spans="1:2" x14ac:dyDescent="0.35">
      <c r="A211" t="str">
        <f>"chr"&amp;Table!A211&amp;":"&amp;Table!B211&amp;"-"&amp;Table!B211</f>
        <v>chr30:21276347-21276347</v>
      </c>
      <c r="B211" t="s">
        <v>831</v>
      </c>
    </row>
    <row r="212" spans="1:2" x14ac:dyDescent="0.35">
      <c r="A212" t="str">
        <f>"chr"&amp;Table!A212&amp;":"&amp;Table!B212&amp;"-"&amp;Table!B212</f>
        <v>chr31:25635600-25635600</v>
      </c>
      <c r="B212" t="s">
        <v>832</v>
      </c>
    </row>
    <row r="213" spans="1:2" x14ac:dyDescent="0.35">
      <c r="A213" t="str">
        <f>"chr"&amp;Table!A213&amp;":"&amp;Table!B213&amp;"-"&amp;Table!B213</f>
        <v>chr31:29464575-29464575</v>
      </c>
      <c r="B213" t="s">
        <v>833</v>
      </c>
    </row>
    <row r="214" spans="1:2" x14ac:dyDescent="0.35">
      <c r="A214" t="str">
        <f>"chr"&amp;Table!A214&amp;":"&amp;Table!B214&amp;"-"&amp;Table!B214</f>
        <v>chr31:29635261-29635261</v>
      </c>
      <c r="B214" t="s">
        <v>834</v>
      </c>
    </row>
    <row r="215" spans="1:2" x14ac:dyDescent="0.35">
      <c r="A215" t="str">
        <f>"chr"&amp;Table!A215&amp;":"&amp;Table!B215&amp;"-"&amp;Table!B215</f>
        <v>chr32:24622112-24622112</v>
      </c>
      <c r="B215" t="s">
        <v>835</v>
      </c>
    </row>
    <row r="216" spans="1:2" x14ac:dyDescent="0.35">
      <c r="A216" t="str">
        <f>"chr"&amp;Table!A216&amp;":"&amp;Table!B216&amp;"-"&amp;Table!B216</f>
        <v>chr32:24642473-24642473</v>
      </c>
      <c r="B216" t="s">
        <v>836</v>
      </c>
    </row>
    <row r="217" spans="1:2" x14ac:dyDescent="0.35">
      <c r="A217" t="str">
        <f>"chr"&amp;Table!A217&amp;":"&amp;Table!B217&amp;"-"&amp;Table!B217</f>
        <v>chr32:24657487-24657487</v>
      </c>
      <c r="B217" t="s">
        <v>88</v>
      </c>
    </row>
    <row r="218" spans="1:2" x14ac:dyDescent="0.35">
      <c r="A218" t="str">
        <f>"chr"&amp;Table!A218&amp;":"&amp;Table!B218&amp;"-"&amp;Table!B218</f>
        <v>chr32:25070561-25070561</v>
      </c>
      <c r="B218" t="s">
        <v>101</v>
      </c>
    </row>
    <row r="219" spans="1:2" x14ac:dyDescent="0.35">
      <c r="A219" t="str">
        <f>"chr"&amp;Table!A219&amp;":"&amp;Table!B219&amp;"-"&amp;Table!B219</f>
        <v>chr33:3477504-3477504</v>
      </c>
      <c r="B219" t="s">
        <v>837</v>
      </c>
    </row>
    <row r="220" spans="1:2" x14ac:dyDescent="0.35">
      <c r="A220" t="str">
        <f>"chr"&amp;Table!A220&amp;":"&amp;Table!B220&amp;"-"&amp;Table!B220</f>
        <v>chr36:823663-823663</v>
      </c>
      <c r="B220" t="s">
        <v>838</v>
      </c>
    </row>
    <row r="221" spans="1:2" x14ac:dyDescent="0.35">
      <c r="A221" t="str">
        <f>"chr"&amp;Table!A221&amp;":"&amp;Table!B221&amp;"-"&amp;Table!B221</f>
        <v>chr36:838511-838511</v>
      </c>
      <c r="B221" t="s">
        <v>839</v>
      </c>
    </row>
    <row r="222" spans="1:2" x14ac:dyDescent="0.35">
      <c r="A222" t="str">
        <f>"chr"&amp;Table!A222&amp;":"&amp;Table!B222&amp;"-"&amp;Table!B222</f>
        <v>chr36:854378-854378</v>
      </c>
      <c r="B222" t="s">
        <v>840</v>
      </c>
    </row>
    <row r="223" spans="1:2" x14ac:dyDescent="0.35">
      <c r="A223" t="str">
        <f>"chr"&amp;Table!A223&amp;":"&amp;Table!B223&amp;"-"&amp;Table!B223</f>
        <v>chr36:7146325-7146325</v>
      </c>
      <c r="B223" t="s">
        <v>841</v>
      </c>
    </row>
  </sheetData>
  <hyperlinks>
    <hyperlink ref="F1" r:id="rId1" xr:uid="{320A8D9B-9827-487C-A53E-EF153FD6BA9D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BA61F-D45E-4B77-A402-DB9386E1DEA4}">
  <sheetPr codeName="Sheet4"/>
  <dimension ref="A1:I223"/>
  <sheetViews>
    <sheetView workbookViewId="0">
      <selection activeCell="D1" sqref="D1:D1048576"/>
    </sheetView>
  </sheetViews>
  <sheetFormatPr defaultRowHeight="14.5" x14ac:dyDescent="0.35"/>
  <cols>
    <col min="4" max="4" width="9.26953125" bestFit="1" customWidth="1"/>
    <col min="8" max="8" width="9.26953125" bestFit="1" customWidth="1"/>
  </cols>
  <sheetData>
    <row r="1" spans="1:9" x14ac:dyDescent="0.35">
      <c r="A1" t="s">
        <v>0</v>
      </c>
      <c r="B1" t="s">
        <v>1</v>
      </c>
      <c r="C1" t="s">
        <v>102</v>
      </c>
      <c r="D1" s="7"/>
      <c r="E1" s="7"/>
      <c r="F1" s="7"/>
      <c r="G1" s="7"/>
      <c r="H1" s="7"/>
      <c r="I1" s="7"/>
    </row>
    <row r="2" spans="1:9" x14ac:dyDescent="0.35">
      <c r="A2">
        <f>Table!A2</f>
        <v>1</v>
      </c>
      <c r="B2">
        <f>Table!B2</f>
        <v>5159885</v>
      </c>
      <c r="C2" t="str">
        <f>RIGHT(Liftover!B2,LEN(Liftover!B2)-FIND("-",Liftover!B2))</f>
        <v>8161644</v>
      </c>
    </row>
    <row r="3" spans="1:9" x14ac:dyDescent="0.35">
      <c r="A3">
        <f>Table!A3</f>
        <v>1</v>
      </c>
      <c r="B3">
        <f>Table!B3</f>
        <v>5310127</v>
      </c>
      <c r="C3" t="str">
        <f>RIGHT(Liftover!B3,LEN(Liftover!B3)-FIND("-",Liftover!B3))</f>
        <v>8311242</v>
      </c>
    </row>
    <row r="4" spans="1:9" x14ac:dyDescent="0.35">
      <c r="A4">
        <f>Table!A4</f>
        <v>1</v>
      </c>
      <c r="B4">
        <f>Table!B4</f>
        <v>5872563</v>
      </c>
      <c r="C4" t="str">
        <f>RIGHT(Liftover!B4,LEN(Liftover!B4)-FIND("-",Liftover!B4))</f>
        <v>8875786</v>
      </c>
    </row>
    <row r="5" spans="1:9" x14ac:dyDescent="0.35">
      <c r="A5">
        <f>Table!A5</f>
        <v>1</v>
      </c>
      <c r="B5">
        <f>Table!B5</f>
        <v>6052112</v>
      </c>
      <c r="C5" t="str">
        <f>RIGHT(Liftover!B5,LEN(Liftover!B5)-FIND("-",Liftover!B5))</f>
        <v>9055335</v>
      </c>
    </row>
    <row r="6" spans="1:9" x14ac:dyDescent="0.35">
      <c r="A6">
        <f>Table!A6</f>
        <v>1</v>
      </c>
      <c r="B6">
        <f>Table!B6</f>
        <v>43001368</v>
      </c>
      <c r="C6" t="str">
        <f>RIGHT(Liftover!B6,LEN(Liftover!B6)-FIND("-",Liftover!B6))</f>
        <v>46046622</v>
      </c>
    </row>
    <row r="7" spans="1:9" x14ac:dyDescent="0.35">
      <c r="A7">
        <f>Table!A7</f>
        <v>1</v>
      </c>
      <c r="B7">
        <f>Table!B7</f>
        <v>43153646</v>
      </c>
      <c r="C7" t="str">
        <f>RIGHT(Liftover!B7,LEN(Liftover!B7)-FIND("-",Liftover!B7))</f>
        <v>46198900</v>
      </c>
    </row>
    <row r="8" spans="1:9" x14ac:dyDescent="0.35">
      <c r="A8">
        <f>Table!A8</f>
        <v>1</v>
      </c>
      <c r="B8">
        <f>Table!B8</f>
        <v>43166291</v>
      </c>
      <c r="C8" t="str">
        <f>RIGHT(Liftover!B8,LEN(Liftover!B8)-FIND("-",Liftover!B8))</f>
        <v>46211545</v>
      </c>
    </row>
    <row r="9" spans="1:9" x14ac:dyDescent="0.35">
      <c r="A9">
        <f>Table!A9</f>
        <v>1</v>
      </c>
      <c r="B9">
        <f>Table!B9</f>
        <v>50801975</v>
      </c>
      <c r="C9" t="str">
        <f>RIGHT(Liftover!B9,LEN(Liftover!B9)-FIND("-",Liftover!B9))</f>
        <v>53845762</v>
      </c>
      <c r="D9" t="s">
        <v>25</v>
      </c>
    </row>
    <row r="10" spans="1:9" x14ac:dyDescent="0.35">
      <c r="A10">
        <f>Table!A10</f>
        <v>1</v>
      </c>
      <c r="B10">
        <f>Table!B10</f>
        <v>96115461</v>
      </c>
      <c r="C10" t="str">
        <f>RIGHT(Liftover!B10,LEN(Liftover!B10)-FIND("-",Liftover!B10))</f>
        <v>99184587</v>
      </c>
    </row>
    <row r="11" spans="1:9" x14ac:dyDescent="0.35">
      <c r="A11">
        <f>Table!A11</f>
        <v>2</v>
      </c>
      <c r="B11">
        <f>Table!B11</f>
        <v>18035654</v>
      </c>
      <c r="C11" t="str">
        <f>RIGHT(Liftover!B11,LEN(Liftover!B11)-FIND("-",Liftover!B11))</f>
        <v>20930258</v>
      </c>
    </row>
    <row r="12" spans="1:9" x14ac:dyDescent="0.35">
      <c r="A12">
        <f>Table!A12</f>
        <v>2</v>
      </c>
      <c r="B12">
        <f>Table!B12</f>
        <v>19458355</v>
      </c>
      <c r="C12" t="str">
        <f>RIGHT(Liftover!B12,LEN(Liftover!B12)-FIND("-",Liftover!B12))</f>
        <v>22291237</v>
      </c>
    </row>
    <row r="13" spans="1:9" x14ac:dyDescent="0.35">
      <c r="A13">
        <f>Table!A13</f>
        <v>2</v>
      </c>
      <c r="B13">
        <f>Table!B13</f>
        <v>19490670</v>
      </c>
      <c r="C13" t="str">
        <f>RIGHT(Liftover!B13,LEN(Liftover!B13)-FIND("-",Liftover!B13))</f>
        <v>22323552</v>
      </c>
    </row>
    <row r="14" spans="1:9" x14ac:dyDescent="0.35">
      <c r="A14">
        <f>Table!A14</f>
        <v>2</v>
      </c>
      <c r="B14">
        <f>Table!B14</f>
        <v>19612695</v>
      </c>
      <c r="C14" t="str">
        <f>RIGHT(Liftover!B14,LEN(Liftover!B14)-FIND("-",Liftover!B14))</f>
        <v>22447578</v>
      </c>
    </row>
    <row r="15" spans="1:9" x14ac:dyDescent="0.35">
      <c r="A15">
        <f>Table!A15</f>
        <v>2</v>
      </c>
      <c r="B15">
        <f>Table!B15</f>
        <v>61876498</v>
      </c>
      <c r="C15" t="str">
        <f>RIGHT(Liftover!B15,LEN(Liftover!B15)-FIND("-",Liftover!B15))</f>
        <v>64756277</v>
      </c>
      <c r="D15" t="s">
        <v>24</v>
      </c>
    </row>
    <row r="16" spans="1:9" x14ac:dyDescent="0.35">
      <c r="A16">
        <f>Table!A16</f>
        <v>2</v>
      </c>
      <c r="B16">
        <f>Table!B16</f>
        <v>61880556</v>
      </c>
      <c r="C16" t="str">
        <f>RIGHT(Liftover!B16,LEN(Liftover!B16)-FIND("-",Liftover!B16))</f>
        <v>64760335</v>
      </c>
      <c r="D16" t="s">
        <v>24</v>
      </c>
    </row>
    <row r="17" spans="1:4" x14ac:dyDescent="0.35">
      <c r="A17">
        <f>Table!A17</f>
        <v>2</v>
      </c>
      <c r="B17">
        <f>Table!B17</f>
        <v>61897779</v>
      </c>
      <c r="C17" t="str">
        <f>RIGHT(Liftover!B17,LEN(Liftover!B17)-FIND("-",Liftover!B17))</f>
        <v>64777558</v>
      </c>
      <c r="D17" t="s">
        <v>24</v>
      </c>
    </row>
    <row r="18" spans="1:4" x14ac:dyDescent="0.35">
      <c r="A18">
        <f>Table!A18</f>
        <v>2</v>
      </c>
      <c r="B18">
        <f>Table!B18</f>
        <v>61901702</v>
      </c>
      <c r="C18" t="str">
        <f>RIGHT(Liftover!B18,LEN(Liftover!B18)-FIND("-",Liftover!B18))</f>
        <v>64781481</v>
      </c>
      <c r="D18" t="s">
        <v>24</v>
      </c>
    </row>
    <row r="19" spans="1:4" x14ac:dyDescent="0.35">
      <c r="A19">
        <f>Table!A19</f>
        <v>2</v>
      </c>
      <c r="B19">
        <f>Table!B19</f>
        <v>71434345</v>
      </c>
      <c r="C19" t="str">
        <f>RIGHT(Liftover!B19,LEN(Liftover!B19)-FIND("-",Liftover!B19))</f>
        <v>74325097</v>
      </c>
    </row>
    <row r="20" spans="1:4" x14ac:dyDescent="0.35">
      <c r="A20">
        <f>Table!A20</f>
        <v>3</v>
      </c>
      <c r="B20">
        <f>Table!B20</f>
        <v>17490492</v>
      </c>
      <c r="C20" t="str">
        <f>RIGHT(Liftover!B20,LEN(Liftover!B20)-FIND("-",Liftover!B20))</f>
        <v>20375206</v>
      </c>
    </row>
    <row r="21" spans="1:4" x14ac:dyDescent="0.35">
      <c r="A21">
        <f>Table!A21</f>
        <v>3</v>
      </c>
      <c r="B21">
        <f>Table!B21</f>
        <v>17501276</v>
      </c>
      <c r="C21" t="str">
        <f>RIGHT(Liftover!B21,LEN(Liftover!B21)-FIND("-",Liftover!B21))</f>
        <v>20385990</v>
      </c>
    </row>
    <row r="22" spans="1:4" x14ac:dyDescent="0.35">
      <c r="A22">
        <f>Table!A22</f>
        <v>3</v>
      </c>
      <c r="B22">
        <f>Table!B22</f>
        <v>17516194</v>
      </c>
      <c r="C22" t="str">
        <f>RIGHT(Liftover!B22,LEN(Liftover!B22)-FIND("-",Liftover!B22))</f>
        <v>20400908</v>
      </c>
    </row>
    <row r="23" spans="1:4" x14ac:dyDescent="0.35">
      <c r="A23">
        <f>Table!A23</f>
        <v>3</v>
      </c>
      <c r="B23">
        <f>Table!B23</f>
        <v>40271682</v>
      </c>
      <c r="C23" t="str">
        <f>RIGHT(Liftover!B23,LEN(Liftover!B23)-FIND("-",Liftover!B23))</f>
        <v>43128915</v>
      </c>
    </row>
    <row r="24" spans="1:4" x14ac:dyDescent="0.35">
      <c r="A24">
        <f>Table!A24</f>
        <v>3</v>
      </c>
      <c r="B24">
        <f>Table!B24</f>
        <v>40285461</v>
      </c>
      <c r="C24" t="str">
        <f>RIGHT(Liftover!B24,LEN(Liftover!B24)-FIND("-",Liftover!B24))</f>
        <v>43142694</v>
      </c>
    </row>
    <row r="25" spans="1:4" x14ac:dyDescent="0.35">
      <c r="A25">
        <f>Table!A25</f>
        <v>3</v>
      </c>
      <c r="B25">
        <f>Table!B25</f>
        <v>40288466</v>
      </c>
      <c r="C25" t="str">
        <f>RIGHT(Liftover!B25,LEN(Liftover!B25)-FIND("-",Liftover!B25))</f>
        <v>43145699</v>
      </c>
    </row>
    <row r="26" spans="1:4" x14ac:dyDescent="0.35">
      <c r="A26">
        <f>Table!A26</f>
        <v>3</v>
      </c>
      <c r="B26">
        <f>Table!B26</f>
        <v>40302288</v>
      </c>
      <c r="C26" t="str">
        <f>RIGHT(Liftover!B26,LEN(Liftover!B26)-FIND("-",Liftover!B26))</f>
        <v>43159521</v>
      </c>
    </row>
    <row r="27" spans="1:4" x14ac:dyDescent="0.35">
      <c r="A27">
        <f>Table!A27</f>
        <v>3</v>
      </c>
      <c r="B27">
        <f>Table!B27</f>
        <v>40429653</v>
      </c>
      <c r="C27" t="str">
        <f>RIGHT(Liftover!B27,LEN(Liftover!B27)-FIND("-",Liftover!B27))</f>
        <v>43286886</v>
      </c>
    </row>
    <row r="28" spans="1:4" x14ac:dyDescent="0.35">
      <c r="A28">
        <f>Table!A28</f>
        <v>3</v>
      </c>
      <c r="B28">
        <f>Table!B28</f>
        <v>40482806</v>
      </c>
      <c r="C28" t="str">
        <f>RIGHT(Liftover!B28,LEN(Liftover!B28)-FIND("-",Liftover!B28))</f>
        <v>43340039</v>
      </c>
    </row>
    <row r="29" spans="1:4" x14ac:dyDescent="0.35">
      <c r="A29">
        <f>Table!A29</f>
        <v>3</v>
      </c>
      <c r="B29">
        <f>Table!B29</f>
        <v>50496977</v>
      </c>
      <c r="C29" t="str">
        <f>RIGHT(Liftover!B29,LEN(Liftover!B29)-FIND("-",Liftover!B29))</f>
        <v>53358362</v>
      </c>
    </row>
    <row r="30" spans="1:4" x14ac:dyDescent="0.35">
      <c r="A30">
        <f>Table!A30</f>
        <v>3</v>
      </c>
      <c r="B30">
        <f>Table!B30</f>
        <v>50517218</v>
      </c>
      <c r="C30" t="str">
        <f>RIGHT(Liftover!B30,LEN(Liftover!B30)-FIND("-",Liftover!B30))</f>
        <v>53378603</v>
      </c>
    </row>
    <row r="31" spans="1:4" x14ac:dyDescent="0.35">
      <c r="A31">
        <f>Table!A31</f>
        <v>3</v>
      </c>
      <c r="B31">
        <f>Table!B31</f>
        <v>72708942</v>
      </c>
      <c r="C31" t="str">
        <f>RIGHT(Liftover!B31,LEN(Liftover!B31)-FIND("-",Liftover!B31))</f>
        <v>75534860</v>
      </c>
    </row>
    <row r="32" spans="1:4" x14ac:dyDescent="0.35">
      <c r="A32">
        <f>Table!A32</f>
        <v>4</v>
      </c>
      <c r="B32">
        <f>Table!B32</f>
        <v>3048691</v>
      </c>
      <c r="C32" t="str">
        <f>RIGHT(Liftover!B32,LEN(Liftover!B32)-FIND("-",Liftover!B32))</f>
        <v>6047081</v>
      </c>
    </row>
    <row r="33" spans="1:4" x14ac:dyDescent="0.35">
      <c r="A33">
        <f>Table!A33</f>
        <v>4</v>
      </c>
      <c r="B33">
        <f>Table!B33</f>
        <v>3071741</v>
      </c>
      <c r="C33" t="str">
        <f>RIGHT(Liftover!B33,LEN(Liftover!B33)-FIND("-",Liftover!B33))</f>
        <v>6070131</v>
      </c>
    </row>
    <row r="34" spans="1:4" x14ac:dyDescent="0.35">
      <c r="A34">
        <f>Table!A34</f>
        <v>4</v>
      </c>
      <c r="B34">
        <f>Table!B34</f>
        <v>3082925</v>
      </c>
      <c r="C34" t="str">
        <f>RIGHT(Liftover!B34,LEN(Liftover!B34)-FIND("-",Liftover!B34))</f>
        <v>6081315</v>
      </c>
    </row>
    <row r="35" spans="1:4" x14ac:dyDescent="0.35">
      <c r="A35">
        <f>Table!A35</f>
        <v>4</v>
      </c>
      <c r="B35">
        <f>Table!B35</f>
        <v>3126439</v>
      </c>
      <c r="C35" t="str">
        <f>RIGHT(Liftover!B35,LEN(Liftover!B35)-FIND("-",Liftover!B35))</f>
        <v>6124778</v>
      </c>
    </row>
    <row r="36" spans="1:4" x14ac:dyDescent="0.35">
      <c r="A36">
        <f>Table!A36</f>
        <v>4</v>
      </c>
      <c r="B36">
        <f>Table!B36</f>
        <v>3146777</v>
      </c>
      <c r="C36" t="str">
        <f>RIGHT(Liftover!B36,LEN(Liftover!B36)-FIND("-",Liftover!B36))</f>
        <v>6145116</v>
      </c>
    </row>
    <row r="37" spans="1:4" x14ac:dyDescent="0.35">
      <c r="A37">
        <f>Table!A37</f>
        <v>4</v>
      </c>
      <c r="B37">
        <f>Table!B37</f>
        <v>14435498</v>
      </c>
      <c r="C37" t="str">
        <f>RIGHT(Liftover!B37,LEN(Liftover!B37)-FIND("-",Liftover!B37))</f>
        <v>17641393</v>
      </c>
    </row>
    <row r="38" spans="1:4" x14ac:dyDescent="0.35">
      <c r="A38">
        <f>Table!A38</f>
        <v>4</v>
      </c>
      <c r="B38">
        <f>Table!B38</f>
        <v>14577608</v>
      </c>
      <c r="C38" t="str">
        <f>RIGHT(Liftover!B38,LEN(Liftover!B38)-FIND("-",Liftover!B38))</f>
        <v>17783503</v>
      </c>
      <c r="D38" t="s">
        <v>18</v>
      </c>
    </row>
    <row r="39" spans="1:4" x14ac:dyDescent="0.35">
      <c r="A39">
        <f>Table!A39</f>
        <v>4</v>
      </c>
      <c r="B39">
        <f>Table!B39</f>
        <v>17518453</v>
      </c>
      <c r="C39" t="str">
        <f>RIGHT(Liftover!B39,LEN(Liftover!B39)-FIND("-",Liftover!B39))</f>
        <v>20723487</v>
      </c>
    </row>
    <row r="40" spans="1:4" x14ac:dyDescent="0.35">
      <c r="A40">
        <f>Table!A40</f>
        <v>4</v>
      </c>
      <c r="B40">
        <f>Table!B40</f>
        <v>57340831</v>
      </c>
      <c r="C40" t="str">
        <f>RIGHT(Liftover!B40,LEN(Liftover!B40)-FIND("-",Liftover!B40))</f>
        <v>60544178</v>
      </c>
    </row>
    <row r="41" spans="1:4" x14ac:dyDescent="0.35">
      <c r="A41">
        <f>Table!A41</f>
        <v>4</v>
      </c>
      <c r="B41">
        <f>Table!B41</f>
        <v>57345395</v>
      </c>
      <c r="C41" t="str">
        <f>RIGHT(Liftover!B41,LEN(Liftover!B41)-FIND("-",Liftover!B41))</f>
        <v>60548742</v>
      </c>
    </row>
    <row r="42" spans="1:4" x14ac:dyDescent="0.35">
      <c r="A42">
        <f>Table!A42</f>
        <v>4</v>
      </c>
      <c r="B42">
        <f>Table!B42</f>
        <v>57366377</v>
      </c>
      <c r="C42" t="str">
        <f>RIGHT(Liftover!B42,LEN(Liftover!B42)-FIND("-",Liftover!B42))</f>
        <v>60569724</v>
      </c>
      <c r="D42" t="s">
        <v>25</v>
      </c>
    </row>
    <row r="43" spans="1:4" x14ac:dyDescent="0.35">
      <c r="A43">
        <f>Table!A43</f>
        <v>4</v>
      </c>
      <c r="B43">
        <f>Table!B43</f>
        <v>57377127</v>
      </c>
      <c r="C43" t="str">
        <f>RIGHT(Liftover!B43,LEN(Liftover!B43)-FIND("-",Liftover!B43))</f>
        <v>60580474</v>
      </c>
      <c r="D43" t="s">
        <v>25</v>
      </c>
    </row>
    <row r="44" spans="1:4" x14ac:dyDescent="0.35">
      <c r="A44">
        <f>Table!A44</f>
        <v>4</v>
      </c>
      <c r="B44">
        <f>Table!B44</f>
        <v>79892825</v>
      </c>
      <c r="C44" t="str">
        <f>RIGHT(Liftover!B44,LEN(Liftover!B44)-FIND("-",Liftover!B44))</f>
        <v>83101804</v>
      </c>
      <c r="D44" t="s">
        <v>24</v>
      </c>
    </row>
    <row r="45" spans="1:4" x14ac:dyDescent="0.35">
      <c r="A45">
        <f>Table!A45</f>
        <v>4</v>
      </c>
      <c r="B45">
        <f>Table!B45</f>
        <v>79915023</v>
      </c>
      <c r="C45" t="str">
        <f>RIGHT(Liftover!B45,LEN(Liftover!B45)-FIND("-",Liftover!B45))</f>
        <v>83124002</v>
      </c>
    </row>
    <row r="46" spans="1:4" x14ac:dyDescent="0.35">
      <c r="A46">
        <f>Table!A46</f>
        <v>4</v>
      </c>
      <c r="B46">
        <f>Table!B46</f>
        <v>79926461</v>
      </c>
      <c r="C46" t="str">
        <f>RIGHT(Liftover!B46,LEN(Liftover!B46)-FIND("-",Liftover!B46))</f>
        <v>83135440</v>
      </c>
    </row>
    <row r="47" spans="1:4" x14ac:dyDescent="0.35">
      <c r="A47">
        <f>Table!A47</f>
        <v>4</v>
      </c>
      <c r="B47">
        <f>Table!B47</f>
        <v>80374988</v>
      </c>
      <c r="C47" t="str">
        <f>RIGHT(Liftover!B47,LEN(Liftover!B47)-FIND("-",Liftover!B47))</f>
        <v>83583014</v>
      </c>
    </row>
    <row r="48" spans="1:4" x14ac:dyDescent="0.35">
      <c r="A48">
        <f>Table!A48</f>
        <v>4</v>
      </c>
      <c r="B48">
        <f>Table!B48</f>
        <v>80388346</v>
      </c>
      <c r="C48" t="str">
        <f>RIGHT(Liftover!B48,LEN(Liftover!B48)-FIND("-",Liftover!B48))</f>
        <v>83596372</v>
      </c>
    </row>
    <row r="49" spans="1:4" x14ac:dyDescent="0.35">
      <c r="A49">
        <f>Table!A49</f>
        <v>5</v>
      </c>
      <c r="B49">
        <f>Table!B49</f>
        <v>3662272</v>
      </c>
      <c r="C49" t="str">
        <f>RIGHT(Liftover!B49,LEN(Liftover!B49)-FIND("-",Liftover!B49))</f>
        <v>6666105</v>
      </c>
    </row>
    <row r="50" spans="1:4" x14ac:dyDescent="0.35">
      <c r="A50">
        <f>Table!A50</f>
        <v>5</v>
      </c>
      <c r="B50">
        <f>Table!B50</f>
        <v>3668337</v>
      </c>
      <c r="C50" t="str">
        <f>RIGHT(Liftover!B50,LEN(Liftover!B50)-FIND("-",Liftover!B50))</f>
        <v>6672170</v>
      </c>
    </row>
    <row r="51" spans="1:4" x14ac:dyDescent="0.35">
      <c r="A51">
        <f>Table!A51</f>
        <v>5</v>
      </c>
      <c r="B51">
        <f>Table!B51</f>
        <v>3807420</v>
      </c>
      <c r="C51" t="str">
        <f>RIGHT(Liftover!B51,LEN(Liftover!B51)-FIND("-",Liftover!B51))</f>
        <v>6811163</v>
      </c>
    </row>
    <row r="52" spans="1:4" x14ac:dyDescent="0.35">
      <c r="A52">
        <f>Table!A52</f>
        <v>5</v>
      </c>
      <c r="B52">
        <f>Table!B52</f>
        <v>4064061</v>
      </c>
      <c r="C52" t="str">
        <f>RIGHT(Liftover!B52,LEN(Liftover!B52)-FIND("-",Liftover!B52))</f>
        <v>7067664</v>
      </c>
      <c r="D52" t="s">
        <v>22</v>
      </c>
    </row>
    <row r="53" spans="1:4" x14ac:dyDescent="0.35">
      <c r="A53">
        <f>Table!A53</f>
        <v>5</v>
      </c>
      <c r="B53">
        <f>Table!B53</f>
        <v>4093514</v>
      </c>
      <c r="C53" t="str">
        <f>RIGHT(Liftover!B53,LEN(Liftover!B53)-FIND("-",Liftover!B53))</f>
        <v>7097117</v>
      </c>
      <c r="D53" t="s">
        <v>22</v>
      </c>
    </row>
    <row r="54" spans="1:4" x14ac:dyDescent="0.35">
      <c r="A54">
        <f>Table!A54</f>
        <v>5</v>
      </c>
      <c r="B54">
        <f>Table!B54</f>
        <v>6838932</v>
      </c>
      <c r="C54" t="str">
        <f>RIGHT(Liftover!B54,LEN(Liftover!B54)-FIND("-",Liftover!B54))</f>
        <v>9840309</v>
      </c>
    </row>
    <row r="55" spans="1:4" x14ac:dyDescent="0.35">
      <c r="A55">
        <f>Table!A55</f>
        <v>5</v>
      </c>
      <c r="B55">
        <f>Table!B55</f>
        <v>6845530</v>
      </c>
      <c r="C55" t="str">
        <f>RIGHT(Liftover!B55,LEN(Liftover!B55)-FIND("-",Liftover!B55))</f>
        <v>9846907</v>
      </c>
    </row>
    <row r="56" spans="1:4" x14ac:dyDescent="0.35">
      <c r="A56">
        <f>Table!A56</f>
        <v>5</v>
      </c>
      <c r="B56">
        <f>Table!B56</f>
        <v>6859691</v>
      </c>
      <c r="C56" t="str">
        <f>RIGHT(Liftover!B56,LEN(Liftover!B56)-FIND("-",Liftover!B56))</f>
        <v>9861068</v>
      </c>
    </row>
    <row r="57" spans="1:4" x14ac:dyDescent="0.35">
      <c r="A57">
        <f>Table!A57</f>
        <v>5</v>
      </c>
      <c r="B57">
        <f>Table!B57</f>
        <v>34062036</v>
      </c>
      <c r="C57" t="str">
        <f>RIGHT(Liftover!B57,LEN(Liftover!B57)-FIND("-",Liftover!B57))</f>
        <v>37055529</v>
      </c>
    </row>
    <row r="58" spans="1:4" x14ac:dyDescent="0.35">
      <c r="A58">
        <f>Table!A58</f>
        <v>5</v>
      </c>
      <c r="B58">
        <f>Table!B58</f>
        <v>40202215</v>
      </c>
      <c r="C58" t="str">
        <f>RIGHT(Liftover!B58,LEN(Liftover!B58)-FIND("-",Liftover!B58))</f>
        <v>43202747</v>
      </c>
    </row>
    <row r="59" spans="1:4" x14ac:dyDescent="0.35">
      <c r="A59">
        <f>Table!A59</f>
        <v>5</v>
      </c>
      <c r="B59">
        <f>Table!B59</f>
        <v>42006811</v>
      </c>
      <c r="C59" t="str">
        <f>RIGHT(Liftover!B59,LEN(Liftover!B59)-FIND("-",Liftover!B59))</f>
        <v>45007528</v>
      </c>
      <c r="D59" t="s">
        <v>24</v>
      </c>
    </row>
    <row r="60" spans="1:4" x14ac:dyDescent="0.35">
      <c r="A60">
        <f>Table!A60</f>
        <v>5</v>
      </c>
      <c r="B60">
        <f>Table!B60</f>
        <v>42038858</v>
      </c>
      <c r="C60" t="str">
        <f>RIGHT(Liftover!B60,LEN(Liftover!B60)-FIND("-",Liftover!B60))</f>
        <v>45039575</v>
      </c>
      <c r="D60" t="s">
        <v>24</v>
      </c>
    </row>
    <row r="61" spans="1:4" x14ac:dyDescent="0.35">
      <c r="A61">
        <f>Table!A61</f>
        <v>5</v>
      </c>
      <c r="B61">
        <f>Table!B61</f>
        <v>42067631</v>
      </c>
      <c r="C61" t="str">
        <f>RIGHT(Liftover!B61,LEN(Liftover!B61)-FIND("-",Liftover!B61))</f>
        <v>45068348</v>
      </c>
      <c r="D61" t="s">
        <v>24</v>
      </c>
    </row>
    <row r="62" spans="1:4" x14ac:dyDescent="0.35">
      <c r="A62">
        <f>Table!A62</f>
        <v>5</v>
      </c>
      <c r="B62">
        <f>Table!B62</f>
        <v>42068464</v>
      </c>
      <c r="C62" t="str">
        <f>RIGHT(Liftover!B62,LEN(Liftover!B62)-FIND("-",Liftover!B62))</f>
        <v>45069181</v>
      </c>
      <c r="D62" t="s">
        <v>24</v>
      </c>
    </row>
    <row r="63" spans="1:4" x14ac:dyDescent="0.35">
      <c r="A63">
        <f>Table!A63</f>
        <v>6</v>
      </c>
      <c r="B63">
        <f>Table!B63</f>
        <v>33476699</v>
      </c>
      <c r="C63" t="str">
        <f>RIGHT(Liftover!B63,LEN(Liftover!B63)-FIND("-",Liftover!B63))</f>
        <v>36517359</v>
      </c>
      <c r="D63" t="s">
        <v>130</v>
      </c>
    </row>
    <row r="64" spans="1:4" x14ac:dyDescent="0.35">
      <c r="A64">
        <f>Table!A64</f>
        <v>6</v>
      </c>
      <c r="B64">
        <f>Table!B64</f>
        <v>33487301</v>
      </c>
      <c r="C64" t="str">
        <f>RIGHT(Liftover!B64,LEN(Liftover!B64)-FIND("-",Liftover!B64))</f>
        <v>36527961</v>
      </c>
      <c r="D64" t="s">
        <v>130</v>
      </c>
    </row>
    <row r="65" spans="1:4" x14ac:dyDescent="0.35">
      <c r="A65">
        <f>Table!A65</f>
        <v>6</v>
      </c>
      <c r="B65">
        <f>Table!B65</f>
        <v>33510473</v>
      </c>
      <c r="C65" t="str">
        <f>RIGHT(Liftover!B65,LEN(Liftover!B65)-FIND("-",Liftover!B65))</f>
        <v>36551133</v>
      </c>
      <c r="D65" t="s">
        <v>130</v>
      </c>
    </row>
    <row r="66" spans="1:4" x14ac:dyDescent="0.35">
      <c r="A66">
        <f>Table!A66</f>
        <v>6</v>
      </c>
      <c r="B66">
        <f>Table!B66</f>
        <v>33515108</v>
      </c>
      <c r="C66" t="str">
        <f>RIGHT(Liftover!B66,LEN(Liftover!B66)-FIND("-",Liftover!B66))</f>
        <v>36555768</v>
      </c>
      <c r="D66" t="s">
        <v>130</v>
      </c>
    </row>
    <row r="67" spans="1:4" x14ac:dyDescent="0.35">
      <c r="A67">
        <f>Table!A67</f>
        <v>6</v>
      </c>
      <c r="B67">
        <f>Table!B67</f>
        <v>33536974</v>
      </c>
      <c r="C67" t="str">
        <f>RIGHT(Liftover!B67,LEN(Liftover!B67)-FIND("-",Liftover!B67))</f>
        <v>36577634</v>
      </c>
      <c r="D67" t="s">
        <v>130</v>
      </c>
    </row>
    <row r="68" spans="1:4" x14ac:dyDescent="0.35">
      <c r="A68">
        <f>Table!A68</f>
        <v>6</v>
      </c>
      <c r="B68">
        <f>Table!B68</f>
        <v>33550064</v>
      </c>
      <c r="C68" t="str">
        <f>RIGHT(Liftover!B68,LEN(Liftover!B68)-FIND("-",Liftover!B68))</f>
        <v>36590724</v>
      </c>
      <c r="D68" t="s">
        <v>130</v>
      </c>
    </row>
    <row r="69" spans="1:4" x14ac:dyDescent="0.35">
      <c r="A69">
        <f>Table!A69</f>
        <v>6</v>
      </c>
      <c r="B69">
        <f>Table!B69</f>
        <v>33557870</v>
      </c>
      <c r="C69" t="str">
        <f>RIGHT(Liftover!B69,LEN(Liftover!B69)-FIND("-",Liftover!B69))</f>
        <v>36598530</v>
      </c>
      <c r="D69" t="s">
        <v>130</v>
      </c>
    </row>
    <row r="70" spans="1:4" x14ac:dyDescent="0.35">
      <c r="A70">
        <f>Table!A70</f>
        <v>6</v>
      </c>
      <c r="B70">
        <f>Table!B70</f>
        <v>33564506</v>
      </c>
      <c r="C70" t="str">
        <f>RIGHT(Liftover!B70,LEN(Liftover!B70)-FIND("-",Liftover!B70))</f>
        <v>36605166</v>
      </c>
      <c r="D70" t="s">
        <v>24</v>
      </c>
    </row>
    <row r="71" spans="1:4" x14ac:dyDescent="0.35">
      <c r="A71">
        <f>Table!A71</f>
        <v>6</v>
      </c>
      <c r="B71">
        <f>Table!B71</f>
        <v>33577636</v>
      </c>
      <c r="C71" t="str">
        <f>RIGHT(Liftover!B71,LEN(Liftover!B71)-FIND("-",Liftover!B71))</f>
        <v>36618296</v>
      </c>
      <c r="D71" t="s">
        <v>24</v>
      </c>
    </row>
    <row r="72" spans="1:4" x14ac:dyDescent="0.35">
      <c r="A72">
        <f>Table!A72</f>
        <v>6</v>
      </c>
      <c r="B72">
        <f>Table!B72</f>
        <v>33587985</v>
      </c>
      <c r="C72" t="str">
        <f>RIGHT(Liftover!B72,LEN(Liftover!B72)-FIND("-",Liftover!B72))</f>
        <v>36628645</v>
      </c>
      <c r="D72" t="s">
        <v>24</v>
      </c>
    </row>
    <row r="73" spans="1:4" x14ac:dyDescent="0.35">
      <c r="A73">
        <f>Table!A73</f>
        <v>6</v>
      </c>
      <c r="B73">
        <f>Table!B73</f>
        <v>33607897</v>
      </c>
      <c r="C73" t="str">
        <f>RIGHT(Liftover!B73,LEN(Liftover!B73)-FIND("-",Liftover!B73))</f>
        <v>36648557</v>
      </c>
      <c r="D73" t="s">
        <v>24</v>
      </c>
    </row>
    <row r="74" spans="1:4" x14ac:dyDescent="0.35">
      <c r="A74">
        <f>Table!A74</f>
        <v>6</v>
      </c>
      <c r="B74">
        <f>Table!B74</f>
        <v>33612550</v>
      </c>
      <c r="C74" t="str">
        <f>RIGHT(Liftover!B74,LEN(Liftover!B74)-FIND("-",Liftover!B74))</f>
        <v>36653210</v>
      </c>
      <c r="D74" t="s">
        <v>24</v>
      </c>
    </row>
    <row r="75" spans="1:4" x14ac:dyDescent="0.35">
      <c r="A75">
        <f>Table!A75</f>
        <v>6</v>
      </c>
      <c r="B75">
        <f>Table!B75</f>
        <v>33723176</v>
      </c>
      <c r="C75" t="str">
        <f>RIGHT(Liftover!B75,LEN(Liftover!B75)-FIND("-",Liftover!B75))</f>
        <v>36763836</v>
      </c>
      <c r="D75" t="s">
        <v>24</v>
      </c>
    </row>
    <row r="76" spans="1:4" x14ac:dyDescent="0.35">
      <c r="A76">
        <f>Table!A76</f>
        <v>6</v>
      </c>
      <c r="B76">
        <f>Table!B76</f>
        <v>33739474</v>
      </c>
      <c r="C76" t="str">
        <f>RIGHT(Liftover!B76,LEN(Liftover!B76)-FIND("-",Liftover!B76))</f>
        <v>36780134</v>
      </c>
      <c r="D76" t="s">
        <v>24</v>
      </c>
    </row>
    <row r="77" spans="1:4" x14ac:dyDescent="0.35">
      <c r="A77">
        <f>Table!A77</f>
        <v>6</v>
      </c>
      <c r="B77">
        <f>Table!B77</f>
        <v>47344887</v>
      </c>
      <c r="C77" t="str">
        <f>RIGHT(Liftover!B77,LEN(Liftover!B77)-FIND("-",Liftover!B77))</f>
        <v>50398634</v>
      </c>
      <c r="D77" t="s">
        <v>842</v>
      </c>
    </row>
    <row r="78" spans="1:4" x14ac:dyDescent="0.35">
      <c r="A78">
        <f>Table!A78</f>
        <v>6</v>
      </c>
      <c r="B78">
        <f>Table!B78</f>
        <v>47380543</v>
      </c>
      <c r="C78" t="str">
        <f>RIGHT(Liftover!B78,LEN(Liftover!B78)-FIND("-",Liftover!B78))</f>
        <v>50434290</v>
      </c>
      <c r="D78" t="s">
        <v>843</v>
      </c>
    </row>
    <row r="79" spans="1:4" x14ac:dyDescent="0.35">
      <c r="A79">
        <f>Table!A79</f>
        <v>7</v>
      </c>
      <c r="B79">
        <f>Table!B79</f>
        <v>24652821</v>
      </c>
      <c r="C79" t="str">
        <f>RIGHT(Liftover!B79,LEN(Liftover!B79)-FIND("-",Liftover!B79))</f>
        <v>27620854</v>
      </c>
      <c r="D79" t="s">
        <v>18</v>
      </c>
    </row>
    <row r="80" spans="1:4" x14ac:dyDescent="0.35">
      <c r="A80">
        <f>Table!A80</f>
        <v>7</v>
      </c>
      <c r="B80">
        <f>Table!B80</f>
        <v>24664438</v>
      </c>
      <c r="C80" t="str">
        <f>RIGHT(Liftover!B80,LEN(Liftover!B80)-FIND("-",Liftover!B80))</f>
        <v>27632471</v>
      </c>
      <c r="D80" t="s">
        <v>18</v>
      </c>
    </row>
    <row r="81" spans="1:4" x14ac:dyDescent="0.35">
      <c r="A81">
        <f>Table!A81</f>
        <v>7</v>
      </c>
      <c r="B81">
        <f>Table!B81</f>
        <v>43702273</v>
      </c>
      <c r="C81" t="str">
        <f>RIGHT(Liftover!B81,LEN(Liftover!B81)-FIND("-",Liftover!B81))</f>
        <v>46679357</v>
      </c>
    </row>
    <row r="82" spans="1:4" x14ac:dyDescent="0.35">
      <c r="A82">
        <f>Table!A82</f>
        <v>7</v>
      </c>
      <c r="B82">
        <f>Table!B82</f>
        <v>43719549</v>
      </c>
      <c r="C82" t="str">
        <f>RIGHT(Liftover!B82,LEN(Liftover!B82)-FIND("-",Liftover!B82))</f>
        <v>46696633</v>
      </c>
    </row>
    <row r="83" spans="1:4" x14ac:dyDescent="0.35">
      <c r="A83">
        <f>Table!A83</f>
        <v>7</v>
      </c>
      <c r="B83">
        <f>Table!B83</f>
        <v>43824889</v>
      </c>
      <c r="C83" t="str">
        <f>RIGHT(Liftover!B83,LEN(Liftover!B83)-FIND("-",Liftover!B83))</f>
        <v>46801973</v>
      </c>
    </row>
    <row r="84" spans="1:4" x14ac:dyDescent="0.35">
      <c r="A84">
        <f>Table!A84</f>
        <v>7</v>
      </c>
      <c r="B84">
        <f>Table!B84</f>
        <v>43839825</v>
      </c>
      <c r="C84" t="str">
        <f>RIGHT(Liftover!B84,LEN(Liftover!B84)-FIND("-",Liftover!B84))</f>
        <v>46816909</v>
      </c>
    </row>
    <row r="85" spans="1:4" x14ac:dyDescent="0.35">
      <c r="A85">
        <f>Table!A85</f>
        <v>7</v>
      </c>
      <c r="B85">
        <f>Table!B85</f>
        <v>45762366</v>
      </c>
      <c r="C85" t="str">
        <f>RIGHT(Liftover!B85,LEN(Liftover!B85)-FIND("-",Liftover!B85))</f>
        <v>48738965</v>
      </c>
    </row>
    <row r="86" spans="1:4" x14ac:dyDescent="0.35">
      <c r="A86">
        <f>Table!A86</f>
        <v>7</v>
      </c>
      <c r="B86">
        <f>Table!B86</f>
        <v>45847066</v>
      </c>
      <c r="C86" t="str">
        <f>RIGHT(Liftover!B86,LEN(Liftover!B86)-FIND("-",Liftover!B86))</f>
        <v>48823665</v>
      </c>
    </row>
    <row r="87" spans="1:4" x14ac:dyDescent="0.35">
      <c r="A87">
        <f>Table!A87</f>
        <v>7</v>
      </c>
      <c r="B87">
        <f>Table!B87</f>
        <v>45862873</v>
      </c>
      <c r="C87" t="str">
        <f>RIGHT(Liftover!B87,LEN(Liftover!B87)-FIND("-",Liftover!B87))</f>
        <v>48839472</v>
      </c>
    </row>
    <row r="88" spans="1:4" x14ac:dyDescent="0.35">
      <c r="A88">
        <f>Table!A88</f>
        <v>7</v>
      </c>
      <c r="B88">
        <f>Table!B88</f>
        <v>45870051</v>
      </c>
      <c r="C88" t="str">
        <f>RIGHT(Liftover!B88,LEN(Liftover!B88)-FIND("-",Liftover!B88))</f>
        <v>48846650</v>
      </c>
    </row>
    <row r="89" spans="1:4" x14ac:dyDescent="0.35">
      <c r="A89">
        <f>Table!A89</f>
        <v>7</v>
      </c>
      <c r="B89">
        <f>Table!B89</f>
        <v>45888863</v>
      </c>
      <c r="C89" t="str">
        <f>RIGHT(Liftover!B89,LEN(Liftover!B89)-FIND("-",Liftover!B89))</f>
        <v>48865462</v>
      </c>
    </row>
    <row r="90" spans="1:4" x14ac:dyDescent="0.35">
      <c r="A90">
        <f>Table!A90</f>
        <v>7</v>
      </c>
      <c r="B90">
        <f>Table!B90</f>
        <v>45909278</v>
      </c>
      <c r="C90" t="str">
        <f>RIGHT(Liftover!B90,LEN(Liftover!B90)-FIND("-",Liftover!B90))</f>
        <v>48885877</v>
      </c>
    </row>
    <row r="91" spans="1:4" x14ac:dyDescent="0.35">
      <c r="A91">
        <f>Table!A91</f>
        <v>7</v>
      </c>
      <c r="B91">
        <f>Table!B91</f>
        <v>45943309</v>
      </c>
      <c r="C91" t="str">
        <f>RIGHT(Liftover!B91,LEN(Liftover!B91)-FIND("-",Liftover!B91))</f>
        <v>48919908</v>
      </c>
    </row>
    <row r="92" spans="1:4" x14ac:dyDescent="0.35">
      <c r="A92">
        <f>Table!A92</f>
        <v>7</v>
      </c>
      <c r="B92">
        <f>Table!B92</f>
        <v>48982155</v>
      </c>
      <c r="C92" t="str">
        <f>RIGHT(Liftover!B92,LEN(Liftover!B92)-FIND("-",Liftover!B92))</f>
        <v>51960102</v>
      </c>
      <c r="D92" t="s">
        <v>24</v>
      </c>
    </row>
    <row r="93" spans="1:4" x14ac:dyDescent="0.35">
      <c r="A93">
        <f>Table!A93</f>
        <v>7</v>
      </c>
      <c r="B93">
        <f>Table!B93</f>
        <v>54357413</v>
      </c>
      <c r="C93" t="str">
        <f>RIGHT(Liftover!B93,LEN(Liftover!B93)-FIND("-",Liftover!B93))</f>
        <v>57338574</v>
      </c>
    </row>
    <row r="94" spans="1:4" x14ac:dyDescent="0.35">
      <c r="A94">
        <f>Table!A94</f>
        <v>7</v>
      </c>
      <c r="B94">
        <f>Table!B94</f>
        <v>54367434</v>
      </c>
      <c r="C94" t="str">
        <f>RIGHT(Liftover!B94,LEN(Liftover!B94)-FIND("-",Liftover!B94))</f>
        <v>57348595</v>
      </c>
    </row>
    <row r="95" spans="1:4" x14ac:dyDescent="0.35">
      <c r="A95">
        <f>Table!A95</f>
        <v>7</v>
      </c>
      <c r="B95">
        <f>Table!B95</f>
        <v>54510930</v>
      </c>
      <c r="C95" t="str">
        <f>RIGHT(Liftover!B95,LEN(Liftover!B95)-FIND("-",Liftover!B95))</f>
        <v>57492091</v>
      </c>
    </row>
    <row r="96" spans="1:4" x14ac:dyDescent="0.35">
      <c r="A96">
        <f>Table!A96</f>
        <v>7</v>
      </c>
      <c r="B96">
        <f>Table!B96</f>
        <v>54529565</v>
      </c>
      <c r="C96" t="str">
        <f>RIGHT(Liftover!B96,LEN(Liftover!B96)-FIND("-",Liftover!B96))</f>
        <v>57510726</v>
      </c>
    </row>
    <row r="97" spans="1:4" x14ac:dyDescent="0.35">
      <c r="A97">
        <f>Table!A97</f>
        <v>7</v>
      </c>
      <c r="B97">
        <f>Table!B97</f>
        <v>56099877</v>
      </c>
      <c r="C97" t="str">
        <f>RIGHT(Liftover!B97,LEN(Liftover!B97)-FIND("-",Liftover!B97))</f>
        <v>59080572</v>
      </c>
    </row>
    <row r="98" spans="1:4" x14ac:dyDescent="0.35">
      <c r="A98">
        <f>Table!A98</f>
        <v>8</v>
      </c>
      <c r="B98">
        <f>Table!B98</f>
        <v>1589632</v>
      </c>
      <c r="C98" t="str">
        <f>RIGHT(Liftover!B98,LEN(Liftover!B98)-FIND("-",Liftover!B98))</f>
        <v>4587821</v>
      </c>
    </row>
    <row r="99" spans="1:4" x14ac:dyDescent="0.35">
      <c r="A99">
        <f>Table!A99</f>
        <v>8</v>
      </c>
      <c r="B99">
        <f>Table!B99</f>
        <v>1620419</v>
      </c>
      <c r="C99" t="str">
        <f>RIGHT(Liftover!B99,LEN(Liftover!B99)-FIND("-",Liftover!B99))</f>
        <v>4618608</v>
      </c>
    </row>
    <row r="100" spans="1:4" x14ac:dyDescent="0.35">
      <c r="A100">
        <f>Table!A100</f>
        <v>8</v>
      </c>
      <c r="B100">
        <f>Table!B100</f>
        <v>1639245</v>
      </c>
      <c r="C100" t="str">
        <f>RIGHT(Liftover!B100,LEN(Liftover!B100)-FIND("-",Liftover!B100))</f>
        <v>4637426</v>
      </c>
    </row>
    <row r="101" spans="1:4" x14ac:dyDescent="0.35">
      <c r="A101">
        <f>Table!A101</f>
        <v>8</v>
      </c>
      <c r="B101">
        <f>Table!B101</f>
        <v>1668981</v>
      </c>
      <c r="C101" t="str">
        <f>RIGHT(Liftover!B101,LEN(Liftover!B101)-FIND("-",Liftover!B101))</f>
        <v>4667162</v>
      </c>
    </row>
    <row r="102" spans="1:4" x14ac:dyDescent="0.35">
      <c r="A102">
        <f>Table!A102</f>
        <v>8</v>
      </c>
      <c r="B102">
        <f>Table!B102</f>
        <v>1675719</v>
      </c>
      <c r="C102" t="str">
        <f>RIGHT(Liftover!B102,LEN(Liftover!B102)-FIND("-",Liftover!B102))</f>
        <v>4673900</v>
      </c>
    </row>
    <row r="103" spans="1:4" x14ac:dyDescent="0.35">
      <c r="A103">
        <f>Table!A103</f>
        <v>8</v>
      </c>
      <c r="B103">
        <f>Table!B103</f>
        <v>7601169</v>
      </c>
      <c r="C103" t="str">
        <f>RIGHT(Liftover!B103,LEN(Liftover!B103)-FIND("-",Liftover!B103))</f>
        <v>10606480</v>
      </c>
    </row>
    <row r="104" spans="1:4" x14ac:dyDescent="0.35">
      <c r="A104">
        <f>Table!A104</f>
        <v>8</v>
      </c>
      <c r="B104">
        <f>Table!B104</f>
        <v>7735497</v>
      </c>
      <c r="C104" t="str">
        <f>RIGHT(Liftover!B104,LEN(Liftover!B104)-FIND("-",Liftover!B104))</f>
        <v>10740785</v>
      </c>
    </row>
    <row r="105" spans="1:4" x14ac:dyDescent="0.35">
      <c r="A105">
        <f>Table!A105</f>
        <v>8</v>
      </c>
      <c r="B105">
        <f>Table!B105</f>
        <v>21196557</v>
      </c>
      <c r="C105" t="str">
        <f>RIGHT(Liftover!B105,LEN(Liftover!B105)-FIND("-",Liftover!B105))</f>
        <v>24203358</v>
      </c>
    </row>
    <row r="106" spans="1:4" x14ac:dyDescent="0.35">
      <c r="A106">
        <f>Table!A106</f>
        <v>8</v>
      </c>
      <c r="B106">
        <f>Table!B106</f>
        <v>46608702</v>
      </c>
      <c r="C106" t="str">
        <f>RIGHT(Liftover!B106,LEN(Liftover!B106)-FIND("-",Liftover!B106))</f>
        <v>49646228</v>
      </c>
    </row>
    <row r="107" spans="1:4" x14ac:dyDescent="0.35">
      <c r="A107">
        <f>Table!A107</f>
        <v>9</v>
      </c>
      <c r="B107">
        <f>Table!B107</f>
        <v>29752455</v>
      </c>
      <c r="C107" t="str">
        <f>RIGHT(Liftover!B107,LEN(Liftover!B107)-FIND("-",Liftover!B107))</f>
        <v>33075236</v>
      </c>
    </row>
    <row r="108" spans="1:4" x14ac:dyDescent="0.35">
      <c r="A108">
        <f>Table!A108</f>
        <v>9</v>
      </c>
      <c r="B108">
        <f>Table!B108</f>
        <v>29831895</v>
      </c>
      <c r="C108" t="str">
        <f>RIGHT(Liftover!B108,LEN(Liftover!B108)-FIND("-",Liftover!B108))</f>
        <v>33154676</v>
      </c>
    </row>
    <row r="109" spans="1:4" x14ac:dyDescent="0.35">
      <c r="A109">
        <f>Table!A109</f>
        <v>9</v>
      </c>
      <c r="B109">
        <f>Table!B109</f>
        <v>44176284</v>
      </c>
      <c r="C109" t="str">
        <f>RIGHT(Liftover!B109,LEN(Liftover!B109)-FIND("-",Liftover!B109))</f>
        <v>47501319</v>
      </c>
      <c r="D109" t="s">
        <v>22</v>
      </c>
    </row>
    <row r="110" spans="1:4" x14ac:dyDescent="0.35">
      <c r="A110">
        <f>Table!A110</f>
        <v>10</v>
      </c>
      <c r="B110">
        <f>Table!B110</f>
        <v>4413901</v>
      </c>
      <c r="C110" t="str">
        <f>RIGHT(Liftover!B110,LEN(Liftover!B110)-FIND("-",Liftover!B110))</f>
        <v>7399630</v>
      </c>
    </row>
    <row r="111" spans="1:4" x14ac:dyDescent="0.35">
      <c r="A111">
        <f>Table!A111</f>
        <v>10</v>
      </c>
      <c r="B111">
        <f>Table!B111</f>
        <v>8070103</v>
      </c>
      <c r="C111" t="str">
        <f>RIGHT(Liftover!B111,LEN(Liftover!B111)-FIND("-",Liftover!B111))</f>
        <v>11056641</v>
      </c>
      <c r="D111" t="s">
        <v>1540</v>
      </c>
    </row>
    <row r="112" spans="1:4" x14ac:dyDescent="0.35">
      <c r="A112">
        <f>Table!A112</f>
        <v>10</v>
      </c>
      <c r="B112">
        <f>Table!B112</f>
        <v>44372549</v>
      </c>
      <c r="C112" t="str">
        <f>RIGHT(Liftover!B112,LEN(Liftover!B112)-FIND("-",Liftover!B112))</f>
        <v>47495987</v>
      </c>
      <c r="D112" t="s">
        <v>22</v>
      </c>
    </row>
    <row r="113" spans="1:4" x14ac:dyDescent="0.35">
      <c r="A113">
        <f>Table!A113</f>
        <v>10</v>
      </c>
      <c r="B113">
        <f>Table!B113</f>
        <v>44388924</v>
      </c>
      <c r="C113" t="str">
        <f>RIGHT(Liftover!B113,LEN(Liftover!B113)-FIND("-",Liftover!B113))</f>
        <v>47512353</v>
      </c>
      <c r="D113" t="s">
        <v>22</v>
      </c>
    </row>
    <row r="114" spans="1:4" x14ac:dyDescent="0.35">
      <c r="A114">
        <f>Table!A114</f>
        <v>10</v>
      </c>
      <c r="B114">
        <f>Table!B114</f>
        <v>46053118</v>
      </c>
      <c r="C114" t="str">
        <f>RIGHT(Liftover!B114,LEN(Liftover!B114)-FIND("-",Liftover!B114))</f>
        <v>49180284</v>
      </c>
    </row>
    <row r="115" spans="1:4" x14ac:dyDescent="0.35">
      <c r="A115">
        <f>Table!A115</f>
        <v>11</v>
      </c>
      <c r="B115">
        <f>Table!B115</f>
        <v>37403166</v>
      </c>
      <c r="C115" t="str">
        <f>RIGHT(Liftover!B115,LEN(Liftover!B115)-FIND("-",Liftover!B115))</f>
        <v>40431947</v>
      </c>
    </row>
    <row r="116" spans="1:4" x14ac:dyDescent="0.35">
      <c r="A116">
        <f>Table!A116</f>
        <v>11</v>
      </c>
      <c r="B116">
        <f>Table!B116</f>
        <v>54324689</v>
      </c>
      <c r="C116" t="str">
        <f>RIGHT(Liftover!B116,LEN(Liftover!B116)-FIND("-",Liftover!B116))</f>
        <v>57353092</v>
      </c>
      <c r="D116" t="s">
        <v>24</v>
      </c>
    </row>
    <row r="117" spans="1:4" x14ac:dyDescent="0.35">
      <c r="A117">
        <f>Table!A117</f>
        <v>11</v>
      </c>
      <c r="B117">
        <f>Table!B117</f>
        <v>54347903</v>
      </c>
      <c r="C117" t="str">
        <f>RIGHT(Liftover!B117,LEN(Liftover!B117)-FIND("-",Liftover!B117))</f>
        <v>57376306</v>
      </c>
      <c r="D117" t="s">
        <v>24</v>
      </c>
    </row>
    <row r="118" spans="1:4" x14ac:dyDescent="0.35">
      <c r="A118">
        <f>Table!A118</f>
        <v>11</v>
      </c>
      <c r="B118">
        <f>Table!B118</f>
        <v>54368623</v>
      </c>
      <c r="C118" t="str">
        <f>RIGHT(Liftover!B118,LEN(Liftover!B118)-FIND("-",Liftover!B118))</f>
        <v>57397026</v>
      </c>
      <c r="D118" t="s">
        <v>24</v>
      </c>
    </row>
    <row r="119" spans="1:4" x14ac:dyDescent="0.35">
      <c r="A119">
        <f>Table!A119</f>
        <v>11</v>
      </c>
      <c r="B119">
        <f>Table!B119</f>
        <v>54391443</v>
      </c>
      <c r="C119" t="str">
        <f>RIGHT(Liftover!B119,LEN(Liftover!B119)-FIND("-",Liftover!B119))</f>
        <v>57419846</v>
      </c>
      <c r="D119" t="s">
        <v>24</v>
      </c>
    </row>
    <row r="120" spans="1:4" x14ac:dyDescent="0.35">
      <c r="A120">
        <f>Table!A120</f>
        <v>12</v>
      </c>
      <c r="B120">
        <f>Table!B120</f>
        <v>25497970</v>
      </c>
      <c r="C120" t="str">
        <f>RIGHT(Liftover!B120,LEN(Liftover!B120)-FIND("-",Liftover!B120))</f>
        <v>28499534</v>
      </c>
    </row>
    <row r="121" spans="1:4" x14ac:dyDescent="0.35">
      <c r="A121">
        <f>Table!A121</f>
        <v>12</v>
      </c>
      <c r="B121">
        <f>Table!B121</f>
        <v>26284264</v>
      </c>
      <c r="C121" t="str">
        <f>RIGHT(Liftover!B121,LEN(Liftover!B121)-FIND("-",Liftover!B121))</f>
        <v>29285828</v>
      </c>
    </row>
    <row r="122" spans="1:4" x14ac:dyDescent="0.35">
      <c r="A122">
        <f>Table!A122</f>
        <v>12</v>
      </c>
      <c r="B122">
        <f>Table!B122</f>
        <v>27248464</v>
      </c>
      <c r="C122" t="str">
        <f>RIGHT(Liftover!B122,LEN(Liftover!B122)-FIND("-",Liftover!B122))</f>
        <v>30248596</v>
      </c>
    </row>
    <row r="123" spans="1:4" x14ac:dyDescent="0.35">
      <c r="A123">
        <f>Table!A123</f>
        <v>12</v>
      </c>
      <c r="B123">
        <f>Table!B123</f>
        <v>31671091</v>
      </c>
      <c r="C123" t="str">
        <f>RIGHT(Liftover!B123,LEN(Liftover!B123)-FIND("-",Liftover!B123))</f>
        <v>34671489</v>
      </c>
    </row>
    <row r="124" spans="1:4" x14ac:dyDescent="0.35">
      <c r="A124">
        <f>Table!A124</f>
        <v>12</v>
      </c>
      <c r="B124">
        <f>Table!B124</f>
        <v>31691990</v>
      </c>
      <c r="C124" t="str">
        <f>RIGHT(Liftover!B124,LEN(Liftover!B124)-FIND("-",Liftover!B124))</f>
        <v>34692388</v>
      </c>
    </row>
    <row r="125" spans="1:4" x14ac:dyDescent="0.35">
      <c r="A125">
        <f>Table!A125</f>
        <v>12</v>
      </c>
      <c r="B125">
        <f>Table!B125</f>
        <v>31745290</v>
      </c>
      <c r="C125" t="str">
        <f>RIGHT(Liftover!B125,LEN(Liftover!B125)-FIND("-",Liftover!B125))</f>
        <v>34745330</v>
      </c>
    </row>
    <row r="126" spans="1:4" x14ac:dyDescent="0.35">
      <c r="A126">
        <f>Table!A126</f>
        <v>12</v>
      </c>
      <c r="B126">
        <f>Table!B126</f>
        <v>31835704</v>
      </c>
      <c r="C126" t="str">
        <f>RIGHT(Liftover!B126,LEN(Liftover!B126)-FIND("-",Liftover!B126))</f>
        <v>34835744</v>
      </c>
    </row>
    <row r="127" spans="1:4" x14ac:dyDescent="0.35">
      <c r="A127">
        <f>Table!A127</f>
        <v>13</v>
      </c>
      <c r="B127">
        <f>Table!B127</f>
        <v>4180065</v>
      </c>
      <c r="C127" t="str">
        <f>RIGHT(Liftover!B127,LEN(Liftover!B127)-FIND("-",Liftover!B127))</f>
        <v>7199010</v>
      </c>
    </row>
    <row r="128" spans="1:4" x14ac:dyDescent="0.35">
      <c r="A128">
        <f>Table!A128</f>
        <v>13</v>
      </c>
      <c r="B128">
        <f>Table!B128</f>
        <v>4199845</v>
      </c>
      <c r="C128" t="str">
        <f>RIGHT(Liftover!B128,LEN(Liftover!B128)-FIND("-",Liftover!B128))</f>
        <v>7218790</v>
      </c>
    </row>
    <row r="129" spans="1:4" x14ac:dyDescent="0.35">
      <c r="A129">
        <f>Table!A129</f>
        <v>13</v>
      </c>
      <c r="B129">
        <f>Table!B129</f>
        <v>4214058</v>
      </c>
      <c r="C129" t="str">
        <f>RIGHT(Liftover!B129,LEN(Liftover!B129)-FIND("-",Liftover!B129))</f>
        <v>7233003</v>
      </c>
    </row>
    <row r="130" spans="1:4" x14ac:dyDescent="0.35">
      <c r="A130">
        <f>Table!A130</f>
        <v>13</v>
      </c>
      <c r="B130">
        <f>Table!B130</f>
        <v>4223549</v>
      </c>
      <c r="C130" t="str">
        <f>RIGHT(Liftover!B130,LEN(Liftover!B130)-FIND("-",Liftover!B130))</f>
        <v>7242494</v>
      </c>
    </row>
    <row r="131" spans="1:4" x14ac:dyDescent="0.35">
      <c r="A131">
        <f>Table!A131</f>
        <v>13</v>
      </c>
      <c r="B131">
        <f>Table!B131</f>
        <v>36023754</v>
      </c>
      <c r="C131" t="str">
        <f>RIGHT(Liftover!B131,LEN(Liftover!B131)-FIND("-",Liftover!B131))</f>
        <v>39069439</v>
      </c>
    </row>
    <row r="132" spans="1:4" x14ac:dyDescent="0.35">
      <c r="A132">
        <f>Table!A132</f>
        <v>13</v>
      </c>
      <c r="B132">
        <f>Table!B132</f>
        <v>36046439</v>
      </c>
      <c r="C132" t="str">
        <f>RIGHT(Liftover!B132,LEN(Liftover!B132)-FIND("-",Liftover!B132))</f>
        <v>39091923</v>
      </c>
    </row>
    <row r="133" spans="1:4" x14ac:dyDescent="0.35">
      <c r="A133">
        <f>Table!A133</f>
        <v>13</v>
      </c>
      <c r="B133">
        <f>Table!B133</f>
        <v>36055860</v>
      </c>
      <c r="C133" t="str">
        <f>RIGHT(Liftover!B133,LEN(Liftover!B133)-FIND("-",Liftover!B133))</f>
        <v>39101344</v>
      </c>
    </row>
    <row r="134" spans="1:4" x14ac:dyDescent="0.35">
      <c r="A134">
        <f>Table!A134</f>
        <v>13</v>
      </c>
      <c r="B134">
        <f>Table!B134</f>
        <v>36072166</v>
      </c>
      <c r="C134" t="str">
        <f>RIGHT(Liftover!B134,LEN(Liftover!B134)-FIND("-",Liftover!B134))</f>
        <v>39117573</v>
      </c>
    </row>
    <row r="135" spans="1:4" x14ac:dyDescent="0.35">
      <c r="A135">
        <f>Table!A135</f>
        <v>13</v>
      </c>
      <c r="B135">
        <f>Table!B135</f>
        <v>36078894</v>
      </c>
      <c r="C135" t="str">
        <f>RIGHT(Liftover!B135,LEN(Liftover!B135)-FIND("-",Liftover!B135))</f>
        <v>39124299</v>
      </c>
    </row>
    <row r="136" spans="1:4" x14ac:dyDescent="0.35">
      <c r="A136">
        <f>Table!A136</f>
        <v>13</v>
      </c>
      <c r="B136">
        <f>Table!B136</f>
        <v>36089188</v>
      </c>
      <c r="C136" t="str">
        <f>RIGHT(Liftover!B136,LEN(Liftover!B136)-FIND("-",Liftover!B136))</f>
        <v>39134590</v>
      </c>
    </row>
    <row r="137" spans="1:4" x14ac:dyDescent="0.35">
      <c r="A137">
        <f>Table!A137</f>
        <v>13</v>
      </c>
      <c r="B137">
        <f>Table!B137</f>
        <v>36100682</v>
      </c>
      <c r="C137" t="str">
        <f>RIGHT(Liftover!B137,LEN(Liftover!B137)-FIND("-",Liftover!B137))</f>
        <v>39146080</v>
      </c>
    </row>
    <row r="138" spans="1:4" x14ac:dyDescent="0.35">
      <c r="A138">
        <f>Table!A138</f>
        <v>14</v>
      </c>
      <c r="B138">
        <f>Table!B138</f>
        <v>8117811</v>
      </c>
      <c r="C138" t="str">
        <f>RIGHT(Liftover!B138,LEN(Liftover!B138)-FIND("-",Liftover!B138))</f>
        <v>11075085</v>
      </c>
    </row>
    <row r="139" spans="1:4" x14ac:dyDescent="0.35">
      <c r="A139">
        <f>Table!A139</f>
        <v>15</v>
      </c>
      <c r="B139">
        <f>Table!B139</f>
        <v>20281419</v>
      </c>
      <c r="C139" t="str">
        <f>RIGHT(Liftover!B139,LEN(Liftover!B139)-FIND("-",Liftover!B139))</f>
        <v>23289080</v>
      </c>
      <c r="D139" t="s">
        <v>24</v>
      </c>
    </row>
    <row r="140" spans="1:4" x14ac:dyDescent="0.35">
      <c r="A140">
        <f>Table!A140</f>
        <v>15</v>
      </c>
      <c r="B140">
        <f>Table!B140</f>
        <v>20300432</v>
      </c>
      <c r="C140" t="str">
        <f>RIGHT(Liftover!B140,LEN(Liftover!B140)-FIND("-",Liftover!B140))</f>
        <v>23308093</v>
      </c>
      <c r="D140" t="s">
        <v>24</v>
      </c>
    </row>
    <row r="141" spans="1:4" x14ac:dyDescent="0.35">
      <c r="A141">
        <f>Table!A141</f>
        <v>15</v>
      </c>
      <c r="B141">
        <f>Table!B141</f>
        <v>20317533</v>
      </c>
      <c r="C141" t="str">
        <f>RIGHT(Liftover!B141,LEN(Liftover!B141)-FIND("-",Liftover!B141))</f>
        <v>23325194</v>
      </c>
      <c r="D141" t="s">
        <v>24</v>
      </c>
    </row>
    <row r="142" spans="1:4" x14ac:dyDescent="0.35">
      <c r="A142">
        <f>Table!A142</f>
        <v>16</v>
      </c>
      <c r="B142">
        <f>Table!B142</f>
        <v>7435289</v>
      </c>
      <c r="C142" t="str">
        <f>RIGHT(Liftover!B142,LEN(Liftover!B142)-FIND("-",Liftover!B142))</f>
        <v>10399878</v>
      </c>
      <c r="D142" t="s">
        <v>27</v>
      </c>
    </row>
    <row r="143" spans="1:4" x14ac:dyDescent="0.35">
      <c r="A143">
        <f>Table!A143</f>
        <v>16</v>
      </c>
      <c r="B143">
        <f>Table!B143</f>
        <v>7462818</v>
      </c>
      <c r="C143" t="str">
        <f>RIGHT(Liftover!B143,LEN(Liftover!B143)-FIND("-",Liftover!B143))</f>
        <v>10427407</v>
      </c>
      <c r="D143" t="s">
        <v>27</v>
      </c>
    </row>
    <row r="144" spans="1:4" x14ac:dyDescent="0.35">
      <c r="A144">
        <f>Table!A144</f>
        <v>16</v>
      </c>
      <c r="B144">
        <f>Table!B144</f>
        <v>7497368</v>
      </c>
      <c r="C144" t="str">
        <f>RIGHT(Liftover!B144,LEN(Liftover!B144)-FIND("-",Liftover!B144))</f>
        <v>10461957</v>
      </c>
      <c r="D144" t="s">
        <v>27</v>
      </c>
    </row>
    <row r="145" spans="1:4" x14ac:dyDescent="0.35">
      <c r="A145">
        <f>Table!A145</f>
        <v>16</v>
      </c>
      <c r="B145">
        <f>Table!B145</f>
        <v>7511448</v>
      </c>
      <c r="C145" t="str">
        <f>RIGHT(Liftover!B145,LEN(Liftover!B145)-FIND("-",Liftover!B145))</f>
        <v>10476037</v>
      </c>
    </row>
    <row r="146" spans="1:4" x14ac:dyDescent="0.35">
      <c r="A146">
        <f>Table!A146</f>
        <v>16</v>
      </c>
      <c r="B146">
        <f>Table!B146</f>
        <v>7513966</v>
      </c>
      <c r="C146" t="str">
        <f>RIGHT(Liftover!B146,LEN(Liftover!B146)-FIND("-",Liftover!B146))</f>
        <v>10478555</v>
      </c>
    </row>
    <row r="147" spans="1:4" x14ac:dyDescent="0.35">
      <c r="A147">
        <f>Table!A147</f>
        <v>17</v>
      </c>
      <c r="B147">
        <f>Table!B147</f>
        <v>3753156</v>
      </c>
      <c r="C147" t="str">
        <f>RIGHT(Liftover!B147,LEN(Liftover!B147)-FIND("-",Liftover!B147))</f>
        <v>6727634</v>
      </c>
    </row>
    <row r="148" spans="1:4" x14ac:dyDescent="0.35">
      <c r="A148">
        <f>Table!A148</f>
        <v>18</v>
      </c>
      <c r="B148">
        <f>Table!B148</f>
        <v>5182868</v>
      </c>
      <c r="C148" t="str">
        <f>RIGHT(Liftover!B148,LEN(Liftover!B148)-FIND("-",Liftover!B148))</f>
        <v>8169351</v>
      </c>
    </row>
    <row r="149" spans="1:4" x14ac:dyDescent="0.35">
      <c r="A149">
        <f>Table!A149</f>
        <v>18</v>
      </c>
      <c r="B149">
        <f>Table!B149</f>
        <v>29595073</v>
      </c>
      <c r="C149" t="str">
        <f>RIGHT(Liftover!B149,LEN(Liftover!B149)-FIND("-",Liftover!B149))</f>
        <v>32615344</v>
      </c>
    </row>
    <row r="150" spans="1:4" x14ac:dyDescent="0.35">
      <c r="A150">
        <f>Table!A150</f>
        <v>18</v>
      </c>
      <c r="B150">
        <f>Table!B150</f>
        <v>42926246</v>
      </c>
      <c r="C150" t="str">
        <f>RIGHT(Liftover!B150,LEN(Liftover!B150)-FIND("-",Liftover!B150))</f>
        <v>45959923</v>
      </c>
    </row>
    <row r="151" spans="1:4" x14ac:dyDescent="0.35">
      <c r="A151">
        <f>Table!A151</f>
        <v>19</v>
      </c>
      <c r="B151">
        <f>Table!B151</f>
        <v>4813917</v>
      </c>
      <c r="C151" t="str">
        <f>RIGHT(Liftover!B151,LEN(Liftover!B151)-FIND("-",Liftover!B151))</f>
        <v>7815771</v>
      </c>
      <c r="D151" t="s">
        <v>24</v>
      </c>
    </row>
    <row r="152" spans="1:4" x14ac:dyDescent="0.35">
      <c r="A152">
        <f>Table!A152</f>
        <v>19</v>
      </c>
      <c r="B152">
        <f>Table!B152</f>
        <v>6178251</v>
      </c>
      <c r="C152" t="str">
        <f>RIGHT(Liftover!B152,LEN(Liftover!B152)-FIND("-",Liftover!B152))</f>
        <v>9179776</v>
      </c>
      <c r="D152" t="s">
        <v>24</v>
      </c>
    </row>
    <row r="153" spans="1:4" x14ac:dyDescent="0.35">
      <c r="A153">
        <f>Table!A153</f>
        <v>19</v>
      </c>
      <c r="B153">
        <f>Table!B153</f>
        <v>6553427</v>
      </c>
      <c r="C153" t="str">
        <f>RIGHT(Liftover!B153,LEN(Liftover!B153)-FIND("-",Liftover!B153))</f>
        <v>9554836</v>
      </c>
      <c r="D153" t="s">
        <v>24</v>
      </c>
    </row>
    <row r="154" spans="1:4" x14ac:dyDescent="0.35">
      <c r="A154">
        <f>Table!A154</f>
        <v>19</v>
      </c>
      <c r="B154">
        <f>Table!B154</f>
        <v>6560183</v>
      </c>
      <c r="C154" t="str">
        <f>RIGHT(Liftover!B154,LEN(Liftover!B154)-FIND("-",Liftover!B154))</f>
        <v>9561592</v>
      </c>
      <c r="D154" t="s">
        <v>24</v>
      </c>
    </row>
    <row r="155" spans="1:4" x14ac:dyDescent="0.35">
      <c r="A155">
        <f>Table!A155</f>
        <v>19</v>
      </c>
      <c r="B155">
        <f>Table!B155</f>
        <v>6590666</v>
      </c>
      <c r="C155" t="str">
        <f>RIGHT(Liftover!B155,LEN(Liftover!B155)-FIND("-",Liftover!B155))</f>
        <v>9592075</v>
      </c>
      <c r="D155" t="s">
        <v>24</v>
      </c>
    </row>
    <row r="156" spans="1:4" x14ac:dyDescent="0.35">
      <c r="A156">
        <f>Table!A156</f>
        <v>19</v>
      </c>
      <c r="B156">
        <f>Table!B156</f>
        <v>7095253</v>
      </c>
      <c r="C156" t="str">
        <f>RIGHT(Liftover!B156,LEN(Liftover!B156)-FIND("-",Liftover!B156))</f>
        <v>10095345</v>
      </c>
    </row>
    <row r="157" spans="1:4" x14ac:dyDescent="0.35">
      <c r="A157">
        <f>Table!A157</f>
        <v>19</v>
      </c>
      <c r="B157">
        <f>Table!B157</f>
        <v>7097389</v>
      </c>
      <c r="C157" t="str">
        <f>RIGHT(Liftover!B157,LEN(Liftover!B157)-FIND("-",Liftover!B157))</f>
        <v>10097481</v>
      </c>
    </row>
    <row r="158" spans="1:4" x14ac:dyDescent="0.35">
      <c r="A158">
        <f>Table!A158</f>
        <v>19</v>
      </c>
      <c r="B158">
        <f>Table!B158</f>
        <v>7117822</v>
      </c>
      <c r="C158" t="str">
        <f>RIGHT(Liftover!B158,LEN(Liftover!B158)-FIND("-",Liftover!B158))</f>
        <v>10117914</v>
      </c>
    </row>
    <row r="159" spans="1:4" x14ac:dyDescent="0.35">
      <c r="A159">
        <f>Table!A159</f>
        <v>19</v>
      </c>
      <c r="B159">
        <f>Table!B159</f>
        <v>7122489</v>
      </c>
      <c r="C159" t="str">
        <f>RIGHT(Liftover!B159,LEN(Liftover!B159)-FIND("-",Liftover!B159))</f>
        <v>10122581</v>
      </c>
    </row>
    <row r="160" spans="1:4" x14ac:dyDescent="0.35">
      <c r="A160">
        <f>Table!A160</f>
        <v>19</v>
      </c>
      <c r="B160">
        <f>Table!B160</f>
        <v>7134607</v>
      </c>
      <c r="C160" t="str">
        <f>RIGHT(Liftover!B160,LEN(Liftover!B160)-FIND("-",Liftover!B160))</f>
        <v>10134699</v>
      </c>
    </row>
    <row r="161" spans="1:3" x14ac:dyDescent="0.35">
      <c r="A161">
        <f>Table!A161</f>
        <v>20</v>
      </c>
      <c r="B161">
        <f>Table!B161</f>
        <v>13387022</v>
      </c>
      <c r="C161" t="str">
        <f>RIGHT(Liftover!B161,LEN(Liftover!B161)-FIND("-",Liftover!B161))</f>
        <v>16388870</v>
      </c>
    </row>
    <row r="162" spans="1:3" x14ac:dyDescent="0.35">
      <c r="A162">
        <f>Table!A162</f>
        <v>21</v>
      </c>
      <c r="B162">
        <f>Table!B162</f>
        <v>5161435</v>
      </c>
      <c r="C162" t="str">
        <f>RIGHT(Liftover!B162,LEN(Liftover!B162)-FIND("-",Liftover!B162))</f>
        <v>8160908</v>
      </c>
    </row>
    <row r="163" spans="1:3" x14ac:dyDescent="0.35">
      <c r="A163">
        <f>Table!A163</f>
        <v>21</v>
      </c>
      <c r="B163">
        <f>Table!B163</f>
        <v>5163941</v>
      </c>
      <c r="C163" t="str">
        <f>RIGHT(Liftover!B163,LEN(Liftover!B163)-FIND("-",Liftover!B163))</f>
        <v>8163414</v>
      </c>
    </row>
    <row r="164" spans="1:3" x14ac:dyDescent="0.35">
      <c r="A164">
        <f>Table!A164</f>
        <v>22</v>
      </c>
      <c r="B164">
        <f>Table!B164</f>
        <v>11073667</v>
      </c>
      <c r="C164" t="str">
        <f>RIGHT(Liftover!B164,LEN(Liftover!B164)-FIND("-",Liftover!B164))</f>
        <v>14019919</v>
      </c>
    </row>
    <row r="165" spans="1:3" x14ac:dyDescent="0.35">
      <c r="A165">
        <f>Table!A165</f>
        <v>22</v>
      </c>
      <c r="B165">
        <f>Table!B165</f>
        <v>12027888</v>
      </c>
      <c r="C165" t="str">
        <f>RIGHT(Liftover!B165,LEN(Liftover!B165)-FIND("-",Liftover!B165))</f>
        <v>14973791</v>
      </c>
    </row>
    <row r="166" spans="1:3" x14ac:dyDescent="0.35">
      <c r="A166">
        <f>Table!A166</f>
        <v>22</v>
      </c>
      <c r="B166">
        <f>Table!B166</f>
        <v>12039716</v>
      </c>
      <c r="C166" t="str">
        <f>RIGHT(Liftover!B166,LEN(Liftover!B166)-FIND("-",Liftover!B166))</f>
        <v>14985619</v>
      </c>
    </row>
    <row r="167" spans="1:3" x14ac:dyDescent="0.35">
      <c r="A167">
        <f>Table!A167</f>
        <v>22</v>
      </c>
      <c r="B167">
        <f>Table!B167</f>
        <v>18774821</v>
      </c>
      <c r="C167" t="str">
        <f>RIGHT(Liftover!B167,LEN(Liftover!B167)-FIND("-",Liftover!B167))</f>
        <v>21720930</v>
      </c>
    </row>
    <row r="168" spans="1:3" x14ac:dyDescent="0.35">
      <c r="A168">
        <f>Table!A168</f>
        <v>22</v>
      </c>
      <c r="B168">
        <f>Table!B168</f>
        <v>18925763</v>
      </c>
      <c r="C168" t="str">
        <f>RIGHT(Liftover!B168,LEN(Liftover!B168)-FIND("-",Liftover!B168))</f>
        <v>21871521</v>
      </c>
    </row>
    <row r="169" spans="1:3" x14ac:dyDescent="0.35">
      <c r="A169">
        <f>Table!A169</f>
        <v>22</v>
      </c>
      <c r="B169">
        <f>Table!B169</f>
        <v>18960901</v>
      </c>
      <c r="C169" t="str">
        <f>RIGHT(Liftover!B169,LEN(Liftover!B169)-FIND("-",Liftover!B169))</f>
        <v>21906659</v>
      </c>
    </row>
    <row r="170" spans="1:3" x14ac:dyDescent="0.35">
      <c r="A170">
        <f>Table!A170</f>
        <v>22</v>
      </c>
      <c r="B170">
        <f>Table!B170</f>
        <v>18962347</v>
      </c>
      <c r="C170" t="str">
        <f>RIGHT(Liftover!B170,LEN(Liftover!B170)-FIND("-",Liftover!B170))</f>
        <v>21908105</v>
      </c>
    </row>
    <row r="171" spans="1:3" x14ac:dyDescent="0.35">
      <c r="A171">
        <f>Table!A171</f>
        <v>22</v>
      </c>
      <c r="B171">
        <f>Table!B171</f>
        <v>19870809</v>
      </c>
      <c r="C171" t="str">
        <f>RIGHT(Liftover!B171,LEN(Liftover!B171)-FIND("-",Liftover!B171))</f>
        <v>22816237</v>
      </c>
    </row>
    <row r="172" spans="1:3" x14ac:dyDescent="0.35">
      <c r="A172">
        <f>Table!A172</f>
        <v>22</v>
      </c>
      <c r="B172">
        <f>Table!B172</f>
        <v>19896418</v>
      </c>
      <c r="C172" t="str">
        <f>RIGHT(Liftover!B172,LEN(Liftover!B172)-FIND("-",Liftover!B172))</f>
        <v>22841846</v>
      </c>
    </row>
    <row r="173" spans="1:3" x14ac:dyDescent="0.35">
      <c r="A173">
        <f>Table!A173</f>
        <v>22</v>
      </c>
      <c r="B173">
        <f>Table!B173</f>
        <v>19909927</v>
      </c>
      <c r="C173" t="str">
        <f>RIGHT(Liftover!B173,LEN(Liftover!B173)-FIND("-",Liftover!B173))</f>
        <v>22855355</v>
      </c>
    </row>
    <row r="174" spans="1:3" x14ac:dyDescent="0.35">
      <c r="A174">
        <f>Table!A174</f>
        <v>22</v>
      </c>
      <c r="B174">
        <f>Table!B174</f>
        <v>19925395</v>
      </c>
      <c r="C174" t="str">
        <f>RIGHT(Liftover!B174,LEN(Liftover!B174)-FIND("-",Liftover!B174))</f>
        <v>22870823</v>
      </c>
    </row>
    <row r="175" spans="1:3" x14ac:dyDescent="0.35">
      <c r="A175">
        <f>Table!A175</f>
        <v>22</v>
      </c>
      <c r="B175">
        <f>Table!B175</f>
        <v>19967910</v>
      </c>
      <c r="C175" t="str">
        <f>RIGHT(Liftover!B175,LEN(Liftover!B175)-FIND("-",Liftover!B175))</f>
        <v>22913338</v>
      </c>
    </row>
    <row r="176" spans="1:3" x14ac:dyDescent="0.35">
      <c r="A176">
        <f>Table!A176</f>
        <v>22</v>
      </c>
      <c r="B176">
        <f>Table!B176</f>
        <v>31172201</v>
      </c>
      <c r="C176" t="str">
        <f>RIGHT(Liftover!B176,LEN(Liftover!B176)-FIND("-",Liftover!B176))</f>
        <v>34118412</v>
      </c>
    </row>
    <row r="177" spans="1:3" x14ac:dyDescent="0.35">
      <c r="A177">
        <f>Table!A177</f>
        <v>22</v>
      </c>
      <c r="B177">
        <f>Table!B177</f>
        <v>31194138</v>
      </c>
      <c r="C177" t="str">
        <f>RIGHT(Liftover!B177,LEN(Liftover!B177)-FIND("-",Liftover!B177))</f>
        <v>34140349</v>
      </c>
    </row>
    <row r="178" spans="1:3" x14ac:dyDescent="0.35">
      <c r="A178">
        <f>Table!A178</f>
        <v>22</v>
      </c>
      <c r="B178">
        <f>Table!B178</f>
        <v>31201052</v>
      </c>
      <c r="C178" t="str">
        <f>RIGHT(Liftover!B178,LEN(Liftover!B178)-FIND("-",Liftover!B178))</f>
        <v>34147263</v>
      </c>
    </row>
    <row r="179" spans="1:3" x14ac:dyDescent="0.35">
      <c r="A179">
        <f>Table!A179</f>
        <v>22</v>
      </c>
      <c r="B179">
        <f>Table!B179</f>
        <v>31222265</v>
      </c>
      <c r="C179" t="str">
        <f>RIGHT(Liftover!B179,LEN(Liftover!B179)-FIND("-",Liftover!B179))</f>
        <v>34168476</v>
      </c>
    </row>
    <row r="180" spans="1:3" x14ac:dyDescent="0.35">
      <c r="A180">
        <f>Table!A180</f>
        <v>22</v>
      </c>
      <c r="B180">
        <f>Table!B180</f>
        <v>31329887</v>
      </c>
      <c r="C180" t="str">
        <f>RIGHT(Liftover!B180,LEN(Liftover!B180)-FIND("-",Liftover!B180))</f>
        <v>34276098</v>
      </c>
    </row>
    <row r="181" spans="1:3" x14ac:dyDescent="0.35">
      <c r="A181">
        <f>Table!A181</f>
        <v>22</v>
      </c>
      <c r="B181">
        <f>Table!B181</f>
        <v>31334345</v>
      </c>
      <c r="C181" t="str">
        <f>RIGHT(Liftover!B181,LEN(Liftover!B181)-FIND("-",Liftover!B181))</f>
        <v>34280556</v>
      </c>
    </row>
    <row r="182" spans="1:3" x14ac:dyDescent="0.35">
      <c r="A182">
        <f>Table!A182</f>
        <v>22</v>
      </c>
      <c r="B182">
        <f>Table!B182</f>
        <v>31347124</v>
      </c>
      <c r="C182" t="str">
        <f>RIGHT(Liftover!B182,LEN(Liftover!B182)-FIND("-",Liftover!B182))</f>
        <v>34293335</v>
      </c>
    </row>
    <row r="183" spans="1:3" x14ac:dyDescent="0.35">
      <c r="A183">
        <f>Table!A183</f>
        <v>22</v>
      </c>
      <c r="B183">
        <f>Table!B183</f>
        <v>31367576</v>
      </c>
      <c r="C183" t="str">
        <f>RIGHT(Liftover!B183,LEN(Liftover!B183)-FIND("-",Liftover!B183))</f>
        <v>34313787</v>
      </c>
    </row>
    <row r="184" spans="1:3" x14ac:dyDescent="0.35">
      <c r="A184">
        <f>Table!A184</f>
        <v>22</v>
      </c>
      <c r="B184">
        <f>Table!B184</f>
        <v>31391161</v>
      </c>
      <c r="C184" t="str">
        <f>RIGHT(Liftover!B184,LEN(Liftover!B184)-FIND("-",Liftover!B184))</f>
        <v>34337372</v>
      </c>
    </row>
    <row r="185" spans="1:3" x14ac:dyDescent="0.35">
      <c r="A185">
        <f>Table!A185</f>
        <v>22</v>
      </c>
      <c r="B185">
        <f>Table!B185</f>
        <v>42735494</v>
      </c>
      <c r="C185" t="str">
        <f>RIGHT(Liftover!B185,LEN(Liftover!B185)-FIND("-",Liftover!B185))</f>
        <v>45683850</v>
      </c>
    </row>
    <row r="186" spans="1:3" x14ac:dyDescent="0.35">
      <c r="A186">
        <f>Table!A186</f>
        <v>22</v>
      </c>
      <c r="B186">
        <f>Table!B186</f>
        <v>42749047</v>
      </c>
      <c r="C186" t="str">
        <f>RIGHT(Liftover!B186,LEN(Liftover!B186)-FIND("-",Liftover!B186))</f>
        <v>45697403</v>
      </c>
    </row>
    <row r="187" spans="1:3" x14ac:dyDescent="0.35">
      <c r="A187">
        <f>Table!A187</f>
        <v>22</v>
      </c>
      <c r="B187">
        <f>Table!B187</f>
        <v>42752764</v>
      </c>
      <c r="C187" t="str">
        <f>RIGHT(Liftover!B187,LEN(Liftover!B187)-FIND("-",Liftover!B187))</f>
        <v>45701120</v>
      </c>
    </row>
    <row r="188" spans="1:3" x14ac:dyDescent="0.35">
      <c r="A188">
        <f>Table!A188</f>
        <v>22</v>
      </c>
      <c r="B188">
        <f>Table!B188</f>
        <v>42783021</v>
      </c>
      <c r="C188" t="str">
        <f>RIGHT(Liftover!B188,LEN(Liftover!B188)-FIND("-",Liftover!B188))</f>
        <v>45731377</v>
      </c>
    </row>
    <row r="189" spans="1:3" x14ac:dyDescent="0.35">
      <c r="A189">
        <f>Table!A189</f>
        <v>23</v>
      </c>
      <c r="B189">
        <f>Table!B189</f>
        <v>33715960</v>
      </c>
      <c r="C189" t="str">
        <f>RIGHT(Liftover!B189,LEN(Liftover!B189)-FIND("-",Liftover!B189))</f>
        <v>36769290</v>
      </c>
    </row>
    <row r="190" spans="1:3" x14ac:dyDescent="0.35">
      <c r="A190">
        <f>Table!A190</f>
        <v>23</v>
      </c>
      <c r="B190">
        <f>Table!B190</f>
        <v>33728739</v>
      </c>
      <c r="C190" t="str">
        <f>RIGHT(Liftover!B190,LEN(Liftover!B190)-FIND("-",Liftover!B190))</f>
        <v>36782069</v>
      </c>
    </row>
    <row r="191" spans="1:3" x14ac:dyDescent="0.35">
      <c r="A191">
        <f>Table!A191</f>
        <v>23</v>
      </c>
      <c r="B191">
        <f>Table!B191</f>
        <v>33745926</v>
      </c>
      <c r="C191" t="str">
        <f>RIGHT(Liftover!B191,LEN(Liftover!B191)-FIND("-",Liftover!B191))</f>
        <v>36799256</v>
      </c>
    </row>
    <row r="192" spans="1:3" x14ac:dyDescent="0.35">
      <c r="A192">
        <f>Table!A192</f>
        <v>23</v>
      </c>
      <c r="B192">
        <f>Table!B192</f>
        <v>33747854</v>
      </c>
      <c r="C192" t="str">
        <f>RIGHT(Liftover!B192,LEN(Liftover!B192)-FIND("-",Liftover!B192))</f>
        <v>36801184</v>
      </c>
    </row>
    <row r="193" spans="1:4" x14ac:dyDescent="0.35">
      <c r="A193">
        <f>Table!A193</f>
        <v>24</v>
      </c>
      <c r="B193">
        <f>Table!B193</f>
        <v>2013708</v>
      </c>
      <c r="C193" t="str">
        <f>RIGHT(Liftover!B193,LEN(Liftover!B193)-FIND("-",Liftover!B193))</f>
        <v>5013457</v>
      </c>
    </row>
    <row r="194" spans="1:4" x14ac:dyDescent="0.35">
      <c r="A194">
        <f>Table!A194</f>
        <v>24</v>
      </c>
      <c r="B194">
        <f>Table!B194</f>
        <v>2030474</v>
      </c>
      <c r="C194" t="str">
        <f>RIGHT(Liftover!B194,LEN(Liftover!B194)-FIND("-",Liftover!B194))</f>
        <v>5030223</v>
      </c>
    </row>
    <row r="195" spans="1:4" x14ac:dyDescent="0.35">
      <c r="A195">
        <f>Table!A195</f>
        <v>25</v>
      </c>
      <c r="B195">
        <f>Table!B195</f>
        <v>26985671</v>
      </c>
      <c r="C195" t="str">
        <f>RIGHT(Liftover!B195,LEN(Liftover!B195)-FIND("-",Liftover!B195))</f>
        <v>29970703</v>
      </c>
    </row>
    <row r="196" spans="1:4" x14ac:dyDescent="0.35">
      <c r="A196">
        <f>Table!A196</f>
        <v>26</v>
      </c>
      <c r="B196">
        <f>Table!B196</f>
        <v>22151015</v>
      </c>
      <c r="C196" t="str">
        <f>RIGHT(Liftover!B196,LEN(Liftover!B196)-FIND("-",Liftover!B196))</f>
        <v>25181308</v>
      </c>
    </row>
    <row r="197" spans="1:4" x14ac:dyDescent="0.35">
      <c r="A197">
        <f>Table!A197</f>
        <v>26</v>
      </c>
      <c r="B197">
        <f>Table!B197</f>
        <v>22156289</v>
      </c>
      <c r="C197" t="str">
        <f>RIGHT(Liftover!B197,LEN(Liftover!B197)-FIND("-",Liftover!B197))</f>
        <v>25186582</v>
      </c>
    </row>
    <row r="198" spans="1:4" x14ac:dyDescent="0.35">
      <c r="A198">
        <f>Table!A198</f>
        <v>27</v>
      </c>
      <c r="B198">
        <f>Table!B198</f>
        <v>13044462</v>
      </c>
      <c r="C198" t="str">
        <f>RIGHT(Liftover!B198,LEN(Liftover!B198)-FIND("-",Liftover!B198))</f>
        <v>16057694</v>
      </c>
    </row>
    <row r="199" spans="1:4" x14ac:dyDescent="0.35">
      <c r="A199">
        <f>Table!A199</f>
        <v>27</v>
      </c>
      <c r="B199">
        <f>Table!B199</f>
        <v>13200708</v>
      </c>
      <c r="C199" t="str">
        <f>RIGHT(Liftover!B199,LEN(Liftover!B199)-FIND("-",Liftover!B199))</f>
        <v>16217140</v>
      </c>
    </row>
    <row r="200" spans="1:4" x14ac:dyDescent="0.35">
      <c r="A200">
        <f>Table!A200</f>
        <v>27</v>
      </c>
      <c r="B200">
        <f>Table!B200</f>
        <v>13206254</v>
      </c>
      <c r="C200" t="str">
        <f>RIGHT(Liftover!B200,LEN(Liftover!B200)-FIND("-",Liftover!B200))</f>
        <v>16222686</v>
      </c>
    </row>
    <row r="201" spans="1:4" x14ac:dyDescent="0.35">
      <c r="A201">
        <f>Table!A201</f>
        <v>27</v>
      </c>
      <c r="B201">
        <f>Table!B201</f>
        <v>44314156</v>
      </c>
      <c r="C201" t="str">
        <f>RIGHT(Liftover!B201,LEN(Liftover!B201)-FIND("-",Liftover!B201))</f>
        <v>47346837</v>
      </c>
    </row>
    <row r="202" spans="1:4" x14ac:dyDescent="0.35">
      <c r="A202">
        <f>Table!A202</f>
        <v>27</v>
      </c>
      <c r="B202">
        <f>Table!B202</f>
        <v>44328723</v>
      </c>
      <c r="C202" t="str">
        <f>RIGHT(Liftover!B202,LEN(Liftover!B202)-FIND("-",Liftover!B202))</f>
        <v>47361404</v>
      </c>
    </row>
    <row r="203" spans="1:4" x14ac:dyDescent="0.35">
      <c r="A203">
        <f>Table!A203</f>
        <v>29</v>
      </c>
      <c r="B203">
        <f>Table!B203</f>
        <v>16997277</v>
      </c>
      <c r="C203" t="str">
        <f>RIGHT(Liftover!B203,LEN(Liftover!B203)-FIND("-",Liftover!B203))</f>
        <v>19999220</v>
      </c>
    </row>
    <row r="204" spans="1:4" x14ac:dyDescent="0.35">
      <c r="A204">
        <f>Table!A204</f>
        <v>30</v>
      </c>
      <c r="B204">
        <f>Table!B204</f>
        <v>1558195</v>
      </c>
      <c r="C204" t="str">
        <f>RIGHT(Liftover!B204,LEN(Liftover!B204)-FIND("-",Liftover!B204))</f>
        <v>4547247</v>
      </c>
      <c r="D204" t="s">
        <v>20</v>
      </c>
    </row>
    <row r="205" spans="1:4" x14ac:dyDescent="0.35">
      <c r="A205">
        <f>Table!A205</f>
        <v>30</v>
      </c>
      <c r="B205">
        <f>Table!B205</f>
        <v>1732646</v>
      </c>
      <c r="C205" t="str">
        <f>RIGHT(Liftover!B205,LEN(Liftover!B205)-FIND("-",Liftover!B205))</f>
        <v>4721645</v>
      </c>
      <c r="D205" t="s">
        <v>20</v>
      </c>
    </row>
    <row r="206" spans="1:4" x14ac:dyDescent="0.35">
      <c r="A206">
        <f>Table!A206</f>
        <v>30</v>
      </c>
      <c r="B206">
        <f>Table!B206</f>
        <v>1761343</v>
      </c>
      <c r="C206" t="str">
        <f>RIGHT(Liftover!B206,LEN(Liftover!B206)-FIND("-",Liftover!B206))</f>
        <v>4750342</v>
      </c>
      <c r="D206" t="s">
        <v>20</v>
      </c>
    </row>
    <row r="207" spans="1:4" x14ac:dyDescent="0.35">
      <c r="A207">
        <f>Table!A207</f>
        <v>30</v>
      </c>
      <c r="B207">
        <f>Table!B207</f>
        <v>1774783</v>
      </c>
      <c r="C207" t="str">
        <f>RIGHT(Liftover!B207,LEN(Liftover!B207)-FIND("-",Liftover!B207))</f>
        <v>4763782</v>
      </c>
      <c r="D207" t="s">
        <v>20</v>
      </c>
    </row>
    <row r="208" spans="1:4" x14ac:dyDescent="0.35">
      <c r="A208">
        <f>Table!A208</f>
        <v>30</v>
      </c>
      <c r="B208">
        <f>Table!B208</f>
        <v>1784036</v>
      </c>
      <c r="C208" t="str">
        <f>RIGHT(Liftover!B208,LEN(Liftover!B208)-FIND("-",Liftover!B208))</f>
        <v>4773035</v>
      </c>
      <c r="D208" t="s">
        <v>20</v>
      </c>
    </row>
    <row r="209" spans="1:3" x14ac:dyDescent="0.35">
      <c r="A209">
        <f>Table!A209</f>
        <v>30</v>
      </c>
      <c r="B209">
        <f>Table!B209</f>
        <v>4822803</v>
      </c>
      <c r="C209" t="str">
        <f>RIGHT(Liftover!B209,LEN(Liftover!B209)-FIND("-",Liftover!B209))</f>
        <v>7811279</v>
      </c>
    </row>
    <row r="210" spans="1:3" x14ac:dyDescent="0.35">
      <c r="A210">
        <f>Table!A210</f>
        <v>30</v>
      </c>
      <c r="B210">
        <f>Table!B210</f>
        <v>19252233</v>
      </c>
      <c r="C210" t="str">
        <f>RIGHT(Liftover!B210,LEN(Liftover!B210)-FIND("-",Liftover!B210))</f>
        <v>22242525</v>
      </c>
    </row>
    <row r="211" spans="1:3" x14ac:dyDescent="0.35">
      <c r="A211">
        <f>Table!A211</f>
        <v>30</v>
      </c>
      <c r="B211">
        <f>Table!B211</f>
        <v>21276347</v>
      </c>
      <c r="C211" t="str">
        <f>RIGHT(Liftover!B211,LEN(Liftover!B211)-FIND("-",Liftover!B211))</f>
        <v>24266126</v>
      </c>
    </row>
    <row r="212" spans="1:3" x14ac:dyDescent="0.35">
      <c r="A212">
        <f>Table!A212</f>
        <v>31</v>
      </c>
      <c r="B212">
        <f>Table!B212</f>
        <v>25635600</v>
      </c>
      <c r="C212" t="str">
        <f>RIGHT(Liftover!B212,LEN(Liftover!B212)-FIND("-",Liftover!B212))</f>
        <v>28652899</v>
      </c>
    </row>
    <row r="213" spans="1:3" x14ac:dyDescent="0.35">
      <c r="A213">
        <f>Table!A213</f>
        <v>31</v>
      </c>
      <c r="B213">
        <f>Table!B213</f>
        <v>29464575</v>
      </c>
      <c r="C213" t="str">
        <f>RIGHT(Liftover!B213,LEN(Liftover!B213)-FIND("-",Liftover!B213))</f>
        <v>31583118</v>
      </c>
    </row>
    <row r="214" spans="1:3" x14ac:dyDescent="0.35">
      <c r="A214">
        <f>Table!A214</f>
        <v>31</v>
      </c>
      <c r="B214">
        <f>Table!B214</f>
        <v>29635261</v>
      </c>
      <c r="C214" t="str">
        <f>RIGHT(Liftover!B214,LEN(Liftover!B214)-FIND("-",Liftover!B214))</f>
        <v>31753804</v>
      </c>
    </row>
    <row r="215" spans="1:3" x14ac:dyDescent="0.35">
      <c r="A215">
        <f>Table!A215</f>
        <v>32</v>
      </c>
      <c r="B215">
        <f>Table!B215</f>
        <v>24622112</v>
      </c>
      <c r="C215" t="str">
        <f>RIGHT(Liftover!B215,LEN(Liftover!B215)-FIND("-",Liftover!B215))</f>
        <v>27544849</v>
      </c>
    </row>
    <row r="216" spans="1:3" x14ac:dyDescent="0.35">
      <c r="A216">
        <f>Table!A216</f>
        <v>32</v>
      </c>
      <c r="B216">
        <f>Table!B216</f>
        <v>24642473</v>
      </c>
      <c r="C216" t="str">
        <f>RIGHT(Liftover!B216,LEN(Liftover!B216)-FIND("-",Liftover!B216))</f>
        <v>27565210</v>
      </c>
    </row>
    <row r="217" spans="1:3" x14ac:dyDescent="0.35">
      <c r="A217">
        <f>Table!A217</f>
        <v>32</v>
      </c>
      <c r="B217">
        <f>Table!B217</f>
        <v>24657487</v>
      </c>
      <c r="C217" t="str">
        <f>RIGHT(Liftover!B217,LEN(Liftover!B217)-FIND("-",Liftover!B217))</f>
        <v>27580224</v>
      </c>
    </row>
    <row r="218" spans="1:3" x14ac:dyDescent="0.35">
      <c r="A218">
        <f>Table!A218</f>
        <v>32</v>
      </c>
      <c r="B218">
        <f>Table!B218</f>
        <v>25070561</v>
      </c>
      <c r="C218" t="str">
        <f>RIGHT(Liftover!B218,LEN(Liftover!B218)-FIND("-",Liftover!B218))</f>
        <v>27993303</v>
      </c>
    </row>
    <row r="219" spans="1:3" x14ac:dyDescent="0.35">
      <c r="A219">
        <f>Table!A219</f>
        <v>33</v>
      </c>
      <c r="B219">
        <f>Table!B219</f>
        <v>3477504</v>
      </c>
      <c r="C219" t="str">
        <f>RIGHT(Liftover!B219,LEN(Liftover!B219)-FIND("-",Liftover!B219))</f>
        <v>6447432</v>
      </c>
    </row>
    <row r="220" spans="1:3" x14ac:dyDescent="0.35">
      <c r="A220">
        <f>Table!A220</f>
        <v>36</v>
      </c>
      <c r="B220">
        <f>Table!B220</f>
        <v>823663</v>
      </c>
      <c r="C220" t="str">
        <f>RIGHT(Liftover!B220,LEN(Liftover!B220)-FIND("-",Liftover!B220))</f>
        <v>3824013</v>
      </c>
    </row>
    <row r="221" spans="1:3" x14ac:dyDescent="0.35">
      <c r="A221">
        <f>Table!A221</f>
        <v>36</v>
      </c>
      <c r="B221">
        <f>Table!B221</f>
        <v>838511</v>
      </c>
      <c r="C221" t="str">
        <f>RIGHT(Liftover!B221,LEN(Liftover!B221)-FIND("-",Liftover!B221))</f>
        <v>3838861</v>
      </c>
    </row>
    <row r="222" spans="1:3" x14ac:dyDescent="0.35">
      <c r="A222">
        <f>Table!A222</f>
        <v>36</v>
      </c>
      <c r="B222">
        <f>Table!B222</f>
        <v>854378</v>
      </c>
      <c r="C222" t="str">
        <f>RIGHT(Liftover!B222,LEN(Liftover!B222)-FIND("-",Liftover!B222))</f>
        <v>3854728</v>
      </c>
    </row>
    <row r="223" spans="1:3" x14ac:dyDescent="0.35">
      <c r="A223">
        <f>Table!A223</f>
        <v>36</v>
      </c>
      <c r="B223">
        <f>Table!B223</f>
        <v>7146325</v>
      </c>
      <c r="C223" t="str">
        <f>RIGHT(Liftover!B223,LEN(Liftover!B223)-FIND("-",Liftover!B223))</f>
        <v>10154956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CCE8A-1371-45A9-87A1-EC29B7FBA0DB}">
  <dimension ref="A1:V265"/>
  <sheetViews>
    <sheetView workbookViewId="0">
      <selection activeCell="P1" activeCellId="1" sqref="H1:H1048576 P1:P1048576"/>
    </sheetView>
  </sheetViews>
  <sheetFormatPr defaultRowHeight="14.5" x14ac:dyDescent="0.35"/>
  <sheetData>
    <row r="1" spans="1:19" x14ac:dyDescent="0.35"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  <c r="O1" t="s">
        <v>145</v>
      </c>
      <c r="P1" t="s">
        <v>146</v>
      </c>
      <c r="Q1" t="s">
        <v>147</v>
      </c>
      <c r="R1" t="s">
        <v>148</v>
      </c>
      <c r="S1" t="s">
        <v>149</v>
      </c>
    </row>
    <row r="2" spans="1:19" x14ac:dyDescent="0.35">
      <c r="A2">
        <v>1</v>
      </c>
      <c r="B2" t="s">
        <v>150</v>
      </c>
      <c r="C2">
        <v>5159885</v>
      </c>
      <c r="D2">
        <v>5159885</v>
      </c>
      <c r="E2">
        <v>1</v>
      </c>
      <c r="F2" t="s">
        <v>151</v>
      </c>
      <c r="G2">
        <v>1</v>
      </c>
      <c r="H2" t="s">
        <v>844</v>
      </c>
      <c r="I2">
        <v>5155357</v>
      </c>
      <c r="J2">
        <v>5155707</v>
      </c>
      <c r="K2" t="s">
        <v>161</v>
      </c>
      <c r="L2" t="s">
        <v>160</v>
      </c>
      <c r="M2">
        <v>4528</v>
      </c>
      <c r="N2">
        <v>4178</v>
      </c>
      <c r="O2" t="s">
        <v>154</v>
      </c>
      <c r="Q2" t="s">
        <v>271</v>
      </c>
      <c r="R2" t="s">
        <v>272</v>
      </c>
      <c r="S2" t="s">
        <v>159</v>
      </c>
    </row>
    <row r="3" spans="1:19" x14ac:dyDescent="0.35">
      <c r="A3">
        <v>2</v>
      </c>
      <c r="B3" t="s">
        <v>150</v>
      </c>
      <c r="C3">
        <v>5310127</v>
      </c>
      <c r="D3">
        <v>5310127</v>
      </c>
      <c r="E3">
        <v>1</v>
      </c>
      <c r="F3" t="s">
        <v>151</v>
      </c>
      <c r="G3">
        <v>2</v>
      </c>
      <c r="H3" t="s">
        <v>845</v>
      </c>
      <c r="I3">
        <v>5350045</v>
      </c>
      <c r="J3">
        <v>5350851</v>
      </c>
      <c r="K3" t="s">
        <v>161</v>
      </c>
      <c r="L3" t="s">
        <v>156</v>
      </c>
      <c r="M3">
        <v>-39918</v>
      </c>
      <c r="N3">
        <v>39918</v>
      </c>
      <c r="O3" t="s">
        <v>154</v>
      </c>
      <c r="Q3" t="s">
        <v>846</v>
      </c>
      <c r="R3" t="s">
        <v>847</v>
      </c>
      <c r="S3" t="s">
        <v>164</v>
      </c>
    </row>
    <row r="4" spans="1:19" x14ac:dyDescent="0.35">
      <c r="A4">
        <v>3</v>
      </c>
      <c r="B4" t="s">
        <v>150</v>
      </c>
      <c r="C4">
        <v>5872563</v>
      </c>
      <c r="D4">
        <v>5872563</v>
      </c>
      <c r="E4">
        <v>1</v>
      </c>
      <c r="F4" t="s">
        <v>151</v>
      </c>
      <c r="G4">
        <v>3</v>
      </c>
      <c r="H4" t="s">
        <v>848</v>
      </c>
      <c r="I4">
        <v>5617210</v>
      </c>
      <c r="J4">
        <v>5648555</v>
      </c>
      <c r="K4" t="s">
        <v>152</v>
      </c>
      <c r="L4" t="s">
        <v>156</v>
      </c>
      <c r="M4">
        <v>-224008</v>
      </c>
      <c r="N4">
        <v>224008</v>
      </c>
      <c r="O4" t="s">
        <v>154</v>
      </c>
    </row>
    <row r="5" spans="1:19" x14ac:dyDescent="0.35">
      <c r="A5">
        <v>4</v>
      </c>
      <c r="B5" t="s">
        <v>150</v>
      </c>
      <c r="C5">
        <v>6052112</v>
      </c>
      <c r="D5">
        <v>6052112</v>
      </c>
      <c r="E5">
        <v>1</v>
      </c>
      <c r="F5" t="s">
        <v>151</v>
      </c>
      <c r="G5">
        <v>4</v>
      </c>
      <c r="H5" t="s">
        <v>849</v>
      </c>
      <c r="I5">
        <v>6114067</v>
      </c>
      <c r="J5">
        <v>6225821</v>
      </c>
      <c r="K5" t="s">
        <v>161</v>
      </c>
      <c r="L5" t="s">
        <v>156</v>
      </c>
      <c r="M5">
        <v>-61955</v>
      </c>
      <c r="N5">
        <v>61955</v>
      </c>
      <c r="O5" t="s">
        <v>154</v>
      </c>
      <c r="P5" t="s">
        <v>850</v>
      </c>
      <c r="Q5" t="s">
        <v>851</v>
      </c>
      <c r="R5" t="s">
        <v>852</v>
      </c>
      <c r="S5" t="s">
        <v>202</v>
      </c>
    </row>
    <row r="6" spans="1:19" x14ac:dyDescent="0.35">
      <c r="A6">
        <v>5</v>
      </c>
      <c r="B6" t="s">
        <v>150</v>
      </c>
      <c r="C6">
        <v>43001368</v>
      </c>
      <c r="D6">
        <v>43001368</v>
      </c>
      <c r="E6">
        <v>1</v>
      </c>
      <c r="F6" t="s">
        <v>151</v>
      </c>
      <c r="G6">
        <v>5</v>
      </c>
      <c r="H6" t="s">
        <v>165</v>
      </c>
      <c r="I6">
        <v>42968548</v>
      </c>
      <c r="J6">
        <v>42969974</v>
      </c>
      <c r="K6" t="s">
        <v>152</v>
      </c>
      <c r="L6" t="s">
        <v>156</v>
      </c>
      <c r="M6">
        <v>-31394</v>
      </c>
      <c r="N6">
        <v>31394</v>
      </c>
      <c r="O6" t="s">
        <v>154</v>
      </c>
      <c r="Q6" t="s">
        <v>166</v>
      </c>
      <c r="R6" t="s">
        <v>167</v>
      </c>
      <c r="S6" t="s">
        <v>163</v>
      </c>
    </row>
    <row r="7" spans="1:19" x14ac:dyDescent="0.35">
      <c r="A7">
        <v>6</v>
      </c>
      <c r="B7" t="s">
        <v>150</v>
      </c>
      <c r="C7">
        <v>43153646</v>
      </c>
      <c r="D7">
        <v>43153646</v>
      </c>
      <c r="E7">
        <v>1</v>
      </c>
      <c r="F7" t="s">
        <v>151</v>
      </c>
      <c r="G7">
        <v>6</v>
      </c>
      <c r="H7" t="s">
        <v>853</v>
      </c>
      <c r="I7">
        <v>43138889</v>
      </c>
      <c r="J7">
        <v>43149297</v>
      </c>
      <c r="K7" t="s">
        <v>152</v>
      </c>
      <c r="L7" t="s">
        <v>156</v>
      </c>
      <c r="M7">
        <v>-4349</v>
      </c>
      <c r="N7">
        <v>4349</v>
      </c>
      <c r="O7" t="s">
        <v>154</v>
      </c>
      <c r="P7" t="s">
        <v>854</v>
      </c>
      <c r="Q7" t="s">
        <v>855</v>
      </c>
      <c r="R7" t="s">
        <v>856</v>
      </c>
      <c r="S7" t="s">
        <v>159</v>
      </c>
    </row>
    <row r="8" spans="1:19" x14ac:dyDescent="0.35">
      <c r="A8">
        <v>7</v>
      </c>
      <c r="B8" t="s">
        <v>150</v>
      </c>
      <c r="C8">
        <v>43166291</v>
      </c>
      <c r="D8">
        <v>43166291</v>
      </c>
      <c r="E8">
        <v>1</v>
      </c>
      <c r="F8" t="s">
        <v>151</v>
      </c>
      <c r="G8">
        <v>7</v>
      </c>
      <c r="H8" t="s">
        <v>857</v>
      </c>
      <c r="I8">
        <v>43155419</v>
      </c>
      <c r="J8">
        <v>43166691</v>
      </c>
      <c r="K8" t="s">
        <v>152</v>
      </c>
      <c r="L8" t="s">
        <v>153</v>
      </c>
      <c r="M8">
        <v>400</v>
      </c>
      <c r="N8">
        <v>400</v>
      </c>
      <c r="O8" t="s">
        <v>154</v>
      </c>
      <c r="P8" t="s">
        <v>858</v>
      </c>
      <c r="Q8" t="s">
        <v>859</v>
      </c>
      <c r="R8" t="s">
        <v>860</v>
      </c>
      <c r="S8" t="s">
        <v>159</v>
      </c>
    </row>
    <row r="9" spans="1:19" x14ac:dyDescent="0.35">
      <c r="A9">
        <v>8</v>
      </c>
      <c r="B9" t="s">
        <v>150</v>
      </c>
      <c r="C9">
        <v>50801975</v>
      </c>
      <c r="D9">
        <v>50801975</v>
      </c>
      <c r="E9">
        <v>1</v>
      </c>
      <c r="F9" t="s">
        <v>151</v>
      </c>
      <c r="G9">
        <v>8</v>
      </c>
      <c r="H9" t="s">
        <v>168</v>
      </c>
      <c r="I9">
        <v>49889005</v>
      </c>
      <c r="J9">
        <v>51201764</v>
      </c>
      <c r="K9" t="s">
        <v>152</v>
      </c>
      <c r="L9" t="s">
        <v>153</v>
      </c>
      <c r="M9">
        <v>399789</v>
      </c>
      <c r="N9">
        <v>399789</v>
      </c>
      <c r="O9" t="s">
        <v>157</v>
      </c>
      <c r="P9" t="s">
        <v>169</v>
      </c>
      <c r="Q9" t="s">
        <v>170</v>
      </c>
      <c r="R9" t="s">
        <v>171</v>
      </c>
      <c r="S9" t="s">
        <v>172</v>
      </c>
    </row>
    <row r="10" spans="1:19" x14ac:dyDescent="0.35">
      <c r="A10">
        <v>9</v>
      </c>
      <c r="B10" t="s">
        <v>150</v>
      </c>
      <c r="C10">
        <v>50801975</v>
      </c>
      <c r="D10">
        <v>50801975</v>
      </c>
      <c r="E10">
        <v>1</v>
      </c>
      <c r="F10" t="s">
        <v>151</v>
      </c>
      <c r="G10">
        <v>8</v>
      </c>
      <c r="H10" t="s">
        <v>173</v>
      </c>
      <c r="I10">
        <v>50866599</v>
      </c>
      <c r="J10">
        <v>50869016</v>
      </c>
      <c r="K10" t="s">
        <v>161</v>
      </c>
      <c r="L10" t="s">
        <v>156</v>
      </c>
      <c r="M10">
        <v>-64624</v>
      </c>
      <c r="N10">
        <v>64624</v>
      </c>
      <c r="O10" t="s">
        <v>154</v>
      </c>
    </row>
    <row r="11" spans="1:19" x14ac:dyDescent="0.35">
      <c r="A11">
        <v>10</v>
      </c>
      <c r="B11" t="s">
        <v>150</v>
      </c>
      <c r="C11">
        <v>96115461</v>
      </c>
      <c r="D11">
        <v>96115461</v>
      </c>
      <c r="E11">
        <v>1</v>
      </c>
      <c r="F11" t="s">
        <v>151</v>
      </c>
      <c r="G11">
        <v>9</v>
      </c>
      <c r="H11" t="s">
        <v>175</v>
      </c>
      <c r="I11">
        <v>96124311</v>
      </c>
      <c r="J11">
        <v>96126661</v>
      </c>
      <c r="K11" t="s">
        <v>161</v>
      </c>
      <c r="L11" t="s">
        <v>156</v>
      </c>
      <c r="M11">
        <v>-8850</v>
      </c>
      <c r="N11">
        <v>8850</v>
      </c>
      <c r="O11" t="s">
        <v>154</v>
      </c>
    </row>
    <row r="12" spans="1:19" x14ac:dyDescent="0.35">
      <c r="A12">
        <v>11</v>
      </c>
      <c r="B12" t="s">
        <v>176</v>
      </c>
      <c r="C12">
        <v>18035654</v>
      </c>
      <c r="D12">
        <v>18035654</v>
      </c>
      <c r="E12">
        <v>1</v>
      </c>
      <c r="F12" t="s">
        <v>151</v>
      </c>
      <c r="G12">
        <v>10</v>
      </c>
      <c r="H12" t="s">
        <v>861</v>
      </c>
      <c r="I12">
        <v>17885581</v>
      </c>
      <c r="J12">
        <v>18101692</v>
      </c>
      <c r="K12" t="s">
        <v>161</v>
      </c>
      <c r="L12" t="s">
        <v>153</v>
      </c>
      <c r="M12">
        <v>150073</v>
      </c>
      <c r="N12">
        <v>66038</v>
      </c>
      <c r="O12" t="s">
        <v>157</v>
      </c>
      <c r="P12" t="s">
        <v>862</v>
      </c>
      <c r="Q12" t="s">
        <v>289</v>
      </c>
      <c r="R12" t="s">
        <v>290</v>
      </c>
      <c r="S12" t="s">
        <v>162</v>
      </c>
    </row>
    <row r="13" spans="1:19" x14ac:dyDescent="0.35">
      <c r="A13">
        <v>12</v>
      </c>
      <c r="B13" t="s">
        <v>176</v>
      </c>
      <c r="C13">
        <v>18035654</v>
      </c>
      <c r="D13">
        <v>18035654</v>
      </c>
      <c r="E13">
        <v>1</v>
      </c>
      <c r="F13" t="s">
        <v>151</v>
      </c>
      <c r="G13">
        <v>10</v>
      </c>
      <c r="H13" t="s">
        <v>863</v>
      </c>
      <c r="I13">
        <v>17959542</v>
      </c>
      <c r="J13">
        <v>17962493</v>
      </c>
      <c r="K13" t="s">
        <v>152</v>
      </c>
      <c r="L13" t="s">
        <v>156</v>
      </c>
      <c r="M13">
        <v>-73161</v>
      </c>
      <c r="N13">
        <v>73161</v>
      </c>
      <c r="O13" t="s">
        <v>154</v>
      </c>
    </row>
    <row r="14" spans="1:19" x14ac:dyDescent="0.35">
      <c r="A14">
        <v>13</v>
      </c>
      <c r="B14" t="s">
        <v>176</v>
      </c>
      <c r="C14">
        <v>19458355</v>
      </c>
      <c r="D14">
        <v>19458355</v>
      </c>
      <c r="E14">
        <v>1</v>
      </c>
      <c r="F14" t="s">
        <v>151</v>
      </c>
      <c r="G14">
        <v>11</v>
      </c>
      <c r="H14" t="s">
        <v>864</v>
      </c>
      <c r="I14">
        <v>19426518</v>
      </c>
      <c r="J14">
        <v>19435028</v>
      </c>
      <c r="K14" t="s">
        <v>152</v>
      </c>
      <c r="L14" t="s">
        <v>156</v>
      </c>
      <c r="M14">
        <v>-23327</v>
      </c>
      <c r="N14">
        <v>23327</v>
      </c>
      <c r="O14" t="s">
        <v>154</v>
      </c>
    </row>
    <row r="15" spans="1:19" x14ac:dyDescent="0.35">
      <c r="A15">
        <v>14</v>
      </c>
      <c r="B15" t="s">
        <v>176</v>
      </c>
      <c r="C15">
        <v>19490670</v>
      </c>
      <c r="D15">
        <v>19490670</v>
      </c>
      <c r="E15">
        <v>1</v>
      </c>
      <c r="F15" t="s">
        <v>151</v>
      </c>
      <c r="G15">
        <v>12</v>
      </c>
      <c r="H15" t="s">
        <v>865</v>
      </c>
      <c r="I15">
        <v>19482468</v>
      </c>
      <c r="J15">
        <v>19616339</v>
      </c>
      <c r="K15" t="s">
        <v>161</v>
      </c>
      <c r="L15" t="s">
        <v>153</v>
      </c>
      <c r="M15">
        <v>8202</v>
      </c>
      <c r="N15">
        <v>8202</v>
      </c>
      <c r="O15" t="s">
        <v>154</v>
      </c>
      <c r="P15" t="s">
        <v>866</v>
      </c>
      <c r="Q15" t="s">
        <v>867</v>
      </c>
      <c r="R15" t="s">
        <v>868</v>
      </c>
      <c r="S15" t="s">
        <v>263</v>
      </c>
    </row>
    <row r="16" spans="1:19" x14ac:dyDescent="0.35">
      <c r="A16">
        <v>15</v>
      </c>
      <c r="B16" t="s">
        <v>176</v>
      </c>
      <c r="C16">
        <v>19612695</v>
      </c>
      <c r="D16">
        <v>19612695</v>
      </c>
      <c r="E16">
        <v>1</v>
      </c>
      <c r="F16" t="s">
        <v>151</v>
      </c>
      <c r="G16">
        <v>13</v>
      </c>
      <c r="H16" t="s">
        <v>865</v>
      </c>
      <c r="I16">
        <v>19482468</v>
      </c>
      <c r="J16">
        <v>19616339</v>
      </c>
      <c r="K16" t="s">
        <v>161</v>
      </c>
      <c r="L16" t="s">
        <v>153</v>
      </c>
      <c r="M16">
        <v>130227</v>
      </c>
      <c r="N16">
        <v>3644</v>
      </c>
      <c r="O16" t="s">
        <v>157</v>
      </c>
      <c r="P16" t="s">
        <v>866</v>
      </c>
      <c r="Q16" t="s">
        <v>867</v>
      </c>
      <c r="R16" t="s">
        <v>868</v>
      </c>
      <c r="S16" t="s">
        <v>263</v>
      </c>
    </row>
    <row r="17" spans="1:20" x14ac:dyDescent="0.35">
      <c r="A17">
        <v>16</v>
      </c>
      <c r="B17" t="s">
        <v>176</v>
      </c>
      <c r="C17">
        <v>19612695</v>
      </c>
      <c r="D17">
        <v>19612695</v>
      </c>
      <c r="E17">
        <v>1</v>
      </c>
      <c r="F17" t="s">
        <v>151</v>
      </c>
      <c r="G17">
        <v>13</v>
      </c>
      <c r="H17" t="s">
        <v>869</v>
      </c>
      <c r="I17">
        <v>19677444</v>
      </c>
      <c r="J17">
        <v>19763741</v>
      </c>
      <c r="K17" t="s">
        <v>161</v>
      </c>
      <c r="L17" t="s">
        <v>156</v>
      </c>
      <c r="M17">
        <v>-64749</v>
      </c>
      <c r="N17">
        <v>64749</v>
      </c>
      <c r="O17" t="s">
        <v>154</v>
      </c>
      <c r="P17" t="s">
        <v>870</v>
      </c>
      <c r="Q17" t="s">
        <v>871</v>
      </c>
      <c r="R17" t="s">
        <v>872</v>
      </c>
      <c r="S17" t="s">
        <v>172</v>
      </c>
    </row>
    <row r="18" spans="1:20" x14ac:dyDescent="0.35">
      <c r="A18">
        <v>17</v>
      </c>
      <c r="B18" t="s">
        <v>176</v>
      </c>
      <c r="C18">
        <v>61876498</v>
      </c>
      <c r="D18">
        <v>61876498</v>
      </c>
      <c r="E18">
        <v>1</v>
      </c>
      <c r="F18" t="s">
        <v>151</v>
      </c>
      <c r="G18">
        <v>14</v>
      </c>
      <c r="H18" t="s">
        <v>177</v>
      </c>
      <c r="I18">
        <v>61652236</v>
      </c>
      <c r="J18">
        <v>62080059</v>
      </c>
      <c r="K18" t="s">
        <v>152</v>
      </c>
      <c r="L18" t="s">
        <v>153</v>
      </c>
      <c r="M18">
        <v>203561</v>
      </c>
      <c r="N18">
        <v>203561</v>
      </c>
      <c r="O18" t="s">
        <v>154</v>
      </c>
      <c r="P18" t="s">
        <v>178</v>
      </c>
      <c r="Q18" t="s">
        <v>179</v>
      </c>
      <c r="R18" t="s">
        <v>180</v>
      </c>
      <c r="S18" t="s">
        <v>163</v>
      </c>
    </row>
    <row r="19" spans="1:20" x14ac:dyDescent="0.35">
      <c r="A19">
        <v>18</v>
      </c>
      <c r="B19" t="s">
        <v>176</v>
      </c>
      <c r="C19">
        <v>61880556</v>
      </c>
      <c r="D19">
        <v>61880556</v>
      </c>
      <c r="E19">
        <v>1</v>
      </c>
      <c r="F19" t="s">
        <v>151</v>
      </c>
      <c r="G19">
        <v>15</v>
      </c>
      <c r="H19" t="s">
        <v>177</v>
      </c>
      <c r="I19">
        <v>61652236</v>
      </c>
      <c r="J19">
        <v>62080059</v>
      </c>
      <c r="K19" t="s">
        <v>152</v>
      </c>
      <c r="L19" t="s">
        <v>153</v>
      </c>
      <c r="M19">
        <v>199503</v>
      </c>
      <c r="N19">
        <v>199503</v>
      </c>
      <c r="O19" t="s">
        <v>154</v>
      </c>
      <c r="P19" t="s">
        <v>178</v>
      </c>
      <c r="Q19" t="s">
        <v>179</v>
      </c>
      <c r="R19" t="s">
        <v>180</v>
      </c>
      <c r="S19" t="s">
        <v>163</v>
      </c>
    </row>
    <row r="20" spans="1:20" x14ac:dyDescent="0.35">
      <c r="A20">
        <v>19</v>
      </c>
      <c r="B20" t="s">
        <v>176</v>
      </c>
      <c r="C20">
        <v>61897779</v>
      </c>
      <c r="D20">
        <v>61897779</v>
      </c>
      <c r="E20">
        <v>1</v>
      </c>
      <c r="F20" t="s">
        <v>151</v>
      </c>
      <c r="G20">
        <v>16</v>
      </c>
      <c r="H20" t="s">
        <v>177</v>
      </c>
      <c r="I20">
        <v>61652236</v>
      </c>
      <c r="J20">
        <v>62080059</v>
      </c>
      <c r="K20" t="s">
        <v>152</v>
      </c>
      <c r="L20" t="s">
        <v>153</v>
      </c>
      <c r="M20">
        <v>182280</v>
      </c>
      <c r="N20">
        <v>182280</v>
      </c>
      <c r="O20" t="s">
        <v>154</v>
      </c>
      <c r="P20" t="s">
        <v>178</v>
      </c>
      <c r="Q20" t="s">
        <v>179</v>
      </c>
      <c r="R20" t="s">
        <v>180</v>
      </c>
      <c r="S20" t="s">
        <v>163</v>
      </c>
    </row>
    <row r="21" spans="1:20" x14ac:dyDescent="0.35">
      <c r="A21">
        <v>20</v>
      </c>
      <c r="B21" t="s">
        <v>176</v>
      </c>
      <c r="C21">
        <v>61901702</v>
      </c>
      <c r="D21">
        <v>61901702</v>
      </c>
      <c r="E21">
        <v>1</v>
      </c>
      <c r="F21" t="s">
        <v>151</v>
      </c>
      <c r="G21">
        <v>17</v>
      </c>
      <c r="H21" t="s">
        <v>177</v>
      </c>
      <c r="I21">
        <v>61652236</v>
      </c>
      <c r="J21">
        <v>62080059</v>
      </c>
      <c r="K21" t="s">
        <v>152</v>
      </c>
      <c r="L21" t="s">
        <v>153</v>
      </c>
      <c r="M21">
        <v>178357</v>
      </c>
      <c r="N21">
        <v>178357</v>
      </c>
      <c r="O21" t="s">
        <v>154</v>
      </c>
      <c r="P21" t="s">
        <v>178</v>
      </c>
      <c r="Q21" t="s">
        <v>179</v>
      </c>
      <c r="R21" t="s">
        <v>180</v>
      </c>
      <c r="S21" t="s">
        <v>163</v>
      </c>
    </row>
    <row r="22" spans="1:20" x14ac:dyDescent="0.35">
      <c r="A22">
        <v>21</v>
      </c>
      <c r="B22" t="s">
        <v>176</v>
      </c>
      <c r="C22">
        <v>71434345</v>
      </c>
      <c r="D22">
        <v>71434345</v>
      </c>
      <c r="E22">
        <v>1</v>
      </c>
      <c r="F22" t="s">
        <v>151</v>
      </c>
      <c r="G22">
        <v>18</v>
      </c>
      <c r="H22" t="s">
        <v>181</v>
      </c>
      <c r="I22">
        <v>71394037</v>
      </c>
      <c r="J22">
        <v>71471997</v>
      </c>
      <c r="K22" t="s">
        <v>161</v>
      </c>
      <c r="L22" t="s">
        <v>153</v>
      </c>
      <c r="M22">
        <v>40308</v>
      </c>
      <c r="N22">
        <v>37652</v>
      </c>
      <c r="O22" t="s">
        <v>154</v>
      </c>
      <c r="P22" t="s">
        <v>182</v>
      </c>
      <c r="Q22" t="s">
        <v>183</v>
      </c>
      <c r="R22" t="s">
        <v>184</v>
      </c>
      <c r="S22" t="s">
        <v>185</v>
      </c>
      <c r="T22" t="s">
        <v>159</v>
      </c>
    </row>
    <row r="23" spans="1:20" x14ac:dyDescent="0.35">
      <c r="A23">
        <v>22</v>
      </c>
      <c r="B23" t="s">
        <v>186</v>
      </c>
      <c r="C23">
        <v>17490492</v>
      </c>
      <c r="D23">
        <v>17490492</v>
      </c>
      <c r="E23">
        <v>1</v>
      </c>
      <c r="F23" t="s">
        <v>151</v>
      </c>
      <c r="G23">
        <v>19</v>
      </c>
      <c r="H23" t="s">
        <v>188</v>
      </c>
      <c r="I23">
        <v>17500938</v>
      </c>
      <c r="J23">
        <v>17501210</v>
      </c>
      <c r="K23" t="s">
        <v>161</v>
      </c>
      <c r="L23" t="s">
        <v>156</v>
      </c>
      <c r="M23">
        <v>-10446</v>
      </c>
      <c r="N23">
        <v>10446</v>
      </c>
      <c r="O23" t="s">
        <v>154</v>
      </c>
    </row>
    <row r="24" spans="1:20" x14ac:dyDescent="0.35">
      <c r="A24">
        <v>23</v>
      </c>
      <c r="B24" t="s">
        <v>186</v>
      </c>
      <c r="C24">
        <v>17501276</v>
      </c>
      <c r="D24">
        <v>17501276</v>
      </c>
      <c r="E24">
        <v>1</v>
      </c>
      <c r="F24" t="s">
        <v>151</v>
      </c>
      <c r="G24">
        <v>20</v>
      </c>
      <c r="H24" t="s">
        <v>188</v>
      </c>
      <c r="I24">
        <v>17500938</v>
      </c>
      <c r="J24">
        <v>17501210</v>
      </c>
      <c r="K24" t="s">
        <v>161</v>
      </c>
      <c r="L24" t="s">
        <v>160</v>
      </c>
      <c r="M24">
        <v>338</v>
      </c>
      <c r="N24">
        <v>66</v>
      </c>
      <c r="O24" t="s">
        <v>154</v>
      </c>
    </row>
    <row r="25" spans="1:20" x14ac:dyDescent="0.35">
      <c r="A25">
        <v>24</v>
      </c>
      <c r="B25" t="s">
        <v>186</v>
      </c>
      <c r="C25">
        <v>17516194</v>
      </c>
      <c r="D25">
        <v>17516194</v>
      </c>
      <c r="E25">
        <v>1</v>
      </c>
      <c r="F25" t="s">
        <v>151</v>
      </c>
      <c r="G25">
        <v>21</v>
      </c>
      <c r="H25" t="s">
        <v>188</v>
      </c>
      <c r="I25">
        <v>17500938</v>
      </c>
      <c r="J25">
        <v>17501210</v>
      </c>
      <c r="K25" t="s">
        <v>161</v>
      </c>
      <c r="L25" t="s">
        <v>160</v>
      </c>
      <c r="M25">
        <v>15256</v>
      </c>
      <c r="N25">
        <v>14984</v>
      </c>
      <c r="O25" t="s">
        <v>154</v>
      </c>
    </row>
    <row r="26" spans="1:20" x14ac:dyDescent="0.35">
      <c r="A26">
        <v>25</v>
      </c>
      <c r="B26" t="s">
        <v>186</v>
      </c>
      <c r="C26">
        <v>40271682</v>
      </c>
      <c r="D26">
        <v>40271682</v>
      </c>
      <c r="E26">
        <v>1</v>
      </c>
      <c r="F26" t="s">
        <v>151</v>
      </c>
      <c r="G26">
        <v>22</v>
      </c>
      <c r="H26" t="s">
        <v>873</v>
      </c>
      <c r="I26">
        <v>40307388</v>
      </c>
      <c r="J26">
        <v>40309156</v>
      </c>
      <c r="K26" t="s">
        <v>152</v>
      </c>
      <c r="L26" t="s">
        <v>160</v>
      </c>
      <c r="M26">
        <v>37474</v>
      </c>
      <c r="N26">
        <v>35706</v>
      </c>
      <c r="O26" t="s">
        <v>154</v>
      </c>
    </row>
    <row r="27" spans="1:20" x14ac:dyDescent="0.35">
      <c r="A27">
        <v>26</v>
      </c>
      <c r="B27" t="s">
        <v>186</v>
      </c>
      <c r="C27">
        <v>40285461</v>
      </c>
      <c r="D27">
        <v>40285461</v>
      </c>
      <c r="E27">
        <v>1</v>
      </c>
      <c r="F27" t="s">
        <v>151</v>
      </c>
      <c r="G27">
        <v>23</v>
      </c>
      <c r="H27" t="s">
        <v>873</v>
      </c>
      <c r="I27">
        <v>40307388</v>
      </c>
      <c r="J27">
        <v>40309156</v>
      </c>
      <c r="K27" t="s">
        <v>152</v>
      </c>
      <c r="L27" t="s">
        <v>160</v>
      </c>
      <c r="M27">
        <v>23695</v>
      </c>
      <c r="N27">
        <v>21927</v>
      </c>
      <c r="O27" t="s">
        <v>154</v>
      </c>
    </row>
    <row r="28" spans="1:20" x14ac:dyDescent="0.35">
      <c r="A28">
        <v>27</v>
      </c>
      <c r="B28" t="s">
        <v>186</v>
      </c>
      <c r="C28">
        <v>40288466</v>
      </c>
      <c r="D28">
        <v>40288466</v>
      </c>
      <c r="E28">
        <v>1</v>
      </c>
      <c r="F28" t="s">
        <v>151</v>
      </c>
      <c r="G28">
        <v>24</v>
      </c>
      <c r="H28" t="s">
        <v>873</v>
      </c>
      <c r="I28">
        <v>40307388</v>
      </c>
      <c r="J28">
        <v>40309156</v>
      </c>
      <c r="K28" t="s">
        <v>152</v>
      </c>
      <c r="L28" t="s">
        <v>160</v>
      </c>
      <c r="M28">
        <v>20690</v>
      </c>
      <c r="N28">
        <v>18922</v>
      </c>
      <c r="O28" t="s">
        <v>154</v>
      </c>
    </row>
    <row r="29" spans="1:20" x14ac:dyDescent="0.35">
      <c r="A29">
        <v>28</v>
      </c>
      <c r="B29" t="s">
        <v>186</v>
      </c>
      <c r="C29">
        <v>40302288</v>
      </c>
      <c r="D29">
        <v>40302288</v>
      </c>
      <c r="E29">
        <v>1</v>
      </c>
      <c r="F29" t="s">
        <v>151</v>
      </c>
      <c r="G29">
        <v>25</v>
      </c>
      <c r="H29" t="s">
        <v>873</v>
      </c>
      <c r="I29">
        <v>40307388</v>
      </c>
      <c r="J29">
        <v>40309156</v>
      </c>
      <c r="K29" t="s">
        <v>152</v>
      </c>
      <c r="L29" t="s">
        <v>160</v>
      </c>
      <c r="M29">
        <v>6868</v>
      </c>
      <c r="N29">
        <v>5100</v>
      </c>
      <c r="O29" t="s">
        <v>154</v>
      </c>
    </row>
    <row r="30" spans="1:20" x14ac:dyDescent="0.35">
      <c r="A30">
        <v>29</v>
      </c>
      <c r="B30" t="s">
        <v>186</v>
      </c>
      <c r="C30">
        <v>40429653</v>
      </c>
      <c r="D30">
        <v>40429653</v>
      </c>
      <c r="E30">
        <v>1</v>
      </c>
      <c r="F30" t="s">
        <v>151</v>
      </c>
      <c r="G30">
        <v>26</v>
      </c>
      <c r="H30" t="s">
        <v>874</v>
      </c>
      <c r="I30">
        <v>40415163</v>
      </c>
      <c r="J30">
        <v>40436966</v>
      </c>
      <c r="K30" t="s">
        <v>161</v>
      </c>
      <c r="L30" t="s">
        <v>153</v>
      </c>
      <c r="M30">
        <v>14490</v>
      </c>
      <c r="N30">
        <v>7313</v>
      </c>
      <c r="O30" t="s">
        <v>154</v>
      </c>
      <c r="P30" t="s">
        <v>875</v>
      </c>
    </row>
    <row r="31" spans="1:20" x14ac:dyDescent="0.35">
      <c r="A31">
        <v>30</v>
      </c>
      <c r="B31" t="s">
        <v>186</v>
      </c>
      <c r="C31">
        <v>40482806</v>
      </c>
      <c r="D31">
        <v>40482806</v>
      </c>
      <c r="E31">
        <v>1</v>
      </c>
      <c r="F31" t="s">
        <v>151</v>
      </c>
      <c r="G31">
        <v>27</v>
      </c>
      <c r="H31" t="s">
        <v>876</v>
      </c>
      <c r="I31">
        <v>40459162</v>
      </c>
      <c r="J31">
        <v>40568272</v>
      </c>
      <c r="K31" t="s">
        <v>161</v>
      </c>
      <c r="L31" t="s">
        <v>153</v>
      </c>
      <c r="M31">
        <v>23644</v>
      </c>
      <c r="N31">
        <v>23644</v>
      </c>
      <c r="O31" t="s">
        <v>154</v>
      </c>
      <c r="P31" t="s">
        <v>877</v>
      </c>
      <c r="Q31" t="s">
        <v>878</v>
      </c>
      <c r="R31" t="s">
        <v>879</v>
      </c>
      <c r="S31" t="s">
        <v>307</v>
      </c>
    </row>
    <row r="32" spans="1:20" x14ac:dyDescent="0.35">
      <c r="A32">
        <v>31</v>
      </c>
      <c r="B32" t="s">
        <v>186</v>
      </c>
      <c r="C32">
        <v>50496977</v>
      </c>
      <c r="D32">
        <v>50496977</v>
      </c>
      <c r="E32">
        <v>1</v>
      </c>
      <c r="F32" t="s">
        <v>151</v>
      </c>
      <c r="G32">
        <v>28</v>
      </c>
      <c r="H32" t="s">
        <v>880</v>
      </c>
      <c r="I32">
        <v>50479719</v>
      </c>
      <c r="J32">
        <v>50513431</v>
      </c>
      <c r="K32" t="s">
        <v>152</v>
      </c>
      <c r="L32" t="s">
        <v>153</v>
      </c>
      <c r="M32">
        <v>16454</v>
      </c>
      <c r="N32">
        <v>16454</v>
      </c>
      <c r="O32" t="s">
        <v>154</v>
      </c>
    </row>
    <row r="33" spans="1:20" x14ac:dyDescent="0.35">
      <c r="A33">
        <v>32</v>
      </c>
      <c r="B33" t="s">
        <v>186</v>
      </c>
      <c r="C33">
        <v>50517218</v>
      </c>
      <c r="D33">
        <v>50517218</v>
      </c>
      <c r="E33">
        <v>1</v>
      </c>
      <c r="F33" t="s">
        <v>151</v>
      </c>
      <c r="G33">
        <v>29</v>
      </c>
      <c r="H33" t="s">
        <v>880</v>
      </c>
      <c r="I33">
        <v>50479719</v>
      </c>
      <c r="J33">
        <v>50513431</v>
      </c>
      <c r="K33" t="s">
        <v>152</v>
      </c>
      <c r="L33" t="s">
        <v>156</v>
      </c>
      <c r="M33">
        <v>-3787</v>
      </c>
      <c r="N33">
        <v>3787</v>
      </c>
      <c r="O33" t="s">
        <v>154</v>
      </c>
    </row>
    <row r="34" spans="1:20" x14ac:dyDescent="0.35">
      <c r="A34">
        <v>33</v>
      </c>
      <c r="B34" t="s">
        <v>186</v>
      </c>
      <c r="C34">
        <v>50517218</v>
      </c>
      <c r="D34">
        <v>50517218</v>
      </c>
      <c r="E34">
        <v>1</v>
      </c>
      <c r="F34" t="s">
        <v>151</v>
      </c>
      <c r="G34">
        <v>29</v>
      </c>
      <c r="H34" t="s">
        <v>881</v>
      </c>
      <c r="I34">
        <v>50516568</v>
      </c>
      <c r="J34">
        <v>50561497</v>
      </c>
      <c r="K34" t="s">
        <v>152</v>
      </c>
      <c r="L34" t="s">
        <v>153</v>
      </c>
      <c r="M34">
        <v>44279</v>
      </c>
      <c r="N34">
        <v>650</v>
      </c>
      <c r="O34" t="s">
        <v>157</v>
      </c>
    </row>
    <row r="35" spans="1:20" x14ac:dyDescent="0.35">
      <c r="A35">
        <v>34</v>
      </c>
      <c r="B35" t="s">
        <v>186</v>
      </c>
      <c r="C35">
        <v>72708942</v>
      </c>
      <c r="D35">
        <v>72708942</v>
      </c>
      <c r="E35">
        <v>1</v>
      </c>
      <c r="F35" t="s">
        <v>151</v>
      </c>
      <c r="G35">
        <v>30</v>
      </c>
      <c r="H35" t="s">
        <v>189</v>
      </c>
      <c r="I35">
        <v>72717236</v>
      </c>
      <c r="J35">
        <v>72780210</v>
      </c>
      <c r="K35" t="s">
        <v>152</v>
      </c>
      <c r="L35" t="s">
        <v>160</v>
      </c>
      <c r="M35">
        <v>71268</v>
      </c>
      <c r="N35">
        <v>8294</v>
      </c>
      <c r="O35" t="s">
        <v>154</v>
      </c>
      <c r="P35" t="s">
        <v>190</v>
      </c>
      <c r="Q35" t="s">
        <v>191</v>
      </c>
      <c r="R35" t="s">
        <v>192</v>
      </c>
      <c r="S35" t="s">
        <v>159</v>
      </c>
    </row>
    <row r="36" spans="1:20" x14ac:dyDescent="0.35">
      <c r="A36">
        <v>35</v>
      </c>
      <c r="B36" t="s">
        <v>193</v>
      </c>
      <c r="C36">
        <v>3048691</v>
      </c>
      <c r="D36">
        <v>3048691</v>
      </c>
      <c r="E36">
        <v>1</v>
      </c>
      <c r="F36" t="s">
        <v>151</v>
      </c>
      <c r="G36">
        <v>31</v>
      </c>
      <c r="H36" t="s">
        <v>882</v>
      </c>
      <c r="I36">
        <v>2940809</v>
      </c>
      <c r="J36">
        <v>2940938</v>
      </c>
      <c r="K36" t="s">
        <v>152</v>
      </c>
      <c r="L36" t="s">
        <v>156</v>
      </c>
      <c r="M36">
        <v>-107753</v>
      </c>
      <c r="N36">
        <v>107753</v>
      </c>
      <c r="O36" t="s">
        <v>154</v>
      </c>
    </row>
    <row r="37" spans="1:20" x14ac:dyDescent="0.35">
      <c r="A37">
        <v>36</v>
      </c>
      <c r="B37" t="s">
        <v>193</v>
      </c>
      <c r="C37">
        <v>3071741</v>
      </c>
      <c r="D37">
        <v>3071741</v>
      </c>
      <c r="E37">
        <v>1</v>
      </c>
      <c r="F37" t="s">
        <v>151</v>
      </c>
      <c r="G37">
        <v>32</v>
      </c>
      <c r="H37" t="s">
        <v>882</v>
      </c>
      <c r="I37">
        <v>2940809</v>
      </c>
      <c r="J37">
        <v>2940938</v>
      </c>
      <c r="K37" t="s">
        <v>152</v>
      </c>
      <c r="L37" t="s">
        <v>156</v>
      </c>
      <c r="M37">
        <v>-130803</v>
      </c>
      <c r="N37">
        <v>130803</v>
      </c>
      <c r="O37" t="s">
        <v>154</v>
      </c>
    </row>
    <row r="38" spans="1:20" x14ac:dyDescent="0.35">
      <c r="A38">
        <v>37</v>
      </c>
      <c r="B38" t="s">
        <v>193</v>
      </c>
      <c r="C38">
        <v>3082925</v>
      </c>
      <c r="D38">
        <v>3082925</v>
      </c>
      <c r="E38">
        <v>1</v>
      </c>
      <c r="F38" t="s">
        <v>151</v>
      </c>
      <c r="G38">
        <v>33</v>
      </c>
      <c r="H38" t="s">
        <v>882</v>
      </c>
      <c r="I38">
        <v>2940809</v>
      </c>
      <c r="J38">
        <v>2940938</v>
      </c>
      <c r="K38" t="s">
        <v>152</v>
      </c>
      <c r="L38" t="s">
        <v>156</v>
      </c>
      <c r="M38">
        <v>-141987</v>
      </c>
      <c r="N38">
        <v>141987</v>
      </c>
      <c r="O38" t="s">
        <v>154</v>
      </c>
    </row>
    <row r="39" spans="1:20" x14ac:dyDescent="0.35">
      <c r="A39">
        <v>38</v>
      </c>
      <c r="B39" t="s">
        <v>193</v>
      </c>
      <c r="C39">
        <v>3126439</v>
      </c>
      <c r="D39">
        <v>3126439</v>
      </c>
      <c r="E39">
        <v>1</v>
      </c>
      <c r="F39" t="s">
        <v>151</v>
      </c>
      <c r="G39">
        <v>34</v>
      </c>
      <c r="H39" t="s">
        <v>883</v>
      </c>
      <c r="I39">
        <v>3308359</v>
      </c>
      <c r="J39">
        <v>3308470</v>
      </c>
      <c r="K39" t="s">
        <v>161</v>
      </c>
      <c r="L39" t="s">
        <v>156</v>
      </c>
      <c r="M39">
        <v>-181920</v>
      </c>
      <c r="N39">
        <v>181920</v>
      </c>
      <c r="O39" t="s">
        <v>154</v>
      </c>
      <c r="P39" t="s">
        <v>187</v>
      </c>
    </row>
    <row r="40" spans="1:20" x14ac:dyDescent="0.35">
      <c r="A40">
        <v>39</v>
      </c>
      <c r="B40" t="s">
        <v>193</v>
      </c>
      <c r="C40">
        <v>3146777</v>
      </c>
      <c r="D40">
        <v>3146777</v>
      </c>
      <c r="E40">
        <v>1</v>
      </c>
      <c r="F40" t="s">
        <v>151</v>
      </c>
      <c r="G40">
        <v>35</v>
      </c>
      <c r="H40" t="s">
        <v>883</v>
      </c>
      <c r="I40">
        <v>3308359</v>
      </c>
      <c r="J40">
        <v>3308470</v>
      </c>
      <c r="K40" t="s">
        <v>161</v>
      </c>
      <c r="L40" t="s">
        <v>156</v>
      </c>
      <c r="M40">
        <v>-161582</v>
      </c>
      <c r="N40">
        <v>161582</v>
      </c>
      <c r="O40" t="s">
        <v>154</v>
      </c>
      <c r="P40" t="s">
        <v>187</v>
      </c>
    </row>
    <row r="41" spans="1:20" x14ac:dyDescent="0.35">
      <c r="A41">
        <v>40</v>
      </c>
      <c r="B41" t="s">
        <v>193</v>
      </c>
      <c r="C41">
        <v>14435498</v>
      </c>
      <c r="D41">
        <v>14435498</v>
      </c>
      <c r="E41">
        <v>1</v>
      </c>
      <c r="F41" t="s">
        <v>151</v>
      </c>
      <c r="G41">
        <v>36</v>
      </c>
      <c r="H41" t="s">
        <v>884</v>
      </c>
      <c r="I41">
        <v>14540754</v>
      </c>
      <c r="J41">
        <v>14585467</v>
      </c>
      <c r="K41" t="s">
        <v>161</v>
      </c>
      <c r="L41" t="s">
        <v>156</v>
      </c>
      <c r="M41">
        <v>-105256</v>
      </c>
      <c r="N41">
        <v>105256</v>
      </c>
      <c r="O41" t="s">
        <v>154</v>
      </c>
    </row>
    <row r="42" spans="1:20" x14ac:dyDescent="0.35">
      <c r="A42">
        <v>41</v>
      </c>
      <c r="B42" t="s">
        <v>193</v>
      </c>
      <c r="C42">
        <v>14577608</v>
      </c>
      <c r="D42">
        <v>14577608</v>
      </c>
      <c r="E42">
        <v>1</v>
      </c>
      <c r="F42" t="s">
        <v>151</v>
      </c>
      <c r="G42">
        <v>37</v>
      </c>
      <c r="H42" t="s">
        <v>884</v>
      </c>
      <c r="I42">
        <v>14540754</v>
      </c>
      <c r="J42">
        <v>14585467</v>
      </c>
      <c r="K42" t="s">
        <v>161</v>
      </c>
      <c r="L42" t="s">
        <v>153</v>
      </c>
      <c r="M42">
        <v>36854</v>
      </c>
      <c r="N42">
        <v>7859</v>
      </c>
      <c r="O42" t="s">
        <v>154</v>
      </c>
    </row>
    <row r="43" spans="1:20" x14ac:dyDescent="0.35">
      <c r="A43">
        <v>42</v>
      </c>
      <c r="B43" t="s">
        <v>193</v>
      </c>
      <c r="C43">
        <v>17518453</v>
      </c>
      <c r="D43">
        <v>17518453</v>
      </c>
      <c r="E43">
        <v>1</v>
      </c>
      <c r="F43" t="s">
        <v>151</v>
      </c>
      <c r="G43">
        <v>38</v>
      </c>
      <c r="H43" t="s">
        <v>195</v>
      </c>
      <c r="I43">
        <v>17146039</v>
      </c>
      <c r="J43">
        <v>17146589</v>
      </c>
      <c r="K43" t="s">
        <v>152</v>
      </c>
      <c r="L43" t="s">
        <v>156</v>
      </c>
      <c r="M43">
        <v>-371864</v>
      </c>
      <c r="N43">
        <v>371864</v>
      </c>
      <c r="O43" t="s">
        <v>154</v>
      </c>
      <c r="Q43" t="s">
        <v>196</v>
      </c>
      <c r="R43" t="s">
        <v>197</v>
      </c>
      <c r="S43" t="s">
        <v>162</v>
      </c>
    </row>
    <row r="44" spans="1:20" x14ac:dyDescent="0.35">
      <c r="A44">
        <v>43</v>
      </c>
      <c r="B44" t="s">
        <v>193</v>
      </c>
      <c r="C44">
        <v>17518453</v>
      </c>
      <c r="D44">
        <v>17518453</v>
      </c>
      <c r="E44">
        <v>1</v>
      </c>
      <c r="F44" t="s">
        <v>151</v>
      </c>
      <c r="G44">
        <v>38</v>
      </c>
      <c r="H44" t="s">
        <v>198</v>
      </c>
      <c r="I44">
        <v>17372245</v>
      </c>
      <c r="J44">
        <v>19017093</v>
      </c>
      <c r="K44" t="s">
        <v>152</v>
      </c>
      <c r="L44" t="s">
        <v>153</v>
      </c>
      <c r="M44">
        <v>1498640</v>
      </c>
      <c r="N44">
        <v>146208</v>
      </c>
      <c r="O44" t="s">
        <v>157</v>
      </c>
      <c r="P44" t="s">
        <v>199</v>
      </c>
      <c r="Q44" t="s">
        <v>200</v>
      </c>
      <c r="R44" t="s">
        <v>201</v>
      </c>
      <c r="S44" t="s">
        <v>202</v>
      </c>
    </row>
    <row r="45" spans="1:20" x14ac:dyDescent="0.35">
      <c r="A45">
        <v>44</v>
      </c>
      <c r="B45" t="s">
        <v>193</v>
      </c>
      <c r="C45">
        <v>57340831</v>
      </c>
      <c r="D45">
        <v>57340831</v>
      </c>
      <c r="E45">
        <v>1</v>
      </c>
      <c r="F45" t="s">
        <v>151</v>
      </c>
      <c r="G45">
        <v>39</v>
      </c>
      <c r="H45" t="s">
        <v>203</v>
      </c>
      <c r="I45">
        <v>57443999</v>
      </c>
      <c r="J45">
        <v>57528376</v>
      </c>
      <c r="K45" t="s">
        <v>161</v>
      </c>
      <c r="L45" t="s">
        <v>156</v>
      </c>
      <c r="M45">
        <v>-103168</v>
      </c>
      <c r="N45">
        <v>103168</v>
      </c>
      <c r="O45" t="s">
        <v>154</v>
      </c>
      <c r="P45" t="s">
        <v>204</v>
      </c>
      <c r="Q45" t="s">
        <v>205</v>
      </c>
      <c r="R45" t="s">
        <v>206</v>
      </c>
      <c r="S45" t="s">
        <v>207</v>
      </c>
      <c r="T45" t="s">
        <v>155</v>
      </c>
    </row>
    <row r="46" spans="1:20" x14ac:dyDescent="0.35">
      <c r="A46">
        <v>45</v>
      </c>
      <c r="B46" t="s">
        <v>193</v>
      </c>
      <c r="C46">
        <v>57345395</v>
      </c>
      <c r="D46">
        <v>57345395</v>
      </c>
      <c r="E46">
        <v>1</v>
      </c>
      <c r="F46" t="s">
        <v>151</v>
      </c>
      <c r="G46">
        <v>40</v>
      </c>
      <c r="H46" t="s">
        <v>203</v>
      </c>
      <c r="I46">
        <v>57443999</v>
      </c>
      <c r="J46">
        <v>57528376</v>
      </c>
      <c r="K46" t="s">
        <v>161</v>
      </c>
      <c r="L46" t="s">
        <v>156</v>
      </c>
      <c r="M46">
        <v>-98604</v>
      </c>
      <c r="N46">
        <v>98604</v>
      </c>
      <c r="O46" t="s">
        <v>154</v>
      </c>
      <c r="P46" t="s">
        <v>204</v>
      </c>
      <c r="Q46" t="s">
        <v>205</v>
      </c>
      <c r="R46" t="s">
        <v>206</v>
      </c>
      <c r="S46" t="s">
        <v>207</v>
      </c>
      <c r="T46" t="s">
        <v>155</v>
      </c>
    </row>
    <row r="47" spans="1:20" x14ac:dyDescent="0.35">
      <c r="A47">
        <v>46</v>
      </c>
      <c r="B47" t="s">
        <v>193</v>
      </c>
      <c r="C47">
        <v>57366377</v>
      </c>
      <c r="D47">
        <v>57366377</v>
      </c>
      <c r="E47">
        <v>1</v>
      </c>
      <c r="F47" t="s">
        <v>151</v>
      </c>
      <c r="G47">
        <v>41</v>
      </c>
      <c r="H47" t="s">
        <v>203</v>
      </c>
      <c r="I47">
        <v>57443999</v>
      </c>
      <c r="J47">
        <v>57528376</v>
      </c>
      <c r="K47" t="s">
        <v>161</v>
      </c>
      <c r="L47" t="s">
        <v>156</v>
      </c>
      <c r="M47">
        <v>-77622</v>
      </c>
      <c r="N47">
        <v>77622</v>
      </c>
      <c r="O47" t="s">
        <v>154</v>
      </c>
      <c r="P47" t="s">
        <v>204</v>
      </c>
      <c r="Q47" t="s">
        <v>205</v>
      </c>
      <c r="R47" t="s">
        <v>206</v>
      </c>
      <c r="S47" t="s">
        <v>207</v>
      </c>
      <c r="T47" t="s">
        <v>155</v>
      </c>
    </row>
    <row r="48" spans="1:20" x14ac:dyDescent="0.35">
      <c r="A48">
        <v>47</v>
      </c>
      <c r="B48" t="s">
        <v>193</v>
      </c>
      <c r="C48">
        <v>57377127</v>
      </c>
      <c r="D48">
        <v>57377127</v>
      </c>
      <c r="E48">
        <v>1</v>
      </c>
      <c r="F48" t="s">
        <v>151</v>
      </c>
      <c r="G48">
        <v>42</v>
      </c>
      <c r="H48" t="s">
        <v>203</v>
      </c>
      <c r="I48">
        <v>57443999</v>
      </c>
      <c r="J48">
        <v>57528376</v>
      </c>
      <c r="K48" t="s">
        <v>161</v>
      </c>
      <c r="L48" t="s">
        <v>156</v>
      </c>
      <c r="M48">
        <v>-66872</v>
      </c>
      <c r="N48">
        <v>66872</v>
      </c>
      <c r="O48" t="s">
        <v>154</v>
      </c>
      <c r="P48" t="s">
        <v>204</v>
      </c>
      <c r="Q48" t="s">
        <v>205</v>
      </c>
      <c r="R48" t="s">
        <v>206</v>
      </c>
      <c r="S48" t="s">
        <v>207</v>
      </c>
      <c r="T48" t="s">
        <v>155</v>
      </c>
    </row>
    <row r="49" spans="1:19" x14ac:dyDescent="0.35">
      <c r="A49">
        <v>48</v>
      </c>
      <c r="B49" t="s">
        <v>193</v>
      </c>
      <c r="C49">
        <v>79892825</v>
      </c>
      <c r="D49">
        <v>79892825</v>
      </c>
      <c r="E49">
        <v>1</v>
      </c>
      <c r="F49" t="s">
        <v>151</v>
      </c>
      <c r="G49">
        <v>43</v>
      </c>
      <c r="H49" t="s">
        <v>885</v>
      </c>
      <c r="I49">
        <v>79703279</v>
      </c>
      <c r="J49">
        <v>79705966</v>
      </c>
      <c r="K49" t="s">
        <v>161</v>
      </c>
      <c r="L49" t="s">
        <v>160</v>
      </c>
      <c r="M49">
        <v>189546</v>
      </c>
      <c r="N49">
        <v>186859</v>
      </c>
      <c r="O49" t="s">
        <v>154</v>
      </c>
    </row>
    <row r="50" spans="1:19" x14ac:dyDescent="0.35">
      <c r="A50">
        <v>49</v>
      </c>
      <c r="B50" t="s">
        <v>193</v>
      </c>
      <c r="C50">
        <v>79915023</v>
      </c>
      <c r="D50">
        <v>79915023</v>
      </c>
      <c r="E50">
        <v>1</v>
      </c>
      <c r="F50" t="s">
        <v>151</v>
      </c>
      <c r="G50">
        <v>44</v>
      </c>
      <c r="H50" t="s">
        <v>885</v>
      </c>
      <c r="I50">
        <v>79703279</v>
      </c>
      <c r="J50">
        <v>79705966</v>
      </c>
      <c r="K50" t="s">
        <v>161</v>
      </c>
      <c r="L50" t="s">
        <v>160</v>
      </c>
      <c r="M50">
        <v>211744</v>
      </c>
      <c r="N50">
        <v>209057</v>
      </c>
      <c r="O50" t="s">
        <v>154</v>
      </c>
    </row>
    <row r="51" spans="1:19" x14ac:dyDescent="0.35">
      <c r="A51">
        <v>50</v>
      </c>
      <c r="B51" t="s">
        <v>193</v>
      </c>
      <c r="C51">
        <v>79926461</v>
      </c>
      <c r="D51">
        <v>79926461</v>
      </c>
      <c r="E51">
        <v>1</v>
      </c>
      <c r="F51" t="s">
        <v>151</v>
      </c>
      <c r="G51">
        <v>45</v>
      </c>
      <c r="H51" t="s">
        <v>885</v>
      </c>
      <c r="I51">
        <v>79703279</v>
      </c>
      <c r="J51">
        <v>79705966</v>
      </c>
      <c r="K51" t="s">
        <v>161</v>
      </c>
      <c r="L51" t="s">
        <v>160</v>
      </c>
      <c r="M51">
        <v>223182</v>
      </c>
      <c r="N51">
        <v>220495</v>
      </c>
      <c r="O51" t="s">
        <v>154</v>
      </c>
    </row>
    <row r="52" spans="1:19" x14ac:dyDescent="0.35">
      <c r="A52">
        <v>51</v>
      </c>
      <c r="B52" t="s">
        <v>193</v>
      </c>
      <c r="C52">
        <v>80374988</v>
      </c>
      <c r="D52">
        <v>80374988</v>
      </c>
      <c r="E52">
        <v>1</v>
      </c>
      <c r="F52" t="s">
        <v>151</v>
      </c>
      <c r="G52">
        <v>46</v>
      </c>
      <c r="H52" t="s">
        <v>886</v>
      </c>
      <c r="I52">
        <v>80437619</v>
      </c>
      <c r="J52">
        <v>80457907</v>
      </c>
      <c r="K52" t="s">
        <v>161</v>
      </c>
      <c r="L52" t="s">
        <v>156</v>
      </c>
      <c r="M52">
        <v>-62631</v>
      </c>
      <c r="N52">
        <v>62631</v>
      </c>
      <c r="O52" t="s">
        <v>154</v>
      </c>
    </row>
    <row r="53" spans="1:19" x14ac:dyDescent="0.35">
      <c r="A53">
        <v>52</v>
      </c>
      <c r="B53" t="s">
        <v>193</v>
      </c>
      <c r="C53">
        <v>80388346</v>
      </c>
      <c r="D53">
        <v>80388346</v>
      </c>
      <c r="E53">
        <v>1</v>
      </c>
      <c r="F53" t="s">
        <v>151</v>
      </c>
      <c r="G53">
        <v>47</v>
      </c>
      <c r="H53" t="s">
        <v>886</v>
      </c>
      <c r="I53">
        <v>80437619</v>
      </c>
      <c r="J53">
        <v>80457907</v>
      </c>
      <c r="K53" t="s">
        <v>161</v>
      </c>
      <c r="L53" t="s">
        <v>156</v>
      </c>
      <c r="M53">
        <v>-49273</v>
      </c>
      <c r="N53">
        <v>49273</v>
      </c>
      <c r="O53" t="s">
        <v>154</v>
      </c>
    </row>
    <row r="54" spans="1:19" x14ac:dyDescent="0.35">
      <c r="A54">
        <v>53</v>
      </c>
      <c r="B54" t="s">
        <v>208</v>
      </c>
      <c r="C54">
        <v>3662272</v>
      </c>
      <c r="D54">
        <v>3662272</v>
      </c>
      <c r="E54">
        <v>1</v>
      </c>
      <c r="F54" t="s">
        <v>151</v>
      </c>
      <c r="G54">
        <v>48</v>
      </c>
      <c r="H54" t="s">
        <v>209</v>
      </c>
      <c r="I54">
        <v>2725943</v>
      </c>
      <c r="J54">
        <v>3658311</v>
      </c>
      <c r="K54" t="s">
        <v>152</v>
      </c>
      <c r="L54" t="s">
        <v>156</v>
      </c>
      <c r="M54">
        <v>-3961</v>
      </c>
      <c r="N54">
        <v>3961</v>
      </c>
      <c r="O54" t="s">
        <v>154</v>
      </c>
      <c r="P54" t="s">
        <v>210</v>
      </c>
    </row>
    <row r="55" spans="1:19" x14ac:dyDescent="0.35">
      <c r="A55">
        <v>54</v>
      </c>
      <c r="B55" t="s">
        <v>208</v>
      </c>
      <c r="C55">
        <v>3668337</v>
      </c>
      <c r="D55">
        <v>3668337</v>
      </c>
      <c r="E55">
        <v>1</v>
      </c>
      <c r="F55" t="s">
        <v>151</v>
      </c>
      <c r="G55">
        <v>49</v>
      </c>
      <c r="H55" t="s">
        <v>209</v>
      </c>
      <c r="I55">
        <v>2725943</v>
      </c>
      <c r="J55">
        <v>3658311</v>
      </c>
      <c r="K55" t="s">
        <v>152</v>
      </c>
      <c r="L55" t="s">
        <v>156</v>
      </c>
      <c r="M55">
        <v>-10026</v>
      </c>
      <c r="N55">
        <v>10026</v>
      </c>
      <c r="O55" t="s">
        <v>154</v>
      </c>
      <c r="P55" t="s">
        <v>210</v>
      </c>
    </row>
    <row r="56" spans="1:19" x14ac:dyDescent="0.35">
      <c r="A56">
        <v>55</v>
      </c>
      <c r="B56" t="s">
        <v>208</v>
      </c>
      <c r="C56">
        <v>3807420</v>
      </c>
      <c r="D56">
        <v>3807420</v>
      </c>
      <c r="E56">
        <v>1</v>
      </c>
      <c r="F56" t="s">
        <v>151</v>
      </c>
      <c r="G56">
        <v>50</v>
      </c>
      <c r="H56" t="s">
        <v>887</v>
      </c>
      <c r="I56">
        <v>3839611</v>
      </c>
      <c r="J56">
        <v>3844804</v>
      </c>
      <c r="K56" t="s">
        <v>152</v>
      </c>
      <c r="L56" t="s">
        <v>160</v>
      </c>
      <c r="M56">
        <v>37384</v>
      </c>
      <c r="N56">
        <v>32191</v>
      </c>
      <c r="O56" t="s">
        <v>154</v>
      </c>
    </row>
    <row r="57" spans="1:19" x14ac:dyDescent="0.35">
      <c r="A57">
        <v>56</v>
      </c>
      <c r="B57" t="s">
        <v>208</v>
      </c>
      <c r="C57">
        <v>4064061</v>
      </c>
      <c r="D57">
        <v>4064061</v>
      </c>
      <c r="E57">
        <v>1</v>
      </c>
      <c r="F57" t="s">
        <v>151</v>
      </c>
      <c r="G57">
        <v>51</v>
      </c>
      <c r="H57" t="s">
        <v>211</v>
      </c>
      <c r="I57">
        <v>4045097</v>
      </c>
      <c r="J57">
        <v>4084363</v>
      </c>
      <c r="K57" t="s">
        <v>161</v>
      </c>
      <c r="L57" t="s">
        <v>153</v>
      </c>
      <c r="M57">
        <v>18964</v>
      </c>
      <c r="N57">
        <v>18964</v>
      </c>
      <c r="O57" t="s">
        <v>154</v>
      </c>
      <c r="P57" t="s">
        <v>212</v>
      </c>
      <c r="Q57" t="s">
        <v>213</v>
      </c>
      <c r="R57" t="s">
        <v>214</v>
      </c>
      <c r="S57" t="s">
        <v>159</v>
      </c>
    </row>
    <row r="58" spans="1:19" x14ac:dyDescent="0.35">
      <c r="A58">
        <v>57</v>
      </c>
      <c r="B58" t="s">
        <v>208</v>
      </c>
      <c r="C58">
        <v>4093514</v>
      </c>
      <c r="D58">
        <v>4093514</v>
      </c>
      <c r="E58">
        <v>1</v>
      </c>
      <c r="F58" t="s">
        <v>151</v>
      </c>
      <c r="G58">
        <v>52</v>
      </c>
      <c r="H58" t="s">
        <v>215</v>
      </c>
      <c r="I58">
        <v>4095050</v>
      </c>
      <c r="J58">
        <v>4100521</v>
      </c>
      <c r="K58" t="s">
        <v>161</v>
      </c>
      <c r="L58" t="s">
        <v>156</v>
      </c>
      <c r="M58">
        <v>-1536</v>
      </c>
      <c r="N58">
        <v>1536</v>
      </c>
      <c r="O58" t="s">
        <v>154</v>
      </c>
    </row>
    <row r="59" spans="1:19" x14ac:dyDescent="0.35">
      <c r="A59">
        <v>58</v>
      </c>
      <c r="B59" t="s">
        <v>208</v>
      </c>
      <c r="C59">
        <v>6838932</v>
      </c>
      <c r="D59">
        <v>6838932</v>
      </c>
      <c r="E59">
        <v>1</v>
      </c>
      <c r="F59" t="s">
        <v>151</v>
      </c>
      <c r="G59">
        <v>53</v>
      </c>
      <c r="H59" t="s">
        <v>216</v>
      </c>
      <c r="I59">
        <v>6785897</v>
      </c>
      <c r="J59">
        <v>6851448</v>
      </c>
      <c r="K59" t="s">
        <v>152</v>
      </c>
      <c r="L59" t="s">
        <v>153</v>
      </c>
      <c r="M59">
        <v>12516</v>
      </c>
      <c r="N59">
        <v>12516</v>
      </c>
      <c r="O59" t="s">
        <v>154</v>
      </c>
    </row>
    <row r="60" spans="1:19" x14ac:dyDescent="0.35">
      <c r="A60">
        <v>59</v>
      </c>
      <c r="B60" t="s">
        <v>208</v>
      </c>
      <c r="C60">
        <v>6845530</v>
      </c>
      <c r="D60">
        <v>6845530</v>
      </c>
      <c r="E60">
        <v>1</v>
      </c>
      <c r="F60" t="s">
        <v>151</v>
      </c>
      <c r="G60">
        <v>54</v>
      </c>
      <c r="H60" t="s">
        <v>216</v>
      </c>
      <c r="I60">
        <v>6785897</v>
      </c>
      <c r="J60">
        <v>6851448</v>
      </c>
      <c r="K60" t="s">
        <v>152</v>
      </c>
      <c r="L60" t="s">
        <v>153</v>
      </c>
      <c r="M60">
        <v>5918</v>
      </c>
      <c r="N60">
        <v>5918</v>
      </c>
      <c r="O60" t="s">
        <v>154</v>
      </c>
    </row>
    <row r="61" spans="1:19" x14ac:dyDescent="0.35">
      <c r="A61">
        <v>60</v>
      </c>
      <c r="B61" t="s">
        <v>208</v>
      </c>
      <c r="C61">
        <v>6859691</v>
      </c>
      <c r="D61">
        <v>6859691</v>
      </c>
      <c r="E61">
        <v>1</v>
      </c>
      <c r="F61" t="s">
        <v>151</v>
      </c>
      <c r="G61">
        <v>55</v>
      </c>
      <c r="H61" t="s">
        <v>216</v>
      </c>
      <c r="I61">
        <v>6785897</v>
      </c>
      <c r="J61">
        <v>6851448</v>
      </c>
      <c r="K61" t="s">
        <v>152</v>
      </c>
      <c r="L61" t="s">
        <v>156</v>
      </c>
      <c r="M61">
        <v>-8243</v>
      </c>
      <c r="N61">
        <v>8243</v>
      </c>
      <c r="O61" t="s">
        <v>154</v>
      </c>
    </row>
    <row r="62" spans="1:19" x14ac:dyDescent="0.35">
      <c r="A62">
        <v>61</v>
      </c>
      <c r="B62" t="s">
        <v>208</v>
      </c>
      <c r="C62">
        <v>34062036</v>
      </c>
      <c r="D62">
        <v>34062036</v>
      </c>
      <c r="E62">
        <v>1</v>
      </c>
      <c r="F62" t="s">
        <v>151</v>
      </c>
      <c r="G62">
        <v>56</v>
      </c>
      <c r="H62" t="s">
        <v>888</v>
      </c>
      <c r="I62">
        <v>33834279</v>
      </c>
      <c r="J62">
        <v>34091757</v>
      </c>
      <c r="K62" t="s">
        <v>152</v>
      </c>
      <c r="L62" t="s">
        <v>153</v>
      </c>
      <c r="M62">
        <v>29721</v>
      </c>
      <c r="N62">
        <v>29721</v>
      </c>
      <c r="O62" t="s">
        <v>154</v>
      </c>
      <c r="P62" t="s">
        <v>889</v>
      </c>
      <c r="Q62" t="s">
        <v>890</v>
      </c>
      <c r="R62" t="s">
        <v>891</v>
      </c>
      <c r="S62" t="s">
        <v>172</v>
      </c>
    </row>
    <row r="63" spans="1:19" x14ac:dyDescent="0.35">
      <c r="A63">
        <v>62</v>
      </c>
      <c r="B63" t="s">
        <v>208</v>
      </c>
      <c r="C63">
        <v>40202215</v>
      </c>
      <c r="D63">
        <v>40202215</v>
      </c>
      <c r="E63">
        <v>1</v>
      </c>
      <c r="F63" t="s">
        <v>151</v>
      </c>
      <c r="G63">
        <v>57</v>
      </c>
      <c r="H63" t="s">
        <v>217</v>
      </c>
      <c r="I63">
        <v>40245770</v>
      </c>
      <c r="J63">
        <v>40329982</v>
      </c>
      <c r="K63" t="s">
        <v>161</v>
      </c>
      <c r="L63" t="s">
        <v>156</v>
      </c>
      <c r="M63">
        <v>-43555</v>
      </c>
      <c r="N63">
        <v>43555</v>
      </c>
      <c r="O63" t="s">
        <v>154</v>
      </c>
      <c r="P63" t="s">
        <v>218</v>
      </c>
      <c r="Q63" t="s">
        <v>219</v>
      </c>
      <c r="R63" t="s">
        <v>220</v>
      </c>
      <c r="S63" t="s">
        <v>159</v>
      </c>
    </row>
    <row r="64" spans="1:19" x14ac:dyDescent="0.35">
      <c r="A64">
        <v>63</v>
      </c>
      <c r="B64" t="s">
        <v>208</v>
      </c>
      <c r="C64">
        <v>42006811</v>
      </c>
      <c r="D64">
        <v>42006811</v>
      </c>
      <c r="E64">
        <v>1</v>
      </c>
      <c r="F64" t="s">
        <v>151</v>
      </c>
      <c r="G64">
        <v>58</v>
      </c>
      <c r="H64" t="s">
        <v>892</v>
      </c>
      <c r="I64">
        <v>41967651</v>
      </c>
      <c r="J64">
        <v>41982349</v>
      </c>
      <c r="K64" t="s">
        <v>152</v>
      </c>
      <c r="L64" t="s">
        <v>156</v>
      </c>
      <c r="M64">
        <v>-24462</v>
      </c>
      <c r="N64">
        <v>24462</v>
      </c>
      <c r="O64" t="s">
        <v>154</v>
      </c>
      <c r="P64" t="s">
        <v>893</v>
      </c>
      <c r="Q64" t="s">
        <v>894</v>
      </c>
      <c r="R64" t="s">
        <v>895</v>
      </c>
      <c r="S64" t="s">
        <v>253</v>
      </c>
    </row>
    <row r="65" spans="1:19" x14ac:dyDescent="0.35">
      <c r="A65">
        <v>64</v>
      </c>
      <c r="B65" t="s">
        <v>208</v>
      </c>
      <c r="C65">
        <v>42038858</v>
      </c>
      <c r="D65">
        <v>42038858</v>
      </c>
      <c r="E65">
        <v>1</v>
      </c>
      <c r="F65" t="s">
        <v>151</v>
      </c>
      <c r="G65">
        <v>59</v>
      </c>
      <c r="H65" t="s">
        <v>892</v>
      </c>
      <c r="I65">
        <v>41967651</v>
      </c>
      <c r="J65">
        <v>41982349</v>
      </c>
      <c r="K65" t="s">
        <v>152</v>
      </c>
      <c r="L65" t="s">
        <v>156</v>
      </c>
      <c r="M65">
        <v>-56509</v>
      </c>
      <c r="N65">
        <v>56509</v>
      </c>
      <c r="O65" t="s">
        <v>154</v>
      </c>
      <c r="P65" t="s">
        <v>893</v>
      </c>
      <c r="Q65" t="s">
        <v>894</v>
      </c>
      <c r="R65" t="s">
        <v>895</v>
      </c>
      <c r="S65" t="s">
        <v>253</v>
      </c>
    </row>
    <row r="66" spans="1:19" x14ac:dyDescent="0.35">
      <c r="A66">
        <v>65</v>
      </c>
      <c r="B66" t="s">
        <v>208</v>
      </c>
      <c r="C66">
        <v>42067631</v>
      </c>
      <c r="D66">
        <v>42067631</v>
      </c>
      <c r="E66">
        <v>1</v>
      </c>
      <c r="F66" t="s">
        <v>151</v>
      </c>
      <c r="G66">
        <v>60</v>
      </c>
      <c r="H66" t="s">
        <v>896</v>
      </c>
      <c r="I66">
        <v>42080645</v>
      </c>
      <c r="J66">
        <v>42117741</v>
      </c>
      <c r="K66" t="s">
        <v>152</v>
      </c>
      <c r="L66" t="s">
        <v>160</v>
      </c>
      <c r="M66">
        <v>50110</v>
      </c>
      <c r="N66">
        <v>13014</v>
      </c>
      <c r="O66" t="s">
        <v>154</v>
      </c>
      <c r="P66" t="s">
        <v>897</v>
      </c>
      <c r="Q66" t="s">
        <v>898</v>
      </c>
      <c r="R66" t="s">
        <v>899</v>
      </c>
      <c r="S66" t="s">
        <v>263</v>
      </c>
    </row>
    <row r="67" spans="1:19" x14ac:dyDescent="0.35">
      <c r="A67">
        <v>66</v>
      </c>
      <c r="B67" t="s">
        <v>208</v>
      </c>
      <c r="C67">
        <v>42068464</v>
      </c>
      <c r="D67">
        <v>42068464</v>
      </c>
      <c r="E67">
        <v>1</v>
      </c>
      <c r="F67" t="s">
        <v>151</v>
      </c>
      <c r="G67">
        <v>61</v>
      </c>
      <c r="H67" t="s">
        <v>896</v>
      </c>
      <c r="I67">
        <v>42080645</v>
      </c>
      <c r="J67">
        <v>42117741</v>
      </c>
      <c r="K67" t="s">
        <v>152</v>
      </c>
      <c r="L67" t="s">
        <v>160</v>
      </c>
      <c r="M67">
        <v>49277</v>
      </c>
      <c r="N67">
        <v>12181</v>
      </c>
      <c r="O67" t="s">
        <v>154</v>
      </c>
      <c r="P67" t="s">
        <v>897</v>
      </c>
      <c r="Q67" t="s">
        <v>898</v>
      </c>
      <c r="R67" t="s">
        <v>899</v>
      </c>
      <c r="S67" t="s">
        <v>263</v>
      </c>
    </row>
    <row r="68" spans="1:19" x14ac:dyDescent="0.35">
      <c r="A68">
        <v>67</v>
      </c>
      <c r="B68" t="s">
        <v>221</v>
      </c>
      <c r="C68">
        <v>33476699</v>
      </c>
      <c r="D68">
        <v>33476699</v>
      </c>
      <c r="E68">
        <v>1</v>
      </c>
      <c r="F68" t="s">
        <v>151</v>
      </c>
      <c r="G68">
        <v>62</v>
      </c>
      <c r="H68" t="s">
        <v>900</v>
      </c>
      <c r="I68">
        <v>33376996</v>
      </c>
      <c r="J68">
        <v>33471326</v>
      </c>
      <c r="K68" t="s">
        <v>152</v>
      </c>
      <c r="L68" t="s">
        <v>156</v>
      </c>
      <c r="M68">
        <v>-5373</v>
      </c>
      <c r="N68">
        <v>5373</v>
      </c>
      <c r="O68" t="s">
        <v>154</v>
      </c>
      <c r="P68" t="s">
        <v>901</v>
      </c>
      <c r="Q68" t="s">
        <v>902</v>
      </c>
      <c r="R68" t="s">
        <v>903</v>
      </c>
      <c r="S68" t="s">
        <v>263</v>
      </c>
    </row>
    <row r="69" spans="1:19" x14ac:dyDescent="0.35">
      <c r="A69">
        <v>68</v>
      </c>
      <c r="B69" t="s">
        <v>221</v>
      </c>
      <c r="C69">
        <v>33487301</v>
      </c>
      <c r="D69">
        <v>33487301</v>
      </c>
      <c r="E69">
        <v>1</v>
      </c>
      <c r="F69" t="s">
        <v>151</v>
      </c>
      <c r="G69">
        <v>63</v>
      </c>
      <c r="H69" t="s">
        <v>900</v>
      </c>
      <c r="I69">
        <v>33376996</v>
      </c>
      <c r="J69">
        <v>33471326</v>
      </c>
      <c r="K69" t="s">
        <v>152</v>
      </c>
      <c r="L69" t="s">
        <v>156</v>
      </c>
      <c r="M69">
        <v>-15975</v>
      </c>
      <c r="N69">
        <v>15975</v>
      </c>
      <c r="O69" t="s">
        <v>154</v>
      </c>
      <c r="P69" t="s">
        <v>901</v>
      </c>
      <c r="Q69" t="s">
        <v>902</v>
      </c>
      <c r="R69" t="s">
        <v>903</v>
      </c>
      <c r="S69" t="s">
        <v>263</v>
      </c>
    </row>
    <row r="70" spans="1:19" x14ac:dyDescent="0.35">
      <c r="A70">
        <v>69</v>
      </c>
      <c r="B70" t="s">
        <v>221</v>
      </c>
      <c r="C70">
        <v>33510473</v>
      </c>
      <c r="D70">
        <v>33510473</v>
      </c>
      <c r="E70">
        <v>1</v>
      </c>
      <c r="F70" t="s">
        <v>151</v>
      </c>
      <c r="G70">
        <v>64</v>
      </c>
      <c r="H70" t="s">
        <v>222</v>
      </c>
      <c r="I70">
        <v>33492202</v>
      </c>
      <c r="J70">
        <v>33511079</v>
      </c>
      <c r="K70" t="s">
        <v>152</v>
      </c>
      <c r="L70" t="s">
        <v>153</v>
      </c>
      <c r="M70">
        <v>606</v>
      </c>
      <c r="N70">
        <v>606</v>
      </c>
      <c r="O70" t="s">
        <v>154</v>
      </c>
      <c r="P70" t="s">
        <v>223</v>
      </c>
      <c r="Q70" t="s">
        <v>224</v>
      </c>
      <c r="R70" t="s">
        <v>225</v>
      </c>
      <c r="S70" t="s">
        <v>202</v>
      </c>
    </row>
    <row r="71" spans="1:19" x14ac:dyDescent="0.35">
      <c r="A71">
        <v>70</v>
      </c>
      <c r="B71" t="s">
        <v>221</v>
      </c>
      <c r="C71">
        <v>33515108</v>
      </c>
      <c r="D71">
        <v>33515108</v>
      </c>
      <c r="E71">
        <v>1</v>
      </c>
      <c r="F71" t="s">
        <v>151</v>
      </c>
      <c r="G71">
        <v>65</v>
      </c>
      <c r="H71" t="s">
        <v>222</v>
      </c>
      <c r="I71">
        <v>33492202</v>
      </c>
      <c r="J71">
        <v>33511079</v>
      </c>
      <c r="K71" t="s">
        <v>152</v>
      </c>
      <c r="L71" t="s">
        <v>156</v>
      </c>
      <c r="M71">
        <v>-4029</v>
      </c>
      <c r="N71">
        <v>4029</v>
      </c>
      <c r="O71" t="s">
        <v>154</v>
      </c>
      <c r="P71" t="s">
        <v>223</v>
      </c>
      <c r="Q71" t="s">
        <v>224</v>
      </c>
      <c r="R71" t="s">
        <v>225</v>
      </c>
      <c r="S71" t="s">
        <v>202</v>
      </c>
    </row>
    <row r="72" spans="1:19" x14ac:dyDescent="0.35">
      <c r="A72">
        <v>71</v>
      </c>
      <c r="B72" t="s">
        <v>221</v>
      </c>
      <c r="C72">
        <v>33536974</v>
      </c>
      <c r="D72">
        <v>33536974</v>
      </c>
      <c r="E72">
        <v>1</v>
      </c>
      <c r="F72" t="s">
        <v>151</v>
      </c>
      <c r="G72">
        <v>66</v>
      </c>
      <c r="H72" t="s">
        <v>222</v>
      </c>
      <c r="I72">
        <v>33492202</v>
      </c>
      <c r="J72">
        <v>33511079</v>
      </c>
      <c r="K72" t="s">
        <v>152</v>
      </c>
      <c r="L72" t="s">
        <v>156</v>
      </c>
      <c r="M72">
        <v>-25895</v>
      </c>
      <c r="N72">
        <v>25895</v>
      </c>
      <c r="O72" t="s">
        <v>154</v>
      </c>
      <c r="P72" t="s">
        <v>223</v>
      </c>
      <c r="Q72" t="s">
        <v>224</v>
      </c>
      <c r="R72" t="s">
        <v>225</v>
      </c>
      <c r="S72" t="s">
        <v>202</v>
      </c>
    </row>
    <row r="73" spans="1:19" x14ac:dyDescent="0.35">
      <c r="A73">
        <v>72</v>
      </c>
      <c r="B73" t="s">
        <v>221</v>
      </c>
      <c r="C73">
        <v>33550064</v>
      </c>
      <c r="D73">
        <v>33550064</v>
      </c>
      <c r="E73">
        <v>1</v>
      </c>
      <c r="F73" t="s">
        <v>151</v>
      </c>
      <c r="G73">
        <v>67</v>
      </c>
      <c r="H73" t="s">
        <v>222</v>
      </c>
      <c r="I73">
        <v>33492202</v>
      </c>
      <c r="J73">
        <v>33511079</v>
      </c>
      <c r="K73" t="s">
        <v>152</v>
      </c>
      <c r="L73" t="s">
        <v>156</v>
      </c>
      <c r="M73">
        <v>-38985</v>
      </c>
      <c r="N73">
        <v>38985</v>
      </c>
      <c r="O73" t="s">
        <v>154</v>
      </c>
      <c r="P73" t="s">
        <v>223</v>
      </c>
      <c r="Q73" t="s">
        <v>224</v>
      </c>
      <c r="R73" t="s">
        <v>225</v>
      </c>
      <c r="S73" t="s">
        <v>202</v>
      </c>
    </row>
    <row r="74" spans="1:19" x14ac:dyDescent="0.35">
      <c r="A74">
        <v>73</v>
      </c>
      <c r="B74" t="s">
        <v>221</v>
      </c>
      <c r="C74">
        <v>33557870</v>
      </c>
      <c r="D74">
        <v>33557870</v>
      </c>
      <c r="E74">
        <v>1</v>
      </c>
      <c r="F74" t="s">
        <v>151</v>
      </c>
      <c r="G74">
        <v>68</v>
      </c>
      <c r="H74" t="s">
        <v>222</v>
      </c>
      <c r="I74">
        <v>33492202</v>
      </c>
      <c r="J74">
        <v>33511079</v>
      </c>
      <c r="K74" t="s">
        <v>152</v>
      </c>
      <c r="L74" t="s">
        <v>156</v>
      </c>
      <c r="M74">
        <v>-46791</v>
      </c>
      <c r="N74">
        <v>46791</v>
      </c>
      <c r="O74" t="s">
        <v>154</v>
      </c>
      <c r="P74" t="s">
        <v>223</v>
      </c>
      <c r="Q74" t="s">
        <v>224</v>
      </c>
      <c r="R74" t="s">
        <v>225</v>
      </c>
      <c r="S74" t="s">
        <v>202</v>
      </c>
    </row>
    <row r="75" spans="1:19" x14ac:dyDescent="0.35">
      <c r="A75">
        <v>74</v>
      </c>
      <c r="B75" t="s">
        <v>221</v>
      </c>
      <c r="C75">
        <v>33564506</v>
      </c>
      <c r="D75">
        <v>33564506</v>
      </c>
      <c r="E75">
        <v>1</v>
      </c>
      <c r="F75" t="s">
        <v>151</v>
      </c>
      <c r="G75">
        <v>69</v>
      </c>
      <c r="H75" t="s">
        <v>222</v>
      </c>
      <c r="I75">
        <v>33492202</v>
      </c>
      <c r="J75">
        <v>33511079</v>
      </c>
      <c r="K75" t="s">
        <v>152</v>
      </c>
      <c r="L75" t="s">
        <v>156</v>
      </c>
      <c r="M75">
        <v>-53427</v>
      </c>
      <c r="N75">
        <v>53427</v>
      </c>
      <c r="O75" t="s">
        <v>154</v>
      </c>
      <c r="P75" t="s">
        <v>223</v>
      </c>
      <c r="Q75" t="s">
        <v>224</v>
      </c>
      <c r="R75" t="s">
        <v>225</v>
      </c>
      <c r="S75" t="s">
        <v>202</v>
      </c>
    </row>
    <row r="76" spans="1:19" x14ac:dyDescent="0.35">
      <c r="A76">
        <v>75</v>
      </c>
      <c r="B76" t="s">
        <v>221</v>
      </c>
      <c r="C76">
        <v>33577636</v>
      </c>
      <c r="D76">
        <v>33577636</v>
      </c>
      <c r="E76">
        <v>1</v>
      </c>
      <c r="F76" t="s">
        <v>151</v>
      </c>
      <c r="G76">
        <v>70</v>
      </c>
      <c r="H76" t="s">
        <v>222</v>
      </c>
      <c r="I76">
        <v>33492202</v>
      </c>
      <c r="J76">
        <v>33511079</v>
      </c>
      <c r="K76" t="s">
        <v>152</v>
      </c>
      <c r="L76" t="s">
        <v>156</v>
      </c>
      <c r="M76">
        <v>-66557</v>
      </c>
      <c r="N76">
        <v>66557</v>
      </c>
      <c r="O76" t="s">
        <v>154</v>
      </c>
      <c r="P76" t="s">
        <v>223</v>
      </c>
      <c r="Q76" t="s">
        <v>224</v>
      </c>
      <c r="R76" t="s">
        <v>225</v>
      </c>
      <c r="S76" t="s">
        <v>202</v>
      </c>
    </row>
    <row r="77" spans="1:19" x14ac:dyDescent="0.35">
      <c r="A77">
        <v>76</v>
      </c>
      <c r="B77" t="s">
        <v>221</v>
      </c>
      <c r="C77">
        <v>33587985</v>
      </c>
      <c r="D77">
        <v>33587985</v>
      </c>
      <c r="E77">
        <v>1</v>
      </c>
      <c r="F77" t="s">
        <v>151</v>
      </c>
      <c r="G77">
        <v>71</v>
      </c>
      <c r="H77" t="s">
        <v>222</v>
      </c>
      <c r="I77">
        <v>33492202</v>
      </c>
      <c r="J77">
        <v>33511079</v>
      </c>
      <c r="K77" t="s">
        <v>152</v>
      </c>
      <c r="L77" t="s">
        <v>156</v>
      </c>
      <c r="M77">
        <v>-76906</v>
      </c>
      <c r="N77">
        <v>76906</v>
      </c>
      <c r="O77" t="s">
        <v>154</v>
      </c>
      <c r="P77" t="s">
        <v>223</v>
      </c>
      <c r="Q77" t="s">
        <v>224</v>
      </c>
      <c r="R77" t="s">
        <v>225</v>
      </c>
      <c r="S77" t="s">
        <v>202</v>
      </c>
    </row>
    <row r="78" spans="1:19" x14ac:dyDescent="0.35">
      <c r="A78">
        <v>77</v>
      </c>
      <c r="B78" t="s">
        <v>221</v>
      </c>
      <c r="C78">
        <v>33607897</v>
      </c>
      <c r="D78">
        <v>33607897</v>
      </c>
      <c r="E78">
        <v>1</v>
      </c>
      <c r="F78" t="s">
        <v>151</v>
      </c>
      <c r="G78">
        <v>72</v>
      </c>
      <c r="H78" t="s">
        <v>222</v>
      </c>
      <c r="I78">
        <v>33492202</v>
      </c>
      <c r="J78">
        <v>33511079</v>
      </c>
      <c r="K78" t="s">
        <v>152</v>
      </c>
      <c r="L78" t="s">
        <v>156</v>
      </c>
      <c r="M78">
        <v>-96818</v>
      </c>
      <c r="N78">
        <v>96818</v>
      </c>
      <c r="O78" t="s">
        <v>154</v>
      </c>
      <c r="P78" t="s">
        <v>223</v>
      </c>
      <c r="Q78" t="s">
        <v>224</v>
      </c>
      <c r="R78" t="s">
        <v>225</v>
      </c>
      <c r="S78" t="s">
        <v>202</v>
      </c>
    </row>
    <row r="79" spans="1:19" x14ac:dyDescent="0.35">
      <c r="A79">
        <v>78</v>
      </c>
      <c r="B79" t="s">
        <v>221</v>
      </c>
      <c r="C79">
        <v>33612550</v>
      </c>
      <c r="D79">
        <v>33612550</v>
      </c>
      <c r="E79">
        <v>1</v>
      </c>
      <c r="F79" t="s">
        <v>151</v>
      </c>
      <c r="G79">
        <v>73</v>
      </c>
      <c r="H79" t="s">
        <v>222</v>
      </c>
      <c r="I79">
        <v>33492202</v>
      </c>
      <c r="J79">
        <v>33511079</v>
      </c>
      <c r="K79" t="s">
        <v>152</v>
      </c>
      <c r="L79" t="s">
        <v>156</v>
      </c>
      <c r="M79">
        <v>-101471</v>
      </c>
      <c r="N79">
        <v>101471</v>
      </c>
      <c r="O79" t="s">
        <v>154</v>
      </c>
      <c r="P79" t="s">
        <v>223</v>
      </c>
      <c r="Q79" t="s">
        <v>224</v>
      </c>
      <c r="R79" t="s">
        <v>225</v>
      </c>
      <c r="S79" t="s">
        <v>202</v>
      </c>
    </row>
    <row r="80" spans="1:19" x14ac:dyDescent="0.35">
      <c r="A80">
        <v>79</v>
      </c>
      <c r="B80" t="s">
        <v>221</v>
      </c>
      <c r="C80">
        <v>33723176</v>
      </c>
      <c r="D80">
        <v>33723176</v>
      </c>
      <c r="E80">
        <v>1</v>
      </c>
      <c r="F80" t="s">
        <v>151</v>
      </c>
      <c r="G80">
        <v>74</v>
      </c>
      <c r="H80" t="s">
        <v>222</v>
      </c>
      <c r="I80">
        <v>33492202</v>
      </c>
      <c r="J80">
        <v>33511079</v>
      </c>
      <c r="K80" t="s">
        <v>152</v>
      </c>
      <c r="L80" t="s">
        <v>156</v>
      </c>
      <c r="M80">
        <v>-212097</v>
      </c>
      <c r="N80">
        <v>212097</v>
      </c>
      <c r="O80" t="s">
        <v>154</v>
      </c>
      <c r="P80" t="s">
        <v>223</v>
      </c>
      <c r="Q80" t="s">
        <v>224</v>
      </c>
      <c r="R80" t="s">
        <v>225</v>
      </c>
      <c r="S80" t="s">
        <v>202</v>
      </c>
    </row>
    <row r="81" spans="1:20" x14ac:dyDescent="0.35">
      <c r="A81">
        <v>80</v>
      </c>
      <c r="B81" t="s">
        <v>221</v>
      </c>
      <c r="C81">
        <v>33739474</v>
      </c>
      <c r="D81">
        <v>33739474</v>
      </c>
      <c r="E81">
        <v>1</v>
      </c>
      <c r="F81" t="s">
        <v>151</v>
      </c>
      <c r="G81">
        <v>75</v>
      </c>
      <c r="H81" t="s">
        <v>222</v>
      </c>
      <c r="I81">
        <v>33492202</v>
      </c>
      <c r="J81">
        <v>33511079</v>
      </c>
      <c r="K81" t="s">
        <v>152</v>
      </c>
      <c r="L81" t="s">
        <v>156</v>
      </c>
      <c r="M81">
        <v>-228395</v>
      </c>
      <c r="N81">
        <v>228395</v>
      </c>
      <c r="O81" t="s">
        <v>154</v>
      </c>
      <c r="P81" t="s">
        <v>223</v>
      </c>
      <c r="Q81" t="s">
        <v>224</v>
      </c>
      <c r="R81" t="s">
        <v>225</v>
      </c>
      <c r="S81" t="s">
        <v>202</v>
      </c>
    </row>
    <row r="82" spans="1:20" x14ac:dyDescent="0.35">
      <c r="A82">
        <v>81</v>
      </c>
      <c r="B82" t="s">
        <v>221</v>
      </c>
      <c r="C82">
        <v>47344887</v>
      </c>
      <c r="D82">
        <v>47344887</v>
      </c>
      <c r="E82">
        <v>1</v>
      </c>
      <c r="F82" t="s">
        <v>151</v>
      </c>
      <c r="G82">
        <v>76</v>
      </c>
      <c r="H82" t="s">
        <v>904</v>
      </c>
      <c r="I82">
        <v>47425307</v>
      </c>
      <c r="J82">
        <v>47621012</v>
      </c>
      <c r="K82" t="s">
        <v>161</v>
      </c>
      <c r="L82" t="s">
        <v>156</v>
      </c>
      <c r="M82">
        <v>-80420</v>
      </c>
      <c r="N82">
        <v>80420</v>
      </c>
      <c r="O82" t="s">
        <v>154</v>
      </c>
      <c r="P82" t="s">
        <v>905</v>
      </c>
      <c r="Q82" t="s">
        <v>906</v>
      </c>
      <c r="R82" t="s">
        <v>907</v>
      </c>
      <c r="S82" t="s">
        <v>162</v>
      </c>
    </row>
    <row r="83" spans="1:20" x14ac:dyDescent="0.35">
      <c r="A83">
        <v>82</v>
      </c>
      <c r="B83" t="s">
        <v>221</v>
      </c>
      <c r="C83">
        <v>47380543</v>
      </c>
      <c r="D83">
        <v>47380543</v>
      </c>
      <c r="E83">
        <v>1</v>
      </c>
      <c r="F83" t="s">
        <v>151</v>
      </c>
      <c r="G83">
        <v>77</v>
      </c>
      <c r="H83" t="s">
        <v>904</v>
      </c>
      <c r="I83">
        <v>47425307</v>
      </c>
      <c r="J83">
        <v>47621012</v>
      </c>
      <c r="K83" t="s">
        <v>161</v>
      </c>
      <c r="L83" t="s">
        <v>156</v>
      </c>
      <c r="M83">
        <v>-44764</v>
      </c>
      <c r="N83">
        <v>44764</v>
      </c>
      <c r="O83" t="s">
        <v>154</v>
      </c>
      <c r="P83" t="s">
        <v>905</v>
      </c>
      <c r="Q83" t="s">
        <v>906</v>
      </c>
      <c r="R83" t="s">
        <v>907</v>
      </c>
      <c r="S83" t="s">
        <v>162</v>
      </c>
    </row>
    <row r="84" spans="1:20" x14ac:dyDescent="0.35">
      <c r="A84">
        <v>83</v>
      </c>
      <c r="B84" t="s">
        <v>226</v>
      </c>
      <c r="C84">
        <v>24652821</v>
      </c>
      <c r="D84">
        <v>24652821</v>
      </c>
      <c r="E84">
        <v>1</v>
      </c>
      <c r="F84" t="s">
        <v>151</v>
      </c>
      <c r="G84">
        <v>78</v>
      </c>
      <c r="H84" t="s">
        <v>227</v>
      </c>
      <c r="I84">
        <v>24394861</v>
      </c>
      <c r="J84">
        <v>25132932</v>
      </c>
      <c r="K84" t="s">
        <v>152</v>
      </c>
      <c r="L84" t="s">
        <v>153</v>
      </c>
      <c r="M84">
        <v>480111</v>
      </c>
      <c r="N84">
        <v>257960</v>
      </c>
      <c r="O84" t="s">
        <v>157</v>
      </c>
      <c r="P84" t="s">
        <v>228</v>
      </c>
      <c r="Q84" t="s">
        <v>229</v>
      </c>
      <c r="R84" t="s">
        <v>230</v>
      </c>
      <c r="S84" t="s">
        <v>159</v>
      </c>
    </row>
    <row r="85" spans="1:20" x14ac:dyDescent="0.35">
      <c r="A85">
        <v>84</v>
      </c>
      <c r="B85" t="s">
        <v>226</v>
      </c>
      <c r="C85">
        <v>24652821</v>
      </c>
      <c r="D85">
        <v>24652821</v>
      </c>
      <c r="E85">
        <v>1</v>
      </c>
      <c r="F85" t="s">
        <v>151</v>
      </c>
      <c r="G85">
        <v>78</v>
      </c>
      <c r="H85" t="s">
        <v>231</v>
      </c>
      <c r="I85">
        <v>24555727</v>
      </c>
      <c r="J85">
        <v>24559554</v>
      </c>
      <c r="K85" t="s">
        <v>161</v>
      </c>
      <c r="L85" t="s">
        <v>160</v>
      </c>
      <c r="M85">
        <v>97094</v>
      </c>
      <c r="N85">
        <v>93267</v>
      </c>
      <c r="O85" t="s">
        <v>154</v>
      </c>
    </row>
    <row r="86" spans="1:20" x14ac:dyDescent="0.35">
      <c r="A86">
        <v>85</v>
      </c>
      <c r="B86" t="s">
        <v>226</v>
      </c>
      <c r="C86">
        <v>24664438</v>
      </c>
      <c r="D86">
        <v>24664438</v>
      </c>
      <c r="E86">
        <v>1</v>
      </c>
      <c r="F86" t="s">
        <v>151</v>
      </c>
      <c r="G86">
        <v>79</v>
      </c>
      <c r="H86" t="s">
        <v>227</v>
      </c>
      <c r="I86">
        <v>24394861</v>
      </c>
      <c r="J86">
        <v>25132932</v>
      </c>
      <c r="K86" t="s">
        <v>152</v>
      </c>
      <c r="L86" t="s">
        <v>153</v>
      </c>
      <c r="M86">
        <v>468494</v>
      </c>
      <c r="N86">
        <v>269577</v>
      </c>
      <c r="O86" t="s">
        <v>157</v>
      </c>
      <c r="P86" t="s">
        <v>228</v>
      </c>
      <c r="Q86" t="s">
        <v>229</v>
      </c>
      <c r="R86" t="s">
        <v>230</v>
      </c>
      <c r="S86" t="s">
        <v>159</v>
      </c>
    </row>
    <row r="87" spans="1:20" x14ac:dyDescent="0.35">
      <c r="A87">
        <v>86</v>
      </c>
      <c r="B87" t="s">
        <v>226</v>
      </c>
      <c r="C87">
        <v>24664438</v>
      </c>
      <c r="D87">
        <v>24664438</v>
      </c>
      <c r="E87">
        <v>1</v>
      </c>
      <c r="F87" t="s">
        <v>151</v>
      </c>
      <c r="G87">
        <v>79</v>
      </c>
      <c r="H87" t="s">
        <v>231</v>
      </c>
      <c r="I87">
        <v>24555727</v>
      </c>
      <c r="J87">
        <v>24559554</v>
      </c>
      <c r="K87" t="s">
        <v>161</v>
      </c>
      <c r="L87" t="s">
        <v>160</v>
      </c>
      <c r="M87">
        <v>108711</v>
      </c>
      <c r="N87">
        <v>104884</v>
      </c>
      <c r="O87" t="s">
        <v>154</v>
      </c>
    </row>
    <row r="88" spans="1:20" x14ac:dyDescent="0.35">
      <c r="A88">
        <v>87</v>
      </c>
      <c r="B88" t="s">
        <v>226</v>
      </c>
      <c r="C88">
        <v>43702273</v>
      </c>
      <c r="D88">
        <v>43702273</v>
      </c>
      <c r="E88">
        <v>1</v>
      </c>
      <c r="F88" t="s">
        <v>151</v>
      </c>
      <c r="G88">
        <v>80</v>
      </c>
      <c r="H88" t="s">
        <v>908</v>
      </c>
      <c r="I88">
        <v>43700445</v>
      </c>
      <c r="J88">
        <v>43769983</v>
      </c>
      <c r="K88" t="s">
        <v>161</v>
      </c>
      <c r="L88" t="s">
        <v>153</v>
      </c>
      <c r="M88">
        <v>1828</v>
      </c>
      <c r="N88">
        <v>1828</v>
      </c>
      <c r="O88" t="s">
        <v>154</v>
      </c>
      <c r="P88" t="s">
        <v>909</v>
      </c>
      <c r="Q88" t="s">
        <v>910</v>
      </c>
      <c r="R88" t="s">
        <v>911</v>
      </c>
      <c r="S88" t="s">
        <v>912</v>
      </c>
      <c r="T88" t="s">
        <v>159</v>
      </c>
    </row>
    <row r="89" spans="1:20" x14ac:dyDescent="0.35">
      <c r="A89">
        <v>88</v>
      </c>
      <c r="B89" t="s">
        <v>226</v>
      </c>
      <c r="C89">
        <v>43719549</v>
      </c>
      <c r="D89">
        <v>43719549</v>
      </c>
      <c r="E89">
        <v>1</v>
      </c>
      <c r="F89" t="s">
        <v>151</v>
      </c>
      <c r="G89">
        <v>81</v>
      </c>
      <c r="H89" t="s">
        <v>908</v>
      </c>
      <c r="I89">
        <v>43700445</v>
      </c>
      <c r="J89">
        <v>43769983</v>
      </c>
      <c r="K89" t="s">
        <v>161</v>
      </c>
      <c r="L89" t="s">
        <v>153</v>
      </c>
      <c r="M89">
        <v>19104</v>
      </c>
      <c r="N89">
        <v>19104</v>
      </c>
      <c r="O89" t="s">
        <v>154</v>
      </c>
      <c r="P89" t="s">
        <v>909</v>
      </c>
      <c r="Q89" t="s">
        <v>910</v>
      </c>
      <c r="R89" t="s">
        <v>911</v>
      </c>
      <c r="S89" t="s">
        <v>912</v>
      </c>
      <c r="T89" t="s">
        <v>159</v>
      </c>
    </row>
    <row r="90" spans="1:20" x14ac:dyDescent="0.35">
      <c r="A90">
        <v>89</v>
      </c>
      <c r="B90" t="s">
        <v>226</v>
      </c>
      <c r="C90">
        <v>43824889</v>
      </c>
      <c r="D90">
        <v>43824889</v>
      </c>
      <c r="E90">
        <v>1</v>
      </c>
      <c r="F90" t="s">
        <v>151</v>
      </c>
      <c r="G90">
        <v>82</v>
      </c>
      <c r="H90" t="s">
        <v>913</v>
      </c>
      <c r="I90">
        <v>43832324</v>
      </c>
      <c r="J90">
        <v>43833397</v>
      </c>
      <c r="K90" t="s">
        <v>152</v>
      </c>
      <c r="L90" t="s">
        <v>160</v>
      </c>
      <c r="M90">
        <v>8508</v>
      </c>
      <c r="N90">
        <v>7435</v>
      </c>
      <c r="O90" t="s">
        <v>154</v>
      </c>
    </row>
    <row r="91" spans="1:20" x14ac:dyDescent="0.35">
      <c r="A91">
        <v>90</v>
      </c>
      <c r="B91" t="s">
        <v>226</v>
      </c>
      <c r="C91">
        <v>43839825</v>
      </c>
      <c r="D91">
        <v>43839825</v>
      </c>
      <c r="E91">
        <v>1</v>
      </c>
      <c r="F91" t="s">
        <v>151</v>
      </c>
      <c r="G91">
        <v>83</v>
      </c>
      <c r="H91" t="s">
        <v>913</v>
      </c>
      <c r="I91">
        <v>43832324</v>
      </c>
      <c r="J91">
        <v>43833397</v>
      </c>
      <c r="K91" t="s">
        <v>152</v>
      </c>
      <c r="L91" t="s">
        <v>156</v>
      </c>
      <c r="M91">
        <v>-6428</v>
      </c>
      <c r="N91">
        <v>6428</v>
      </c>
      <c r="O91" t="s">
        <v>154</v>
      </c>
    </row>
    <row r="92" spans="1:20" x14ac:dyDescent="0.35">
      <c r="A92">
        <v>91</v>
      </c>
      <c r="B92" t="s">
        <v>226</v>
      </c>
      <c r="C92">
        <v>45762366</v>
      </c>
      <c r="D92">
        <v>45762366</v>
      </c>
      <c r="E92">
        <v>1</v>
      </c>
      <c r="F92" t="s">
        <v>151</v>
      </c>
      <c r="G92">
        <v>84</v>
      </c>
      <c r="H92" t="s">
        <v>914</v>
      </c>
      <c r="I92">
        <v>45894094</v>
      </c>
      <c r="J92">
        <v>45911504</v>
      </c>
      <c r="K92" t="s">
        <v>161</v>
      </c>
      <c r="L92" t="s">
        <v>156</v>
      </c>
      <c r="M92">
        <v>-131728</v>
      </c>
      <c r="N92">
        <v>131728</v>
      </c>
      <c r="O92" t="s">
        <v>154</v>
      </c>
    </row>
    <row r="93" spans="1:20" x14ac:dyDescent="0.35">
      <c r="A93">
        <v>92</v>
      </c>
      <c r="B93" t="s">
        <v>226</v>
      </c>
      <c r="C93">
        <v>45847066</v>
      </c>
      <c r="D93">
        <v>45847066</v>
      </c>
      <c r="E93">
        <v>1</v>
      </c>
      <c r="F93" t="s">
        <v>151</v>
      </c>
      <c r="G93">
        <v>85</v>
      </c>
      <c r="H93" t="s">
        <v>914</v>
      </c>
      <c r="I93">
        <v>45894094</v>
      </c>
      <c r="J93">
        <v>45911504</v>
      </c>
      <c r="K93" t="s">
        <v>161</v>
      </c>
      <c r="L93" t="s">
        <v>156</v>
      </c>
      <c r="M93">
        <v>-47028</v>
      </c>
      <c r="N93">
        <v>47028</v>
      </c>
      <c r="O93" t="s">
        <v>154</v>
      </c>
    </row>
    <row r="94" spans="1:20" x14ac:dyDescent="0.35">
      <c r="A94">
        <v>93</v>
      </c>
      <c r="B94" t="s">
        <v>226</v>
      </c>
      <c r="C94">
        <v>45862873</v>
      </c>
      <c r="D94">
        <v>45862873</v>
      </c>
      <c r="E94">
        <v>1</v>
      </c>
      <c r="F94" t="s">
        <v>151</v>
      </c>
      <c r="G94">
        <v>86</v>
      </c>
      <c r="H94" t="s">
        <v>914</v>
      </c>
      <c r="I94">
        <v>45894094</v>
      </c>
      <c r="J94">
        <v>45911504</v>
      </c>
      <c r="K94" t="s">
        <v>161</v>
      </c>
      <c r="L94" t="s">
        <v>156</v>
      </c>
      <c r="M94">
        <v>-31221</v>
      </c>
      <c r="N94">
        <v>31221</v>
      </c>
      <c r="O94" t="s">
        <v>154</v>
      </c>
    </row>
    <row r="95" spans="1:20" x14ac:dyDescent="0.35">
      <c r="A95">
        <v>94</v>
      </c>
      <c r="B95" t="s">
        <v>226</v>
      </c>
      <c r="C95">
        <v>45870051</v>
      </c>
      <c r="D95">
        <v>45870051</v>
      </c>
      <c r="E95">
        <v>1</v>
      </c>
      <c r="F95" t="s">
        <v>151</v>
      </c>
      <c r="G95">
        <v>87</v>
      </c>
      <c r="H95" t="s">
        <v>914</v>
      </c>
      <c r="I95">
        <v>45894094</v>
      </c>
      <c r="J95">
        <v>45911504</v>
      </c>
      <c r="K95" t="s">
        <v>161</v>
      </c>
      <c r="L95" t="s">
        <v>156</v>
      </c>
      <c r="M95">
        <v>-24043</v>
      </c>
      <c r="N95">
        <v>24043</v>
      </c>
      <c r="O95" t="s">
        <v>154</v>
      </c>
    </row>
    <row r="96" spans="1:20" x14ac:dyDescent="0.35">
      <c r="A96">
        <v>95</v>
      </c>
      <c r="B96" t="s">
        <v>226</v>
      </c>
      <c r="C96">
        <v>45888863</v>
      </c>
      <c r="D96">
        <v>45888863</v>
      </c>
      <c r="E96">
        <v>1</v>
      </c>
      <c r="F96" t="s">
        <v>151</v>
      </c>
      <c r="G96">
        <v>88</v>
      </c>
      <c r="H96" t="s">
        <v>914</v>
      </c>
      <c r="I96">
        <v>45894094</v>
      </c>
      <c r="J96">
        <v>45911504</v>
      </c>
      <c r="K96" t="s">
        <v>161</v>
      </c>
      <c r="L96" t="s">
        <v>156</v>
      </c>
      <c r="M96">
        <v>-5231</v>
      </c>
      <c r="N96">
        <v>5231</v>
      </c>
      <c r="O96" t="s">
        <v>154</v>
      </c>
    </row>
    <row r="97" spans="1:21" x14ac:dyDescent="0.35">
      <c r="A97">
        <v>96</v>
      </c>
      <c r="B97" t="s">
        <v>226</v>
      </c>
      <c r="C97">
        <v>45909278</v>
      </c>
      <c r="D97">
        <v>45909278</v>
      </c>
      <c r="E97">
        <v>1</v>
      </c>
      <c r="F97" t="s">
        <v>151</v>
      </c>
      <c r="G97">
        <v>89</v>
      </c>
      <c r="H97" t="s">
        <v>914</v>
      </c>
      <c r="I97">
        <v>45894094</v>
      </c>
      <c r="J97">
        <v>45911504</v>
      </c>
      <c r="K97" t="s">
        <v>161</v>
      </c>
      <c r="L97" t="s">
        <v>153</v>
      </c>
      <c r="M97">
        <v>15184</v>
      </c>
      <c r="N97">
        <v>2226</v>
      </c>
      <c r="O97" t="s">
        <v>154</v>
      </c>
    </row>
    <row r="98" spans="1:21" x14ac:dyDescent="0.35">
      <c r="A98">
        <v>97</v>
      </c>
      <c r="B98" t="s">
        <v>226</v>
      </c>
      <c r="C98">
        <v>45943309</v>
      </c>
      <c r="D98">
        <v>45943309</v>
      </c>
      <c r="E98">
        <v>1</v>
      </c>
      <c r="F98" t="s">
        <v>151</v>
      </c>
      <c r="G98">
        <v>90</v>
      </c>
      <c r="H98" t="s">
        <v>915</v>
      </c>
      <c r="I98">
        <v>45926962</v>
      </c>
      <c r="J98">
        <v>45929319</v>
      </c>
      <c r="K98" t="s">
        <v>161</v>
      </c>
      <c r="L98" t="s">
        <v>160</v>
      </c>
      <c r="M98">
        <v>16347</v>
      </c>
      <c r="N98">
        <v>13990</v>
      </c>
      <c r="O98" t="s">
        <v>154</v>
      </c>
    </row>
    <row r="99" spans="1:21" x14ac:dyDescent="0.35">
      <c r="A99">
        <v>98</v>
      </c>
      <c r="B99" t="s">
        <v>226</v>
      </c>
      <c r="C99">
        <v>48982155</v>
      </c>
      <c r="D99">
        <v>48982155</v>
      </c>
      <c r="E99">
        <v>1</v>
      </c>
      <c r="F99" t="s">
        <v>151</v>
      </c>
      <c r="G99">
        <v>91</v>
      </c>
      <c r="H99" t="s">
        <v>916</v>
      </c>
      <c r="I99">
        <v>48948357</v>
      </c>
      <c r="J99">
        <v>49021021</v>
      </c>
      <c r="K99" t="s">
        <v>161</v>
      </c>
      <c r="L99" t="s">
        <v>153</v>
      </c>
      <c r="M99">
        <v>33798</v>
      </c>
      <c r="N99">
        <v>33798</v>
      </c>
      <c r="O99" t="s">
        <v>154</v>
      </c>
    </row>
    <row r="100" spans="1:21" x14ac:dyDescent="0.35">
      <c r="A100">
        <v>99</v>
      </c>
      <c r="B100" t="s">
        <v>226</v>
      </c>
      <c r="C100">
        <v>54357413</v>
      </c>
      <c r="D100">
        <v>54357413</v>
      </c>
      <c r="E100">
        <v>1</v>
      </c>
      <c r="F100" t="s">
        <v>151</v>
      </c>
      <c r="G100">
        <v>92</v>
      </c>
      <c r="H100" t="s">
        <v>917</v>
      </c>
      <c r="I100">
        <v>54261943</v>
      </c>
      <c r="J100">
        <v>54262010</v>
      </c>
      <c r="K100" t="s">
        <v>161</v>
      </c>
      <c r="L100" t="s">
        <v>160</v>
      </c>
      <c r="M100">
        <v>95470</v>
      </c>
      <c r="N100">
        <v>95403</v>
      </c>
      <c r="O100" t="s">
        <v>154</v>
      </c>
      <c r="P100" t="s">
        <v>918</v>
      </c>
    </row>
    <row r="101" spans="1:21" x14ac:dyDescent="0.35">
      <c r="A101">
        <v>100</v>
      </c>
      <c r="B101" t="s">
        <v>226</v>
      </c>
      <c r="C101">
        <v>54367434</v>
      </c>
      <c r="D101">
        <v>54367434</v>
      </c>
      <c r="E101">
        <v>1</v>
      </c>
      <c r="F101" t="s">
        <v>151</v>
      </c>
      <c r="G101">
        <v>93</v>
      </c>
      <c r="H101" t="s">
        <v>919</v>
      </c>
      <c r="I101">
        <v>54391917</v>
      </c>
      <c r="J101">
        <v>54453885</v>
      </c>
      <c r="K101" t="s">
        <v>152</v>
      </c>
      <c r="L101" t="s">
        <v>160</v>
      </c>
      <c r="M101">
        <v>86451</v>
      </c>
      <c r="N101">
        <v>24483</v>
      </c>
      <c r="O101" t="s">
        <v>154</v>
      </c>
      <c r="P101" t="s">
        <v>920</v>
      </c>
      <c r="Q101" t="s">
        <v>921</v>
      </c>
      <c r="R101" t="s">
        <v>922</v>
      </c>
      <c r="S101" t="s">
        <v>159</v>
      </c>
    </row>
    <row r="102" spans="1:21" x14ac:dyDescent="0.35">
      <c r="A102">
        <v>101</v>
      </c>
      <c r="B102" t="s">
        <v>226</v>
      </c>
      <c r="C102">
        <v>54510930</v>
      </c>
      <c r="D102">
        <v>54510930</v>
      </c>
      <c r="E102">
        <v>1</v>
      </c>
      <c r="F102" t="s">
        <v>151</v>
      </c>
      <c r="G102">
        <v>94</v>
      </c>
      <c r="H102" t="s">
        <v>923</v>
      </c>
      <c r="I102">
        <v>54545057</v>
      </c>
      <c r="J102">
        <v>54562112</v>
      </c>
      <c r="K102" t="s">
        <v>161</v>
      </c>
      <c r="L102" t="s">
        <v>156</v>
      </c>
      <c r="M102">
        <v>-34127</v>
      </c>
      <c r="N102">
        <v>34127</v>
      </c>
      <c r="O102" t="s">
        <v>154</v>
      </c>
    </row>
    <row r="103" spans="1:21" x14ac:dyDescent="0.35">
      <c r="A103">
        <v>102</v>
      </c>
      <c r="B103" t="s">
        <v>226</v>
      </c>
      <c r="C103">
        <v>54529565</v>
      </c>
      <c r="D103">
        <v>54529565</v>
      </c>
      <c r="E103">
        <v>1</v>
      </c>
      <c r="F103" t="s">
        <v>151</v>
      </c>
      <c r="G103">
        <v>95</v>
      </c>
      <c r="H103" t="s">
        <v>923</v>
      </c>
      <c r="I103">
        <v>54545057</v>
      </c>
      <c r="J103">
        <v>54562112</v>
      </c>
      <c r="K103" t="s">
        <v>161</v>
      </c>
      <c r="L103" t="s">
        <v>156</v>
      </c>
      <c r="M103">
        <v>-15492</v>
      </c>
      <c r="N103">
        <v>15492</v>
      </c>
      <c r="O103" t="s">
        <v>154</v>
      </c>
    </row>
    <row r="104" spans="1:21" x14ac:dyDescent="0.35">
      <c r="A104">
        <v>103</v>
      </c>
      <c r="B104" t="s">
        <v>226</v>
      </c>
      <c r="C104">
        <v>56099877</v>
      </c>
      <c r="D104">
        <v>56099877</v>
      </c>
      <c r="E104">
        <v>1</v>
      </c>
      <c r="F104" t="s">
        <v>151</v>
      </c>
      <c r="G104">
        <v>96</v>
      </c>
      <c r="H104" t="s">
        <v>924</v>
      </c>
      <c r="I104">
        <v>56097970</v>
      </c>
      <c r="J104">
        <v>56263622</v>
      </c>
      <c r="K104" t="s">
        <v>152</v>
      </c>
      <c r="L104" t="s">
        <v>153</v>
      </c>
      <c r="M104">
        <v>163745</v>
      </c>
      <c r="N104">
        <v>1907</v>
      </c>
      <c r="O104" t="s">
        <v>154</v>
      </c>
      <c r="P104" t="s">
        <v>925</v>
      </c>
      <c r="Q104" t="s">
        <v>926</v>
      </c>
      <c r="R104" t="s">
        <v>158</v>
      </c>
      <c r="S104" t="s">
        <v>927</v>
      </c>
      <c r="T104" t="s">
        <v>928</v>
      </c>
      <c r="U104" t="s">
        <v>263</v>
      </c>
    </row>
    <row r="105" spans="1:21" x14ac:dyDescent="0.35">
      <c r="A105">
        <v>104</v>
      </c>
      <c r="B105" t="s">
        <v>232</v>
      </c>
      <c r="C105">
        <v>1589632</v>
      </c>
      <c r="D105">
        <v>1589632</v>
      </c>
      <c r="E105">
        <v>1</v>
      </c>
      <c r="F105" t="s">
        <v>151</v>
      </c>
      <c r="G105">
        <v>97</v>
      </c>
      <c r="H105" t="s">
        <v>233</v>
      </c>
      <c r="I105">
        <v>1517560</v>
      </c>
      <c r="J105">
        <v>1680208</v>
      </c>
      <c r="K105" t="s">
        <v>161</v>
      </c>
      <c r="L105" t="s">
        <v>153</v>
      </c>
      <c r="M105">
        <v>72072</v>
      </c>
      <c r="N105">
        <v>72072</v>
      </c>
      <c r="O105" t="s">
        <v>154</v>
      </c>
      <c r="P105" t="s">
        <v>234</v>
      </c>
      <c r="Q105" t="s">
        <v>235</v>
      </c>
      <c r="R105" t="s">
        <v>236</v>
      </c>
      <c r="S105" t="s">
        <v>237</v>
      </c>
      <c r="T105" t="s">
        <v>238</v>
      </c>
    </row>
    <row r="106" spans="1:21" x14ac:dyDescent="0.35">
      <c r="A106">
        <v>105</v>
      </c>
      <c r="B106" t="s">
        <v>232</v>
      </c>
      <c r="C106">
        <v>1620419</v>
      </c>
      <c r="D106">
        <v>1620419</v>
      </c>
      <c r="E106">
        <v>1</v>
      </c>
      <c r="F106" t="s">
        <v>151</v>
      </c>
      <c r="G106">
        <v>98</v>
      </c>
      <c r="H106" t="s">
        <v>233</v>
      </c>
      <c r="I106">
        <v>1517560</v>
      </c>
      <c r="J106">
        <v>1680208</v>
      </c>
      <c r="K106" t="s">
        <v>161</v>
      </c>
      <c r="L106" t="s">
        <v>153</v>
      </c>
      <c r="M106">
        <v>102859</v>
      </c>
      <c r="N106">
        <v>59789</v>
      </c>
      <c r="O106" t="s">
        <v>157</v>
      </c>
      <c r="P106" t="s">
        <v>234</v>
      </c>
      <c r="Q106" t="s">
        <v>235</v>
      </c>
      <c r="R106" t="s">
        <v>236</v>
      </c>
      <c r="S106" t="s">
        <v>237</v>
      </c>
      <c r="T106" t="s">
        <v>238</v>
      </c>
    </row>
    <row r="107" spans="1:21" x14ac:dyDescent="0.35">
      <c r="A107">
        <v>106</v>
      </c>
      <c r="B107" t="s">
        <v>232</v>
      </c>
      <c r="C107">
        <v>1620419</v>
      </c>
      <c r="D107">
        <v>1620419</v>
      </c>
      <c r="E107">
        <v>1</v>
      </c>
      <c r="F107" t="s">
        <v>151</v>
      </c>
      <c r="G107">
        <v>98</v>
      </c>
      <c r="H107" t="s">
        <v>239</v>
      </c>
      <c r="I107">
        <v>1700161</v>
      </c>
      <c r="J107">
        <v>1803950</v>
      </c>
      <c r="K107" t="s">
        <v>161</v>
      </c>
      <c r="L107" t="s">
        <v>156</v>
      </c>
      <c r="M107">
        <v>-79742</v>
      </c>
      <c r="N107">
        <v>79742</v>
      </c>
      <c r="O107" t="s">
        <v>154</v>
      </c>
      <c r="P107" t="s">
        <v>240</v>
      </c>
      <c r="Q107" t="s">
        <v>241</v>
      </c>
      <c r="R107" t="s">
        <v>242</v>
      </c>
      <c r="S107" t="s">
        <v>243</v>
      </c>
    </row>
    <row r="108" spans="1:21" x14ac:dyDescent="0.35">
      <c r="A108">
        <v>107</v>
      </c>
      <c r="B108" t="s">
        <v>232</v>
      </c>
      <c r="C108">
        <v>1639245</v>
      </c>
      <c r="D108">
        <v>1639245</v>
      </c>
      <c r="E108">
        <v>1</v>
      </c>
      <c r="F108" t="s">
        <v>151</v>
      </c>
      <c r="G108">
        <v>99</v>
      </c>
      <c r="H108" t="s">
        <v>233</v>
      </c>
      <c r="I108">
        <v>1517560</v>
      </c>
      <c r="J108">
        <v>1680208</v>
      </c>
      <c r="K108" t="s">
        <v>161</v>
      </c>
      <c r="L108" t="s">
        <v>153</v>
      </c>
      <c r="M108">
        <v>121685</v>
      </c>
      <c r="N108">
        <v>40963</v>
      </c>
      <c r="O108" t="s">
        <v>157</v>
      </c>
      <c r="P108" t="s">
        <v>234</v>
      </c>
      <c r="Q108" t="s">
        <v>235</v>
      </c>
      <c r="R108" t="s">
        <v>236</v>
      </c>
      <c r="S108" t="s">
        <v>237</v>
      </c>
      <c r="T108" t="s">
        <v>238</v>
      </c>
    </row>
    <row r="109" spans="1:21" x14ac:dyDescent="0.35">
      <c r="A109">
        <v>108</v>
      </c>
      <c r="B109" t="s">
        <v>232</v>
      </c>
      <c r="C109">
        <v>1639245</v>
      </c>
      <c r="D109">
        <v>1639245</v>
      </c>
      <c r="E109">
        <v>1</v>
      </c>
      <c r="F109" t="s">
        <v>151</v>
      </c>
      <c r="G109">
        <v>99</v>
      </c>
      <c r="H109" t="s">
        <v>239</v>
      </c>
      <c r="I109">
        <v>1700161</v>
      </c>
      <c r="J109">
        <v>1803950</v>
      </c>
      <c r="K109" t="s">
        <v>161</v>
      </c>
      <c r="L109" t="s">
        <v>156</v>
      </c>
      <c r="M109">
        <v>-60916</v>
      </c>
      <c r="N109">
        <v>60916</v>
      </c>
      <c r="O109" t="s">
        <v>154</v>
      </c>
      <c r="P109" t="s">
        <v>240</v>
      </c>
      <c r="Q109" t="s">
        <v>241</v>
      </c>
      <c r="R109" t="s">
        <v>242</v>
      </c>
      <c r="S109" t="s">
        <v>243</v>
      </c>
    </row>
    <row r="110" spans="1:21" x14ac:dyDescent="0.35">
      <c r="A110">
        <v>109</v>
      </c>
      <c r="B110" t="s">
        <v>232</v>
      </c>
      <c r="C110">
        <v>1668981</v>
      </c>
      <c r="D110">
        <v>1668981</v>
      </c>
      <c r="E110">
        <v>1</v>
      </c>
      <c r="F110" t="s">
        <v>151</v>
      </c>
      <c r="G110">
        <v>100</v>
      </c>
      <c r="H110" t="s">
        <v>233</v>
      </c>
      <c r="I110">
        <v>1517560</v>
      </c>
      <c r="J110">
        <v>1680208</v>
      </c>
      <c r="K110" t="s">
        <v>161</v>
      </c>
      <c r="L110" t="s">
        <v>153</v>
      </c>
      <c r="M110">
        <v>151421</v>
      </c>
      <c r="N110">
        <v>11227</v>
      </c>
      <c r="O110" t="s">
        <v>157</v>
      </c>
      <c r="P110" t="s">
        <v>234</v>
      </c>
      <c r="Q110" t="s">
        <v>235</v>
      </c>
      <c r="R110" t="s">
        <v>236</v>
      </c>
      <c r="S110" t="s">
        <v>237</v>
      </c>
      <c r="T110" t="s">
        <v>238</v>
      </c>
    </row>
    <row r="111" spans="1:21" x14ac:dyDescent="0.35">
      <c r="A111">
        <v>110</v>
      </c>
      <c r="B111" t="s">
        <v>232</v>
      </c>
      <c r="C111">
        <v>1668981</v>
      </c>
      <c r="D111">
        <v>1668981</v>
      </c>
      <c r="E111">
        <v>1</v>
      </c>
      <c r="F111" t="s">
        <v>151</v>
      </c>
      <c r="G111">
        <v>100</v>
      </c>
      <c r="H111" t="s">
        <v>239</v>
      </c>
      <c r="I111">
        <v>1700161</v>
      </c>
      <c r="J111">
        <v>1803950</v>
      </c>
      <c r="K111" t="s">
        <v>161</v>
      </c>
      <c r="L111" t="s">
        <v>156</v>
      </c>
      <c r="M111">
        <v>-31180</v>
      </c>
      <c r="N111">
        <v>31180</v>
      </c>
      <c r="O111" t="s">
        <v>154</v>
      </c>
      <c r="P111" t="s">
        <v>240</v>
      </c>
      <c r="Q111" t="s">
        <v>241</v>
      </c>
      <c r="R111" t="s">
        <v>242</v>
      </c>
      <c r="S111" t="s">
        <v>243</v>
      </c>
    </row>
    <row r="112" spans="1:21" x14ac:dyDescent="0.35">
      <c r="A112">
        <v>111</v>
      </c>
      <c r="B112" t="s">
        <v>232</v>
      </c>
      <c r="C112">
        <v>1675719</v>
      </c>
      <c r="D112">
        <v>1675719</v>
      </c>
      <c r="E112">
        <v>1</v>
      </c>
      <c r="F112" t="s">
        <v>151</v>
      </c>
      <c r="G112">
        <v>101</v>
      </c>
      <c r="H112" t="s">
        <v>233</v>
      </c>
      <c r="I112">
        <v>1517560</v>
      </c>
      <c r="J112">
        <v>1680208</v>
      </c>
      <c r="K112" t="s">
        <v>161</v>
      </c>
      <c r="L112" t="s">
        <v>153</v>
      </c>
      <c r="M112">
        <v>158159</v>
      </c>
      <c r="N112">
        <v>4489</v>
      </c>
      <c r="O112" t="s">
        <v>157</v>
      </c>
      <c r="P112" t="s">
        <v>234</v>
      </c>
      <c r="Q112" t="s">
        <v>235</v>
      </c>
      <c r="R112" t="s">
        <v>236</v>
      </c>
      <c r="S112" t="s">
        <v>237</v>
      </c>
      <c r="T112" t="s">
        <v>238</v>
      </c>
    </row>
    <row r="113" spans="1:19" x14ac:dyDescent="0.35">
      <c r="A113">
        <v>112</v>
      </c>
      <c r="B113" t="s">
        <v>232</v>
      </c>
      <c r="C113">
        <v>1675719</v>
      </c>
      <c r="D113">
        <v>1675719</v>
      </c>
      <c r="E113">
        <v>1</v>
      </c>
      <c r="F113" t="s">
        <v>151</v>
      </c>
      <c r="G113">
        <v>101</v>
      </c>
      <c r="H113" t="s">
        <v>239</v>
      </c>
      <c r="I113">
        <v>1700161</v>
      </c>
      <c r="J113">
        <v>1803950</v>
      </c>
      <c r="K113" t="s">
        <v>161</v>
      </c>
      <c r="L113" t="s">
        <v>156</v>
      </c>
      <c r="M113">
        <v>-24442</v>
      </c>
      <c r="N113">
        <v>24442</v>
      </c>
      <c r="O113" t="s">
        <v>154</v>
      </c>
      <c r="P113" t="s">
        <v>240</v>
      </c>
      <c r="Q113" t="s">
        <v>241</v>
      </c>
      <c r="R113" t="s">
        <v>242</v>
      </c>
      <c r="S113" t="s">
        <v>243</v>
      </c>
    </row>
    <row r="114" spans="1:19" x14ac:dyDescent="0.35">
      <c r="A114">
        <v>113</v>
      </c>
      <c r="B114" t="s">
        <v>232</v>
      </c>
      <c r="C114">
        <v>7601169</v>
      </c>
      <c r="D114">
        <v>7601169</v>
      </c>
      <c r="E114">
        <v>1</v>
      </c>
      <c r="F114" t="s">
        <v>151</v>
      </c>
      <c r="G114">
        <v>102</v>
      </c>
      <c r="H114" t="s">
        <v>244</v>
      </c>
      <c r="I114">
        <v>7817697</v>
      </c>
      <c r="J114">
        <v>7882912</v>
      </c>
      <c r="K114" t="s">
        <v>152</v>
      </c>
      <c r="L114" t="s">
        <v>160</v>
      </c>
      <c r="M114">
        <v>281743</v>
      </c>
      <c r="N114">
        <v>216528</v>
      </c>
      <c r="O114" t="s">
        <v>154</v>
      </c>
    </row>
    <row r="115" spans="1:19" x14ac:dyDescent="0.35">
      <c r="A115">
        <v>114</v>
      </c>
      <c r="B115" t="s">
        <v>232</v>
      </c>
      <c r="C115">
        <v>7735497</v>
      </c>
      <c r="D115">
        <v>7735497</v>
      </c>
      <c r="E115">
        <v>1</v>
      </c>
      <c r="F115" t="s">
        <v>151</v>
      </c>
      <c r="G115">
        <v>103</v>
      </c>
      <c r="H115" t="s">
        <v>244</v>
      </c>
      <c r="I115">
        <v>7817697</v>
      </c>
      <c r="J115">
        <v>7882912</v>
      </c>
      <c r="K115" t="s">
        <v>152</v>
      </c>
      <c r="L115" t="s">
        <v>160</v>
      </c>
      <c r="M115">
        <v>147415</v>
      </c>
      <c r="N115">
        <v>82200</v>
      </c>
      <c r="O115" t="s">
        <v>154</v>
      </c>
    </row>
    <row r="116" spans="1:19" x14ac:dyDescent="0.35">
      <c r="A116">
        <v>115</v>
      </c>
      <c r="B116" t="s">
        <v>232</v>
      </c>
      <c r="C116">
        <v>21196557</v>
      </c>
      <c r="D116">
        <v>21196557</v>
      </c>
      <c r="E116">
        <v>1</v>
      </c>
      <c r="F116" t="s">
        <v>151</v>
      </c>
      <c r="G116">
        <v>104</v>
      </c>
      <c r="H116" t="s">
        <v>245</v>
      </c>
      <c r="I116">
        <v>21622308</v>
      </c>
      <c r="J116">
        <v>21622409</v>
      </c>
      <c r="K116" t="s">
        <v>152</v>
      </c>
      <c r="L116" t="s">
        <v>160</v>
      </c>
      <c r="M116">
        <v>425852</v>
      </c>
      <c r="N116">
        <v>425751</v>
      </c>
      <c r="O116" t="s">
        <v>154</v>
      </c>
      <c r="P116" t="s">
        <v>187</v>
      </c>
    </row>
    <row r="117" spans="1:19" x14ac:dyDescent="0.35">
      <c r="A117">
        <v>116</v>
      </c>
      <c r="B117" t="s">
        <v>232</v>
      </c>
      <c r="C117">
        <v>46608702</v>
      </c>
      <c r="D117">
        <v>46608702</v>
      </c>
      <c r="E117">
        <v>1</v>
      </c>
      <c r="F117" t="s">
        <v>151</v>
      </c>
      <c r="G117">
        <v>105</v>
      </c>
      <c r="H117" t="s">
        <v>929</v>
      </c>
      <c r="I117">
        <v>46592854</v>
      </c>
      <c r="J117">
        <v>46618612</v>
      </c>
      <c r="K117" t="s">
        <v>161</v>
      </c>
      <c r="L117" t="s">
        <v>153</v>
      </c>
      <c r="M117">
        <v>15848</v>
      </c>
      <c r="N117">
        <v>9910</v>
      </c>
      <c r="O117" t="s">
        <v>154</v>
      </c>
      <c r="P117" t="s">
        <v>930</v>
      </c>
      <c r="Q117" t="s">
        <v>931</v>
      </c>
      <c r="R117" t="s">
        <v>932</v>
      </c>
      <c r="S117" t="s">
        <v>162</v>
      </c>
    </row>
    <row r="118" spans="1:19" x14ac:dyDescent="0.35">
      <c r="A118">
        <v>117</v>
      </c>
      <c r="B118" t="s">
        <v>232</v>
      </c>
      <c r="C118">
        <v>46608702</v>
      </c>
      <c r="D118">
        <v>46608702</v>
      </c>
      <c r="E118">
        <v>1</v>
      </c>
      <c r="F118" t="s">
        <v>151</v>
      </c>
      <c r="G118">
        <v>105</v>
      </c>
      <c r="H118" t="s">
        <v>933</v>
      </c>
      <c r="I118">
        <v>46607556</v>
      </c>
      <c r="J118">
        <v>46782175</v>
      </c>
      <c r="K118" t="s">
        <v>152</v>
      </c>
      <c r="L118" t="s">
        <v>153</v>
      </c>
      <c r="M118">
        <v>173473</v>
      </c>
      <c r="N118">
        <v>1146</v>
      </c>
      <c r="O118" t="s">
        <v>157</v>
      </c>
      <c r="P118" t="s">
        <v>934</v>
      </c>
      <c r="Q118" t="s">
        <v>935</v>
      </c>
      <c r="R118" t="s">
        <v>936</v>
      </c>
      <c r="S118" t="s">
        <v>159</v>
      </c>
    </row>
    <row r="119" spans="1:19" x14ac:dyDescent="0.35">
      <c r="A119">
        <v>118</v>
      </c>
      <c r="B119" t="s">
        <v>246</v>
      </c>
      <c r="C119">
        <v>29752455</v>
      </c>
      <c r="D119">
        <v>29752455</v>
      </c>
      <c r="E119">
        <v>1</v>
      </c>
      <c r="F119" t="s">
        <v>151</v>
      </c>
      <c r="G119">
        <v>106</v>
      </c>
      <c r="H119" t="s">
        <v>247</v>
      </c>
      <c r="I119">
        <v>29810084</v>
      </c>
      <c r="J119">
        <v>29844655</v>
      </c>
      <c r="K119" t="s">
        <v>161</v>
      </c>
      <c r="L119" t="s">
        <v>156</v>
      </c>
      <c r="M119">
        <v>-57629</v>
      </c>
      <c r="N119">
        <v>57629</v>
      </c>
      <c r="O119" t="s">
        <v>154</v>
      </c>
    </row>
    <row r="120" spans="1:19" x14ac:dyDescent="0.35">
      <c r="A120">
        <v>119</v>
      </c>
      <c r="B120" t="s">
        <v>246</v>
      </c>
      <c r="C120">
        <v>29831895</v>
      </c>
      <c r="D120">
        <v>29831895</v>
      </c>
      <c r="E120">
        <v>1</v>
      </c>
      <c r="F120" t="s">
        <v>151</v>
      </c>
      <c r="G120">
        <v>107</v>
      </c>
      <c r="H120" t="s">
        <v>247</v>
      </c>
      <c r="I120">
        <v>29810084</v>
      </c>
      <c r="J120">
        <v>29844655</v>
      </c>
      <c r="K120" t="s">
        <v>161</v>
      </c>
      <c r="L120" t="s">
        <v>153</v>
      </c>
      <c r="M120">
        <v>21811</v>
      </c>
      <c r="N120">
        <v>12760</v>
      </c>
      <c r="O120" t="s">
        <v>157</v>
      </c>
    </row>
    <row r="121" spans="1:19" x14ac:dyDescent="0.35">
      <c r="A121">
        <v>120</v>
      </c>
      <c r="B121" t="s">
        <v>246</v>
      </c>
      <c r="C121">
        <v>29831895</v>
      </c>
      <c r="D121">
        <v>29831895</v>
      </c>
      <c r="E121">
        <v>1</v>
      </c>
      <c r="F121" t="s">
        <v>151</v>
      </c>
      <c r="G121">
        <v>107</v>
      </c>
      <c r="H121" t="s">
        <v>937</v>
      </c>
      <c r="I121">
        <v>29850587</v>
      </c>
      <c r="J121">
        <v>29852422</v>
      </c>
      <c r="K121" t="s">
        <v>161</v>
      </c>
      <c r="L121" t="s">
        <v>156</v>
      </c>
      <c r="M121">
        <v>-18692</v>
      </c>
      <c r="N121">
        <v>18692</v>
      </c>
      <c r="O121" t="s">
        <v>154</v>
      </c>
    </row>
    <row r="122" spans="1:19" x14ac:dyDescent="0.35">
      <c r="A122">
        <v>121</v>
      </c>
      <c r="B122" t="s">
        <v>246</v>
      </c>
      <c r="C122">
        <v>44176284</v>
      </c>
      <c r="D122">
        <v>44176284</v>
      </c>
      <c r="E122">
        <v>1</v>
      </c>
      <c r="F122" t="s">
        <v>151</v>
      </c>
      <c r="G122">
        <v>108</v>
      </c>
      <c r="H122" t="s">
        <v>938</v>
      </c>
      <c r="I122">
        <v>44155619</v>
      </c>
      <c r="J122">
        <v>44209375</v>
      </c>
      <c r="K122" t="s">
        <v>161</v>
      </c>
      <c r="L122" t="s">
        <v>153</v>
      </c>
      <c r="M122">
        <v>20665</v>
      </c>
      <c r="N122">
        <v>20665</v>
      </c>
      <c r="O122" t="s">
        <v>157</v>
      </c>
      <c r="P122" t="s">
        <v>939</v>
      </c>
    </row>
    <row r="123" spans="1:19" x14ac:dyDescent="0.35">
      <c r="A123">
        <v>122</v>
      </c>
      <c r="B123" t="s">
        <v>246</v>
      </c>
      <c r="C123">
        <v>44176284</v>
      </c>
      <c r="D123">
        <v>44176284</v>
      </c>
      <c r="E123">
        <v>1</v>
      </c>
      <c r="F123" t="s">
        <v>151</v>
      </c>
      <c r="G123">
        <v>108</v>
      </c>
      <c r="H123" t="s">
        <v>940</v>
      </c>
      <c r="I123">
        <v>44155885</v>
      </c>
      <c r="J123">
        <v>44156002</v>
      </c>
      <c r="K123" t="s">
        <v>161</v>
      </c>
      <c r="L123" t="s">
        <v>160</v>
      </c>
      <c r="M123">
        <v>20399</v>
      </c>
      <c r="N123">
        <v>20282</v>
      </c>
      <c r="O123" t="s">
        <v>154</v>
      </c>
    </row>
    <row r="124" spans="1:19" x14ac:dyDescent="0.35">
      <c r="A124">
        <v>123</v>
      </c>
      <c r="B124" t="s">
        <v>248</v>
      </c>
      <c r="C124">
        <v>4413901</v>
      </c>
      <c r="D124">
        <v>4413901</v>
      </c>
      <c r="E124">
        <v>1</v>
      </c>
      <c r="F124" t="s">
        <v>151</v>
      </c>
      <c r="G124">
        <v>109</v>
      </c>
      <c r="H124" t="s">
        <v>941</v>
      </c>
      <c r="I124">
        <v>4689841</v>
      </c>
      <c r="J124">
        <v>4861649</v>
      </c>
      <c r="K124" t="s">
        <v>161</v>
      </c>
      <c r="L124" t="s">
        <v>156</v>
      </c>
      <c r="M124">
        <v>-275940</v>
      </c>
      <c r="N124">
        <v>275940</v>
      </c>
      <c r="O124" t="s">
        <v>154</v>
      </c>
    </row>
    <row r="125" spans="1:19" x14ac:dyDescent="0.35">
      <c r="A125">
        <v>124</v>
      </c>
      <c r="B125" t="s">
        <v>248</v>
      </c>
      <c r="C125">
        <v>8070103</v>
      </c>
      <c r="D125">
        <v>8070103</v>
      </c>
      <c r="E125">
        <v>1</v>
      </c>
      <c r="F125" t="s">
        <v>151</v>
      </c>
      <c r="G125">
        <v>110</v>
      </c>
      <c r="H125" t="s">
        <v>942</v>
      </c>
      <c r="I125">
        <v>8076188</v>
      </c>
      <c r="J125">
        <v>8086500</v>
      </c>
      <c r="K125" t="s">
        <v>161</v>
      </c>
      <c r="L125" t="s">
        <v>156</v>
      </c>
      <c r="M125">
        <v>-6085</v>
      </c>
      <c r="N125">
        <v>6085</v>
      </c>
      <c r="O125" t="s">
        <v>154</v>
      </c>
    </row>
    <row r="126" spans="1:19" x14ac:dyDescent="0.35">
      <c r="A126">
        <v>125</v>
      </c>
      <c r="B126" t="s">
        <v>248</v>
      </c>
      <c r="C126">
        <v>44372549</v>
      </c>
      <c r="D126">
        <v>44372549</v>
      </c>
      <c r="E126">
        <v>1</v>
      </c>
      <c r="F126" t="s">
        <v>151</v>
      </c>
      <c r="G126">
        <v>111</v>
      </c>
      <c r="H126" t="s">
        <v>249</v>
      </c>
      <c r="I126">
        <v>44234004</v>
      </c>
      <c r="J126">
        <v>44260746</v>
      </c>
      <c r="K126" t="s">
        <v>152</v>
      </c>
      <c r="L126" t="s">
        <v>156</v>
      </c>
      <c r="M126">
        <v>-111803</v>
      </c>
      <c r="N126">
        <v>111803</v>
      </c>
      <c r="O126" t="s">
        <v>154</v>
      </c>
      <c r="P126" t="s">
        <v>250</v>
      </c>
      <c r="Q126" t="s">
        <v>251</v>
      </c>
      <c r="R126" t="s">
        <v>252</v>
      </c>
      <c r="S126" t="s">
        <v>253</v>
      </c>
    </row>
    <row r="127" spans="1:19" x14ac:dyDescent="0.35">
      <c r="A127">
        <v>126</v>
      </c>
      <c r="B127" t="s">
        <v>248</v>
      </c>
      <c r="C127">
        <v>44372549</v>
      </c>
      <c r="D127">
        <v>44372549</v>
      </c>
      <c r="E127">
        <v>1</v>
      </c>
      <c r="F127" t="s">
        <v>151</v>
      </c>
      <c r="G127">
        <v>111</v>
      </c>
      <c r="H127" t="s">
        <v>254</v>
      </c>
      <c r="I127">
        <v>44305262</v>
      </c>
      <c r="J127">
        <v>44508139</v>
      </c>
      <c r="K127" t="s">
        <v>152</v>
      </c>
      <c r="L127" t="s">
        <v>153</v>
      </c>
      <c r="M127">
        <v>135590</v>
      </c>
      <c r="N127">
        <v>67287</v>
      </c>
      <c r="O127" t="s">
        <v>157</v>
      </c>
      <c r="P127" t="s">
        <v>255</v>
      </c>
      <c r="Q127" t="s">
        <v>256</v>
      </c>
      <c r="R127" t="s">
        <v>257</v>
      </c>
      <c r="S127" t="s">
        <v>258</v>
      </c>
    </row>
    <row r="128" spans="1:19" x14ac:dyDescent="0.35">
      <c r="A128">
        <v>127</v>
      </c>
      <c r="B128" t="s">
        <v>248</v>
      </c>
      <c r="C128">
        <v>44388924</v>
      </c>
      <c r="D128">
        <v>44388924</v>
      </c>
      <c r="E128">
        <v>1</v>
      </c>
      <c r="F128" t="s">
        <v>151</v>
      </c>
      <c r="G128">
        <v>112</v>
      </c>
      <c r="H128" t="s">
        <v>254</v>
      </c>
      <c r="I128">
        <v>44305262</v>
      </c>
      <c r="J128">
        <v>44508139</v>
      </c>
      <c r="K128" t="s">
        <v>152</v>
      </c>
      <c r="L128" t="s">
        <v>153</v>
      </c>
      <c r="M128">
        <v>119215</v>
      </c>
      <c r="N128">
        <v>83662</v>
      </c>
      <c r="O128" t="s">
        <v>154</v>
      </c>
      <c r="P128" t="s">
        <v>255</v>
      </c>
      <c r="Q128" t="s">
        <v>256</v>
      </c>
      <c r="R128" t="s">
        <v>257</v>
      </c>
      <c r="S128" t="s">
        <v>258</v>
      </c>
    </row>
    <row r="129" spans="1:20" x14ac:dyDescent="0.35">
      <c r="A129">
        <v>128</v>
      </c>
      <c r="B129" t="s">
        <v>248</v>
      </c>
      <c r="C129">
        <v>46053118</v>
      </c>
      <c r="D129">
        <v>46053118</v>
      </c>
      <c r="E129">
        <v>1</v>
      </c>
      <c r="F129" t="s">
        <v>151</v>
      </c>
      <c r="G129">
        <v>113</v>
      </c>
      <c r="H129" t="s">
        <v>259</v>
      </c>
      <c r="I129">
        <v>45755985</v>
      </c>
      <c r="J129">
        <v>46081896</v>
      </c>
      <c r="K129" t="s">
        <v>152</v>
      </c>
      <c r="L129" t="s">
        <v>153</v>
      </c>
      <c r="M129">
        <v>28778</v>
      </c>
      <c r="N129">
        <v>28778</v>
      </c>
      <c r="O129" t="s">
        <v>157</v>
      </c>
      <c r="P129" t="s">
        <v>260</v>
      </c>
    </row>
    <row r="130" spans="1:20" x14ac:dyDescent="0.35">
      <c r="A130">
        <v>129</v>
      </c>
      <c r="B130" t="s">
        <v>248</v>
      </c>
      <c r="C130">
        <v>46053118</v>
      </c>
      <c r="D130">
        <v>46053118</v>
      </c>
      <c r="E130">
        <v>1</v>
      </c>
      <c r="F130" t="s">
        <v>151</v>
      </c>
      <c r="G130">
        <v>113</v>
      </c>
      <c r="H130" t="s">
        <v>261</v>
      </c>
      <c r="I130">
        <v>46034499</v>
      </c>
      <c r="J130">
        <v>46034947</v>
      </c>
      <c r="K130" t="s">
        <v>152</v>
      </c>
      <c r="L130" t="s">
        <v>156</v>
      </c>
      <c r="M130">
        <v>-18171</v>
      </c>
      <c r="N130">
        <v>18171</v>
      </c>
      <c r="O130" t="s">
        <v>154</v>
      </c>
    </row>
    <row r="131" spans="1:20" x14ac:dyDescent="0.35">
      <c r="A131">
        <v>130</v>
      </c>
      <c r="B131" t="s">
        <v>262</v>
      </c>
      <c r="C131">
        <v>37403166</v>
      </c>
      <c r="D131">
        <v>37403166</v>
      </c>
      <c r="E131">
        <v>1</v>
      </c>
      <c r="F131" t="s">
        <v>151</v>
      </c>
      <c r="G131">
        <v>114</v>
      </c>
      <c r="H131" t="s">
        <v>943</v>
      </c>
      <c r="I131">
        <v>37061451</v>
      </c>
      <c r="J131">
        <v>37492049</v>
      </c>
      <c r="K131" t="s">
        <v>161</v>
      </c>
      <c r="L131" t="s">
        <v>153</v>
      </c>
      <c r="M131">
        <v>341715</v>
      </c>
      <c r="N131">
        <v>88883</v>
      </c>
      <c r="O131" t="s">
        <v>157</v>
      </c>
      <c r="P131" t="s">
        <v>944</v>
      </c>
      <c r="Q131" t="s">
        <v>945</v>
      </c>
      <c r="R131" t="s">
        <v>946</v>
      </c>
      <c r="S131" t="s">
        <v>947</v>
      </c>
      <c r="T131" t="s">
        <v>159</v>
      </c>
    </row>
    <row r="132" spans="1:20" x14ac:dyDescent="0.35">
      <c r="A132">
        <v>131</v>
      </c>
      <c r="B132" t="s">
        <v>262</v>
      </c>
      <c r="C132">
        <v>37403166</v>
      </c>
      <c r="D132">
        <v>37403166</v>
      </c>
      <c r="E132">
        <v>1</v>
      </c>
      <c r="F132" t="s">
        <v>151</v>
      </c>
      <c r="G132">
        <v>114</v>
      </c>
      <c r="H132" t="s">
        <v>948</v>
      </c>
      <c r="I132">
        <v>37577053</v>
      </c>
      <c r="J132">
        <v>37767572</v>
      </c>
      <c r="K132" t="s">
        <v>161</v>
      </c>
      <c r="L132" t="s">
        <v>156</v>
      </c>
      <c r="M132">
        <v>-173887</v>
      </c>
      <c r="N132">
        <v>173887</v>
      </c>
      <c r="O132" t="s">
        <v>154</v>
      </c>
      <c r="P132" t="s">
        <v>949</v>
      </c>
      <c r="Q132" t="s">
        <v>950</v>
      </c>
      <c r="R132" t="s">
        <v>951</v>
      </c>
      <c r="S132" t="s">
        <v>164</v>
      </c>
    </row>
    <row r="133" spans="1:20" x14ac:dyDescent="0.35">
      <c r="A133">
        <v>132</v>
      </c>
      <c r="B133" t="s">
        <v>262</v>
      </c>
      <c r="C133">
        <v>54324689</v>
      </c>
      <c r="D133">
        <v>54324689</v>
      </c>
      <c r="E133">
        <v>1</v>
      </c>
      <c r="F133" t="s">
        <v>151</v>
      </c>
      <c r="G133">
        <v>115</v>
      </c>
      <c r="H133" t="s">
        <v>264</v>
      </c>
      <c r="I133">
        <v>54189843</v>
      </c>
      <c r="J133">
        <v>54329325</v>
      </c>
      <c r="K133" t="s">
        <v>152</v>
      </c>
      <c r="L133" t="s">
        <v>153</v>
      </c>
      <c r="M133">
        <v>4636</v>
      </c>
      <c r="N133">
        <v>4636</v>
      </c>
      <c r="O133" t="s">
        <v>154</v>
      </c>
      <c r="P133" t="s">
        <v>265</v>
      </c>
      <c r="Q133" t="s">
        <v>266</v>
      </c>
      <c r="R133" t="s">
        <v>267</v>
      </c>
      <c r="S133" t="s">
        <v>163</v>
      </c>
    </row>
    <row r="134" spans="1:20" x14ac:dyDescent="0.35">
      <c r="A134">
        <v>133</v>
      </c>
      <c r="B134" t="s">
        <v>262</v>
      </c>
      <c r="C134">
        <v>54347903</v>
      </c>
      <c r="D134">
        <v>54347903</v>
      </c>
      <c r="E134">
        <v>1</v>
      </c>
      <c r="F134" t="s">
        <v>151</v>
      </c>
      <c r="G134">
        <v>116</v>
      </c>
      <c r="H134" t="s">
        <v>268</v>
      </c>
      <c r="I134">
        <v>54329677</v>
      </c>
      <c r="J134">
        <v>54435396</v>
      </c>
      <c r="K134" t="s">
        <v>161</v>
      </c>
      <c r="L134" t="s">
        <v>153</v>
      </c>
      <c r="M134">
        <v>18226</v>
      </c>
      <c r="N134">
        <v>18226</v>
      </c>
      <c r="O134" t="s">
        <v>154</v>
      </c>
    </row>
    <row r="135" spans="1:20" x14ac:dyDescent="0.35">
      <c r="A135">
        <v>134</v>
      </c>
      <c r="B135" t="s">
        <v>262</v>
      </c>
      <c r="C135">
        <v>54368623</v>
      </c>
      <c r="D135">
        <v>54368623</v>
      </c>
      <c r="E135">
        <v>1</v>
      </c>
      <c r="F135" t="s">
        <v>151</v>
      </c>
      <c r="G135">
        <v>117</v>
      </c>
      <c r="H135" t="s">
        <v>268</v>
      </c>
      <c r="I135">
        <v>54329677</v>
      </c>
      <c r="J135">
        <v>54435396</v>
      </c>
      <c r="K135" t="s">
        <v>161</v>
      </c>
      <c r="L135" t="s">
        <v>153</v>
      </c>
      <c r="M135">
        <v>38946</v>
      </c>
      <c r="N135">
        <v>38946</v>
      </c>
      <c r="O135" t="s">
        <v>154</v>
      </c>
    </row>
    <row r="136" spans="1:20" x14ac:dyDescent="0.35">
      <c r="A136">
        <v>135</v>
      </c>
      <c r="B136" t="s">
        <v>262</v>
      </c>
      <c r="C136">
        <v>54391443</v>
      </c>
      <c r="D136">
        <v>54391443</v>
      </c>
      <c r="E136">
        <v>1</v>
      </c>
      <c r="F136" t="s">
        <v>151</v>
      </c>
      <c r="G136">
        <v>118</v>
      </c>
      <c r="H136" t="s">
        <v>268</v>
      </c>
      <c r="I136">
        <v>54329677</v>
      </c>
      <c r="J136">
        <v>54435396</v>
      </c>
      <c r="K136" t="s">
        <v>161</v>
      </c>
      <c r="L136" t="s">
        <v>153</v>
      </c>
      <c r="M136">
        <v>61766</v>
      </c>
      <c r="N136">
        <v>43953</v>
      </c>
      <c r="O136" t="s">
        <v>154</v>
      </c>
    </row>
    <row r="137" spans="1:20" x14ac:dyDescent="0.35">
      <c r="A137">
        <v>136</v>
      </c>
      <c r="B137" t="s">
        <v>269</v>
      </c>
      <c r="C137">
        <v>25497970</v>
      </c>
      <c r="D137">
        <v>25497970</v>
      </c>
      <c r="E137">
        <v>1</v>
      </c>
      <c r="F137" t="s">
        <v>151</v>
      </c>
      <c r="G137">
        <v>119</v>
      </c>
      <c r="H137" t="s">
        <v>952</v>
      </c>
      <c r="I137">
        <v>25266780</v>
      </c>
      <c r="J137">
        <v>25541475</v>
      </c>
      <c r="K137" t="s">
        <v>161</v>
      </c>
      <c r="L137" t="s">
        <v>153</v>
      </c>
      <c r="M137">
        <v>231190</v>
      </c>
      <c r="N137">
        <v>43505</v>
      </c>
      <c r="O137" t="s">
        <v>157</v>
      </c>
    </row>
    <row r="138" spans="1:20" x14ac:dyDescent="0.35">
      <c r="A138">
        <v>137</v>
      </c>
      <c r="B138" t="s">
        <v>269</v>
      </c>
      <c r="C138">
        <v>25497970</v>
      </c>
      <c r="D138">
        <v>25497970</v>
      </c>
      <c r="E138">
        <v>1</v>
      </c>
      <c r="F138" t="s">
        <v>151</v>
      </c>
      <c r="G138">
        <v>119</v>
      </c>
      <c r="H138" t="s">
        <v>953</v>
      </c>
      <c r="I138">
        <v>25464254</v>
      </c>
      <c r="J138">
        <v>25465339</v>
      </c>
      <c r="K138" t="s">
        <v>161</v>
      </c>
      <c r="L138" t="s">
        <v>160</v>
      </c>
      <c r="M138">
        <v>33716</v>
      </c>
      <c r="N138">
        <v>32631</v>
      </c>
      <c r="O138" t="s">
        <v>154</v>
      </c>
    </row>
    <row r="139" spans="1:20" x14ac:dyDescent="0.35">
      <c r="A139">
        <v>138</v>
      </c>
      <c r="B139" t="s">
        <v>269</v>
      </c>
      <c r="C139">
        <v>26284264</v>
      </c>
      <c r="D139">
        <v>26284264</v>
      </c>
      <c r="E139">
        <v>1</v>
      </c>
      <c r="F139" t="s">
        <v>151</v>
      </c>
      <c r="G139">
        <v>120</v>
      </c>
      <c r="H139" t="s">
        <v>270</v>
      </c>
      <c r="I139">
        <v>26294123</v>
      </c>
      <c r="J139">
        <v>26295792</v>
      </c>
      <c r="K139" t="s">
        <v>152</v>
      </c>
      <c r="L139" t="s">
        <v>160</v>
      </c>
      <c r="M139">
        <v>11528</v>
      </c>
      <c r="N139">
        <v>9859</v>
      </c>
      <c r="O139" t="s">
        <v>154</v>
      </c>
      <c r="Q139" t="s">
        <v>271</v>
      </c>
      <c r="R139" t="s">
        <v>272</v>
      </c>
      <c r="S139" t="s">
        <v>159</v>
      </c>
    </row>
    <row r="140" spans="1:20" x14ac:dyDescent="0.35">
      <c r="A140">
        <v>139</v>
      </c>
      <c r="B140" t="s">
        <v>269</v>
      </c>
      <c r="C140">
        <v>27248464</v>
      </c>
      <c r="D140">
        <v>27248464</v>
      </c>
      <c r="E140">
        <v>1</v>
      </c>
      <c r="F140" t="s">
        <v>151</v>
      </c>
      <c r="G140">
        <v>121</v>
      </c>
      <c r="H140" t="s">
        <v>954</v>
      </c>
      <c r="I140">
        <v>27105398</v>
      </c>
      <c r="J140">
        <v>27219496</v>
      </c>
      <c r="K140" t="s">
        <v>161</v>
      </c>
      <c r="L140" t="s">
        <v>160</v>
      </c>
      <c r="M140">
        <v>143066</v>
      </c>
      <c r="N140">
        <v>28968</v>
      </c>
      <c r="O140" t="s">
        <v>154</v>
      </c>
      <c r="P140" t="s">
        <v>955</v>
      </c>
      <c r="Q140" t="s">
        <v>956</v>
      </c>
      <c r="R140" t="s">
        <v>957</v>
      </c>
      <c r="S140" t="s">
        <v>958</v>
      </c>
      <c r="T140" t="s">
        <v>314</v>
      </c>
    </row>
    <row r="141" spans="1:20" x14ac:dyDescent="0.35">
      <c r="A141">
        <v>140</v>
      </c>
      <c r="B141" t="s">
        <v>269</v>
      </c>
      <c r="C141">
        <v>27248464</v>
      </c>
      <c r="D141">
        <v>27248464</v>
      </c>
      <c r="E141">
        <v>1</v>
      </c>
      <c r="F141" t="s">
        <v>151</v>
      </c>
      <c r="G141">
        <v>121</v>
      </c>
      <c r="H141" t="s">
        <v>959</v>
      </c>
      <c r="I141">
        <v>27185906</v>
      </c>
      <c r="J141">
        <v>28325517</v>
      </c>
      <c r="K141" t="s">
        <v>152</v>
      </c>
      <c r="L141" t="s">
        <v>153</v>
      </c>
      <c r="M141">
        <v>1077053</v>
      </c>
      <c r="N141">
        <v>62558</v>
      </c>
      <c r="O141" t="s">
        <v>157</v>
      </c>
      <c r="Q141" t="s">
        <v>960</v>
      </c>
      <c r="R141" t="s">
        <v>961</v>
      </c>
      <c r="S141" t="s">
        <v>162</v>
      </c>
    </row>
    <row r="142" spans="1:20" x14ac:dyDescent="0.35">
      <c r="A142">
        <v>141</v>
      </c>
      <c r="B142" t="s">
        <v>269</v>
      </c>
      <c r="C142">
        <v>31671091</v>
      </c>
      <c r="D142">
        <v>31671091</v>
      </c>
      <c r="E142">
        <v>1</v>
      </c>
      <c r="F142" t="s">
        <v>151</v>
      </c>
      <c r="G142">
        <v>122</v>
      </c>
      <c r="H142" t="s">
        <v>273</v>
      </c>
      <c r="I142">
        <v>31340176</v>
      </c>
      <c r="J142">
        <v>32054228</v>
      </c>
      <c r="K142" t="s">
        <v>161</v>
      </c>
      <c r="L142" t="s">
        <v>153</v>
      </c>
      <c r="M142">
        <v>330915</v>
      </c>
      <c r="N142">
        <v>330915</v>
      </c>
      <c r="O142" t="s">
        <v>157</v>
      </c>
      <c r="P142" t="s">
        <v>274</v>
      </c>
      <c r="Q142" t="s">
        <v>275</v>
      </c>
      <c r="R142" t="s">
        <v>276</v>
      </c>
      <c r="S142" t="s">
        <v>159</v>
      </c>
    </row>
    <row r="143" spans="1:20" x14ac:dyDescent="0.35">
      <c r="A143">
        <v>142</v>
      </c>
      <c r="B143" t="s">
        <v>269</v>
      </c>
      <c r="C143">
        <v>31671091</v>
      </c>
      <c r="D143">
        <v>31671091</v>
      </c>
      <c r="E143">
        <v>1</v>
      </c>
      <c r="F143" t="s">
        <v>151</v>
      </c>
      <c r="G143">
        <v>122</v>
      </c>
      <c r="H143" t="s">
        <v>277</v>
      </c>
      <c r="I143">
        <v>31834706</v>
      </c>
      <c r="J143">
        <v>31834814</v>
      </c>
      <c r="K143" t="s">
        <v>152</v>
      </c>
      <c r="L143" t="s">
        <v>160</v>
      </c>
      <c r="M143">
        <v>163723</v>
      </c>
      <c r="N143">
        <v>163615</v>
      </c>
      <c r="O143" t="s">
        <v>154</v>
      </c>
      <c r="P143" t="s">
        <v>187</v>
      </c>
    </row>
    <row r="144" spans="1:20" x14ac:dyDescent="0.35">
      <c r="A144">
        <v>143</v>
      </c>
      <c r="B144" t="s">
        <v>269</v>
      </c>
      <c r="C144">
        <v>31691990</v>
      </c>
      <c r="D144">
        <v>31691990</v>
      </c>
      <c r="E144">
        <v>1</v>
      </c>
      <c r="F144" t="s">
        <v>151</v>
      </c>
      <c r="G144">
        <v>123</v>
      </c>
      <c r="H144" t="s">
        <v>273</v>
      </c>
      <c r="I144">
        <v>31340176</v>
      </c>
      <c r="J144">
        <v>32054228</v>
      </c>
      <c r="K144" t="s">
        <v>161</v>
      </c>
      <c r="L144" t="s">
        <v>153</v>
      </c>
      <c r="M144">
        <v>351814</v>
      </c>
      <c r="N144">
        <v>351814</v>
      </c>
      <c r="O144" t="s">
        <v>157</v>
      </c>
      <c r="P144" t="s">
        <v>274</v>
      </c>
      <c r="Q144" t="s">
        <v>275</v>
      </c>
      <c r="R144" t="s">
        <v>276</v>
      </c>
      <c r="S144" t="s">
        <v>159</v>
      </c>
    </row>
    <row r="145" spans="1:22" x14ac:dyDescent="0.35">
      <c r="A145">
        <v>144</v>
      </c>
      <c r="B145" t="s">
        <v>269</v>
      </c>
      <c r="C145">
        <v>31691990</v>
      </c>
      <c r="D145">
        <v>31691990</v>
      </c>
      <c r="E145">
        <v>1</v>
      </c>
      <c r="F145" t="s">
        <v>151</v>
      </c>
      <c r="G145">
        <v>123</v>
      </c>
      <c r="H145" t="s">
        <v>277</v>
      </c>
      <c r="I145">
        <v>31834706</v>
      </c>
      <c r="J145">
        <v>31834814</v>
      </c>
      <c r="K145" t="s">
        <v>152</v>
      </c>
      <c r="L145" t="s">
        <v>160</v>
      </c>
      <c r="M145">
        <v>142824</v>
      </c>
      <c r="N145">
        <v>142716</v>
      </c>
      <c r="O145" t="s">
        <v>154</v>
      </c>
      <c r="P145" t="s">
        <v>187</v>
      </c>
    </row>
    <row r="146" spans="1:22" x14ac:dyDescent="0.35">
      <c r="A146">
        <v>145</v>
      </c>
      <c r="B146" t="s">
        <v>269</v>
      </c>
      <c r="C146">
        <v>31745290</v>
      </c>
      <c r="D146">
        <v>31745290</v>
      </c>
      <c r="E146">
        <v>1</v>
      </c>
      <c r="F146" t="s">
        <v>151</v>
      </c>
      <c r="G146">
        <v>124</v>
      </c>
      <c r="H146" t="s">
        <v>273</v>
      </c>
      <c r="I146">
        <v>31340176</v>
      </c>
      <c r="J146">
        <v>32054228</v>
      </c>
      <c r="K146" t="s">
        <v>161</v>
      </c>
      <c r="L146" t="s">
        <v>153</v>
      </c>
      <c r="M146">
        <v>405114</v>
      </c>
      <c r="N146">
        <v>308938</v>
      </c>
      <c r="O146" t="s">
        <v>157</v>
      </c>
      <c r="P146" t="s">
        <v>274</v>
      </c>
      <c r="Q146" t="s">
        <v>275</v>
      </c>
      <c r="R146" t="s">
        <v>276</v>
      </c>
      <c r="S146" t="s">
        <v>159</v>
      </c>
    </row>
    <row r="147" spans="1:22" x14ac:dyDescent="0.35">
      <c r="A147">
        <v>146</v>
      </c>
      <c r="B147" t="s">
        <v>269</v>
      </c>
      <c r="C147">
        <v>31745290</v>
      </c>
      <c r="D147">
        <v>31745290</v>
      </c>
      <c r="E147">
        <v>1</v>
      </c>
      <c r="F147" t="s">
        <v>151</v>
      </c>
      <c r="G147">
        <v>124</v>
      </c>
      <c r="H147" t="s">
        <v>277</v>
      </c>
      <c r="I147">
        <v>31834706</v>
      </c>
      <c r="J147">
        <v>31834814</v>
      </c>
      <c r="K147" t="s">
        <v>152</v>
      </c>
      <c r="L147" t="s">
        <v>160</v>
      </c>
      <c r="M147">
        <v>89524</v>
      </c>
      <c r="N147">
        <v>89416</v>
      </c>
      <c r="O147" t="s">
        <v>154</v>
      </c>
      <c r="P147" t="s">
        <v>187</v>
      </c>
    </row>
    <row r="148" spans="1:22" x14ac:dyDescent="0.35">
      <c r="A148">
        <v>147</v>
      </c>
      <c r="B148" t="s">
        <v>269</v>
      </c>
      <c r="C148">
        <v>31835704</v>
      </c>
      <c r="D148">
        <v>31835704</v>
      </c>
      <c r="E148">
        <v>1</v>
      </c>
      <c r="F148" t="s">
        <v>151</v>
      </c>
      <c r="G148">
        <v>125</v>
      </c>
      <c r="H148" t="s">
        <v>273</v>
      </c>
      <c r="I148">
        <v>31340176</v>
      </c>
      <c r="J148">
        <v>32054228</v>
      </c>
      <c r="K148" t="s">
        <v>161</v>
      </c>
      <c r="L148" t="s">
        <v>153</v>
      </c>
      <c r="M148">
        <v>495528</v>
      </c>
      <c r="N148">
        <v>218524</v>
      </c>
      <c r="O148" t="s">
        <v>157</v>
      </c>
      <c r="P148" t="s">
        <v>274</v>
      </c>
      <c r="Q148" t="s">
        <v>275</v>
      </c>
      <c r="R148" t="s">
        <v>276</v>
      </c>
      <c r="S148" t="s">
        <v>159</v>
      </c>
    </row>
    <row r="149" spans="1:22" x14ac:dyDescent="0.35">
      <c r="A149">
        <v>148</v>
      </c>
      <c r="B149" t="s">
        <v>269</v>
      </c>
      <c r="C149">
        <v>31835704</v>
      </c>
      <c r="D149">
        <v>31835704</v>
      </c>
      <c r="E149">
        <v>1</v>
      </c>
      <c r="F149" t="s">
        <v>151</v>
      </c>
      <c r="G149">
        <v>125</v>
      </c>
      <c r="H149" t="s">
        <v>277</v>
      </c>
      <c r="I149">
        <v>31834706</v>
      </c>
      <c r="J149">
        <v>31834814</v>
      </c>
      <c r="K149" t="s">
        <v>152</v>
      </c>
      <c r="L149" t="s">
        <v>156</v>
      </c>
      <c r="M149">
        <v>-890</v>
      </c>
      <c r="N149">
        <v>890</v>
      </c>
      <c r="O149" t="s">
        <v>154</v>
      </c>
      <c r="P149" t="s">
        <v>187</v>
      </c>
    </row>
    <row r="150" spans="1:22" x14ac:dyDescent="0.35">
      <c r="A150">
        <v>149</v>
      </c>
      <c r="B150" t="s">
        <v>279</v>
      </c>
      <c r="C150">
        <v>4180065</v>
      </c>
      <c r="D150">
        <v>4180065</v>
      </c>
      <c r="E150">
        <v>1</v>
      </c>
      <c r="F150" t="s">
        <v>151</v>
      </c>
      <c r="G150">
        <v>126</v>
      </c>
      <c r="H150" t="s">
        <v>962</v>
      </c>
      <c r="I150">
        <v>4137257</v>
      </c>
      <c r="J150">
        <v>4146555</v>
      </c>
      <c r="K150" t="s">
        <v>161</v>
      </c>
      <c r="L150" t="s">
        <v>160</v>
      </c>
      <c r="M150">
        <v>42808</v>
      </c>
      <c r="N150">
        <v>33510</v>
      </c>
      <c r="O150" t="s">
        <v>154</v>
      </c>
      <c r="P150" t="s">
        <v>963</v>
      </c>
      <c r="Q150" t="s">
        <v>964</v>
      </c>
      <c r="R150" t="s">
        <v>965</v>
      </c>
      <c r="S150" t="s">
        <v>258</v>
      </c>
    </row>
    <row r="151" spans="1:22" x14ac:dyDescent="0.35">
      <c r="A151">
        <v>150</v>
      </c>
      <c r="B151" t="s">
        <v>279</v>
      </c>
      <c r="C151">
        <v>4199845</v>
      </c>
      <c r="D151">
        <v>4199845</v>
      </c>
      <c r="E151">
        <v>1</v>
      </c>
      <c r="F151" t="s">
        <v>151</v>
      </c>
      <c r="G151">
        <v>127</v>
      </c>
      <c r="H151" t="s">
        <v>966</v>
      </c>
      <c r="I151">
        <v>4218084</v>
      </c>
      <c r="J151">
        <v>4223691</v>
      </c>
      <c r="K151" t="s">
        <v>152</v>
      </c>
      <c r="L151" t="s">
        <v>160</v>
      </c>
      <c r="M151">
        <v>23846</v>
      </c>
      <c r="N151">
        <v>18239</v>
      </c>
      <c r="O151" t="s">
        <v>154</v>
      </c>
      <c r="P151" t="s">
        <v>967</v>
      </c>
      <c r="Q151" t="s">
        <v>968</v>
      </c>
      <c r="R151" t="s">
        <v>969</v>
      </c>
      <c r="S151" t="s">
        <v>970</v>
      </c>
      <c r="T151" t="s">
        <v>971</v>
      </c>
      <c r="U151" t="s">
        <v>972</v>
      </c>
      <c r="V151" t="s">
        <v>159</v>
      </c>
    </row>
    <row r="152" spans="1:22" x14ac:dyDescent="0.35">
      <c r="A152">
        <v>151</v>
      </c>
      <c r="B152" t="s">
        <v>279</v>
      </c>
      <c r="C152">
        <v>4214058</v>
      </c>
      <c r="D152">
        <v>4214058</v>
      </c>
      <c r="E152">
        <v>1</v>
      </c>
      <c r="F152" t="s">
        <v>151</v>
      </c>
      <c r="G152">
        <v>128</v>
      </c>
      <c r="H152" t="s">
        <v>966</v>
      </c>
      <c r="I152">
        <v>4218084</v>
      </c>
      <c r="J152">
        <v>4223691</v>
      </c>
      <c r="K152" t="s">
        <v>152</v>
      </c>
      <c r="L152" t="s">
        <v>160</v>
      </c>
      <c r="M152">
        <v>9633</v>
      </c>
      <c r="N152">
        <v>4026</v>
      </c>
      <c r="O152" t="s">
        <v>154</v>
      </c>
      <c r="P152" t="s">
        <v>967</v>
      </c>
      <c r="Q152" t="s">
        <v>968</v>
      </c>
      <c r="R152" t="s">
        <v>969</v>
      </c>
      <c r="S152" t="s">
        <v>970</v>
      </c>
      <c r="T152" t="s">
        <v>971</v>
      </c>
      <c r="U152" t="s">
        <v>972</v>
      </c>
      <c r="V152" t="s">
        <v>159</v>
      </c>
    </row>
    <row r="153" spans="1:22" x14ac:dyDescent="0.35">
      <c r="A153">
        <v>152</v>
      </c>
      <c r="B153" t="s">
        <v>279</v>
      </c>
      <c r="C153">
        <v>4223549</v>
      </c>
      <c r="D153">
        <v>4223549</v>
      </c>
      <c r="E153">
        <v>1</v>
      </c>
      <c r="F153" t="s">
        <v>151</v>
      </c>
      <c r="G153">
        <v>129</v>
      </c>
      <c r="H153" t="s">
        <v>966</v>
      </c>
      <c r="I153">
        <v>4218084</v>
      </c>
      <c r="J153">
        <v>4223691</v>
      </c>
      <c r="K153" t="s">
        <v>152</v>
      </c>
      <c r="L153" t="s">
        <v>153</v>
      </c>
      <c r="M153">
        <v>142</v>
      </c>
      <c r="N153">
        <v>142</v>
      </c>
      <c r="O153" t="s">
        <v>154</v>
      </c>
      <c r="P153" t="s">
        <v>967</v>
      </c>
      <c r="Q153" t="s">
        <v>968</v>
      </c>
      <c r="R153" t="s">
        <v>969</v>
      </c>
      <c r="S153" t="s">
        <v>970</v>
      </c>
      <c r="T153" t="s">
        <v>971</v>
      </c>
      <c r="U153" t="s">
        <v>972</v>
      </c>
      <c r="V153" t="s">
        <v>159</v>
      </c>
    </row>
    <row r="154" spans="1:22" x14ac:dyDescent="0.35">
      <c r="A154">
        <v>153</v>
      </c>
      <c r="B154" t="s">
        <v>279</v>
      </c>
      <c r="C154">
        <v>36023754</v>
      </c>
      <c r="D154">
        <v>36023754</v>
      </c>
      <c r="E154">
        <v>1</v>
      </c>
      <c r="F154" t="s">
        <v>151</v>
      </c>
      <c r="G154">
        <v>130</v>
      </c>
      <c r="H154" t="s">
        <v>973</v>
      </c>
      <c r="I154">
        <v>36024659</v>
      </c>
      <c r="J154">
        <v>36056199</v>
      </c>
      <c r="K154" t="s">
        <v>161</v>
      </c>
      <c r="L154" t="s">
        <v>156</v>
      </c>
      <c r="M154">
        <v>-905</v>
      </c>
      <c r="N154">
        <v>905</v>
      </c>
      <c r="O154" t="s">
        <v>154</v>
      </c>
    </row>
    <row r="155" spans="1:22" x14ac:dyDescent="0.35">
      <c r="A155">
        <v>154</v>
      </c>
      <c r="B155" t="s">
        <v>279</v>
      </c>
      <c r="C155">
        <v>36046439</v>
      </c>
      <c r="D155">
        <v>36046439</v>
      </c>
      <c r="E155">
        <v>1</v>
      </c>
      <c r="F155" t="s">
        <v>151</v>
      </c>
      <c r="G155">
        <v>131</v>
      </c>
      <c r="H155" t="s">
        <v>974</v>
      </c>
      <c r="I155">
        <v>36023850</v>
      </c>
      <c r="J155">
        <v>36025112</v>
      </c>
      <c r="K155" t="s">
        <v>152</v>
      </c>
      <c r="L155" t="s">
        <v>156</v>
      </c>
      <c r="M155">
        <v>-21327</v>
      </c>
      <c r="N155">
        <v>21327</v>
      </c>
      <c r="O155" t="s">
        <v>154</v>
      </c>
    </row>
    <row r="156" spans="1:22" x14ac:dyDescent="0.35">
      <c r="A156">
        <v>155</v>
      </c>
      <c r="B156" t="s">
        <v>279</v>
      </c>
      <c r="C156">
        <v>36046439</v>
      </c>
      <c r="D156">
        <v>36046439</v>
      </c>
      <c r="E156">
        <v>1</v>
      </c>
      <c r="F156" t="s">
        <v>151</v>
      </c>
      <c r="G156">
        <v>131</v>
      </c>
      <c r="H156" t="s">
        <v>973</v>
      </c>
      <c r="I156">
        <v>36024659</v>
      </c>
      <c r="J156">
        <v>36056199</v>
      </c>
      <c r="K156" t="s">
        <v>161</v>
      </c>
      <c r="L156" t="s">
        <v>153</v>
      </c>
      <c r="M156">
        <v>21780</v>
      </c>
      <c r="N156">
        <v>9760</v>
      </c>
      <c r="O156" t="s">
        <v>157</v>
      </c>
    </row>
    <row r="157" spans="1:22" x14ac:dyDescent="0.35">
      <c r="A157">
        <v>156</v>
      </c>
      <c r="B157" t="s">
        <v>279</v>
      </c>
      <c r="C157">
        <v>36055860</v>
      </c>
      <c r="D157">
        <v>36055860</v>
      </c>
      <c r="E157">
        <v>1</v>
      </c>
      <c r="F157" t="s">
        <v>151</v>
      </c>
      <c r="G157">
        <v>132</v>
      </c>
      <c r="H157" t="s">
        <v>974</v>
      </c>
      <c r="I157">
        <v>36023850</v>
      </c>
      <c r="J157">
        <v>36025112</v>
      </c>
      <c r="K157" t="s">
        <v>152</v>
      </c>
      <c r="L157" t="s">
        <v>156</v>
      </c>
      <c r="M157">
        <v>-30748</v>
      </c>
      <c r="N157">
        <v>30748</v>
      </c>
      <c r="O157" t="s">
        <v>154</v>
      </c>
    </row>
    <row r="158" spans="1:22" x14ac:dyDescent="0.35">
      <c r="A158">
        <v>157</v>
      </c>
      <c r="B158" t="s">
        <v>279</v>
      </c>
      <c r="C158">
        <v>36055860</v>
      </c>
      <c r="D158">
        <v>36055860</v>
      </c>
      <c r="E158">
        <v>1</v>
      </c>
      <c r="F158" t="s">
        <v>151</v>
      </c>
      <c r="G158">
        <v>132</v>
      </c>
      <c r="H158" t="s">
        <v>973</v>
      </c>
      <c r="I158">
        <v>36024659</v>
      </c>
      <c r="J158">
        <v>36056199</v>
      </c>
      <c r="K158" t="s">
        <v>161</v>
      </c>
      <c r="L158" t="s">
        <v>153</v>
      </c>
      <c r="M158">
        <v>31201</v>
      </c>
      <c r="N158">
        <v>339</v>
      </c>
      <c r="O158" t="s">
        <v>157</v>
      </c>
    </row>
    <row r="159" spans="1:22" x14ac:dyDescent="0.35">
      <c r="A159">
        <v>158</v>
      </c>
      <c r="B159" t="s">
        <v>279</v>
      </c>
      <c r="C159">
        <v>36072166</v>
      </c>
      <c r="D159">
        <v>36072166</v>
      </c>
      <c r="E159">
        <v>1</v>
      </c>
      <c r="F159" t="s">
        <v>151</v>
      </c>
      <c r="G159">
        <v>133</v>
      </c>
      <c r="H159" t="s">
        <v>975</v>
      </c>
      <c r="I159">
        <v>36092694</v>
      </c>
      <c r="J159">
        <v>36093559</v>
      </c>
      <c r="K159" t="s">
        <v>152</v>
      </c>
      <c r="L159" t="s">
        <v>160</v>
      </c>
      <c r="M159">
        <v>21393</v>
      </c>
      <c r="N159">
        <v>20528</v>
      </c>
      <c r="O159" t="s">
        <v>154</v>
      </c>
    </row>
    <row r="160" spans="1:22" x14ac:dyDescent="0.35">
      <c r="A160">
        <v>159</v>
      </c>
      <c r="B160" t="s">
        <v>279</v>
      </c>
      <c r="C160">
        <v>36078894</v>
      </c>
      <c r="D160">
        <v>36078894</v>
      </c>
      <c r="E160">
        <v>1</v>
      </c>
      <c r="F160" t="s">
        <v>151</v>
      </c>
      <c r="G160">
        <v>134</v>
      </c>
      <c r="H160" t="s">
        <v>975</v>
      </c>
      <c r="I160">
        <v>36092694</v>
      </c>
      <c r="J160">
        <v>36093559</v>
      </c>
      <c r="K160" t="s">
        <v>152</v>
      </c>
      <c r="L160" t="s">
        <v>160</v>
      </c>
      <c r="M160">
        <v>14665</v>
      </c>
      <c r="N160">
        <v>13800</v>
      </c>
      <c r="O160" t="s">
        <v>154</v>
      </c>
    </row>
    <row r="161" spans="1:19" x14ac:dyDescent="0.35">
      <c r="A161">
        <v>160</v>
      </c>
      <c r="B161" t="s">
        <v>279</v>
      </c>
      <c r="C161">
        <v>36089188</v>
      </c>
      <c r="D161">
        <v>36089188</v>
      </c>
      <c r="E161">
        <v>1</v>
      </c>
      <c r="F161" t="s">
        <v>151</v>
      </c>
      <c r="G161">
        <v>135</v>
      </c>
      <c r="H161" t="s">
        <v>975</v>
      </c>
      <c r="I161">
        <v>36092694</v>
      </c>
      <c r="J161">
        <v>36093559</v>
      </c>
      <c r="K161" t="s">
        <v>152</v>
      </c>
      <c r="L161" t="s">
        <v>160</v>
      </c>
      <c r="M161">
        <v>4371</v>
      </c>
      <c r="N161">
        <v>3506</v>
      </c>
      <c r="O161" t="s">
        <v>154</v>
      </c>
    </row>
    <row r="162" spans="1:19" x14ac:dyDescent="0.35">
      <c r="A162">
        <v>161</v>
      </c>
      <c r="B162" t="s">
        <v>279</v>
      </c>
      <c r="C162">
        <v>36100682</v>
      </c>
      <c r="D162">
        <v>36100682</v>
      </c>
      <c r="E162">
        <v>1</v>
      </c>
      <c r="F162" t="s">
        <v>151</v>
      </c>
      <c r="G162">
        <v>136</v>
      </c>
      <c r="H162" t="s">
        <v>975</v>
      </c>
      <c r="I162">
        <v>36092694</v>
      </c>
      <c r="J162">
        <v>36093559</v>
      </c>
      <c r="K162" t="s">
        <v>152</v>
      </c>
      <c r="L162" t="s">
        <v>156</v>
      </c>
      <c r="M162">
        <v>-7123</v>
      </c>
      <c r="N162">
        <v>7123</v>
      </c>
      <c r="O162" t="s">
        <v>154</v>
      </c>
    </row>
    <row r="163" spans="1:19" x14ac:dyDescent="0.35">
      <c r="A163">
        <v>162</v>
      </c>
      <c r="B163" t="s">
        <v>282</v>
      </c>
      <c r="C163">
        <v>8117811</v>
      </c>
      <c r="D163">
        <v>8117811</v>
      </c>
      <c r="E163">
        <v>1</v>
      </c>
      <c r="F163" t="s">
        <v>151</v>
      </c>
      <c r="G163">
        <v>137</v>
      </c>
      <c r="H163" t="s">
        <v>283</v>
      </c>
      <c r="I163">
        <v>8116122</v>
      </c>
      <c r="J163">
        <v>8131395</v>
      </c>
      <c r="K163" t="s">
        <v>152</v>
      </c>
      <c r="L163" t="s">
        <v>153</v>
      </c>
      <c r="M163">
        <v>13584</v>
      </c>
      <c r="N163">
        <v>1689</v>
      </c>
      <c r="O163" t="s">
        <v>154</v>
      </c>
      <c r="P163" t="s">
        <v>284</v>
      </c>
      <c r="Q163" t="s">
        <v>285</v>
      </c>
      <c r="R163" t="s">
        <v>286</v>
      </c>
      <c r="S163" t="s">
        <v>164</v>
      </c>
    </row>
    <row r="164" spans="1:19" x14ac:dyDescent="0.35">
      <c r="A164">
        <v>163</v>
      </c>
      <c r="B164" t="s">
        <v>287</v>
      </c>
      <c r="C164">
        <v>20281419</v>
      </c>
      <c r="D164">
        <v>20281419</v>
      </c>
      <c r="E164">
        <v>1</v>
      </c>
      <c r="F164" t="s">
        <v>151</v>
      </c>
      <c r="G164">
        <v>138</v>
      </c>
      <c r="H164" t="s">
        <v>288</v>
      </c>
      <c r="I164">
        <v>20406478</v>
      </c>
      <c r="J164">
        <v>20406885</v>
      </c>
      <c r="K164" t="s">
        <v>152</v>
      </c>
      <c r="L164" t="s">
        <v>160</v>
      </c>
      <c r="M164">
        <v>125466</v>
      </c>
      <c r="N164">
        <v>125059</v>
      </c>
      <c r="O164" t="s">
        <v>154</v>
      </c>
      <c r="Q164" t="s">
        <v>271</v>
      </c>
      <c r="R164" t="s">
        <v>272</v>
      </c>
      <c r="S164" t="s">
        <v>159</v>
      </c>
    </row>
    <row r="165" spans="1:19" x14ac:dyDescent="0.35">
      <c r="A165">
        <v>164</v>
      </c>
      <c r="B165" t="s">
        <v>287</v>
      </c>
      <c r="C165">
        <v>20300432</v>
      </c>
      <c r="D165">
        <v>20300432</v>
      </c>
      <c r="E165">
        <v>1</v>
      </c>
      <c r="F165" t="s">
        <v>151</v>
      </c>
      <c r="G165">
        <v>139</v>
      </c>
      <c r="H165" t="s">
        <v>288</v>
      </c>
      <c r="I165">
        <v>20406478</v>
      </c>
      <c r="J165">
        <v>20406885</v>
      </c>
      <c r="K165" t="s">
        <v>152</v>
      </c>
      <c r="L165" t="s">
        <v>160</v>
      </c>
      <c r="M165">
        <v>106453</v>
      </c>
      <c r="N165">
        <v>106046</v>
      </c>
      <c r="O165" t="s">
        <v>154</v>
      </c>
      <c r="Q165" t="s">
        <v>271</v>
      </c>
      <c r="R165" t="s">
        <v>272</v>
      </c>
      <c r="S165" t="s">
        <v>159</v>
      </c>
    </row>
    <row r="166" spans="1:19" x14ac:dyDescent="0.35">
      <c r="A166">
        <v>165</v>
      </c>
      <c r="B166" t="s">
        <v>287</v>
      </c>
      <c r="C166">
        <v>20317533</v>
      </c>
      <c r="D166">
        <v>20317533</v>
      </c>
      <c r="E166">
        <v>1</v>
      </c>
      <c r="F166" t="s">
        <v>151</v>
      </c>
      <c r="G166">
        <v>140</v>
      </c>
      <c r="H166" t="s">
        <v>288</v>
      </c>
      <c r="I166">
        <v>20406478</v>
      </c>
      <c r="J166">
        <v>20406885</v>
      </c>
      <c r="K166" t="s">
        <v>152</v>
      </c>
      <c r="L166" t="s">
        <v>160</v>
      </c>
      <c r="M166">
        <v>89352</v>
      </c>
      <c r="N166">
        <v>88945</v>
      </c>
      <c r="O166" t="s">
        <v>154</v>
      </c>
      <c r="Q166" t="s">
        <v>271</v>
      </c>
      <c r="R166" t="s">
        <v>272</v>
      </c>
      <c r="S166" t="s">
        <v>159</v>
      </c>
    </row>
    <row r="167" spans="1:19" x14ac:dyDescent="0.35">
      <c r="A167">
        <v>166</v>
      </c>
      <c r="B167" t="s">
        <v>291</v>
      </c>
      <c r="C167">
        <v>7435289</v>
      </c>
      <c r="D167">
        <v>7435289</v>
      </c>
      <c r="E167">
        <v>1</v>
      </c>
      <c r="F167" t="s">
        <v>151</v>
      </c>
      <c r="G167">
        <v>141</v>
      </c>
      <c r="H167" t="s">
        <v>976</v>
      </c>
      <c r="I167">
        <v>7386444</v>
      </c>
      <c r="J167">
        <v>7436097</v>
      </c>
      <c r="K167" t="s">
        <v>152</v>
      </c>
      <c r="L167" t="s">
        <v>153</v>
      </c>
      <c r="M167">
        <v>808</v>
      </c>
      <c r="N167">
        <v>808</v>
      </c>
      <c r="O167" t="s">
        <v>154</v>
      </c>
      <c r="P167" t="s">
        <v>977</v>
      </c>
      <c r="Q167" t="s">
        <v>978</v>
      </c>
      <c r="R167" t="s">
        <v>979</v>
      </c>
      <c r="S167" t="s">
        <v>159</v>
      </c>
    </row>
    <row r="168" spans="1:19" x14ac:dyDescent="0.35">
      <c r="A168">
        <v>167</v>
      </c>
      <c r="B168" t="s">
        <v>291</v>
      </c>
      <c r="C168">
        <v>7462818</v>
      </c>
      <c r="D168">
        <v>7462818</v>
      </c>
      <c r="E168">
        <v>1</v>
      </c>
      <c r="F168" t="s">
        <v>151</v>
      </c>
      <c r="G168">
        <v>142</v>
      </c>
      <c r="H168" t="s">
        <v>292</v>
      </c>
      <c r="I168">
        <v>7451444</v>
      </c>
      <c r="J168">
        <v>7461464</v>
      </c>
      <c r="K168" t="s">
        <v>152</v>
      </c>
      <c r="L168" t="s">
        <v>156</v>
      </c>
      <c r="M168">
        <v>-1354</v>
      </c>
      <c r="N168">
        <v>1354</v>
      </c>
      <c r="O168" t="s">
        <v>154</v>
      </c>
      <c r="P168" t="s">
        <v>293</v>
      </c>
      <c r="Q168" t="s">
        <v>294</v>
      </c>
      <c r="R168" t="s">
        <v>295</v>
      </c>
      <c r="S168" t="s">
        <v>263</v>
      </c>
    </row>
    <row r="169" spans="1:19" x14ac:dyDescent="0.35">
      <c r="A169">
        <v>168</v>
      </c>
      <c r="B169" t="s">
        <v>291</v>
      </c>
      <c r="C169">
        <v>7497368</v>
      </c>
      <c r="D169">
        <v>7497368</v>
      </c>
      <c r="E169">
        <v>1</v>
      </c>
      <c r="F169" t="s">
        <v>151</v>
      </c>
      <c r="G169">
        <v>143</v>
      </c>
      <c r="H169" t="s">
        <v>296</v>
      </c>
      <c r="I169">
        <v>7467266</v>
      </c>
      <c r="J169">
        <v>7499130</v>
      </c>
      <c r="K169" t="s">
        <v>152</v>
      </c>
      <c r="L169" t="s">
        <v>153</v>
      </c>
      <c r="M169">
        <v>1762</v>
      </c>
      <c r="N169">
        <v>1762</v>
      </c>
      <c r="O169" t="s">
        <v>154</v>
      </c>
      <c r="P169" t="s">
        <v>297</v>
      </c>
      <c r="Q169" t="s">
        <v>298</v>
      </c>
      <c r="R169" t="s">
        <v>299</v>
      </c>
      <c r="S169" t="s">
        <v>164</v>
      </c>
    </row>
    <row r="170" spans="1:19" x14ac:dyDescent="0.35">
      <c r="A170">
        <v>169</v>
      </c>
      <c r="B170" t="s">
        <v>291</v>
      </c>
      <c r="C170">
        <v>7511448</v>
      </c>
      <c r="D170">
        <v>7511448</v>
      </c>
      <c r="E170">
        <v>1</v>
      </c>
      <c r="F170" t="s">
        <v>151</v>
      </c>
      <c r="G170">
        <v>144</v>
      </c>
      <c r="H170" t="s">
        <v>296</v>
      </c>
      <c r="I170">
        <v>7467266</v>
      </c>
      <c r="J170">
        <v>7499130</v>
      </c>
      <c r="K170" t="s">
        <v>152</v>
      </c>
      <c r="L170" t="s">
        <v>156</v>
      </c>
      <c r="M170">
        <v>-12318</v>
      </c>
      <c r="N170">
        <v>12318</v>
      </c>
      <c r="O170" t="s">
        <v>154</v>
      </c>
      <c r="P170" t="s">
        <v>297</v>
      </c>
      <c r="Q170" t="s">
        <v>298</v>
      </c>
      <c r="R170" t="s">
        <v>299</v>
      </c>
      <c r="S170" t="s">
        <v>164</v>
      </c>
    </row>
    <row r="171" spans="1:19" x14ac:dyDescent="0.35">
      <c r="A171">
        <v>170</v>
      </c>
      <c r="B171" t="s">
        <v>291</v>
      </c>
      <c r="C171">
        <v>7513966</v>
      </c>
      <c r="D171">
        <v>7513966</v>
      </c>
      <c r="E171">
        <v>1</v>
      </c>
      <c r="F171" t="s">
        <v>151</v>
      </c>
      <c r="G171">
        <v>145</v>
      </c>
      <c r="H171" t="s">
        <v>296</v>
      </c>
      <c r="I171">
        <v>7467266</v>
      </c>
      <c r="J171">
        <v>7499130</v>
      </c>
      <c r="K171" t="s">
        <v>152</v>
      </c>
      <c r="L171" t="s">
        <v>156</v>
      </c>
      <c r="M171">
        <v>-14836</v>
      </c>
      <c r="N171">
        <v>14836</v>
      </c>
      <c r="O171" t="s">
        <v>154</v>
      </c>
      <c r="P171" t="s">
        <v>297</v>
      </c>
      <c r="Q171" t="s">
        <v>298</v>
      </c>
      <c r="R171" t="s">
        <v>299</v>
      </c>
      <c r="S171" t="s">
        <v>164</v>
      </c>
    </row>
    <row r="172" spans="1:19" x14ac:dyDescent="0.35">
      <c r="A172">
        <v>171</v>
      </c>
      <c r="B172" t="s">
        <v>300</v>
      </c>
      <c r="C172">
        <v>3753156</v>
      </c>
      <c r="D172">
        <v>3753156</v>
      </c>
      <c r="E172">
        <v>1</v>
      </c>
      <c r="F172" t="s">
        <v>151</v>
      </c>
      <c r="G172">
        <v>146</v>
      </c>
      <c r="H172" t="s">
        <v>301</v>
      </c>
      <c r="I172">
        <v>3762754</v>
      </c>
      <c r="J172">
        <v>3772822</v>
      </c>
      <c r="K172" t="s">
        <v>161</v>
      </c>
      <c r="L172" t="s">
        <v>156</v>
      </c>
      <c r="M172">
        <v>-9598</v>
      </c>
      <c r="N172">
        <v>9598</v>
      </c>
      <c r="O172" t="s">
        <v>154</v>
      </c>
    </row>
    <row r="173" spans="1:19" x14ac:dyDescent="0.35">
      <c r="A173">
        <v>172</v>
      </c>
      <c r="B173" t="s">
        <v>302</v>
      </c>
      <c r="C173">
        <v>5182868</v>
      </c>
      <c r="D173">
        <v>5182868</v>
      </c>
      <c r="E173">
        <v>1</v>
      </c>
      <c r="F173" t="s">
        <v>151</v>
      </c>
      <c r="G173">
        <v>147</v>
      </c>
      <c r="H173" t="s">
        <v>980</v>
      </c>
      <c r="I173">
        <v>5214108</v>
      </c>
      <c r="J173">
        <v>5214211</v>
      </c>
      <c r="K173" t="s">
        <v>161</v>
      </c>
      <c r="L173" t="s">
        <v>156</v>
      </c>
      <c r="M173">
        <v>-31240</v>
      </c>
      <c r="N173">
        <v>31240</v>
      </c>
      <c r="O173" t="s">
        <v>154</v>
      </c>
      <c r="P173" t="s">
        <v>187</v>
      </c>
    </row>
    <row r="174" spans="1:19" x14ac:dyDescent="0.35">
      <c r="A174">
        <v>173</v>
      </c>
      <c r="B174" t="s">
        <v>302</v>
      </c>
      <c r="C174">
        <v>29595073</v>
      </c>
      <c r="D174">
        <v>29595073</v>
      </c>
      <c r="E174">
        <v>1</v>
      </c>
      <c r="F174" t="s">
        <v>151</v>
      </c>
      <c r="G174">
        <v>148</v>
      </c>
      <c r="H174" t="s">
        <v>303</v>
      </c>
      <c r="I174">
        <v>29590241</v>
      </c>
      <c r="J174">
        <v>29591320</v>
      </c>
      <c r="K174" t="s">
        <v>152</v>
      </c>
      <c r="L174" t="s">
        <v>156</v>
      </c>
      <c r="M174">
        <v>-3753</v>
      </c>
      <c r="N174">
        <v>3753</v>
      </c>
      <c r="O174" t="s">
        <v>154</v>
      </c>
      <c r="Q174" t="s">
        <v>304</v>
      </c>
      <c r="R174" t="s">
        <v>305</v>
      </c>
      <c r="S174" t="s">
        <v>263</v>
      </c>
    </row>
    <row r="175" spans="1:19" x14ac:dyDescent="0.35">
      <c r="A175">
        <v>174</v>
      </c>
      <c r="B175" t="s">
        <v>302</v>
      </c>
      <c r="C175">
        <v>42926246</v>
      </c>
      <c r="D175">
        <v>42926246</v>
      </c>
      <c r="E175">
        <v>1</v>
      </c>
      <c r="F175" t="s">
        <v>151</v>
      </c>
      <c r="G175">
        <v>149</v>
      </c>
      <c r="H175" t="s">
        <v>981</v>
      </c>
      <c r="I175">
        <v>42932513</v>
      </c>
      <c r="J175">
        <v>43072827</v>
      </c>
      <c r="K175" t="s">
        <v>161</v>
      </c>
      <c r="L175" t="s">
        <v>156</v>
      </c>
      <c r="M175">
        <v>-6267</v>
      </c>
      <c r="N175">
        <v>6267</v>
      </c>
      <c r="O175" t="s">
        <v>154</v>
      </c>
      <c r="P175" t="s">
        <v>982</v>
      </c>
      <c r="Q175" t="s">
        <v>289</v>
      </c>
      <c r="R175" t="s">
        <v>290</v>
      </c>
      <c r="S175" t="s">
        <v>162</v>
      </c>
    </row>
    <row r="176" spans="1:19" x14ac:dyDescent="0.35">
      <c r="A176">
        <v>175</v>
      </c>
      <c r="B176" t="s">
        <v>306</v>
      </c>
      <c r="C176">
        <v>4813917</v>
      </c>
      <c r="D176">
        <v>4813917</v>
      </c>
      <c r="E176">
        <v>1</v>
      </c>
      <c r="F176" t="s">
        <v>151</v>
      </c>
      <c r="G176">
        <v>150</v>
      </c>
      <c r="H176" t="s">
        <v>308</v>
      </c>
      <c r="I176">
        <v>4865304</v>
      </c>
      <c r="J176">
        <v>4865567</v>
      </c>
      <c r="K176" t="s">
        <v>152</v>
      </c>
      <c r="L176" t="s">
        <v>160</v>
      </c>
      <c r="M176">
        <v>51650</v>
      </c>
      <c r="N176">
        <v>51387</v>
      </c>
      <c r="O176" t="s">
        <v>154</v>
      </c>
      <c r="Q176" t="s">
        <v>309</v>
      </c>
      <c r="R176" t="s">
        <v>310</v>
      </c>
      <c r="S176" t="s">
        <v>162</v>
      </c>
    </row>
    <row r="177" spans="1:20" x14ac:dyDescent="0.35">
      <c r="A177">
        <v>176</v>
      </c>
      <c r="B177" t="s">
        <v>306</v>
      </c>
      <c r="C177">
        <v>6178251</v>
      </c>
      <c r="D177">
        <v>6178251</v>
      </c>
      <c r="E177">
        <v>1</v>
      </c>
      <c r="F177" t="s">
        <v>151</v>
      </c>
      <c r="G177">
        <v>151</v>
      </c>
      <c r="H177" t="s">
        <v>311</v>
      </c>
      <c r="I177">
        <v>5996671</v>
      </c>
      <c r="J177">
        <v>6065333</v>
      </c>
      <c r="K177" t="s">
        <v>152</v>
      </c>
      <c r="L177" t="s">
        <v>156</v>
      </c>
      <c r="M177">
        <v>-112918</v>
      </c>
      <c r="N177">
        <v>112918</v>
      </c>
      <c r="O177" t="s">
        <v>154</v>
      </c>
    </row>
    <row r="178" spans="1:20" x14ac:dyDescent="0.35">
      <c r="A178">
        <v>177</v>
      </c>
      <c r="B178" t="s">
        <v>306</v>
      </c>
      <c r="C178">
        <v>6553427</v>
      </c>
      <c r="D178">
        <v>6553427</v>
      </c>
      <c r="E178">
        <v>1</v>
      </c>
      <c r="F178" t="s">
        <v>151</v>
      </c>
      <c r="G178">
        <v>152</v>
      </c>
      <c r="H178" t="s">
        <v>311</v>
      </c>
      <c r="I178">
        <v>5996671</v>
      </c>
      <c r="J178">
        <v>6065333</v>
      </c>
      <c r="K178" t="s">
        <v>152</v>
      </c>
      <c r="L178" t="s">
        <v>156</v>
      </c>
      <c r="M178">
        <v>-488094</v>
      </c>
      <c r="N178">
        <v>488094</v>
      </c>
      <c r="O178" t="s">
        <v>154</v>
      </c>
    </row>
    <row r="179" spans="1:20" x14ac:dyDescent="0.35">
      <c r="A179">
        <v>178</v>
      </c>
      <c r="B179" t="s">
        <v>306</v>
      </c>
      <c r="C179">
        <v>6560183</v>
      </c>
      <c r="D179">
        <v>6560183</v>
      </c>
      <c r="E179">
        <v>1</v>
      </c>
      <c r="F179" t="s">
        <v>151</v>
      </c>
      <c r="G179">
        <v>153</v>
      </c>
      <c r="H179" t="s">
        <v>311</v>
      </c>
      <c r="I179">
        <v>5996671</v>
      </c>
      <c r="J179">
        <v>6065333</v>
      </c>
      <c r="K179" t="s">
        <v>152</v>
      </c>
      <c r="L179" t="s">
        <v>156</v>
      </c>
      <c r="M179">
        <v>-494850</v>
      </c>
      <c r="N179">
        <v>494850</v>
      </c>
      <c r="O179" t="s">
        <v>154</v>
      </c>
    </row>
    <row r="180" spans="1:20" x14ac:dyDescent="0.35">
      <c r="A180">
        <v>179</v>
      </c>
      <c r="B180" t="s">
        <v>306</v>
      </c>
      <c r="C180">
        <v>6590666</v>
      </c>
      <c r="D180">
        <v>6590666</v>
      </c>
      <c r="E180">
        <v>1</v>
      </c>
      <c r="F180" t="s">
        <v>151</v>
      </c>
      <c r="G180">
        <v>154</v>
      </c>
      <c r="H180" t="s">
        <v>311</v>
      </c>
      <c r="I180">
        <v>5996671</v>
      </c>
      <c r="J180">
        <v>6065333</v>
      </c>
      <c r="K180" t="s">
        <v>152</v>
      </c>
      <c r="L180" t="s">
        <v>156</v>
      </c>
      <c r="M180">
        <v>-525333</v>
      </c>
      <c r="N180">
        <v>525333</v>
      </c>
      <c r="O180" t="s">
        <v>154</v>
      </c>
    </row>
    <row r="181" spans="1:20" x14ac:dyDescent="0.35">
      <c r="A181">
        <v>180</v>
      </c>
      <c r="B181" t="s">
        <v>306</v>
      </c>
      <c r="C181">
        <v>7095253</v>
      </c>
      <c r="D181">
        <v>7095253</v>
      </c>
      <c r="E181">
        <v>1</v>
      </c>
      <c r="F181" t="s">
        <v>151</v>
      </c>
      <c r="G181">
        <v>155</v>
      </c>
      <c r="H181" t="s">
        <v>312</v>
      </c>
      <c r="I181">
        <v>7157421</v>
      </c>
      <c r="J181">
        <v>7161129</v>
      </c>
      <c r="K181" t="s">
        <v>161</v>
      </c>
      <c r="L181" t="s">
        <v>156</v>
      </c>
      <c r="M181">
        <v>-62168</v>
      </c>
      <c r="N181">
        <v>62168</v>
      </c>
      <c r="O181" t="s">
        <v>154</v>
      </c>
    </row>
    <row r="182" spans="1:20" x14ac:dyDescent="0.35">
      <c r="A182">
        <v>181</v>
      </c>
      <c r="B182" t="s">
        <v>306</v>
      </c>
      <c r="C182">
        <v>7097389</v>
      </c>
      <c r="D182">
        <v>7097389</v>
      </c>
      <c r="E182">
        <v>1</v>
      </c>
      <c r="F182" t="s">
        <v>151</v>
      </c>
      <c r="G182">
        <v>156</v>
      </c>
      <c r="H182" t="s">
        <v>312</v>
      </c>
      <c r="I182">
        <v>7157421</v>
      </c>
      <c r="J182">
        <v>7161129</v>
      </c>
      <c r="K182" t="s">
        <v>161</v>
      </c>
      <c r="L182" t="s">
        <v>156</v>
      </c>
      <c r="M182">
        <v>-60032</v>
      </c>
      <c r="N182">
        <v>60032</v>
      </c>
      <c r="O182" t="s">
        <v>154</v>
      </c>
    </row>
    <row r="183" spans="1:20" x14ac:dyDescent="0.35">
      <c r="A183">
        <v>182</v>
      </c>
      <c r="B183" t="s">
        <v>306</v>
      </c>
      <c r="C183">
        <v>7117822</v>
      </c>
      <c r="D183">
        <v>7117822</v>
      </c>
      <c r="E183">
        <v>1</v>
      </c>
      <c r="F183" t="s">
        <v>151</v>
      </c>
      <c r="G183">
        <v>157</v>
      </c>
      <c r="H183" t="s">
        <v>312</v>
      </c>
      <c r="I183">
        <v>7157421</v>
      </c>
      <c r="J183">
        <v>7161129</v>
      </c>
      <c r="K183" t="s">
        <v>161</v>
      </c>
      <c r="L183" t="s">
        <v>156</v>
      </c>
      <c r="M183">
        <v>-39599</v>
      </c>
      <c r="N183">
        <v>39599</v>
      </c>
      <c r="O183" t="s">
        <v>154</v>
      </c>
    </row>
    <row r="184" spans="1:20" x14ac:dyDescent="0.35">
      <c r="A184">
        <v>183</v>
      </c>
      <c r="B184" t="s">
        <v>306</v>
      </c>
      <c r="C184">
        <v>7122489</v>
      </c>
      <c r="D184">
        <v>7122489</v>
      </c>
      <c r="E184">
        <v>1</v>
      </c>
      <c r="F184" t="s">
        <v>151</v>
      </c>
      <c r="G184">
        <v>158</v>
      </c>
      <c r="H184" t="s">
        <v>312</v>
      </c>
      <c r="I184">
        <v>7157421</v>
      </c>
      <c r="J184">
        <v>7161129</v>
      </c>
      <c r="K184" t="s">
        <v>161</v>
      </c>
      <c r="L184" t="s">
        <v>156</v>
      </c>
      <c r="M184">
        <v>-34932</v>
      </c>
      <c r="N184">
        <v>34932</v>
      </c>
      <c r="O184" t="s">
        <v>154</v>
      </c>
    </row>
    <row r="185" spans="1:20" x14ac:dyDescent="0.35">
      <c r="A185">
        <v>184</v>
      </c>
      <c r="B185" t="s">
        <v>306</v>
      </c>
      <c r="C185">
        <v>7134607</v>
      </c>
      <c r="D185">
        <v>7134607</v>
      </c>
      <c r="E185">
        <v>1</v>
      </c>
      <c r="F185" t="s">
        <v>151</v>
      </c>
      <c r="G185">
        <v>159</v>
      </c>
      <c r="H185" t="s">
        <v>312</v>
      </c>
      <c r="I185">
        <v>7157421</v>
      </c>
      <c r="J185">
        <v>7161129</v>
      </c>
      <c r="K185" t="s">
        <v>161</v>
      </c>
      <c r="L185" t="s">
        <v>156</v>
      </c>
      <c r="M185">
        <v>-22814</v>
      </c>
      <c r="N185">
        <v>22814</v>
      </c>
      <c r="O185" t="s">
        <v>154</v>
      </c>
    </row>
    <row r="186" spans="1:20" x14ac:dyDescent="0.35">
      <c r="A186">
        <v>185</v>
      </c>
      <c r="B186" t="s">
        <v>313</v>
      </c>
      <c r="C186">
        <v>13387022</v>
      </c>
      <c r="D186">
        <v>13387022</v>
      </c>
      <c r="E186">
        <v>1</v>
      </c>
      <c r="F186" t="s">
        <v>151</v>
      </c>
      <c r="G186">
        <v>160</v>
      </c>
      <c r="H186" t="s">
        <v>315</v>
      </c>
      <c r="I186">
        <v>13344111</v>
      </c>
      <c r="J186">
        <v>13344806</v>
      </c>
      <c r="K186" t="s">
        <v>161</v>
      </c>
      <c r="L186" t="s">
        <v>160</v>
      </c>
      <c r="M186">
        <v>42911</v>
      </c>
      <c r="N186">
        <v>42216</v>
      </c>
      <c r="O186" t="s">
        <v>154</v>
      </c>
      <c r="Q186" t="s">
        <v>316</v>
      </c>
      <c r="R186" t="s">
        <v>317</v>
      </c>
      <c r="S186" t="s">
        <v>318</v>
      </c>
      <c r="T186" t="s">
        <v>194</v>
      </c>
    </row>
    <row r="187" spans="1:20" x14ac:dyDescent="0.35">
      <c r="A187">
        <v>186</v>
      </c>
      <c r="B187" t="s">
        <v>319</v>
      </c>
      <c r="C187">
        <v>5161435</v>
      </c>
      <c r="D187">
        <v>5161435</v>
      </c>
      <c r="E187">
        <v>1</v>
      </c>
      <c r="F187" t="s">
        <v>151</v>
      </c>
      <c r="G187">
        <v>161</v>
      </c>
      <c r="H187" t="s">
        <v>983</v>
      </c>
      <c r="I187">
        <v>4783712</v>
      </c>
      <c r="J187">
        <v>5163540</v>
      </c>
      <c r="K187" t="s">
        <v>161</v>
      </c>
      <c r="L187" t="s">
        <v>153</v>
      </c>
      <c r="M187">
        <v>377723</v>
      </c>
      <c r="N187">
        <v>2105</v>
      </c>
      <c r="O187" t="s">
        <v>157</v>
      </c>
      <c r="P187" t="s">
        <v>984</v>
      </c>
      <c r="Q187" t="s">
        <v>985</v>
      </c>
      <c r="R187" t="s">
        <v>986</v>
      </c>
      <c r="S187" t="s">
        <v>159</v>
      </c>
    </row>
    <row r="188" spans="1:20" x14ac:dyDescent="0.35">
      <c r="A188">
        <v>187</v>
      </c>
      <c r="B188" t="s">
        <v>319</v>
      </c>
      <c r="C188">
        <v>5161435</v>
      </c>
      <c r="D188">
        <v>5161435</v>
      </c>
      <c r="E188">
        <v>1</v>
      </c>
      <c r="F188" t="s">
        <v>151</v>
      </c>
      <c r="G188">
        <v>161</v>
      </c>
      <c r="H188" t="s">
        <v>987</v>
      </c>
      <c r="I188">
        <v>5149514</v>
      </c>
      <c r="J188">
        <v>5149643</v>
      </c>
      <c r="K188" t="s">
        <v>161</v>
      </c>
      <c r="L188" t="s">
        <v>160</v>
      </c>
      <c r="M188">
        <v>11921</v>
      </c>
      <c r="N188">
        <v>11792</v>
      </c>
      <c r="O188" t="s">
        <v>154</v>
      </c>
    </row>
    <row r="189" spans="1:20" x14ac:dyDescent="0.35">
      <c r="A189">
        <v>188</v>
      </c>
      <c r="B189" t="s">
        <v>319</v>
      </c>
      <c r="C189">
        <v>5163941</v>
      </c>
      <c r="D189">
        <v>5163941</v>
      </c>
      <c r="E189">
        <v>1</v>
      </c>
      <c r="F189" t="s">
        <v>151</v>
      </c>
      <c r="G189">
        <v>162</v>
      </c>
      <c r="H189" t="s">
        <v>987</v>
      </c>
      <c r="I189">
        <v>5149514</v>
      </c>
      <c r="J189">
        <v>5149643</v>
      </c>
      <c r="K189" t="s">
        <v>161</v>
      </c>
      <c r="L189" t="s">
        <v>160</v>
      </c>
      <c r="M189">
        <v>14427</v>
      </c>
      <c r="N189">
        <v>14298</v>
      </c>
      <c r="O189" t="s">
        <v>154</v>
      </c>
    </row>
    <row r="190" spans="1:20" x14ac:dyDescent="0.35">
      <c r="A190">
        <v>189</v>
      </c>
      <c r="B190" t="s">
        <v>320</v>
      </c>
      <c r="C190">
        <v>11073667</v>
      </c>
      <c r="D190">
        <v>11073667</v>
      </c>
      <c r="E190">
        <v>1</v>
      </c>
      <c r="F190" t="s">
        <v>151</v>
      </c>
      <c r="G190">
        <v>163</v>
      </c>
      <c r="H190" t="s">
        <v>321</v>
      </c>
      <c r="I190">
        <v>10995995</v>
      </c>
      <c r="J190">
        <v>10999300</v>
      </c>
      <c r="K190" t="s">
        <v>152</v>
      </c>
      <c r="L190" t="s">
        <v>156</v>
      </c>
      <c r="M190">
        <v>-74367</v>
      </c>
      <c r="N190">
        <v>74367</v>
      </c>
      <c r="O190" t="s">
        <v>154</v>
      </c>
    </row>
    <row r="191" spans="1:20" x14ac:dyDescent="0.35">
      <c r="A191">
        <v>190</v>
      </c>
      <c r="B191" t="s">
        <v>320</v>
      </c>
      <c r="C191">
        <v>12027888</v>
      </c>
      <c r="D191">
        <v>12027888</v>
      </c>
      <c r="E191">
        <v>1</v>
      </c>
      <c r="F191" t="s">
        <v>151</v>
      </c>
      <c r="G191">
        <v>164</v>
      </c>
      <c r="H191" t="s">
        <v>322</v>
      </c>
      <c r="I191">
        <v>11947300</v>
      </c>
      <c r="J191">
        <v>12127840</v>
      </c>
      <c r="K191" t="s">
        <v>161</v>
      </c>
      <c r="L191" t="s">
        <v>153</v>
      </c>
      <c r="M191">
        <v>80588</v>
      </c>
      <c r="N191">
        <v>80588</v>
      </c>
      <c r="O191" t="s">
        <v>157</v>
      </c>
    </row>
    <row r="192" spans="1:20" x14ac:dyDescent="0.35">
      <c r="A192">
        <v>191</v>
      </c>
      <c r="B192" t="s">
        <v>320</v>
      </c>
      <c r="C192">
        <v>12027888</v>
      </c>
      <c r="D192">
        <v>12027888</v>
      </c>
      <c r="E192">
        <v>1</v>
      </c>
      <c r="F192" t="s">
        <v>151</v>
      </c>
      <c r="G192">
        <v>164</v>
      </c>
      <c r="H192" t="s">
        <v>323</v>
      </c>
      <c r="I192">
        <v>12070432</v>
      </c>
      <c r="J192">
        <v>12070538</v>
      </c>
      <c r="K192" t="s">
        <v>152</v>
      </c>
      <c r="L192" t="s">
        <v>160</v>
      </c>
      <c r="M192">
        <v>42650</v>
      </c>
      <c r="N192">
        <v>42544</v>
      </c>
      <c r="O192" t="s">
        <v>154</v>
      </c>
      <c r="P192" t="s">
        <v>187</v>
      </c>
    </row>
    <row r="193" spans="1:16" x14ac:dyDescent="0.35">
      <c r="A193">
        <v>192</v>
      </c>
      <c r="B193" t="s">
        <v>320</v>
      </c>
      <c r="C193">
        <v>12039716</v>
      </c>
      <c r="D193">
        <v>12039716</v>
      </c>
      <c r="E193">
        <v>1</v>
      </c>
      <c r="F193" t="s">
        <v>151</v>
      </c>
      <c r="G193">
        <v>165</v>
      </c>
      <c r="H193" t="s">
        <v>322</v>
      </c>
      <c r="I193">
        <v>11947300</v>
      </c>
      <c r="J193">
        <v>12127840</v>
      </c>
      <c r="K193" t="s">
        <v>161</v>
      </c>
      <c r="L193" t="s">
        <v>153</v>
      </c>
      <c r="M193">
        <v>92416</v>
      </c>
      <c r="N193">
        <v>88124</v>
      </c>
      <c r="O193" t="s">
        <v>157</v>
      </c>
    </row>
    <row r="194" spans="1:16" x14ac:dyDescent="0.35">
      <c r="A194">
        <v>193</v>
      </c>
      <c r="B194" t="s">
        <v>320</v>
      </c>
      <c r="C194">
        <v>12039716</v>
      </c>
      <c r="D194">
        <v>12039716</v>
      </c>
      <c r="E194">
        <v>1</v>
      </c>
      <c r="F194" t="s">
        <v>151</v>
      </c>
      <c r="G194">
        <v>165</v>
      </c>
      <c r="H194" t="s">
        <v>323</v>
      </c>
      <c r="I194">
        <v>12070432</v>
      </c>
      <c r="J194">
        <v>12070538</v>
      </c>
      <c r="K194" t="s">
        <v>152</v>
      </c>
      <c r="L194" t="s">
        <v>160</v>
      </c>
      <c r="M194">
        <v>30822</v>
      </c>
      <c r="N194">
        <v>30716</v>
      </c>
      <c r="O194" t="s">
        <v>154</v>
      </c>
      <c r="P194" t="s">
        <v>187</v>
      </c>
    </row>
    <row r="195" spans="1:16" x14ac:dyDescent="0.35">
      <c r="A195">
        <v>194</v>
      </c>
      <c r="B195" t="s">
        <v>320</v>
      </c>
      <c r="C195">
        <v>18774821</v>
      </c>
      <c r="D195">
        <v>18774821</v>
      </c>
      <c r="E195">
        <v>1</v>
      </c>
      <c r="F195" t="s">
        <v>151</v>
      </c>
      <c r="G195">
        <v>166</v>
      </c>
      <c r="H195" t="s">
        <v>327</v>
      </c>
      <c r="I195">
        <v>18733881</v>
      </c>
      <c r="J195">
        <v>18796370</v>
      </c>
      <c r="K195" t="s">
        <v>161</v>
      </c>
      <c r="L195" t="s">
        <v>153</v>
      </c>
      <c r="M195">
        <v>40940</v>
      </c>
      <c r="N195">
        <v>21549</v>
      </c>
      <c r="O195" t="s">
        <v>157</v>
      </c>
    </row>
    <row r="196" spans="1:16" x14ac:dyDescent="0.35">
      <c r="A196">
        <v>195</v>
      </c>
      <c r="B196" t="s">
        <v>320</v>
      </c>
      <c r="C196">
        <v>18774821</v>
      </c>
      <c r="D196">
        <v>18774821</v>
      </c>
      <c r="E196">
        <v>1</v>
      </c>
      <c r="F196" t="s">
        <v>151</v>
      </c>
      <c r="G196">
        <v>166</v>
      </c>
      <c r="H196" t="s">
        <v>328</v>
      </c>
      <c r="I196">
        <v>18773628</v>
      </c>
      <c r="J196">
        <v>18805767</v>
      </c>
      <c r="K196" t="s">
        <v>161</v>
      </c>
      <c r="L196" t="s">
        <v>153</v>
      </c>
      <c r="M196">
        <v>1193</v>
      </c>
      <c r="N196">
        <v>1193</v>
      </c>
      <c r="O196" t="s">
        <v>154</v>
      </c>
    </row>
    <row r="197" spans="1:16" x14ac:dyDescent="0.35">
      <c r="A197">
        <v>196</v>
      </c>
      <c r="B197" t="s">
        <v>320</v>
      </c>
      <c r="C197">
        <v>18925763</v>
      </c>
      <c r="D197">
        <v>18925763</v>
      </c>
      <c r="E197">
        <v>1</v>
      </c>
      <c r="F197" t="s">
        <v>151</v>
      </c>
      <c r="G197">
        <v>167</v>
      </c>
      <c r="H197" t="s">
        <v>329</v>
      </c>
      <c r="I197">
        <v>19032357</v>
      </c>
      <c r="J197">
        <v>19032449</v>
      </c>
      <c r="K197" t="s">
        <v>161</v>
      </c>
      <c r="L197" t="s">
        <v>156</v>
      </c>
      <c r="M197">
        <v>-106594</v>
      </c>
      <c r="N197">
        <v>106594</v>
      </c>
      <c r="O197" t="s">
        <v>154</v>
      </c>
      <c r="P197" t="s">
        <v>187</v>
      </c>
    </row>
    <row r="198" spans="1:16" x14ac:dyDescent="0.35">
      <c r="A198">
        <v>197</v>
      </c>
      <c r="B198" t="s">
        <v>320</v>
      </c>
      <c r="C198">
        <v>18960901</v>
      </c>
      <c r="D198">
        <v>18960901</v>
      </c>
      <c r="E198">
        <v>1</v>
      </c>
      <c r="F198" t="s">
        <v>151</v>
      </c>
      <c r="G198">
        <v>168</v>
      </c>
      <c r="H198" t="s">
        <v>329</v>
      </c>
      <c r="I198">
        <v>19032357</v>
      </c>
      <c r="J198">
        <v>19032449</v>
      </c>
      <c r="K198" t="s">
        <v>161</v>
      </c>
      <c r="L198" t="s">
        <v>156</v>
      </c>
      <c r="M198">
        <v>-71456</v>
      </c>
      <c r="N198">
        <v>71456</v>
      </c>
      <c r="O198" t="s">
        <v>154</v>
      </c>
      <c r="P198" t="s">
        <v>187</v>
      </c>
    </row>
    <row r="199" spans="1:16" x14ac:dyDescent="0.35">
      <c r="A199">
        <v>198</v>
      </c>
      <c r="B199" t="s">
        <v>320</v>
      </c>
      <c r="C199">
        <v>18962347</v>
      </c>
      <c r="D199">
        <v>18962347</v>
      </c>
      <c r="E199">
        <v>1</v>
      </c>
      <c r="F199" t="s">
        <v>151</v>
      </c>
      <c r="G199">
        <v>169</v>
      </c>
      <c r="H199" t="s">
        <v>329</v>
      </c>
      <c r="I199">
        <v>19032357</v>
      </c>
      <c r="J199">
        <v>19032449</v>
      </c>
      <c r="K199" t="s">
        <v>161</v>
      </c>
      <c r="L199" t="s">
        <v>156</v>
      </c>
      <c r="M199">
        <v>-70010</v>
      </c>
      <c r="N199">
        <v>70010</v>
      </c>
      <c r="O199" t="s">
        <v>154</v>
      </c>
      <c r="P199" t="s">
        <v>187</v>
      </c>
    </row>
    <row r="200" spans="1:16" x14ac:dyDescent="0.35">
      <c r="A200">
        <v>199</v>
      </c>
      <c r="B200" t="s">
        <v>320</v>
      </c>
      <c r="C200">
        <v>19870809</v>
      </c>
      <c r="D200">
        <v>19870809</v>
      </c>
      <c r="E200">
        <v>1</v>
      </c>
      <c r="F200" t="s">
        <v>151</v>
      </c>
      <c r="G200">
        <v>170</v>
      </c>
      <c r="H200" t="s">
        <v>330</v>
      </c>
      <c r="I200">
        <v>19853734</v>
      </c>
      <c r="J200">
        <v>19858846</v>
      </c>
      <c r="K200" t="s">
        <v>152</v>
      </c>
      <c r="L200" t="s">
        <v>156</v>
      </c>
      <c r="M200">
        <v>-11963</v>
      </c>
      <c r="N200">
        <v>11963</v>
      </c>
      <c r="O200" t="s">
        <v>154</v>
      </c>
    </row>
    <row r="201" spans="1:16" x14ac:dyDescent="0.35">
      <c r="A201">
        <v>200</v>
      </c>
      <c r="B201" t="s">
        <v>320</v>
      </c>
      <c r="C201">
        <v>19896418</v>
      </c>
      <c r="D201">
        <v>19896418</v>
      </c>
      <c r="E201">
        <v>1</v>
      </c>
      <c r="F201" t="s">
        <v>151</v>
      </c>
      <c r="G201">
        <v>171</v>
      </c>
      <c r="H201" t="s">
        <v>330</v>
      </c>
      <c r="I201">
        <v>19853734</v>
      </c>
      <c r="J201">
        <v>19858846</v>
      </c>
      <c r="K201" t="s">
        <v>152</v>
      </c>
      <c r="L201" t="s">
        <v>156</v>
      </c>
      <c r="M201">
        <v>-37572</v>
      </c>
      <c r="N201">
        <v>37572</v>
      </c>
      <c r="O201" t="s">
        <v>154</v>
      </c>
    </row>
    <row r="202" spans="1:16" x14ac:dyDescent="0.35">
      <c r="A202">
        <v>201</v>
      </c>
      <c r="B202" t="s">
        <v>320</v>
      </c>
      <c r="C202">
        <v>19909927</v>
      </c>
      <c r="D202">
        <v>19909927</v>
      </c>
      <c r="E202">
        <v>1</v>
      </c>
      <c r="F202" t="s">
        <v>151</v>
      </c>
      <c r="G202">
        <v>172</v>
      </c>
      <c r="H202" t="s">
        <v>330</v>
      </c>
      <c r="I202">
        <v>19853734</v>
      </c>
      <c r="J202">
        <v>19858846</v>
      </c>
      <c r="K202" t="s">
        <v>152</v>
      </c>
      <c r="L202" t="s">
        <v>156</v>
      </c>
      <c r="M202">
        <v>-51081</v>
      </c>
      <c r="N202">
        <v>51081</v>
      </c>
      <c r="O202" t="s">
        <v>154</v>
      </c>
    </row>
    <row r="203" spans="1:16" x14ac:dyDescent="0.35">
      <c r="A203">
        <v>202</v>
      </c>
      <c r="B203" t="s">
        <v>320</v>
      </c>
      <c r="C203">
        <v>19925395</v>
      </c>
      <c r="D203">
        <v>19925395</v>
      </c>
      <c r="E203">
        <v>1</v>
      </c>
      <c r="F203" t="s">
        <v>151</v>
      </c>
      <c r="G203">
        <v>173</v>
      </c>
      <c r="H203" t="s">
        <v>330</v>
      </c>
      <c r="I203">
        <v>19853734</v>
      </c>
      <c r="J203">
        <v>19858846</v>
      </c>
      <c r="K203" t="s">
        <v>152</v>
      </c>
      <c r="L203" t="s">
        <v>156</v>
      </c>
      <c r="M203">
        <v>-66549</v>
      </c>
      <c r="N203">
        <v>66549</v>
      </c>
      <c r="O203" t="s">
        <v>154</v>
      </c>
    </row>
    <row r="204" spans="1:16" x14ac:dyDescent="0.35">
      <c r="A204">
        <v>203</v>
      </c>
      <c r="B204" t="s">
        <v>320</v>
      </c>
      <c r="C204">
        <v>19967910</v>
      </c>
      <c r="D204">
        <v>19967910</v>
      </c>
      <c r="E204">
        <v>1</v>
      </c>
      <c r="F204" t="s">
        <v>151</v>
      </c>
      <c r="G204">
        <v>174</v>
      </c>
      <c r="H204" t="s">
        <v>330</v>
      </c>
      <c r="I204">
        <v>19853734</v>
      </c>
      <c r="J204">
        <v>19858846</v>
      </c>
      <c r="K204" t="s">
        <v>152</v>
      </c>
      <c r="L204" t="s">
        <v>156</v>
      </c>
      <c r="M204">
        <v>-109064</v>
      </c>
      <c r="N204">
        <v>109064</v>
      </c>
      <c r="O204" t="s">
        <v>154</v>
      </c>
    </row>
    <row r="205" spans="1:16" x14ac:dyDescent="0.35">
      <c r="A205">
        <v>204</v>
      </c>
      <c r="B205" t="s">
        <v>320</v>
      </c>
      <c r="C205">
        <v>31172201</v>
      </c>
      <c r="D205">
        <v>31172201</v>
      </c>
      <c r="E205">
        <v>1</v>
      </c>
      <c r="F205" t="s">
        <v>151</v>
      </c>
      <c r="G205">
        <v>175</v>
      </c>
      <c r="H205" t="s">
        <v>331</v>
      </c>
      <c r="I205">
        <v>31199533</v>
      </c>
      <c r="J205">
        <v>31258021</v>
      </c>
      <c r="K205" t="s">
        <v>161</v>
      </c>
      <c r="L205" t="s">
        <v>156</v>
      </c>
      <c r="M205">
        <v>-27332</v>
      </c>
      <c r="N205">
        <v>27332</v>
      </c>
      <c r="O205" t="s">
        <v>154</v>
      </c>
      <c r="P205" t="s">
        <v>332</v>
      </c>
    </row>
    <row r="206" spans="1:16" x14ac:dyDescent="0.35">
      <c r="A206">
        <v>205</v>
      </c>
      <c r="B206" t="s">
        <v>320</v>
      </c>
      <c r="C206">
        <v>31194138</v>
      </c>
      <c r="D206">
        <v>31194138</v>
      </c>
      <c r="E206">
        <v>1</v>
      </c>
      <c r="F206" t="s">
        <v>151</v>
      </c>
      <c r="G206">
        <v>176</v>
      </c>
      <c r="H206" t="s">
        <v>331</v>
      </c>
      <c r="I206">
        <v>31199533</v>
      </c>
      <c r="J206">
        <v>31258021</v>
      </c>
      <c r="K206" t="s">
        <v>161</v>
      </c>
      <c r="L206" t="s">
        <v>156</v>
      </c>
      <c r="M206">
        <v>-5395</v>
      </c>
      <c r="N206">
        <v>5395</v>
      </c>
      <c r="O206" t="s">
        <v>154</v>
      </c>
      <c r="P206" t="s">
        <v>332</v>
      </c>
    </row>
    <row r="207" spans="1:16" x14ac:dyDescent="0.35">
      <c r="A207">
        <v>206</v>
      </c>
      <c r="B207" t="s">
        <v>320</v>
      </c>
      <c r="C207">
        <v>31201052</v>
      </c>
      <c r="D207">
        <v>31201052</v>
      </c>
      <c r="E207">
        <v>1</v>
      </c>
      <c r="F207" t="s">
        <v>151</v>
      </c>
      <c r="G207">
        <v>177</v>
      </c>
      <c r="H207" t="s">
        <v>331</v>
      </c>
      <c r="I207">
        <v>31199533</v>
      </c>
      <c r="J207">
        <v>31258021</v>
      </c>
      <c r="K207" t="s">
        <v>161</v>
      </c>
      <c r="L207" t="s">
        <v>153</v>
      </c>
      <c r="M207">
        <v>1519</v>
      </c>
      <c r="N207">
        <v>1519</v>
      </c>
      <c r="O207" t="s">
        <v>154</v>
      </c>
      <c r="P207" t="s">
        <v>332</v>
      </c>
    </row>
    <row r="208" spans="1:16" x14ac:dyDescent="0.35">
      <c r="A208">
        <v>207</v>
      </c>
      <c r="B208" t="s">
        <v>320</v>
      </c>
      <c r="C208">
        <v>31222265</v>
      </c>
      <c r="D208">
        <v>31222265</v>
      </c>
      <c r="E208">
        <v>1</v>
      </c>
      <c r="F208" t="s">
        <v>151</v>
      </c>
      <c r="G208">
        <v>178</v>
      </c>
      <c r="H208" t="s">
        <v>331</v>
      </c>
      <c r="I208">
        <v>31199533</v>
      </c>
      <c r="J208">
        <v>31258021</v>
      </c>
      <c r="K208" t="s">
        <v>161</v>
      </c>
      <c r="L208" t="s">
        <v>153</v>
      </c>
      <c r="M208">
        <v>22732</v>
      </c>
      <c r="N208">
        <v>22732</v>
      </c>
      <c r="O208" t="s">
        <v>154</v>
      </c>
      <c r="P208" t="s">
        <v>332</v>
      </c>
    </row>
    <row r="209" spans="1:19" x14ac:dyDescent="0.35">
      <c r="A209">
        <v>208</v>
      </c>
      <c r="B209" t="s">
        <v>320</v>
      </c>
      <c r="C209">
        <v>31329887</v>
      </c>
      <c r="D209">
        <v>31329887</v>
      </c>
      <c r="E209">
        <v>1</v>
      </c>
      <c r="F209" t="s">
        <v>151</v>
      </c>
      <c r="G209">
        <v>179</v>
      </c>
      <c r="H209" t="s">
        <v>333</v>
      </c>
      <c r="I209">
        <v>31417308</v>
      </c>
      <c r="J209">
        <v>31437587</v>
      </c>
      <c r="K209" t="s">
        <v>152</v>
      </c>
      <c r="L209" t="s">
        <v>160</v>
      </c>
      <c r="M209">
        <v>107700</v>
      </c>
      <c r="N209">
        <v>87421</v>
      </c>
      <c r="O209" t="s">
        <v>154</v>
      </c>
      <c r="P209" t="s">
        <v>334</v>
      </c>
      <c r="Q209" t="s">
        <v>335</v>
      </c>
      <c r="R209" t="s">
        <v>336</v>
      </c>
      <c r="S209" t="s">
        <v>159</v>
      </c>
    </row>
    <row r="210" spans="1:19" x14ac:dyDescent="0.35">
      <c r="A210">
        <v>209</v>
      </c>
      <c r="B210" t="s">
        <v>320</v>
      </c>
      <c r="C210">
        <v>31334345</v>
      </c>
      <c r="D210">
        <v>31334345</v>
      </c>
      <c r="E210">
        <v>1</v>
      </c>
      <c r="F210" t="s">
        <v>151</v>
      </c>
      <c r="G210">
        <v>180</v>
      </c>
      <c r="H210" t="s">
        <v>333</v>
      </c>
      <c r="I210">
        <v>31417308</v>
      </c>
      <c r="J210">
        <v>31437587</v>
      </c>
      <c r="K210" t="s">
        <v>152</v>
      </c>
      <c r="L210" t="s">
        <v>160</v>
      </c>
      <c r="M210">
        <v>103242</v>
      </c>
      <c r="N210">
        <v>82963</v>
      </c>
      <c r="O210" t="s">
        <v>154</v>
      </c>
      <c r="P210" t="s">
        <v>334</v>
      </c>
      <c r="Q210" t="s">
        <v>335</v>
      </c>
      <c r="R210" t="s">
        <v>336</v>
      </c>
      <c r="S210" t="s">
        <v>159</v>
      </c>
    </row>
    <row r="211" spans="1:19" x14ac:dyDescent="0.35">
      <c r="A211">
        <v>210</v>
      </c>
      <c r="B211" t="s">
        <v>320</v>
      </c>
      <c r="C211">
        <v>31347124</v>
      </c>
      <c r="D211">
        <v>31347124</v>
      </c>
      <c r="E211">
        <v>1</v>
      </c>
      <c r="F211" t="s">
        <v>151</v>
      </c>
      <c r="G211">
        <v>181</v>
      </c>
      <c r="H211" t="s">
        <v>333</v>
      </c>
      <c r="I211">
        <v>31417308</v>
      </c>
      <c r="J211">
        <v>31437587</v>
      </c>
      <c r="K211" t="s">
        <v>152</v>
      </c>
      <c r="L211" t="s">
        <v>160</v>
      </c>
      <c r="M211">
        <v>90463</v>
      </c>
      <c r="N211">
        <v>70184</v>
      </c>
      <c r="O211" t="s">
        <v>154</v>
      </c>
      <c r="P211" t="s">
        <v>334</v>
      </c>
      <c r="Q211" t="s">
        <v>335</v>
      </c>
      <c r="R211" t="s">
        <v>336</v>
      </c>
      <c r="S211" t="s">
        <v>159</v>
      </c>
    </row>
    <row r="212" spans="1:19" x14ac:dyDescent="0.35">
      <c r="A212">
        <v>211</v>
      </c>
      <c r="B212" t="s">
        <v>320</v>
      </c>
      <c r="C212">
        <v>31367576</v>
      </c>
      <c r="D212">
        <v>31367576</v>
      </c>
      <c r="E212">
        <v>1</v>
      </c>
      <c r="F212" t="s">
        <v>151</v>
      </c>
      <c r="G212">
        <v>182</v>
      </c>
      <c r="H212" t="s">
        <v>333</v>
      </c>
      <c r="I212">
        <v>31417308</v>
      </c>
      <c r="J212">
        <v>31437587</v>
      </c>
      <c r="K212" t="s">
        <v>152</v>
      </c>
      <c r="L212" t="s">
        <v>160</v>
      </c>
      <c r="M212">
        <v>70011</v>
      </c>
      <c r="N212">
        <v>49732</v>
      </c>
      <c r="O212" t="s">
        <v>154</v>
      </c>
      <c r="P212" t="s">
        <v>334</v>
      </c>
      <c r="Q212" t="s">
        <v>335</v>
      </c>
      <c r="R212" t="s">
        <v>336</v>
      </c>
      <c r="S212" t="s">
        <v>159</v>
      </c>
    </row>
    <row r="213" spans="1:19" x14ac:dyDescent="0.35">
      <c r="A213">
        <v>212</v>
      </c>
      <c r="B213" t="s">
        <v>320</v>
      </c>
      <c r="C213">
        <v>31391161</v>
      </c>
      <c r="D213">
        <v>31391161</v>
      </c>
      <c r="E213">
        <v>1</v>
      </c>
      <c r="F213" t="s">
        <v>151</v>
      </c>
      <c r="G213">
        <v>183</v>
      </c>
      <c r="H213" t="s">
        <v>333</v>
      </c>
      <c r="I213">
        <v>31417308</v>
      </c>
      <c r="J213">
        <v>31437587</v>
      </c>
      <c r="K213" t="s">
        <v>152</v>
      </c>
      <c r="L213" t="s">
        <v>160</v>
      </c>
      <c r="M213">
        <v>46426</v>
      </c>
      <c r="N213">
        <v>26147</v>
      </c>
      <c r="O213" t="s">
        <v>154</v>
      </c>
      <c r="P213" t="s">
        <v>334</v>
      </c>
      <c r="Q213" t="s">
        <v>335</v>
      </c>
      <c r="R213" t="s">
        <v>336</v>
      </c>
      <c r="S213" t="s">
        <v>159</v>
      </c>
    </row>
    <row r="214" spans="1:19" x14ac:dyDescent="0.35">
      <c r="A214">
        <v>213</v>
      </c>
      <c r="B214" t="s">
        <v>320</v>
      </c>
      <c r="C214">
        <v>42735494</v>
      </c>
      <c r="D214">
        <v>42735494</v>
      </c>
      <c r="E214">
        <v>1</v>
      </c>
      <c r="F214" t="s">
        <v>151</v>
      </c>
      <c r="G214">
        <v>184</v>
      </c>
      <c r="H214" t="s">
        <v>337</v>
      </c>
      <c r="I214">
        <v>42526054</v>
      </c>
      <c r="J214">
        <v>43870405</v>
      </c>
      <c r="K214" t="s">
        <v>161</v>
      </c>
      <c r="L214" t="s">
        <v>153</v>
      </c>
      <c r="M214">
        <v>209440</v>
      </c>
      <c r="N214">
        <v>209440</v>
      </c>
      <c r="O214" t="s">
        <v>157</v>
      </c>
      <c r="P214" t="s">
        <v>338</v>
      </c>
      <c r="Q214" t="s">
        <v>339</v>
      </c>
      <c r="R214" t="s">
        <v>340</v>
      </c>
      <c r="S214" t="s">
        <v>278</v>
      </c>
    </row>
    <row r="215" spans="1:19" x14ac:dyDescent="0.35">
      <c r="A215">
        <v>214</v>
      </c>
      <c r="B215" t="s">
        <v>320</v>
      </c>
      <c r="C215">
        <v>42735494</v>
      </c>
      <c r="D215">
        <v>42735494</v>
      </c>
      <c r="E215">
        <v>1</v>
      </c>
      <c r="F215" t="s">
        <v>151</v>
      </c>
      <c r="G215">
        <v>184</v>
      </c>
      <c r="H215" t="s">
        <v>341</v>
      </c>
      <c r="I215">
        <v>42680679</v>
      </c>
      <c r="J215">
        <v>42680796</v>
      </c>
      <c r="K215" t="s">
        <v>152</v>
      </c>
      <c r="L215" t="s">
        <v>156</v>
      </c>
      <c r="M215">
        <v>-54698</v>
      </c>
      <c r="N215">
        <v>54698</v>
      </c>
      <c r="O215" t="s">
        <v>154</v>
      </c>
      <c r="P215" t="s">
        <v>174</v>
      </c>
    </row>
    <row r="216" spans="1:19" x14ac:dyDescent="0.35">
      <c r="A216">
        <v>215</v>
      </c>
      <c r="B216" t="s">
        <v>320</v>
      </c>
      <c r="C216">
        <v>42749047</v>
      </c>
      <c r="D216">
        <v>42749047</v>
      </c>
      <c r="E216">
        <v>1</v>
      </c>
      <c r="F216" t="s">
        <v>151</v>
      </c>
      <c r="G216">
        <v>185</v>
      </c>
      <c r="H216" t="s">
        <v>337</v>
      </c>
      <c r="I216">
        <v>42526054</v>
      </c>
      <c r="J216">
        <v>43870405</v>
      </c>
      <c r="K216" t="s">
        <v>161</v>
      </c>
      <c r="L216" t="s">
        <v>153</v>
      </c>
      <c r="M216">
        <v>222993</v>
      </c>
      <c r="N216">
        <v>222993</v>
      </c>
      <c r="O216" t="s">
        <v>157</v>
      </c>
      <c r="P216" t="s">
        <v>338</v>
      </c>
      <c r="Q216" t="s">
        <v>339</v>
      </c>
      <c r="R216" t="s">
        <v>340</v>
      </c>
      <c r="S216" t="s">
        <v>278</v>
      </c>
    </row>
    <row r="217" spans="1:19" x14ac:dyDescent="0.35">
      <c r="A217">
        <v>216</v>
      </c>
      <c r="B217" t="s">
        <v>320</v>
      </c>
      <c r="C217">
        <v>42749047</v>
      </c>
      <c r="D217">
        <v>42749047</v>
      </c>
      <c r="E217">
        <v>1</v>
      </c>
      <c r="F217" t="s">
        <v>151</v>
      </c>
      <c r="G217">
        <v>185</v>
      </c>
      <c r="H217" t="s">
        <v>341</v>
      </c>
      <c r="I217">
        <v>42680679</v>
      </c>
      <c r="J217">
        <v>42680796</v>
      </c>
      <c r="K217" t="s">
        <v>152</v>
      </c>
      <c r="L217" t="s">
        <v>156</v>
      </c>
      <c r="M217">
        <v>-68251</v>
      </c>
      <c r="N217">
        <v>68251</v>
      </c>
      <c r="O217" t="s">
        <v>154</v>
      </c>
      <c r="P217" t="s">
        <v>174</v>
      </c>
    </row>
    <row r="218" spans="1:19" x14ac:dyDescent="0.35">
      <c r="A218">
        <v>217</v>
      </c>
      <c r="B218" t="s">
        <v>320</v>
      </c>
      <c r="C218">
        <v>42752764</v>
      </c>
      <c r="D218">
        <v>42752764</v>
      </c>
      <c r="E218">
        <v>1</v>
      </c>
      <c r="F218" t="s">
        <v>151</v>
      </c>
      <c r="G218">
        <v>186</v>
      </c>
      <c r="H218" t="s">
        <v>337</v>
      </c>
      <c r="I218">
        <v>42526054</v>
      </c>
      <c r="J218">
        <v>43870405</v>
      </c>
      <c r="K218" t="s">
        <v>161</v>
      </c>
      <c r="L218" t="s">
        <v>153</v>
      </c>
      <c r="M218">
        <v>226710</v>
      </c>
      <c r="N218">
        <v>226710</v>
      </c>
      <c r="O218" t="s">
        <v>157</v>
      </c>
      <c r="P218" t="s">
        <v>338</v>
      </c>
      <c r="Q218" t="s">
        <v>339</v>
      </c>
      <c r="R218" t="s">
        <v>340</v>
      </c>
      <c r="S218" t="s">
        <v>278</v>
      </c>
    </row>
    <row r="219" spans="1:19" x14ac:dyDescent="0.35">
      <c r="A219">
        <v>218</v>
      </c>
      <c r="B219" t="s">
        <v>320</v>
      </c>
      <c r="C219">
        <v>42752764</v>
      </c>
      <c r="D219">
        <v>42752764</v>
      </c>
      <c r="E219">
        <v>1</v>
      </c>
      <c r="F219" t="s">
        <v>151</v>
      </c>
      <c r="G219">
        <v>186</v>
      </c>
      <c r="H219" t="s">
        <v>341</v>
      </c>
      <c r="I219">
        <v>42680679</v>
      </c>
      <c r="J219">
        <v>42680796</v>
      </c>
      <c r="K219" t="s">
        <v>152</v>
      </c>
      <c r="L219" t="s">
        <v>156</v>
      </c>
      <c r="M219">
        <v>-71968</v>
      </c>
      <c r="N219">
        <v>71968</v>
      </c>
      <c r="O219" t="s">
        <v>154</v>
      </c>
      <c r="P219" t="s">
        <v>174</v>
      </c>
    </row>
    <row r="220" spans="1:19" x14ac:dyDescent="0.35">
      <c r="A220">
        <v>219</v>
      </c>
      <c r="B220" t="s">
        <v>320</v>
      </c>
      <c r="C220">
        <v>42783021</v>
      </c>
      <c r="D220">
        <v>42783021</v>
      </c>
      <c r="E220">
        <v>1</v>
      </c>
      <c r="F220" t="s">
        <v>151</v>
      </c>
      <c r="G220">
        <v>187</v>
      </c>
      <c r="H220" t="s">
        <v>337</v>
      </c>
      <c r="I220">
        <v>42526054</v>
      </c>
      <c r="J220">
        <v>43870405</v>
      </c>
      <c r="K220" t="s">
        <v>161</v>
      </c>
      <c r="L220" t="s">
        <v>153</v>
      </c>
      <c r="M220">
        <v>256967</v>
      </c>
      <c r="N220">
        <v>256967</v>
      </c>
      <c r="O220" t="s">
        <v>157</v>
      </c>
      <c r="P220" t="s">
        <v>338</v>
      </c>
      <c r="Q220" t="s">
        <v>339</v>
      </c>
      <c r="R220" t="s">
        <v>340</v>
      </c>
      <c r="S220" t="s">
        <v>278</v>
      </c>
    </row>
    <row r="221" spans="1:19" x14ac:dyDescent="0.35">
      <c r="A221">
        <v>220</v>
      </c>
      <c r="B221" t="s">
        <v>320</v>
      </c>
      <c r="C221">
        <v>42783021</v>
      </c>
      <c r="D221">
        <v>42783021</v>
      </c>
      <c r="E221">
        <v>1</v>
      </c>
      <c r="F221" t="s">
        <v>151</v>
      </c>
      <c r="G221">
        <v>187</v>
      </c>
      <c r="H221" t="s">
        <v>341</v>
      </c>
      <c r="I221">
        <v>42680679</v>
      </c>
      <c r="J221">
        <v>42680796</v>
      </c>
      <c r="K221" t="s">
        <v>152</v>
      </c>
      <c r="L221" t="s">
        <v>156</v>
      </c>
      <c r="M221">
        <v>-102225</v>
      </c>
      <c r="N221">
        <v>102225</v>
      </c>
      <c r="O221" t="s">
        <v>154</v>
      </c>
      <c r="P221" t="s">
        <v>174</v>
      </c>
    </row>
    <row r="222" spans="1:19" x14ac:dyDescent="0.35">
      <c r="A222">
        <v>221</v>
      </c>
      <c r="B222" t="s">
        <v>988</v>
      </c>
      <c r="C222">
        <v>33715960</v>
      </c>
      <c r="D222">
        <v>33715960</v>
      </c>
      <c r="E222">
        <v>1</v>
      </c>
      <c r="F222" t="s">
        <v>151</v>
      </c>
      <c r="G222">
        <v>188</v>
      </c>
      <c r="H222" t="s">
        <v>989</v>
      </c>
      <c r="I222">
        <v>33739207</v>
      </c>
      <c r="J222">
        <v>33740260</v>
      </c>
      <c r="K222" t="s">
        <v>152</v>
      </c>
      <c r="L222" t="s">
        <v>160</v>
      </c>
      <c r="M222">
        <v>24300</v>
      </c>
      <c r="N222">
        <v>23247</v>
      </c>
      <c r="O222" t="s">
        <v>154</v>
      </c>
      <c r="Q222" t="s">
        <v>280</v>
      </c>
      <c r="R222" t="s">
        <v>281</v>
      </c>
      <c r="S222" t="s">
        <v>162</v>
      </c>
    </row>
    <row r="223" spans="1:19" x14ac:dyDescent="0.35">
      <c r="A223">
        <v>222</v>
      </c>
      <c r="B223" t="s">
        <v>988</v>
      </c>
      <c r="C223">
        <v>33728739</v>
      </c>
      <c r="D223">
        <v>33728739</v>
      </c>
      <c r="E223">
        <v>1</v>
      </c>
      <c r="F223" t="s">
        <v>151</v>
      </c>
      <c r="G223">
        <v>189</v>
      </c>
      <c r="H223" t="s">
        <v>989</v>
      </c>
      <c r="I223">
        <v>33739207</v>
      </c>
      <c r="J223">
        <v>33740260</v>
      </c>
      <c r="K223" t="s">
        <v>152</v>
      </c>
      <c r="L223" t="s">
        <v>160</v>
      </c>
      <c r="M223">
        <v>11521</v>
      </c>
      <c r="N223">
        <v>10468</v>
      </c>
      <c r="O223" t="s">
        <v>154</v>
      </c>
      <c r="Q223" t="s">
        <v>280</v>
      </c>
      <c r="R223" t="s">
        <v>281</v>
      </c>
      <c r="S223" t="s">
        <v>162</v>
      </c>
    </row>
    <row r="224" spans="1:19" x14ac:dyDescent="0.35">
      <c r="A224">
        <v>223</v>
      </c>
      <c r="B224" t="s">
        <v>988</v>
      </c>
      <c r="C224">
        <v>33745926</v>
      </c>
      <c r="D224">
        <v>33745926</v>
      </c>
      <c r="E224">
        <v>1</v>
      </c>
      <c r="F224" t="s">
        <v>151</v>
      </c>
      <c r="G224">
        <v>190</v>
      </c>
      <c r="H224" t="s">
        <v>989</v>
      </c>
      <c r="I224">
        <v>33739207</v>
      </c>
      <c r="J224">
        <v>33740260</v>
      </c>
      <c r="K224" t="s">
        <v>152</v>
      </c>
      <c r="L224" t="s">
        <v>156</v>
      </c>
      <c r="M224">
        <v>-5666</v>
      </c>
      <c r="N224">
        <v>5666</v>
      </c>
      <c r="O224" t="s">
        <v>154</v>
      </c>
      <c r="Q224" t="s">
        <v>280</v>
      </c>
      <c r="R224" t="s">
        <v>281</v>
      </c>
      <c r="S224" t="s">
        <v>162</v>
      </c>
    </row>
    <row r="225" spans="1:20" x14ac:dyDescent="0.35">
      <c r="A225">
        <v>224</v>
      </c>
      <c r="B225" t="s">
        <v>988</v>
      </c>
      <c r="C225">
        <v>33747854</v>
      </c>
      <c r="D225">
        <v>33747854</v>
      </c>
      <c r="E225">
        <v>1</v>
      </c>
      <c r="F225" t="s">
        <v>151</v>
      </c>
      <c r="G225">
        <v>191</v>
      </c>
      <c r="H225" t="s">
        <v>989</v>
      </c>
      <c r="I225">
        <v>33739207</v>
      </c>
      <c r="J225">
        <v>33740260</v>
      </c>
      <c r="K225" t="s">
        <v>152</v>
      </c>
      <c r="L225" t="s">
        <v>156</v>
      </c>
      <c r="M225">
        <v>-7594</v>
      </c>
      <c r="N225">
        <v>7594</v>
      </c>
      <c r="O225" t="s">
        <v>154</v>
      </c>
      <c r="Q225" t="s">
        <v>280</v>
      </c>
      <c r="R225" t="s">
        <v>281</v>
      </c>
      <c r="S225" t="s">
        <v>162</v>
      </c>
    </row>
    <row r="226" spans="1:20" x14ac:dyDescent="0.35">
      <c r="A226">
        <v>225</v>
      </c>
      <c r="B226" t="s">
        <v>342</v>
      </c>
      <c r="C226">
        <v>2013708</v>
      </c>
      <c r="D226">
        <v>2013708</v>
      </c>
      <c r="E226">
        <v>1</v>
      </c>
      <c r="F226" t="s">
        <v>151</v>
      </c>
      <c r="G226">
        <v>192</v>
      </c>
      <c r="H226" t="s">
        <v>990</v>
      </c>
      <c r="I226">
        <v>2035811</v>
      </c>
      <c r="J226">
        <v>2036434</v>
      </c>
      <c r="K226" t="s">
        <v>161</v>
      </c>
      <c r="L226" t="s">
        <v>156</v>
      </c>
      <c r="M226">
        <v>-22103</v>
      </c>
      <c r="N226">
        <v>22103</v>
      </c>
      <c r="O226" t="s">
        <v>154</v>
      </c>
      <c r="P226" t="s">
        <v>991</v>
      </c>
      <c r="Q226" t="s">
        <v>992</v>
      </c>
      <c r="R226" t="s">
        <v>158</v>
      </c>
      <c r="S226" t="s">
        <v>993</v>
      </c>
      <c r="T226" t="s">
        <v>263</v>
      </c>
    </row>
    <row r="227" spans="1:20" x14ac:dyDescent="0.35">
      <c r="A227">
        <v>226</v>
      </c>
      <c r="B227" t="s">
        <v>342</v>
      </c>
      <c r="C227">
        <v>2030474</v>
      </c>
      <c r="D227">
        <v>2030474</v>
      </c>
      <c r="E227">
        <v>1</v>
      </c>
      <c r="F227" t="s">
        <v>151</v>
      </c>
      <c r="G227">
        <v>193</v>
      </c>
      <c r="H227" t="s">
        <v>990</v>
      </c>
      <c r="I227">
        <v>2035811</v>
      </c>
      <c r="J227">
        <v>2036434</v>
      </c>
      <c r="K227" t="s">
        <v>161</v>
      </c>
      <c r="L227" t="s">
        <v>156</v>
      </c>
      <c r="M227">
        <v>-5337</v>
      </c>
      <c r="N227">
        <v>5337</v>
      </c>
      <c r="O227" t="s">
        <v>154</v>
      </c>
      <c r="P227" t="s">
        <v>991</v>
      </c>
      <c r="Q227" t="s">
        <v>992</v>
      </c>
      <c r="R227" t="s">
        <v>158</v>
      </c>
      <c r="S227" t="s">
        <v>993</v>
      </c>
      <c r="T227" t="s">
        <v>263</v>
      </c>
    </row>
    <row r="228" spans="1:20" x14ac:dyDescent="0.35">
      <c r="A228">
        <v>227</v>
      </c>
      <c r="B228" t="s">
        <v>343</v>
      </c>
      <c r="C228">
        <v>26985671</v>
      </c>
      <c r="D228">
        <v>26985671</v>
      </c>
      <c r="E228">
        <v>1</v>
      </c>
      <c r="F228" t="s">
        <v>151</v>
      </c>
      <c r="G228">
        <v>194</v>
      </c>
      <c r="H228" t="s">
        <v>994</v>
      </c>
      <c r="I228">
        <v>27021704</v>
      </c>
      <c r="J228">
        <v>27181968</v>
      </c>
      <c r="K228" t="s">
        <v>161</v>
      </c>
      <c r="L228" t="s">
        <v>156</v>
      </c>
      <c r="M228">
        <v>-36033</v>
      </c>
      <c r="N228">
        <v>36033</v>
      </c>
      <c r="O228" t="s">
        <v>154</v>
      </c>
      <c r="P228" t="s">
        <v>995</v>
      </c>
      <c r="Q228" t="s">
        <v>280</v>
      </c>
      <c r="R228" t="s">
        <v>281</v>
      </c>
      <c r="S228" t="s">
        <v>162</v>
      </c>
    </row>
    <row r="229" spans="1:20" x14ac:dyDescent="0.35">
      <c r="A229">
        <v>228</v>
      </c>
      <c r="B229" t="s">
        <v>344</v>
      </c>
      <c r="C229">
        <v>22151015</v>
      </c>
      <c r="D229">
        <v>22151015</v>
      </c>
      <c r="E229">
        <v>1</v>
      </c>
      <c r="F229" t="s">
        <v>151</v>
      </c>
      <c r="G229">
        <v>195</v>
      </c>
      <c r="H229" t="s">
        <v>345</v>
      </c>
      <c r="I229">
        <v>21427961</v>
      </c>
      <c r="J229">
        <v>22240624</v>
      </c>
      <c r="K229" t="s">
        <v>152</v>
      </c>
      <c r="L229" t="s">
        <v>153</v>
      </c>
      <c r="M229">
        <v>89609</v>
      </c>
      <c r="N229">
        <v>89609</v>
      </c>
      <c r="O229" t="s">
        <v>157</v>
      </c>
      <c r="P229" t="s">
        <v>346</v>
      </c>
      <c r="Q229" t="s">
        <v>347</v>
      </c>
      <c r="R229" t="s">
        <v>348</v>
      </c>
      <c r="S229" t="s">
        <v>159</v>
      </c>
    </row>
    <row r="230" spans="1:20" x14ac:dyDescent="0.35">
      <c r="A230">
        <v>229</v>
      </c>
      <c r="B230" t="s">
        <v>344</v>
      </c>
      <c r="C230">
        <v>22151015</v>
      </c>
      <c r="D230">
        <v>22151015</v>
      </c>
      <c r="E230">
        <v>1</v>
      </c>
      <c r="F230" t="s">
        <v>151</v>
      </c>
      <c r="G230">
        <v>195</v>
      </c>
      <c r="H230" t="s">
        <v>349</v>
      </c>
      <c r="I230">
        <v>22145775</v>
      </c>
      <c r="J230">
        <v>22156449</v>
      </c>
      <c r="K230" t="s">
        <v>161</v>
      </c>
      <c r="L230" t="s">
        <v>153</v>
      </c>
      <c r="M230">
        <v>5240</v>
      </c>
      <c r="N230">
        <v>5240</v>
      </c>
      <c r="O230" t="s">
        <v>157</v>
      </c>
      <c r="P230" t="s">
        <v>350</v>
      </c>
    </row>
    <row r="231" spans="1:20" x14ac:dyDescent="0.35">
      <c r="A231">
        <v>230</v>
      </c>
      <c r="B231" t="s">
        <v>344</v>
      </c>
      <c r="C231">
        <v>22151015</v>
      </c>
      <c r="D231">
        <v>22151015</v>
      </c>
      <c r="E231">
        <v>1</v>
      </c>
      <c r="F231" t="s">
        <v>151</v>
      </c>
      <c r="G231">
        <v>195</v>
      </c>
      <c r="H231" t="s">
        <v>351</v>
      </c>
      <c r="I231">
        <v>22150001</v>
      </c>
      <c r="J231">
        <v>22150108</v>
      </c>
      <c r="K231" t="s">
        <v>161</v>
      </c>
      <c r="L231" t="s">
        <v>160</v>
      </c>
      <c r="M231">
        <v>1014</v>
      </c>
      <c r="N231">
        <v>907</v>
      </c>
      <c r="O231" t="s">
        <v>154</v>
      </c>
      <c r="P231" t="s">
        <v>187</v>
      </c>
    </row>
    <row r="232" spans="1:20" x14ac:dyDescent="0.35">
      <c r="A232">
        <v>231</v>
      </c>
      <c r="B232" t="s">
        <v>344</v>
      </c>
      <c r="C232">
        <v>22156289</v>
      </c>
      <c r="D232">
        <v>22156289</v>
      </c>
      <c r="E232">
        <v>1</v>
      </c>
      <c r="F232" t="s">
        <v>151</v>
      </c>
      <c r="G232">
        <v>196</v>
      </c>
      <c r="H232" t="s">
        <v>345</v>
      </c>
      <c r="I232">
        <v>21427961</v>
      </c>
      <c r="J232">
        <v>22240624</v>
      </c>
      <c r="K232" t="s">
        <v>152</v>
      </c>
      <c r="L232" t="s">
        <v>153</v>
      </c>
      <c r="M232">
        <v>84335</v>
      </c>
      <c r="N232">
        <v>84335</v>
      </c>
      <c r="O232" t="s">
        <v>157</v>
      </c>
      <c r="P232" t="s">
        <v>346</v>
      </c>
      <c r="Q232" t="s">
        <v>347</v>
      </c>
      <c r="R232" t="s">
        <v>348</v>
      </c>
      <c r="S232" t="s">
        <v>159</v>
      </c>
    </row>
    <row r="233" spans="1:20" x14ac:dyDescent="0.35">
      <c r="A233">
        <v>232</v>
      </c>
      <c r="B233" t="s">
        <v>344</v>
      </c>
      <c r="C233">
        <v>22156289</v>
      </c>
      <c r="D233">
        <v>22156289</v>
      </c>
      <c r="E233">
        <v>1</v>
      </c>
      <c r="F233" t="s">
        <v>151</v>
      </c>
      <c r="G233">
        <v>196</v>
      </c>
      <c r="H233" t="s">
        <v>349</v>
      </c>
      <c r="I233">
        <v>22145775</v>
      </c>
      <c r="J233">
        <v>22156449</v>
      </c>
      <c r="K233" t="s">
        <v>161</v>
      </c>
      <c r="L233" t="s">
        <v>153</v>
      </c>
      <c r="M233">
        <v>10514</v>
      </c>
      <c r="N233">
        <v>160</v>
      </c>
      <c r="O233" t="s">
        <v>157</v>
      </c>
      <c r="P233" t="s">
        <v>350</v>
      </c>
    </row>
    <row r="234" spans="1:20" x14ac:dyDescent="0.35">
      <c r="A234">
        <v>233</v>
      </c>
      <c r="B234" t="s">
        <v>344</v>
      </c>
      <c r="C234">
        <v>22156289</v>
      </c>
      <c r="D234">
        <v>22156289</v>
      </c>
      <c r="E234">
        <v>1</v>
      </c>
      <c r="F234" t="s">
        <v>151</v>
      </c>
      <c r="G234">
        <v>196</v>
      </c>
      <c r="H234" t="s">
        <v>351</v>
      </c>
      <c r="I234">
        <v>22150001</v>
      </c>
      <c r="J234">
        <v>22150108</v>
      </c>
      <c r="K234" t="s">
        <v>161</v>
      </c>
      <c r="L234" t="s">
        <v>160</v>
      </c>
      <c r="M234">
        <v>6288</v>
      </c>
      <c r="N234">
        <v>6181</v>
      </c>
      <c r="O234" t="s">
        <v>154</v>
      </c>
      <c r="P234" t="s">
        <v>187</v>
      </c>
    </row>
    <row r="235" spans="1:20" x14ac:dyDescent="0.35">
      <c r="A235">
        <v>234</v>
      </c>
      <c r="B235" t="s">
        <v>352</v>
      </c>
      <c r="C235">
        <v>13044462</v>
      </c>
      <c r="D235">
        <v>13044462</v>
      </c>
      <c r="E235">
        <v>1</v>
      </c>
      <c r="F235" t="s">
        <v>151</v>
      </c>
      <c r="G235">
        <v>197</v>
      </c>
      <c r="H235" t="s">
        <v>996</v>
      </c>
      <c r="I235">
        <v>13017366</v>
      </c>
      <c r="J235">
        <v>13017571</v>
      </c>
      <c r="K235" t="s">
        <v>152</v>
      </c>
      <c r="L235" t="s">
        <v>156</v>
      </c>
      <c r="M235">
        <v>-26891</v>
      </c>
      <c r="N235">
        <v>26891</v>
      </c>
      <c r="O235" t="s">
        <v>154</v>
      </c>
      <c r="P235" t="s">
        <v>997</v>
      </c>
    </row>
    <row r="236" spans="1:20" x14ac:dyDescent="0.35">
      <c r="A236">
        <v>235</v>
      </c>
      <c r="B236" t="s">
        <v>352</v>
      </c>
      <c r="C236">
        <v>13200708</v>
      </c>
      <c r="D236">
        <v>13200708</v>
      </c>
      <c r="E236">
        <v>1</v>
      </c>
      <c r="F236" t="s">
        <v>151</v>
      </c>
      <c r="G236">
        <v>198</v>
      </c>
      <c r="H236" t="s">
        <v>998</v>
      </c>
      <c r="I236">
        <v>13191554</v>
      </c>
      <c r="J236">
        <v>13195328</v>
      </c>
      <c r="K236" t="s">
        <v>152</v>
      </c>
      <c r="L236" t="s">
        <v>156</v>
      </c>
      <c r="M236">
        <v>-5380</v>
      </c>
      <c r="N236">
        <v>5380</v>
      </c>
      <c r="O236" t="s">
        <v>154</v>
      </c>
    </row>
    <row r="237" spans="1:20" x14ac:dyDescent="0.35">
      <c r="A237">
        <v>236</v>
      </c>
      <c r="B237" t="s">
        <v>352</v>
      </c>
      <c r="C237">
        <v>13206254</v>
      </c>
      <c r="D237">
        <v>13206254</v>
      </c>
      <c r="E237">
        <v>1</v>
      </c>
      <c r="F237" t="s">
        <v>151</v>
      </c>
      <c r="G237">
        <v>199</v>
      </c>
      <c r="H237" t="s">
        <v>998</v>
      </c>
      <c r="I237">
        <v>13191554</v>
      </c>
      <c r="J237">
        <v>13195328</v>
      </c>
      <c r="K237" t="s">
        <v>152</v>
      </c>
      <c r="L237" t="s">
        <v>156</v>
      </c>
      <c r="M237">
        <v>-10926</v>
      </c>
      <c r="N237">
        <v>10926</v>
      </c>
      <c r="O237" t="s">
        <v>154</v>
      </c>
    </row>
    <row r="238" spans="1:20" x14ac:dyDescent="0.35">
      <c r="A238">
        <v>237</v>
      </c>
      <c r="B238" t="s">
        <v>352</v>
      </c>
      <c r="C238">
        <v>13206254</v>
      </c>
      <c r="D238">
        <v>13206254</v>
      </c>
      <c r="E238">
        <v>1</v>
      </c>
      <c r="F238" t="s">
        <v>151</v>
      </c>
      <c r="G238">
        <v>199</v>
      </c>
      <c r="H238" t="s">
        <v>999</v>
      </c>
      <c r="I238">
        <v>13204556</v>
      </c>
      <c r="J238">
        <v>13236014</v>
      </c>
      <c r="K238" t="s">
        <v>152</v>
      </c>
      <c r="L238" t="s">
        <v>153</v>
      </c>
      <c r="M238">
        <v>29760</v>
      </c>
      <c r="N238">
        <v>1698</v>
      </c>
      <c r="O238" t="s">
        <v>157</v>
      </c>
    </row>
    <row r="239" spans="1:20" x14ac:dyDescent="0.35">
      <c r="A239">
        <v>238</v>
      </c>
      <c r="B239" t="s">
        <v>352</v>
      </c>
      <c r="C239">
        <v>44314156</v>
      </c>
      <c r="D239">
        <v>44314156</v>
      </c>
      <c r="E239">
        <v>1</v>
      </c>
      <c r="F239" t="s">
        <v>151</v>
      </c>
      <c r="G239">
        <v>200</v>
      </c>
      <c r="H239" t="s">
        <v>353</v>
      </c>
      <c r="I239">
        <v>44008020</v>
      </c>
      <c r="J239">
        <v>44746429</v>
      </c>
      <c r="K239" t="s">
        <v>161</v>
      </c>
      <c r="L239" t="s">
        <v>153</v>
      </c>
      <c r="M239">
        <v>306136</v>
      </c>
      <c r="N239">
        <v>306136</v>
      </c>
      <c r="O239" t="s">
        <v>157</v>
      </c>
      <c r="P239" t="s">
        <v>354</v>
      </c>
      <c r="Q239" t="s">
        <v>355</v>
      </c>
      <c r="R239" t="s">
        <v>356</v>
      </c>
      <c r="S239" t="s">
        <v>253</v>
      </c>
    </row>
    <row r="240" spans="1:20" x14ac:dyDescent="0.35">
      <c r="A240">
        <v>239</v>
      </c>
      <c r="B240" t="s">
        <v>352</v>
      </c>
      <c r="C240">
        <v>44314156</v>
      </c>
      <c r="D240">
        <v>44314156</v>
      </c>
      <c r="E240">
        <v>1</v>
      </c>
      <c r="F240" t="s">
        <v>151</v>
      </c>
      <c r="G240">
        <v>200</v>
      </c>
      <c r="H240" t="s">
        <v>357</v>
      </c>
      <c r="I240">
        <v>44241265</v>
      </c>
      <c r="J240">
        <v>44241617</v>
      </c>
      <c r="K240" t="s">
        <v>152</v>
      </c>
      <c r="L240" t="s">
        <v>156</v>
      </c>
      <c r="M240">
        <v>-72539</v>
      </c>
      <c r="N240">
        <v>72539</v>
      </c>
      <c r="O240" t="s">
        <v>154</v>
      </c>
    </row>
    <row r="241" spans="1:20" x14ac:dyDescent="0.35">
      <c r="A241">
        <v>240</v>
      </c>
      <c r="B241" t="s">
        <v>352</v>
      </c>
      <c r="C241">
        <v>44328723</v>
      </c>
      <c r="D241">
        <v>44328723</v>
      </c>
      <c r="E241">
        <v>1</v>
      </c>
      <c r="F241" t="s">
        <v>151</v>
      </c>
      <c r="G241">
        <v>201</v>
      </c>
      <c r="H241" t="s">
        <v>353</v>
      </c>
      <c r="I241">
        <v>44008020</v>
      </c>
      <c r="J241">
        <v>44746429</v>
      </c>
      <c r="K241" t="s">
        <v>161</v>
      </c>
      <c r="L241" t="s">
        <v>153</v>
      </c>
      <c r="M241">
        <v>320703</v>
      </c>
      <c r="N241">
        <v>320703</v>
      </c>
      <c r="O241" t="s">
        <v>157</v>
      </c>
      <c r="P241" t="s">
        <v>354</v>
      </c>
      <c r="Q241" t="s">
        <v>355</v>
      </c>
      <c r="R241" t="s">
        <v>356</v>
      </c>
      <c r="S241" t="s">
        <v>253</v>
      </c>
    </row>
    <row r="242" spans="1:20" x14ac:dyDescent="0.35">
      <c r="A242">
        <v>241</v>
      </c>
      <c r="B242" t="s">
        <v>352</v>
      </c>
      <c r="C242">
        <v>44328723</v>
      </c>
      <c r="D242">
        <v>44328723</v>
      </c>
      <c r="E242">
        <v>1</v>
      </c>
      <c r="F242" t="s">
        <v>151</v>
      </c>
      <c r="G242">
        <v>201</v>
      </c>
      <c r="H242" t="s">
        <v>357</v>
      </c>
      <c r="I242">
        <v>44241265</v>
      </c>
      <c r="J242">
        <v>44241617</v>
      </c>
      <c r="K242" t="s">
        <v>152</v>
      </c>
      <c r="L242" t="s">
        <v>156</v>
      </c>
      <c r="M242">
        <v>-87106</v>
      </c>
      <c r="N242">
        <v>87106</v>
      </c>
      <c r="O242" t="s">
        <v>154</v>
      </c>
    </row>
    <row r="243" spans="1:20" x14ac:dyDescent="0.35">
      <c r="A243">
        <v>242</v>
      </c>
      <c r="B243" t="s">
        <v>1000</v>
      </c>
      <c r="C243">
        <v>16997277</v>
      </c>
      <c r="D243">
        <v>16997277</v>
      </c>
      <c r="E243">
        <v>1</v>
      </c>
      <c r="F243" t="s">
        <v>151</v>
      </c>
      <c r="G243">
        <v>202</v>
      </c>
      <c r="H243" t="s">
        <v>1001</v>
      </c>
      <c r="I243">
        <v>16708820</v>
      </c>
      <c r="J243">
        <v>16852844</v>
      </c>
      <c r="K243" t="s">
        <v>152</v>
      </c>
      <c r="L243" t="s">
        <v>156</v>
      </c>
      <c r="M243">
        <v>-144433</v>
      </c>
      <c r="N243">
        <v>144433</v>
      </c>
      <c r="O243" t="s">
        <v>154</v>
      </c>
      <c r="P243" t="s">
        <v>1002</v>
      </c>
      <c r="Q243" t="s">
        <v>1003</v>
      </c>
      <c r="R243" t="s">
        <v>1004</v>
      </c>
      <c r="S243" t="s">
        <v>263</v>
      </c>
    </row>
    <row r="244" spans="1:20" x14ac:dyDescent="0.35">
      <c r="A244">
        <v>243</v>
      </c>
      <c r="B244" t="s">
        <v>1000</v>
      </c>
      <c r="C244">
        <v>16997277</v>
      </c>
      <c r="D244">
        <v>16997277</v>
      </c>
      <c r="E244">
        <v>1</v>
      </c>
      <c r="F244" t="s">
        <v>151</v>
      </c>
      <c r="G244">
        <v>202</v>
      </c>
      <c r="H244" t="s">
        <v>1005</v>
      </c>
      <c r="I244">
        <v>16914985</v>
      </c>
      <c r="J244">
        <v>17244350</v>
      </c>
      <c r="K244" t="s">
        <v>152</v>
      </c>
      <c r="L244" t="s">
        <v>153</v>
      </c>
      <c r="M244">
        <v>247073</v>
      </c>
      <c r="N244">
        <v>82292</v>
      </c>
      <c r="O244" t="s">
        <v>157</v>
      </c>
      <c r="P244" t="s">
        <v>1006</v>
      </c>
      <c r="Q244" t="s">
        <v>1007</v>
      </c>
      <c r="R244" t="s">
        <v>1008</v>
      </c>
      <c r="S244" t="s">
        <v>263</v>
      </c>
    </row>
    <row r="245" spans="1:20" x14ac:dyDescent="0.35">
      <c r="A245">
        <v>244</v>
      </c>
      <c r="B245" t="s">
        <v>358</v>
      </c>
      <c r="C245">
        <v>1558195</v>
      </c>
      <c r="D245">
        <v>1558195</v>
      </c>
      <c r="E245">
        <v>1</v>
      </c>
      <c r="F245" t="s">
        <v>151</v>
      </c>
      <c r="G245">
        <v>203</v>
      </c>
      <c r="H245" t="s">
        <v>359</v>
      </c>
      <c r="I245">
        <v>1180359</v>
      </c>
      <c r="J245">
        <v>1533619</v>
      </c>
      <c r="K245" t="s">
        <v>152</v>
      </c>
      <c r="L245" t="s">
        <v>156</v>
      </c>
      <c r="M245">
        <v>-24576</v>
      </c>
      <c r="N245">
        <v>24576</v>
      </c>
      <c r="O245" t="s">
        <v>154</v>
      </c>
      <c r="P245" t="s">
        <v>360</v>
      </c>
      <c r="Q245" t="s">
        <v>361</v>
      </c>
      <c r="R245" t="s">
        <v>362</v>
      </c>
      <c r="S245" t="s">
        <v>155</v>
      </c>
    </row>
    <row r="246" spans="1:20" x14ac:dyDescent="0.35">
      <c r="A246">
        <v>245</v>
      </c>
      <c r="B246" t="s">
        <v>358</v>
      </c>
      <c r="C246">
        <v>1732646</v>
      </c>
      <c r="D246">
        <v>1732646</v>
      </c>
      <c r="E246">
        <v>1</v>
      </c>
      <c r="F246" t="s">
        <v>151</v>
      </c>
      <c r="G246">
        <v>204</v>
      </c>
      <c r="H246" t="s">
        <v>363</v>
      </c>
      <c r="I246">
        <v>1742415</v>
      </c>
      <c r="J246">
        <v>1749943</v>
      </c>
      <c r="K246" t="s">
        <v>161</v>
      </c>
      <c r="L246" t="s">
        <v>156</v>
      </c>
      <c r="M246">
        <v>-9769</v>
      </c>
      <c r="N246">
        <v>9769</v>
      </c>
      <c r="O246" t="s">
        <v>154</v>
      </c>
    </row>
    <row r="247" spans="1:20" x14ac:dyDescent="0.35">
      <c r="A247">
        <v>246</v>
      </c>
      <c r="B247" t="s">
        <v>358</v>
      </c>
      <c r="C247">
        <v>1761343</v>
      </c>
      <c r="D247">
        <v>1761343</v>
      </c>
      <c r="E247">
        <v>1</v>
      </c>
      <c r="F247" t="s">
        <v>151</v>
      </c>
      <c r="G247">
        <v>205</v>
      </c>
      <c r="H247" t="s">
        <v>363</v>
      </c>
      <c r="I247">
        <v>1742415</v>
      </c>
      <c r="J247">
        <v>1749943</v>
      </c>
      <c r="K247" t="s">
        <v>161</v>
      </c>
      <c r="L247" t="s">
        <v>160</v>
      </c>
      <c r="M247">
        <v>18928</v>
      </c>
      <c r="N247">
        <v>11400</v>
      </c>
      <c r="O247" t="s">
        <v>154</v>
      </c>
    </row>
    <row r="248" spans="1:20" x14ac:dyDescent="0.35">
      <c r="A248">
        <v>247</v>
      </c>
      <c r="B248" t="s">
        <v>358</v>
      </c>
      <c r="C248">
        <v>1774783</v>
      </c>
      <c r="D248">
        <v>1774783</v>
      </c>
      <c r="E248">
        <v>1</v>
      </c>
      <c r="F248" t="s">
        <v>151</v>
      </c>
      <c r="G248">
        <v>206</v>
      </c>
      <c r="H248" t="s">
        <v>1009</v>
      </c>
      <c r="I248">
        <v>1782387</v>
      </c>
      <c r="J248">
        <v>1815491</v>
      </c>
      <c r="K248" t="s">
        <v>161</v>
      </c>
      <c r="L248" t="s">
        <v>156</v>
      </c>
      <c r="M248">
        <v>-7604</v>
      </c>
      <c r="N248">
        <v>7604</v>
      </c>
      <c r="O248" t="s">
        <v>154</v>
      </c>
    </row>
    <row r="249" spans="1:20" x14ac:dyDescent="0.35">
      <c r="A249">
        <v>248</v>
      </c>
      <c r="B249" t="s">
        <v>358</v>
      </c>
      <c r="C249">
        <v>1784036</v>
      </c>
      <c r="D249">
        <v>1784036</v>
      </c>
      <c r="E249">
        <v>1</v>
      </c>
      <c r="F249" t="s">
        <v>151</v>
      </c>
      <c r="G249">
        <v>207</v>
      </c>
      <c r="H249" t="s">
        <v>1009</v>
      </c>
      <c r="I249">
        <v>1782387</v>
      </c>
      <c r="J249">
        <v>1815491</v>
      </c>
      <c r="K249" t="s">
        <v>161</v>
      </c>
      <c r="L249" t="s">
        <v>153</v>
      </c>
      <c r="M249">
        <v>1649</v>
      </c>
      <c r="N249">
        <v>1649</v>
      </c>
      <c r="O249" t="s">
        <v>154</v>
      </c>
    </row>
    <row r="250" spans="1:20" x14ac:dyDescent="0.35">
      <c r="A250">
        <v>249</v>
      </c>
      <c r="B250" t="s">
        <v>358</v>
      </c>
      <c r="C250">
        <v>4822803</v>
      </c>
      <c r="D250">
        <v>4822803</v>
      </c>
      <c r="E250">
        <v>1</v>
      </c>
      <c r="F250" t="s">
        <v>151</v>
      </c>
      <c r="G250">
        <v>208</v>
      </c>
      <c r="H250" t="s">
        <v>364</v>
      </c>
      <c r="I250">
        <v>4898687</v>
      </c>
      <c r="J250">
        <v>4899172</v>
      </c>
      <c r="K250" t="s">
        <v>161</v>
      </c>
      <c r="L250" t="s">
        <v>156</v>
      </c>
      <c r="M250">
        <v>-75884</v>
      </c>
      <c r="N250">
        <v>75884</v>
      </c>
      <c r="O250" t="s">
        <v>154</v>
      </c>
      <c r="Q250" t="s">
        <v>324</v>
      </c>
      <c r="R250" t="s">
        <v>325</v>
      </c>
      <c r="S250" t="s">
        <v>326</v>
      </c>
      <c r="T250" t="s">
        <v>159</v>
      </c>
    </row>
    <row r="251" spans="1:20" x14ac:dyDescent="0.35">
      <c r="A251">
        <v>250</v>
      </c>
      <c r="B251" t="s">
        <v>358</v>
      </c>
      <c r="C251">
        <v>19252233</v>
      </c>
      <c r="D251">
        <v>19252233</v>
      </c>
      <c r="E251">
        <v>1</v>
      </c>
      <c r="F251" t="s">
        <v>151</v>
      </c>
      <c r="G251">
        <v>209</v>
      </c>
      <c r="H251" t="s">
        <v>1010</v>
      </c>
      <c r="I251">
        <v>19122674</v>
      </c>
      <c r="J251">
        <v>19326874</v>
      </c>
      <c r="K251" t="s">
        <v>152</v>
      </c>
      <c r="L251" t="s">
        <v>153</v>
      </c>
      <c r="M251">
        <v>74641</v>
      </c>
      <c r="N251">
        <v>74641</v>
      </c>
      <c r="O251" t="s">
        <v>154</v>
      </c>
      <c r="P251" t="s">
        <v>1011</v>
      </c>
      <c r="Q251" t="s">
        <v>1012</v>
      </c>
      <c r="R251" t="s">
        <v>1013</v>
      </c>
      <c r="S251" t="s">
        <v>159</v>
      </c>
    </row>
    <row r="252" spans="1:20" x14ac:dyDescent="0.35">
      <c r="A252">
        <v>251</v>
      </c>
      <c r="B252" t="s">
        <v>358</v>
      </c>
      <c r="C252">
        <v>21276347</v>
      </c>
      <c r="D252">
        <v>21276347</v>
      </c>
      <c r="E252">
        <v>1</v>
      </c>
      <c r="F252" t="s">
        <v>151</v>
      </c>
      <c r="G252">
        <v>210</v>
      </c>
      <c r="H252" t="s">
        <v>1014</v>
      </c>
      <c r="I252">
        <v>21126043</v>
      </c>
      <c r="J252">
        <v>21229870</v>
      </c>
      <c r="K252" t="s">
        <v>152</v>
      </c>
      <c r="L252" t="s">
        <v>156</v>
      </c>
      <c r="M252">
        <v>-46477</v>
      </c>
      <c r="N252">
        <v>46477</v>
      </c>
      <c r="O252" t="s">
        <v>154</v>
      </c>
      <c r="P252" t="s">
        <v>1015</v>
      </c>
      <c r="Q252" t="s">
        <v>1016</v>
      </c>
      <c r="R252" t="s">
        <v>1017</v>
      </c>
      <c r="S252" t="s">
        <v>159</v>
      </c>
    </row>
    <row r="253" spans="1:20" x14ac:dyDescent="0.35">
      <c r="A253">
        <v>252</v>
      </c>
      <c r="B253" t="s">
        <v>365</v>
      </c>
      <c r="C253">
        <v>25635600</v>
      </c>
      <c r="D253">
        <v>25635600</v>
      </c>
      <c r="E253">
        <v>1</v>
      </c>
      <c r="F253" t="s">
        <v>151</v>
      </c>
      <c r="G253">
        <v>211</v>
      </c>
      <c r="H253" t="s">
        <v>1018</v>
      </c>
      <c r="I253">
        <v>25682612</v>
      </c>
      <c r="J253">
        <v>25745171</v>
      </c>
      <c r="K253" t="s">
        <v>161</v>
      </c>
      <c r="L253" t="s">
        <v>156</v>
      </c>
      <c r="M253">
        <v>-47012</v>
      </c>
      <c r="N253">
        <v>47012</v>
      </c>
      <c r="O253" t="s">
        <v>154</v>
      </c>
    </row>
    <row r="254" spans="1:20" x14ac:dyDescent="0.35">
      <c r="A254">
        <v>253</v>
      </c>
      <c r="B254" t="s">
        <v>365</v>
      </c>
      <c r="C254">
        <v>29464575</v>
      </c>
      <c r="D254">
        <v>29464575</v>
      </c>
      <c r="E254">
        <v>1</v>
      </c>
      <c r="F254" t="s">
        <v>151</v>
      </c>
      <c r="G254">
        <v>212</v>
      </c>
      <c r="H254" t="s">
        <v>1019</v>
      </c>
      <c r="I254">
        <v>28610426</v>
      </c>
      <c r="J254">
        <v>29579736</v>
      </c>
      <c r="K254" t="s">
        <v>161</v>
      </c>
      <c r="L254" t="s">
        <v>153</v>
      </c>
      <c r="M254">
        <v>854149</v>
      </c>
      <c r="N254">
        <v>115161</v>
      </c>
      <c r="O254" t="s">
        <v>157</v>
      </c>
      <c r="P254" t="s">
        <v>1020</v>
      </c>
      <c r="Q254" t="s">
        <v>1021</v>
      </c>
      <c r="R254" t="s">
        <v>1022</v>
      </c>
      <c r="S254" t="s">
        <v>159</v>
      </c>
    </row>
    <row r="255" spans="1:20" x14ac:dyDescent="0.35">
      <c r="A255">
        <v>254</v>
      </c>
      <c r="B255" t="s">
        <v>365</v>
      </c>
      <c r="C255">
        <v>29464575</v>
      </c>
      <c r="D255">
        <v>29464575</v>
      </c>
      <c r="E255">
        <v>1</v>
      </c>
      <c r="F255" t="s">
        <v>151</v>
      </c>
      <c r="G255">
        <v>212</v>
      </c>
      <c r="H255" t="s">
        <v>1023</v>
      </c>
      <c r="I255">
        <v>29508317</v>
      </c>
      <c r="J255">
        <v>29533170</v>
      </c>
      <c r="K255" t="s">
        <v>161</v>
      </c>
      <c r="L255" t="s">
        <v>156</v>
      </c>
      <c r="M255">
        <v>-43742</v>
      </c>
      <c r="N255">
        <v>43742</v>
      </c>
      <c r="O255" t="s">
        <v>154</v>
      </c>
      <c r="Q255" t="s">
        <v>1024</v>
      </c>
      <c r="R255" t="s">
        <v>1025</v>
      </c>
      <c r="S255" t="s">
        <v>253</v>
      </c>
    </row>
    <row r="256" spans="1:20" x14ac:dyDescent="0.35">
      <c r="A256">
        <v>255</v>
      </c>
      <c r="B256" t="s">
        <v>365</v>
      </c>
      <c r="C256">
        <v>29635261</v>
      </c>
      <c r="D256">
        <v>29635261</v>
      </c>
      <c r="E256">
        <v>1</v>
      </c>
      <c r="F256" t="s">
        <v>151</v>
      </c>
      <c r="G256">
        <v>213</v>
      </c>
      <c r="H256" t="s">
        <v>1026</v>
      </c>
      <c r="I256">
        <v>29581658</v>
      </c>
      <c r="J256">
        <v>29777525</v>
      </c>
      <c r="K256" t="s">
        <v>161</v>
      </c>
      <c r="L256" t="s">
        <v>153</v>
      </c>
      <c r="M256">
        <v>53603</v>
      </c>
      <c r="N256">
        <v>53603</v>
      </c>
      <c r="O256" t="s">
        <v>154</v>
      </c>
      <c r="P256" t="s">
        <v>1027</v>
      </c>
      <c r="Q256" t="s">
        <v>1028</v>
      </c>
      <c r="R256" t="s">
        <v>1029</v>
      </c>
      <c r="S256" t="s">
        <v>238</v>
      </c>
    </row>
    <row r="257" spans="1:19" x14ac:dyDescent="0.35">
      <c r="A257">
        <v>256</v>
      </c>
      <c r="B257" t="s">
        <v>366</v>
      </c>
      <c r="C257">
        <v>24622112</v>
      </c>
      <c r="D257">
        <v>24622112</v>
      </c>
      <c r="E257">
        <v>1</v>
      </c>
      <c r="F257" t="s">
        <v>151</v>
      </c>
      <c r="G257">
        <v>214</v>
      </c>
      <c r="H257" t="s">
        <v>367</v>
      </c>
      <c r="I257">
        <v>24610560</v>
      </c>
      <c r="J257">
        <v>24610982</v>
      </c>
      <c r="K257" t="s">
        <v>161</v>
      </c>
      <c r="L257" t="s">
        <v>160</v>
      </c>
      <c r="M257">
        <v>11552</v>
      </c>
      <c r="N257">
        <v>11130</v>
      </c>
      <c r="O257" t="s">
        <v>154</v>
      </c>
    </row>
    <row r="258" spans="1:19" x14ac:dyDescent="0.35">
      <c r="A258">
        <v>257</v>
      </c>
      <c r="B258" t="s">
        <v>366</v>
      </c>
      <c r="C258">
        <v>24642473</v>
      </c>
      <c r="D258">
        <v>24642473</v>
      </c>
      <c r="E258">
        <v>1</v>
      </c>
      <c r="F258" t="s">
        <v>151</v>
      </c>
      <c r="G258">
        <v>215</v>
      </c>
      <c r="H258" t="s">
        <v>367</v>
      </c>
      <c r="I258">
        <v>24610560</v>
      </c>
      <c r="J258">
        <v>24610982</v>
      </c>
      <c r="K258" t="s">
        <v>161</v>
      </c>
      <c r="L258" t="s">
        <v>160</v>
      </c>
      <c r="M258">
        <v>31913</v>
      </c>
      <c r="N258">
        <v>31491</v>
      </c>
      <c r="O258" t="s">
        <v>154</v>
      </c>
    </row>
    <row r="259" spans="1:19" x14ac:dyDescent="0.35">
      <c r="A259">
        <v>258</v>
      </c>
      <c r="B259" t="s">
        <v>366</v>
      </c>
      <c r="C259">
        <v>24657487</v>
      </c>
      <c r="D259">
        <v>24657487</v>
      </c>
      <c r="E259">
        <v>1</v>
      </c>
      <c r="F259" t="s">
        <v>151</v>
      </c>
      <c r="G259">
        <v>216</v>
      </c>
      <c r="H259" t="s">
        <v>367</v>
      </c>
      <c r="I259">
        <v>24610560</v>
      </c>
      <c r="J259">
        <v>24610982</v>
      </c>
      <c r="K259" t="s">
        <v>161</v>
      </c>
      <c r="L259" t="s">
        <v>160</v>
      </c>
      <c r="M259">
        <v>46927</v>
      </c>
      <c r="N259">
        <v>46505</v>
      </c>
      <c r="O259" t="s">
        <v>154</v>
      </c>
    </row>
    <row r="260" spans="1:19" x14ac:dyDescent="0.35">
      <c r="A260">
        <v>259</v>
      </c>
      <c r="B260" t="s">
        <v>366</v>
      </c>
      <c r="C260">
        <v>25070561</v>
      </c>
      <c r="D260">
        <v>25070561</v>
      </c>
      <c r="E260">
        <v>1</v>
      </c>
      <c r="F260" t="s">
        <v>151</v>
      </c>
      <c r="G260">
        <v>217</v>
      </c>
      <c r="H260" t="s">
        <v>368</v>
      </c>
      <c r="I260">
        <v>25066491</v>
      </c>
      <c r="J260">
        <v>25067724</v>
      </c>
      <c r="K260" t="s">
        <v>161</v>
      </c>
      <c r="L260" t="s">
        <v>160</v>
      </c>
      <c r="M260">
        <v>4070</v>
      </c>
      <c r="N260">
        <v>2837</v>
      </c>
      <c r="O260" t="s">
        <v>154</v>
      </c>
      <c r="Q260" t="s">
        <v>369</v>
      </c>
      <c r="R260" t="s">
        <v>370</v>
      </c>
      <c r="S260" t="s">
        <v>162</v>
      </c>
    </row>
    <row r="261" spans="1:19" x14ac:dyDescent="0.35">
      <c r="A261">
        <v>260</v>
      </c>
      <c r="B261" t="s">
        <v>371</v>
      </c>
      <c r="C261">
        <v>3477504</v>
      </c>
      <c r="D261">
        <v>3477504</v>
      </c>
      <c r="E261">
        <v>1</v>
      </c>
      <c r="F261" t="s">
        <v>151</v>
      </c>
      <c r="G261">
        <v>218</v>
      </c>
      <c r="H261" t="s">
        <v>1030</v>
      </c>
      <c r="I261">
        <v>3454327</v>
      </c>
      <c r="J261">
        <v>3454433</v>
      </c>
      <c r="K261" t="s">
        <v>152</v>
      </c>
      <c r="L261" t="s">
        <v>156</v>
      </c>
      <c r="M261">
        <v>-23071</v>
      </c>
      <c r="N261">
        <v>23071</v>
      </c>
      <c r="O261" t="s">
        <v>154</v>
      </c>
      <c r="P261" t="s">
        <v>187</v>
      </c>
    </row>
    <row r="262" spans="1:19" x14ac:dyDescent="0.35">
      <c r="A262">
        <v>261</v>
      </c>
      <c r="B262" t="s">
        <v>1031</v>
      </c>
      <c r="C262">
        <v>823663</v>
      </c>
      <c r="D262">
        <v>823663</v>
      </c>
      <c r="E262">
        <v>1</v>
      </c>
      <c r="F262" t="s">
        <v>151</v>
      </c>
      <c r="G262">
        <v>219</v>
      </c>
      <c r="H262" t="s">
        <v>1032</v>
      </c>
      <c r="I262">
        <v>616080</v>
      </c>
      <c r="J262">
        <v>1153700</v>
      </c>
      <c r="K262" t="s">
        <v>161</v>
      </c>
      <c r="L262" t="s">
        <v>153</v>
      </c>
      <c r="M262">
        <v>207583</v>
      </c>
      <c r="N262">
        <v>207583</v>
      </c>
      <c r="O262" t="s">
        <v>154</v>
      </c>
      <c r="P262" t="s">
        <v>1033</v>
      </c>
      <c r="Q262" t="s">
        <v>1034</v>
      </c>
      <c r="R262" t="s">
        <v>1035</v>
      </c>
      <c r="S262" t="s">
        <v>1036</v>
      </c>
    </row>
    <row r="263" spans="1:19" x14ac:dyDescent="0.35">
      <c r="A263">
        <v>262</v>
      </c>
      <c r="B263" t="s">
        <v>1031</v>
      </c>
      <c r="C263">
        <v>838511</v>
      </c>
      <c r="D263">
        <v>838511</v>
      </c>
      <c r="E263">
        <v>1</v>
      </c>
      <c r="F263" t="s">
        <v>151</v>
      </c>
      <c r="G263">
        <v>220</v>
      </c>
      <c r="H263" t="s">
        <v>1032</v>
      </c>
      <c r="I263">
        <v>616080</v>
      </c>
      <c r="J263">
        <v>1153700</v>
      </c>
      <c r="K263" t="s">
        <v>161</v>
      </c>
      <c r="L263" t="s">
        <v>153</v>
      </c>
      <c r="M263">
        <v>222431</v>
      </c>
      <c r="N263">
        <v>222431</v>
      </c>
      <c r="O263" t="s">
        <v>154</v>
      </c>
      <c r="P263" t="s">
        <v>1033</v>
      </c>
      <c r="Q263" t="s">
        <v>1034</v>
      </c>
      <c r="R263" t="s">
        <v>1035</v>
      </c>
      <c r="S263" t="s">
        <v>1036</v>
      </c>
    </row>
    <row r="264" spans="1:19" x14ac:dyDescent="0.35">
      <c r="A264">
        <v>263</v>
      </c>
      <c r="B264" t="s">
        <v>1031</v>
      </c>
      <c r="C264">
        <v>854378</v>
      </c>
      <c r="D264">
        <v>854378</v>
      </c>
      <c r="E264">
        <v>1</v>
      </c>
      <c r="F264" t="s">
        <v>151</v>
      </c>
      <c r="G264">
        <v>221</v>
      </c>
      <c r="H264" t="s">
        <v>1032</v>
      </c>
      <c r="I264">
        <v>616080</v>
      </c>
      <c r="J264">
        <v>1153700</v>
      </c>
      <c r="K264" t="s">
        <v>161</v>
      </c>
      <c r="L264" t="s">
        <v>153</v>
      </c>
      <c r="M264">
        <v>238298</v>
      </c>
      <c r="N264">
        <v>238298</v>
      </c>
      <c r="O264" t="s">
        <v>154</v>
      </c>
      <c r="P264" t="s">
        <v>1033</v>
      </c>
      <c r="Q264" t="s">
        <v>1034</v>
      </c>
      <c r="R264" t="s">
        <v>1035</v>
      </c>
      <c r="S264" t="s">
        <v>1036</v>
      </c>
    </row>
    <row r="265" spans="1:19" x14ac:dyDescent="0.35">
      <c r="A265">
        <v>264</v>
      </c>
      <c r="B265" t="s">
        <v>1031</v>
      </c>
      <c r="C265">
        <v>7146325</v>
      </c>
      <c r="D265">
        <v>7146325</v>
      </c>
      <c r="E265">
        <v>1</v>
      </c>
      <c r="F265" t="s">
        <v>151</v>
      </c>
      <c r="G265">
        <v>222</v>
      </c>
      <c r="H265" t="s">
        <v>1037</v>
      </c>
      <c r="I265">
        <v>7106994</v>
      </c>
      <c r="J265">
        <v>7390398</v>
      </c>
      <c r="K265" t="s">
        <v>161</v>
      </c>
      <c r="L265" t="s">
        <v>153</v>
      </c>
      <c r="M265">
        <v>39331</v>
      </c>
      <c r="N265">
        <v>39331</v>
      </c>
      <c r="O265" t="s">
        <v>154</v>
      </c>
      <c r="P265" t="s">
        <v>1038</v>
      </c>
      <c r="Q265" t="s">
        <v>1039</v>
      </c>
      <c r="R265" t="s">
        <v>1040</v>
      </c>
      <c r="S265" t="s">
        <v>238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1D19-5045-4B5B-BA15-05BFBCC4FEF2}">
  <dimension ref="A1:P265"/>
  <sheetViews>
    <sheetView topLeftCell="E1" workbookViewId="0">
      <selection activeCell="P5" sqref="P5"/>
    </sheetView>
  </sheetViews>
  <sheetFormatPr defaultRowHeight="14.5" x14ac:dyDescent="0.35"/>
  <cols>
    <col min="7" max="7" width="39.1796875" bestFit="1" customWidth="1"/>
    <col min="16" max="16" width="39.1796875" bestFit="1" customWidth="1"/>
  </cols>
  <sheetData>
    <row r="1" spans="1:16" x14ac:dyDescent="0.35">
      <c r="A1" t="s">
        <v>132</v>
      </c>
      <c r="B1" t="s">
        <v>133</v>
      </c>
      <c r="C1" t="s">
        <v>372</v>
      </c>
      <c r="D1" t="s">
        <v>373</v>
      </c>
      <c r="E1" t="s">
        <v>374</v>
      </c>
      <c r="F1" t="s">
        <v>375</v>
      </c>
      <c r="G1" t="s">
        <v>376</v>
      </c>
      <c r="J1" t="s">
        <v>132</v>
      </c>
      <c r="K1" t="s">
        <v>133</v>
      </c>
      <c r="L1" t="s">
        <v>372</v>
      </c>
      <c r="M1" t="s">
        <v>373</v>
      </c>
      <c r="N1" t="s">
        <v>374</v>
      </c>
      <c r="O1" t="s">
        <v>375</v>
      </c>
      <c r="P1" t="s">
        <v>376</v>
      </c>
    </row>
    <row r="2" spans="1:16" x14ac:dyDescent="0.35">
      <c r="A2" t="s">
        <v>150</v>
      </c>
      <c r="B2">
        <v>5159885</v>
      </c>
      <c r="C2" t="str">
        <f>IF(ISBLANK(ChIP!P2),ChIP!H2,ChIP!P2)</f>
        <v>ENSCAFG00000000027</v>
      </c>
      <c r="D2">
        <f>IF(AND(ChIP!B2=ChIP!B1,ChIP!C2=ChIP!C1),D1+1,1)</f>
        <v>1</v>
      </c>
      <c r="E2">
        <f>_xlfn.MAXIFS(D:D,B:B,B2,A:A,A2)</f>
        <v>1</v>
      </c>
      <c r="F2">
        <f>IF(E2=D2,1,0)</f>
        <v>1</v>
      </c>
      <c r="G2" t="str">
        <f>IF(AND(A2=A1,B2=B1),G1&amp;","&amp;C2,C2)</f>
        <v>ENSCAFG00000000027</v>
      </c>
      <c r="J2" t="s">
        <v>150</v>
      </c>
      <c r="K2">
        <v>5159885</v>
      </c>
      <c r="L2" t="s">
        <v>844</v>
      </c>
      <c r="M2">
        <v>1</v>
      </c>
      <c r="N2">
        <v>1</v>
      </c>
      <c r="O2">
        <v>1</v>
      </c>
      <c r="P2" t="s">
        <v>844</v>
      </c>
    </row>
    <row r="3" spans="1:16" x14ac:dyDescent="0.35">
      <c r="A3" t="s">
        <v>150</v>
      </c>
      <c r="B3">
        <v>5310127</v>
      </c>
      <c r="C3" t="str">
        <f>IF(ISBLANK(ChIP!P3),ChIP!H3,ChIP!P3)</f>
        <v>ENSCAFG00000000030</v>
      </c>
      <c r="D3">
        <f>IF(AND(ChIP!B3=ChIP!B2,ChIP!C3=ChIP!C2),D2+1,1)</f>
        <v>1</v>
      </c>
      <c r="E3">
        <f t="shared" ref="E3:E66" si="0">_xlfn.MAXIFS(D:D,B:B,B3,A:A,A3)</f>
        <v>1</v>
      </c>
      <c r="F3">
        <f t="shared" ref="F3:F66" si="1">IF(E3=D3,1,0)</f>
        <v>1</v>
      </c>
      <c r="G3" t="str">
        <f t="shared" ref="G3:G66" si="2">IF(AND(A3=A2,B3=B2),G2&amp;","&amp;C3,C3)</f>
        <v>ENSCAFG00000000030</v>
      </c>
      <c r="J3" t="s">
        <v>150</v>
      </c>
      <c r="K3">
        <v>5310127</v>
      </c>
      <c r="L3" t="s">
        <v>845</v>
      </c>
      <c r="M3">
        <v>1</v>
      </c>
      <c r="N3">
        <v>1</v>
      </c>
      <c r="O3">
        <v>1</v>
      </c>
      <c r="P3" t="s">
        <v>845</v>
      </c>
    </row>
    <row r="4" spans="1:16" x14ac:dyDescent="0.35">
      <c r="A4" t="s">
        <v>150</v>
      </c>
      <c r="B4">
        <v>5872563</v>
      </c>
      <c r="C4" t="str">
        <f>IF(ISBLANK(ChIP!P4),ChIP!H4,ChIP!P4)</f>
        <v>ENSCAFG00000047479</v>
      </c>
      <c r="D4">
        <f>IF(AND(ChIP!B4=ChIP!B3,ChIP!C4=ChIP!C3),D3+1,1)</f>
        <v>1</v>
      </c>
      <c r="E4">
        <f t="shared" si="0"/>
        <v>1</v>
      </c>
      <c r="F4">
        <f t="shared" si="1"/>
        <v>1</v>
      </c>
      <c r="G4" t="str">
        <f t="shared" si="2"/>
        <v>ENSCAFG00000047479</v>
      </c>
      <c r="J4" t="s">
        <v>150</v>
      </c>
      <c r="K4">
        <v>5872563</v>
      </c>
      <c r="L4" t="s">
        <v>848</v>
      </c>
      <c r="M4">
        <v>1</v>
      </c>
      <c r="N4">
        <v>1</v>
      </c>
      <c r="O4">
        <v>1</v>
      </c>
      <c r="P4" t="s">
        <v>848</v>
      </c>
    </row>
    <row r="5" spans="1:16" x14ac:dyDescent="0.35">
      <c r="A5" t="s">
        <v>150</v>
      </c>
      <c r="B5">
        <v>6052112</v>
      </c>
      <c r="C5" t="str">
        <f>IF(ISBLANK(ChIP!P5),ChIP!H5,ChIP!P5)</f>
        <v>NETO1</v>
      </c>
      <c r="D5">
        <f>IF(AND(ChIP!B5=ChIP!B4,ChIP!C5=ChIP!C4),D4+1,1)</f>
        <v>1</v>
      </c>
      <c r="E5">
        <f t="shared" si="0"/>
        <v>1</v>
      </c>
      <c r="F5">
        <f t="shared" si="1"/>
        <v>1</v>
      </c>
      <c r="G5" t="str">
        <f t="shared" si="2"/>
        <v>NETO1</v>
      </c>
      <c r="J5" t="s">
        <v>150</v>
      </c>
      <c r="K5">
        <v>6052112</v>
      </c>
      <c r="L5" t="s">
        <v>850</v>
      </c>
      <c r="M5">
        <v>1</v>
      </c>
      <c r="N5">
        <v>1</v>
      </c>
      <c r="O5">
        <v>1</v>
      </c>
      <c r="P5" t="s">
        <v>850</v>
      </c>
    </row>
    <row r="6" spans="1:16" x14ac:dyDescent="0.35">
      <c r="A6" t="s">
        <v>150</v>
      </c>
      <c r="B6">
        <v>43001368</v>
      </c>
      <c r="C6" t="str">
        <f>IF(ISBLANK(ChIP!P6),ChIP!H6,ChIP!P6)</f>
        <v>ENSCAFG00000000540</v>
      </c>
      <c r="D6">
        <f>IF(AND(ChIP!B6=ChIP!B5,ChIP!C6=ChIP!C5),D5+1,1)</f>
        <v>1</v>
      </c>
      <c r="E6">
        <f t="shared" si="0"/>
        <v>1</v>
      </c>
      <c r="F6">
        <f t="shared" si="1"/>
        <v>1</v>
      </c>
      <c r="G6" t="str">
        <f t="shared" si="2"/>
        <v>ENSCAFG00000000540</v>
      </c>
      <c r="J6" t="s">
        <v>150</v>
      </c>
      <c r="K6">
        <v>43001368</v>
      </c>
      <c r="L6" t="s">
        <v>165</v>
      </c>
      <c r="M6">
        <v>1</v>
      </c>
      <c r="N6">
        <v>1</v>
      </c>
      <c r="O6">
        <v>1</v>
      </c>
      <c r="P6" t="s">
        <v>165</v>
      </c>
    </row>
    <row r="7" spans="1:16" x14ac:dyDescent="0.35">
      <c r="A7" t="s">
        <v>150</v>
      </c>
      <c r="B7">
        <v>43153646</v>
      </c>
      <c r="C7" t="str">
        <f>IF(ISBLANK(ChIP!P7),ChIP!H7,ChIP!P7)</f>
        <v>FBXO5</v>
      </c>
      <c r="D7">
        <f>IF(AND(ChIP!B7=ChIP!B6,ChIP!C7=ChIP!C6),D6+1,1)</f>
        <v>1</v>
      </c>
      <c r="E7">
        <f t="shared" si="0"/>
        <v>1</v>
      </c>
      <c r="F7">
        <f t="shared" si="1"/>
        <v>1</v>
      </c>
      <c r="G7" t="str">
        <f t="shared" si="2"/>
        <v>FBXO5</v>
      </c>
      <c r="J7" t="s">
        <v>150</v>
      </c>
      <c r="K7">
        <v>43153646</v>
      </c>
      <c r="L7" t="s">
        <v>854</v>
      </c>
      <c r="M7">
        <v>1</v>
      </c>
      <c r="N7">
        <v>1</v>
      </c>
      <c r="O7">
        <v>1</v>
      </c>
      <c r="P7" t="s">
        <v>854</v>
      </c>
    </row>
    <row r="8" spans="1:16" x14ac:dyDescent="0.35">
      <c r="A8" t="s">
        <v>150</v>
      </c>
      <c r="B8">
        <v>43166291</v>
      </c>
      <c r="C8" t="str">
        <f>IF(ISBLANK(ChIP!P8),ChIP!H8,ChIP!P8)</f>
        <v>MTRF1L</v>
      </c>
      <c r="D8">
        <f>IF(AND(ChIP!B8=ChIP!B7,ChIP!C8=ChIP!C7),D7+1,1)</f>
        <v>1</v>
      </c>
      <c r="E8">
        <f t="shared" si="0"/>
        <v>1</v>
      </c>
      <c r="F8">
        <f t="shared" si="1"/>
        <v>1</v>
      </c>
      <c r="G8" t="str">
        <f t="shared" si="2"/>
        <v>MTRF1L</v>
      </c>
      <c r="J8" t="s">
        <v>150</v>
      </c>
      <c r="K8">
        <v>43166291</v>
      </c>
      <c r="L8" t="s">
        <v>858</v>
      </c>
      <c r="M8">
        <v>1</v>
      </c>
      <c r="N8">
        <v>1</v>
      </c>
      <c r="O8">
        <v>1</v>
      </c>
      <c r="P8" t="s">
        <v>858</v>
      </c>
    </row>
    <row r="9" spans="1:16" x14ac:dyDescent="0.35">
      <c r="A9" t="s">
        <v>150</v>
      </c>
      <c r="B9">
        <v>50801975</v>
      </c>
      <c r="C9" t="str">
        <f>IF(ISBLANK(ChIP!P9),ChIP!H9,ChIP!P9)</f>
        <v>PRKN</v>
      </c>
      <c r="D9">
        <f>IF(AND(ChIP!B9=ChIP!B8,ChIP!C9=ChIP!C8),D8+1,1)</f>
        <v>1</v>
      </c>
      <c r="E9">
        <f t="shared" si="0"/>
        <v>2</v>
      </c>
      <c r="F9">
        <f t="shared" si="1"/>
        <v>0</v>
      </c>
      <c r="G9" t="str">
        <f t="shared" si="2"/>
        <v>PRKN</v>
      </c>
      <c r="J9" t="s">
        <v>150</v>
      </c>
      <c r="K9">
        <v>50801975</v>
      </c>
      <c r="L9" t="s">
        <v>173</v>
      </c>
      <c r="M9">
        <v>2</v>
      </c>
      <c r="N9">
        <v>2</v>
      </c>
      <c r="O9">
        <v>1</v>
      </c>
      <c r="P9" t="s">
        <v>377</v>
      </c>
    </row>
    <row r="10" spans="1:16" x14ac:dyDescent="0.35">
      <c r="A10" t="s">
        <v>150</v>
      </c>
      <c r="B10">
        <v>50801975</v>
      </c>
      <c r="C10" t="str">
        <f>IF(ISBLANK(ChIP!P10),ChIP!H10,ChIP!P10)</f>
        <v>ENSCAFG00000047498</v>
      </c>
      <c r="D10">
        <f>IF(AND(ChIP!B10=ChIP!B9,ChIP!C10=ChIP!C9),D9+1,1)</f>
        <v>2</v>
      </c>
      <c r="E10">
        <f t="shared" si="0"/>
        <v>2</v>
      </c>
      <c r="F10">
        <f t="shared" si="1"/>
        <v>1</v>
      </c>
      <c r="G10" t="str">
        <f t="shared" si="2"/>
        <v>PRKN,ENSCAFG00000047498</v>
      </c>
      <c r="J10" t="s">
        <v>150</v>
      </c>
      <c r="K10">
        <v>96115461</v>
      </c>
      <c r="L10" t="s">
        <v>175</v>
      </c>
      <c r="M10">
        <v>1</v>
      </c>
      <c r="N10">
        <v>1</v>
      </c>
      <c r="O10">
        <v>1</v>
      </c>
      <c r="P10" t="s">
        <v>175</v>
      </c>
    </row>
    <row r="11" spans="1:16" x14ac:dyDescent="0.35">
      <c r="A11" t="s">
        <v>150</v>
      </c>
      <c r="B11">
        <v>96115461</v>
      </c>
      <c r="C11" t="str">
        <f>IF(ISBLANK(ChIP!P11),ChIP!H11,ChIP!P11)</f>
        <v>ENSCAFG00000047511</v>
      </c>
      <c r="D11">
        <f>IF(AND(ChIP!B11=ChIP!B10,ChIP!C11=ChIP!C10),D10+1,1)</f>
        <v>1</v>
      </c>
      <c r="E11">
        <f t="shared" si="0"/>
        <v>1</v>
      </c>
      <c r="F11">
        <f t="shared" si="1"/>
        <v>1</v>
      </c>
      <c r="G11" t="str">
        <f t="shared" si="2"/>
        <v>ENSCAFG00000047511</v>
      </c>
      <c r="J11" t="s">
        <v>176</v>
      </c>
      <c r="K11">
        <v>18035654</v>
      </c>
      <c r="L11" t="s">
        <v>863</v>
      </c>
      <c r="M11">
        <v>2</v>
      </c>
      <c r="N11">
        <v>2</v>
      </c>
      <c r="O11">
        <v>1</v>
      </c>
      <c r="P11" t="s">
        <v>1041</v>
      </c>
    </row>
    <row r="12" spans="1:16" x14ac:dyDescent="0.35">
      <c r="A12" t="s">
        <v>176</v>
      </c>
      <c r="B12">
        <v>18035654</v>
      </c>
      <c r="C12" t="str">
        <f>IF(ISBLANK(ChIP!P12),ChIP!H12,ChIP!P12)</f>
        <v>MPP7</v>
      </c>
      <c r="D12">
        <f>IF(AND(ChIP!B12=ChIP!B11,ChIP!C12=ChIP!C11),D11+1,1)</f>
        <v>1</v>
      </c>
      <c r="E12">
        <f t="shared" si="0"/>
        <v>2</v>
      </c>
      <c r="F12">
        <f t="shared" si="1"/>
        <v>0</v>
      </c>
      <c r="G12" t="str">
        <f t="shared" si="2"/>
        <v>MPP7</v>
      </c>
      <c r="J12" t="s">
        <v>176</v>
      </c>
      <c r="K12">
        <v>19458355</v>
      </c>
      <c r="L12" t="s">
        <v>864</v>
      </c>
      <c r="M12">
        <v>1</v>
      </c>
      <c r="N12">
        <v>1</v>
      </c>
      <c r="O12">
        <v>1</v>
      </c>
      <c r="P12" t="s">
        <v>864</v>
      </c>
    </row>
    <row r="13" spans="1:16" x14ac:dyDescent="0.35">
      <c r="A13" t="s">
        <v>176</v>
      </c>
      <c r="B13">
        <v>18035654</v>
      </c>
      <c r="C13" t="str">
        <f>IF(ISBLANK(ChIP!P13),ChIP!H13,ChIP!P13)</f>
        <v>ENSCAFG00000043024</v>
      </c>
      <c r="D13">
        <f>IF(AND(ChIP!B13=ChIP!B12,ChIP!C13=ChIP!C12),D12+1,1)</f>
        <v>2</v>
      </c>
      <c r="E13">
        <f t="shared" si="0"/>
        <v>2</v>
      </c>
      <c r="F13">
        <f t="shared" si="1"/>
        <v>1</v>
      </c>
      <c r="G13" t="str">
        <f t="shared" si="2"/>
        <v>MPP7,ENSCAFG00000043024</v>
      </c>
      <c r="J13" t="s">
        <v>176</v>
      </c>
      <c r="K13">
        <v>19490670</v>
      </c>
      <c r="L13" t="s">
        <v>866</v>
      </c>
      <c r="M13">
        <v>1</v>
      </c>
      <c r="N13">
        <v>1</v>
      </c>
      <c r="O13">
        <v>1</v>
      </c>
      <c r="P13" t="s">
        <v>866</v>
      </c>
    </row>
    <row r="14" spans="1:16" x14ac:dyDescent="0.35">
      <c r="A14" t="s">
        <v>176</v>
      </c>
      <c r="B14">
        <v>19458355</v>
      </c>
      <c r="C14" t="str">
        <f>IF(ISBLANK(ChIP!P14),ChIP!H14,ChIP!P14)</f>
        <v>ENSCAFG00000047625</v>
      </c>
      <c r="D14">
        <f>IF(AND(ChIP!B14=ChIP!B13,ChIP!C14=ChIP!C13),D13+1,1)</f>
        <v>1</v>
      </c>
      <c r="E14">
        <f t="shared" si="0"/>
        <v>1</v>
      </c>
      <c r="F14">
        <f t="shared" si="1"/>
        <v>1</v>
      </c>
      <c r="G14" t="str">
        <f t="shared" si="2"/>
        <v>ENSCAFG00000047625</v>
      </c>
      <c r="J14" t="s">
        <v>176</v>
      </c>
      <c r="K14">
        <v>19612695</v>
      </c>
      <c r="L14" t="s">
        <v>870</v>
      </c>
      <c r="M14">
        <v>2</v>
      </c>
      <c r="N14">
        <v>2</v>
      </c>
      <c r="O14">
        <v>1</v>
      </c>
      <c r="P14" t="s">
        <v>1042</v>
      </c>
    </row>
    <row r="15" spans="1:16" x14ac:dyDescent="0.35">
      <c r="A15" t="s">
        <v>176</v>
      </c>
      <c r="B15">
        <v>19490670</v>
      </c>
      <c r="C15" t="str">
        <f>IF(ISBLANK(ChIP!P15),ChIP!H15,ChIP!P15)</f>
        <v>ST8SIA6</v>
      </c>
      <c r="D15">
        <f>IF(AND(ChIP!B15=ChIP!B14,ChIP!C15=ChIP!C14),D14+1,1)</f>
        <v>1</v>
      </c>
      <c r="E15">
        <f t="shared" si="0"/>
        <v>1</v>
      </c>
      <c r="F15">
        <f t="shared" si="1"/>
        <v>1</v>
      </c>
      <c r="G15" t="str">
        <f t="shared" si="2"/>
        <v>ST8SIA6</v>
      </c>
      <c r="J15" t="s">
        <v>176</v>
      </c>
      <c r="K15">
        <v>61876498</v>
      </c>
      <c r="L15" t="s">
        <v>178</v>
      </c>
      <c r="M15">
        <v>1</v>
      </c>
      <c r="N15">
        <v>1</v>
      </c>
      <c r="O15">
        <v>1</v>
      </c>
      <c r="P15" t="s">
        <v>178</v>
      </c>
    </row>
    <row r="16" spans="1:16" x14ac:dyDescent="0.35">
      <c r="A16" t="s">
        <v>176</v>
      </c>
      <c r="B16">
        <v>19612695</v>
      </c>
      <c r="C16" t="str">
        <f>IF(ISBLANK(ChIP!P16),ChIP!H16,ChIP!P16)</f>
        <v>ST8SIA6</v>
      </c>
      <c r="D16">
        <f>IF(AND(ChIP!B16=ChIP!B15,ChIP!C16=ChIP!C15),D15+1,1)</f>
        <v>1</v>
      </c>
      <c r="E16">
        <f t="shared" si="0"/>
        <v>2</v>
      </c>
      <c r="F16">
        <f t="shared" si="1"/>
        <v>0</v>
      </c>
      <c r="G16" t="str">
        <f t="shared" si="2"/>
        <v>ST8SIA6</v>
      </c>
      <c r="J16" t="s">
        <v>176</v>
      </c>
      <c r="K16">
        <v>61880556</v>
      </c>
      <c r="L16" t="s">
        <v>178</v>
      </c>
      <c r="M16">
        <v>1</v>
      </c>
      <c r="N16">
        <v>1</v>
      </c>
      <c r="O16">
        <v>1</v>
      </c>
      <c r="P16" t="s">
        <v>178</v>
      </c>
    </row>
    <row r="17" spans="1:16" x14ac:dyDescent="0.35">
      <c r="A17" t="s">
        <v>176</v>
      </c>
      <c r="B17">
        <v>19612695</v>
      </c>
      <c r="C17" t="str">
        <f>IF(ISBLANK(ChIP!P17),ChIP!H17,ChIP!P17)</f>
        <v>TRDMT1</v>
      </c>
      <c r="D17">
        <f>IF(AND(ChIP!B17=ChIP!B16,ChIP!C17=ChIP!C16),D16+1,1)</f>
        <v>2</v>
      </c>
      <c r="E17">
        <f t="shared" si="0"/>
        <v>2</v>
      </c>
      <c r="F17">
        <f t="shared" si="1"/>
        <v>1</v>
      </c>
      <c r="G17" t="str">
        <f t="shared" si="2"/>
        <v>ST8SIA6,TRDMT1</v>
      </c>
      <c r="J17" t="s">
        <v>176</v>
      </c>
      <c r="K17">
        <v>61897779</v>
      </c>
      <c r="L17" t="s">
        <v>178</v>
      </c>
      <c r="M17">
        <v>1</v>
      </c>
      <c r="N17">
        <v>1</v>
      </c>
      <c r="O17">
        <v>1</v>
      </c>
      <c r="P17" t="s">
        <v>178</v>
      </c>
    </row>
    <row r="18" spans="1:16" x14ac:dyDescent="0.35">
      <c r="A18" t="s">
        <v>176</v>
      </c>
      <c r="B18">
        <v>61876498</v>
      </c>
      <c r="C18" t="str">
        <f>IF(ISBLANK(ChIP!P18),ChIP!H18,ChIP!P18)</f>
        <v>FTO</v>
      </c>
      <c r="D18">
        <f>IF(AND(ChIP!B18=ChIP!B17,ChIP!C18=ChIP!C17),D17+1,1)</f>
        <v>1</v>
      </c>
      <c r="E18">
        <f t="shared" si="0"/>
        <v>1</v>
      </c>
      <c r="F18">
        <f t="shared" si="1"/>
        <v>1</v>
      </c>
      <c r="G18" t="str">
        <f t="shared" si="2"/>
        <v>FTO</v>
      </c>
      <c r="J18" t="s">
        <v>176</v>
      </c>
      <c r="K18">
        <v>61901702</v>
      </c>
      <c r="L18" t="s">
        <v>178</v>
      </c>
      <c r="M18">
        <v>1</v>
      </c>
      <c r="N18">
        <v>1</v>
      </c>
      <c r="O18">
        <v>1</v>
      </c>
      <c r="P18" t="s">
        <v>178</v>
      </c>
    </row>
    <row r="19" spans="1:16" x14ac:dyDescent="0.35">
      <c r="A19" t="s">
        <v>176</v>
      </c>
      <c r="B19">
        <v>61880556</v>
      </c>
      <c r="C19" t="str">
        <f>IF(ISBLANK(ChIP!P19),ChIP!H19,ChIP!P19)</f>
        <v>FTO</v>
      </c>
      <c r="D19">
        <f>IF(AND(ChIP!B19=ChIP!B18,ChIP!C19=ChIP!C18),D18+1,1)</f>
        <v>1</v>
      </c>
      <c r="E19">
        <f t="shared" si="0"/>
        <v>1</v>
      </c>
      <c r="F19">
        <f t="shared" si="1"/>
        <v>1</v>
      </c>
      <c r="G19" t="str">
        <f t="shared" si="2"/>
        <v>FTO</v>
      </c>
      <c r="J19" t="s">
        <v>176</v>
      </c>
      <c r="K19">
        <v>71434345</v>
      </c>
      <c r="L19" t="s">
        <v>182</v>
      </c>
      <c r="M19">
        <v>1</v>
      </c>
      <c r="N19">
        <v>1</v>
      </c>
      <c r="O19">
        <v>1</v>
      </c>
      <c r="P19" t="s">
        <v>182</v>
      </c>
    </row>
    <row r="20" spans="1:16" x14ac:dyDescent="0.35">
      <c r="A20" t="s">
        <v>176</v>
      </c>
      <c r="B20">
        <v>61897779</v>
      </c>
      <c r="C20" t="str">
        <f>IF(ISBLANK(ChIP!P20),ChIP!H20,ChIP!P20)</f>
        <v>FTO</v>
      </c>
      <c r="D20">
        <f>IF(AND(ChIP!B20=ChIP!B19,ChIP!C20=ChIP!C19),D19+1,1)</f>
        <v>1</v>
      </c>
      <c r="E20">
        <f t="shared" si="0"/>
        <v>1</v>
      </c>
      <c r="F20">
        <f t="shared" si="1"/>
        <v>1</v>
      </c>
      <c r="G20" t="str">
        <f t="shared" si="2"/>
        <v>FTO</v>
      </c>
      <c r="J20" t="s">
        <v>186</v>
      </c>
      <c r="K20">
        <v>17490492</v>
      </c>
      <c r="L20" t="s">
        <v>188</v>
      </c>
      <c r="M20">
        <v>1</v>
      </c>
      <c r="N20">
        <v>1</v>
      </c>
      <c r="O20">
        <v>1</v>
      </c>
      <c r="P20" t="s">
        <v>188</v>
      </c>
    </row>
    <row r="21" spans="1:16" x14ac:dyDescent="0.35">
      <c r="A21" t="s">
        <v>176</v>
      </c>
      <c r="B21">
        <v>61901702</v>
      </c>
      <c r="C21" t="str">
        <f>IF(ISBLANK(ChIP!P21),ChIP!H21,ChIP!P21)</f>
        <v>FTO</v>
      </c>
      <c r="D21">
        <f>IF(AND(ChIP!B21=ChIP!B20,ChIP!C21=ChIP!C20),D20+1,1)</f>
        <v>1</v>
      </c>
      <c r="E21">
        <f t="shared" si="0"/>
        <v>1</v>
      </c>
      <c r="F21">
        <f t="shared" si="1"/>
        <v>1</v>
      </c>
      <c r="G21" t="str">
        <f t="shared" si="2"/>
        <v>FTO</v>
      </c>
      <c r="J21" t="s">
        <v>186</v>
      </c>
      <c r="K21">
        <v>17501276</v>
      </c>
      <c r="L21" t="s">
        <v>188</v>
      </c>
      <c r="M21">
        <v>1</v>
      </c>
      <c r="N21">
        <v>1</v>
      </c>
      <c r="O21">
        <v>1</v>
      </c>
      <c r="P21" t="s">
        <v>188</v>
      </c>
    </row>
    <row r="22" spans="1:16" x14ac:dyDescent="0.35">
      <c r="A22" t="s">
        <v>176</v>
      </c>
      <c r="B22">
        <v>71434345</v>
      </c>
      <c r="C22" t="str">
        <f>IF(ISBLANK(ChIP!P22),ChIP!H22,ChIP!P22)</f>
        <v>SRSF4</v>
      </c>
      <c r="D22">
        <f>IF(AND(ChIP!B22=ChIP!B21,ChIP!C22=ChIP!C21),D21+1,1)</f>
        <v>1</v>
      </c>
      <c r="E22">
        <f t="shared" si="0"/>
        <v>1</v>
      </c>
      <c r="F22">
        <f t="shared" si="1"/>
        <v>1</v>
      </c>
      <c r="G22" t="str">
        <f t="shared" si="2"/>
        <v>SRSF4</v>
      </c>
      <c r="J22" t="s">
        <v>186</v>
      </c>
      <c r="K22">
        <v>17516194</v>
      </c>
      <c r="L22" t="s">
        <v>188</v>
      </c>
      <c r="M22">
        <v>1</v>
      </c>
      <c r="N22">
        <v>1</v>
      </c>
      <c r="O22">
        <v>1</v>
      </c>
      <c r="P22" t="s">
        <v>188</v>
      </c>
    </row>
    <row r="23" spans="1:16" x14ac:dyDescent="0.35">
      <c r="A23" t="s">
        <v>186</v>
      </c>
      <c r="B23">
        <v>17490492</v>
      </c>
      <c r="C23" t="str">
        <f>IF(ISBLANK(ChIP!P23),ChIP!H23,ChIP!P23)</f>
        <v>ENSCAFG00000044202</v>
      </c>
      <c r="D23">
        <f>IF(AND(ChIP!B23=ChIP!B22,ChIP!C23=ChIP!C22),D22+1,1)</f>
        <v>1</v>
      </c>
      <c r="E23">
        <f t="shared" si="0"/>
        <v>1</v>
      </c>
      <c r="F23">
        <f t="shared" si="1"/>
        <v>1</v>
      </c>
      <c r="G23" t="str">
        <f t="shared" si="2"/>
        <v>ENSCAFG00000044202</v>
      </c>
      <c r="J23" t="s">
        <v>186</v>
      </c>
      <c r="K23">
        <v>40271682</v>
      </c>
      <c r="L23" t="s">
        <v>873</v>
      </c>
      <c r="M23">
        <v>1</v>
      </c>
      <c r="N23">
        <v>1</v>
      </c>
      <c r="O23">
        <v>1</v>
      </c>
      <c r="P23" t="s">
        <v>873</v>
      </c>
    </row>
    <row r="24" spans="1:16" x14ac:dyDescent="0.35">
      <c r="A24" t="s">
        <v>186</v>
      </c>
      <c r="B24">
        <v>17501276</v>
      </c>
      <c r="C24" t="str">
        <f>IF(ISBLANK(ChIP!P24),ChIP!H24,ChIP!P24)</f>
        <v>ENSCAFG00000044202</v>
      </c>
      <c r="D24">
        <f>IF(AND(ChIP!B24=ChIP!B23,ChIP!C24=ChIP!C23),D23+1,1)</f>
        <v>1</v>
      </c>
      <c r="E24">
        <f t="shared" si="0"/>
        <v>1</v>
      </c>
      <c r="F24">
        <f t="shared" si="1"/>
        <v>1</v>
      </c>
      <c r="G24" t="str">
        <f t="shared" si="2"/>
        <v>ENSCAFG00000044202</v>
      </c>
      <c r="J24" t="s">
        <v>186</v>
      </c>
      <c r="K24">
        <v>40285461</v>
      </c>
      <c r="L24" t="s">
        <v>873</v>
      </c>
      <c r="M24">
        <v>1</v>
      </c>
      <c r="N24">
        <v>1</v>
      </c>
      <c r="O24">
        <v>1</v>
      </c>
      <c r="P24" t="s">
        <v>873</v>
      </c>
    </row>
    <row r="25" spans="1:16" x14ac:dyDescent="0.35">
      <c r="A25" t="s">
        <v>186</v>
      </c>
      <c r="B25">
        <v>17516194</v>
      </c>
      <c r="C25" t="str">
        <f>IF(ISBLANK(ChIP!P25),ChIP!H25,ChIP!P25)</f>
        <v>ENSCAFG00000044202</v>
      </c>
      <c r="D25">
        <f>IF(AND(ChIP!B25=ChIP!B24,ChIP!C25=ChIP!C24),D24+1,1)</f>
        <v>1</v>
      </c>
      <c r="E25">
        <f t="shared" si="0"/>
        <v>1</v>
      </c>
      <c r="F25">
        <f t="shared" si="1"/>
        <v>1</v>
      </c>
      <c r="G25" t="str">
        <f t="shared" si="2"/>
        <v>ENSCAFG00000044202</v>
      </c>
      <c r="J25" t="s">
        <v>186</v>
      </c>
      <c r="K25">
        <v>40288466</v>
      </c>
      <c r="L25" t="s">
        <v>873</v>
      </c>
      <c r="M25">
        <v>1</v>
      </c>
      <c r="N25">
        <v>1</v>
      </c>
      <c r="O25">
        <v>1</v>
      </c>
      <c r="P25" t="s">
        <v>873</v>
      </c>
    </row>
    <row r="26" spans="1:16" x14ac:dyDescent="0.35">
      <c r="A26" t="s">
        <v>186</v>
      </c>
      <c r="B26">
        <v>40271682</v>
      </c>
      <c r="C26" t="str">
        <f>IF(ISBLANK(ChIP!P26),ChIP!H26,ChIP!P26)</f>
        <v>ENSCAFG00000048313</v>
      </c>
      <c r="D26">
        <f>IF(AND(ChIP!B26=ChIP!B25,ChIP!C26=ChIP!C25),D25+1,1)</f>
        <v>1</v>
      </c>
      <c r="E26">
        <f t="shared" si="0"/>
        <v>1</v>
      </c>
      <c r="F26">
        <f t="shared" si="1"/>
        <v>1</v>
      </c>
      <c r="G26" t="str">
        <f t="shared" si="2"/>
        <v>ENSCAFG00000048313</v>
      </c>
      <c r="J26" t="s">
        <v>186</v>
      </c>
      <c r="K26">
        <v>40302288</v>
      </c>
      <c r="L26" t="s">
        <v>873</v>
      </c>
      <c r="M26">
        <v>1</v>
      </c>
      <c r="N26">
        <v>1</v>
      </c>
      <c r="O26">
        <v>1</v>
      </c>
      <c r="P26" t="s">
        <v>873</v>
      </c>
    </row>
    <row r="27" spans="1:16" x14ac:dyDescent="0.35">
      <c r="A27" t="s">
        <v>186</v>
      </c>
      <c r="B27">
        <v>40285461</v>
      </c>
      <c r="C27" t="str">
        <f>IF(ISBLANK(ChIP!P27),ChIP!H27,ChIP!P27)</f>
        <v>ENSCAFG00000048313</v>
      </c>
      <c r="D27">
        <f>IF(AND(ChIP!B27=ChIP!B26,ChIP!C27=ChIP!C26),D26+1,1)</f>
        <v>1</v>
      </c>
      <c r="E27">
        <f t="shared" si="0"/>
        <v>1</v>
      </c>
      <c r="F27">
        <f t="shared" si="1"/>
        <v>1</v>
      </c>
      <c r="G27" t="str">
        <f t="shared" si="2"/>
        <v>ENSCAFG00000048313</v>
      </c>
      <c r="J27" t="s">
        <v>186</v>
      </c>
      <c r="K27">
        <v>40429653</v>
      </c>
      <c r="L27" t="s">
        <v>875</v>
      </c>
      <c r="M27">
        <v>1</v>
      </c>
      <c r="N27">
        <v>1</v>
      </c>
      <c r="O27">
        <v>1</v>
      </c>
      <c r="P27" t="s">
        <v>875</v>
      </c>
    </row>
    <row r="28" spans="1:16" x14ac:dyDescent="0.35">
      <c r="A28" t="s">
        <v>186</v>
      </c>
      <c r="B28">
        <v>40288466</v>
      </c>
      <c r="C28" t="str">
        <f>IF(ISBLANK(ChIP!P28),ChIP!H28,ChIP!P28)</f>
        <v>ENSCAFG00000048313</v>
      </c>
      <c r="D28">
        <f>IF(AND(ChIP!B28=ChIP!B27,ChIP!C28=ChIP!C27),D27+1,1)</f>
        <v>1</v>
      </c>
      <c r="E28">
        <f t="shared" si="0"/>
        <v>1</v>
      </c>
      <c r="F28">
        <f t="shared" si="1"/>
        <v>1</v>
      </c>
      <c r="G28" t="str">
        <f t="shared" si="2"/>
        <v>ENSCAFG00000048313</v>
      </c>
      <c r="J28" t="s">
        <v>186</v>
      </c>
      <c r="K28">
        <v>40482806</v>
      </c>
      <c r="L28" t="s">
        <v>877</v>
      </c>
      <c r="M28">
        <v>1</v>
      </c>
      <c r="N28">
        <v>1</v>
      </c>
      <c r="O28">
        <v>1</v>
      </c>
      <c r="P28" t="s">
        <v>877</v>
      </c>
    </row>
    <row r="29" spans="1:16" x14ac:dyDescent="0.35">
      <c r="A29" t="s">
        <v>186</v>
      </c>
      <c r="B29">
        <v>40302288</v>
      </c>
      <c r="C29" t="str">
        <f>IF(ISBLANK(ChIP!P29),ChIP!H29,ChIP!P29)</f>
        <v>ENSCAFG00000048313</v>
      </c>
      <c r="D29">
        <f>IF(AND(ChIP!B29=ChIP!B28,ChIP!C29=ChIP!C28),D28+1,1)</f>
        <v>1</v>
      </c>
      <c r="E29">
        <f t="shared" si="0"/>
        <v>1</v>
      </c>
      <c r="F29">
        <f t="shared" si="1"/>
        <v>1</v>
      </c>
      <c r="G29" t="str">
        <f t="shared" si="2"/>
        <v>ENSCAFG00000048313</v>
      </c>
      <c r="J29" t="s">
        <v>186</v>
      </c>
      <c r="K29">
        <v>50496977</v>
      </c>
      <c r="L29" t="s">
        <v>880</v>
      </c>
      <c r="M29">
        <v>1</v>
      </c>
      <c r="N29">
        <v>1</v>
      </c>
      <c r="O29">
        <v>1</v>
      </c>
      <c r="P29" t="s">
        <v>880</v>
      </c>
    </row>
    <row r="30" spans="1:16" x14ac:dyDescent="0.35">
      <c r="A30" t="s">
        <v>186</v>
      </c>
      <c r="B30">
        <v>40429653</v>
      </c>
      <c r="C30" t="str">
        <f>IF(ISBLANK(ChIP!P30),ChIP!H30,ChIP!P30)</f>
        <v>LINS1</v>
      </c>
      <c r="D30">
        <f>IF(AND(ChIP!B30=ChIP!B29,ChIP!C30=ChIP!C29),D29+1,1)</f>
        <v>1</v>
      </c>
      <c r="E30">
        <f t="shared" si="0"/>
        <v>1</v>
      </c>
      <c r="F30">
        <f t="shared" si="1"/>
        <v>1</v>
      </c>
      <c r="G30" t="str">
        <f t="shared" si="2"/>
        <v>LINS1</v>
      </c>
      <c r="J30" t="s">
        <v>186</v>
      </c>
      <c r="K30">
        <v>50517218</v>
      </c>
      <c r="L30" t="s">
        <v>881</v>
      </c>
      <c r="M30">
        <v>2</v>
      </c>
      <c r="N30">
        <v>2</v>
      </c>
      <c r="O30">
        <v>1</v>
      </c>
      <c r="P30" t="s">
        <v>1043</v>
      </c>
    </row>
    <row r="31" spans="1:16" x14ac:dyDescent="0.35">
      <c r="A31" t="s">
        <v>186</v>
      </c>
      <c r="B31">
        <v>40482806</v>
      </c>
      <c r="C31" t="str">
        <f>IF(ISBLANK(ChIP!P31),ChIP!H31,ChIP!P31)</f>
        <v>CERS3</v>
      </c>
      <c r="D31">
        <f>IF(AND(ChIP!B31=ChIP!B30,ChIP!C31=ChIP!C30),D30+1,1)</f>
        <v>1</v>
      </c>
      <c r="E31">
        <f t="shared" si="0"/>
        <v>1</v>
      </c>
      <c r="F31">
        <f t="shared" si="1"/>
        <v>1</v>
      </c>
      <c r="G31" t="str">
        <f t="shared" si="2"/>
        <v>CERS3</v>
      </c>
      <c r="J31" t="s">
        <v>186</v>
      </c>
      <c r="K31">
        <v>72708942</v>
      </c>
      <c r="L31" t="s">
        <v>190</v>
      </c>
      <c r="M31">
        <v>1</v>
      </c>
      <c r="N31">
        <v>1</v>
      </c>
      <c r="O31">
        <v>1</v>
      </c>
      <c r="P31" t="s">
        <v>190</v>
      </c>
    </row>
    <row r="32" spans="1:16" x14ac:dyDescent="0.35">
      <c r="A32" t="s">
        <v>186</v>
      </c>
      <c r="B32">
        <v>50496977</v>
      </c>
      <c r="C32" t="str">
        <f>IF(ISBLANK(ChIP!P32),ChIP!H32,ChIP!P32)</f>
        <v>ENSCAFG00000032799</v>
      </c>
      <c r="D32">
        <f>IF(AND(ChIP!B32=ChIP!B31,ChIP!C32=ChIP!C31),D31+1,1)</f>
        <v>1</v>
      </c>
      <c r="E32">
        <f t="shared" si="0"/>
        <v>1</v>
      </c>
      <c r="F32">
        <f t="shared" si="1"/>
        <v>1</v>
      </c>
      <c r="G32" t="str">
        <f t="shared" si="2"/>
        <v>ENSCAFG00000032799</v>
      </c>
      <c r="J32" t="s">
        <v>193</v>
      </c>
      <c r="K32">
        <v>3048691</v>
      </c>
      <c r="L32" t="s">
        <v>882</v>
      </c>
      <c r="M32">
        <v>1</v>
      </c>
      <c r="N32">
        <v>1</v>
      </c>
      <c r="O32">
        <v>1</v>
      </c>
      <c r="P32" t="s">
        <v>882</v>
      </c>
    </row>
    <row r="33" spans="1:16" x14ac:dyDescent="0.35">
      <c r="A33" t="s">
        <v>186</v>
      </c>
      <c r="B33">
        <v>50517218</v>
      </c>
      <c r="C33" t="str">
        <f>IF(ISBLANK(ChIP!P33),ChIP!H33,ChIP!P33)</f>
        <v>ENSCAFG00000032799</v>
      </c>
      <c r="D33">
        <f>IF(AND(ChIP!B33=ChIP!B32,ChIP!C33=ChIP!C32),D32+1,1)</f>
        <v>1</v>
      </c>
      <c r="E33">
        <f t="shared" si="0"/>
        <v>2</v>
      </c>
      <c r="F33">
        <f t="shared" si="1"/>
        <v>0</v>
      </c>
      <c r="G33" t="str">
        <f t="shared" si="2"/>
        <v>ENSCAFG00000032799</v>
      </c>
      <c r="J33" t="s">
        <v>193</v>
      </c>
      <c r="K33">
        <v>3071741</v>
      </c>
      <c r="L33" t="s">
        <v>882</v>
      </c>
      <c r="M33">
        <v>1</v>
      </c>
      <c r="N33">
        <v>1</v>
      </c>
      <c r="O33">
        <v>1</v>
      </c>
      <c r="P33" t="s">
        <v>882</v>
      </c>
    </row>
    <row r="34" spans="1:16" x14ac:dyDescent="0.35">
      <c r="A34" t="s">
        <v>186</v>
      </c>
      <c r="B34">
        <v>50517218</v>
      </c>
      <c r="C34" t="str">
        <f>IF(ISBLANK(ChIP!P34),ChIP!H34,ChIP!P34)</f>
        <v>ENSCAFG00000036046</v>
      </c>
      <c r="D34">
        <f>IF(AND(ChIP!B34=ChIP!B33,ChIP!C34=ChIP!C33),D33+1,1)</f>
        <v>2</v>
      </c>
      <c r="E34">
        <f t="shared" si="0"/>
        <v>2</v>
      </c>
      <c r="F34">
        <f t="shared" si="1"/>
        <v>1</v>
      </c>
      <c r="G34" t="str">
        <f t="shared" si="2"/>
        <v>ENSCAFG00000032799,ENSCAFG00000036046</v>
      </c>
      <c r="J34" t="s">
        <v>193</v>
      </c>
      <c r="K34">
        <v>3082925</v>
      </c>
      <c r="L34" t="s">
        <v>882</v>
      </c>
      <c r="M34">
        <v>1</v>
      </c>
      <c r="N34">
        <v>1</v>
      </c>
      <c r="O34">
        <v>1</v>
      </c>
      <c r="P34" t="s">
        <v>882</v>
      </c>
    </row>
    <row r="35" spans="1:16" x14ac:dyDescent="0.35">
      <c r="A35" t="s">
        <v>186</v>
      </c>
      <c r="B35">
        <v>72708942</v>
      </c>
      <c r="C35" t="str">
        <f>IF(ISBLANK(ChIP!P35),ChIP!H35,ChIP!P35)</f>
        <v>UBE2K</v>
      </c>
      <c r="D35">
        <f>IF(AND(ChIP!B35=ChIP!B34,ChIP!C35=ChIP!C34),D34+1,1)</f>
        <v>1</v>
      </c>
      <c r="E35">
        <f t="shared" si="0"/>
        <v>1</v>
      </c>
      <c r="F35">
        <f t="shared" si="1"/>
        <v>1</v>
      </c>
      <c r="G35" t="str">
        <f t="shared" si="2"/>
        <v>UBE2K</v>
      </c>
      <c r="J35" t="s">
        <v>193</v>
      </c>
      <c r="K35">
        <v>3126439</v>
      </c>
      <c r="L35" t="s">
        <v>187</v>
      </c>
      <c r="M35">
        <v>1</v>
      </c>
      <c r="N35">
        <v>1</v>
      </c>
      <c r="O35">
        <v>1</v>
      </c>
      <c r="P35" t="s">
        <v>187</v>
      </c>
    </row>
    <row r="36" spans="1:16" x14ac:dyDescent="0.35">
      <c r="A36" t="s">
        <v>193</v>
      </c>
      <c r="B36">
        <v>3048691</v>
      </c>
      <c r="C36" t="str">
        <f>IF(ISBLANK(ChIP!P36),ChIP!H36,ChIP!P36)</f>
        <v>ENSCAFG00000025810</v>
      </c>
      <c r="D36">
        <f>IF(AND(ChIP!B36=ChIP!B35,ChIP!C36=ChIP!C35),D35+1,1)</f>
        <v>1</v>
      </c>
      <c r="E36">
        <f t="shared" si="0"/>
        <v>1</v>
      </c>
      <c r="F36">
        <f t="shared" si="1"/>
        <v>1</v>
      </c>
      <c r="G36" t="str">
        <f t="shared" si="2"/>
        <v>ENSCAFG00000025810</v>
      </c>
      <c r="J36" t="s">
        <v>193</v>
      </c>
      <c r="K36">
        <v>3146777</v>
      </c>
      <c r="L36" t="s">
        <v>187</v>
      </c>
      <c r="M36">
        <v>1</v>
      </c>
      <c r="N36">
        <v>1</v>
      </c>
      <c r="O36">
        <v>1</v>
      </c>
      <c r="P36" t="s">
        <v>187</v>
      </c>
    </row>
    <row r="37" spans="1:16" x14ac:dyDescent="0.35">
      <c r="A37" t="s">
        <v>193</v>
      </c>
      <c r="B37">
        <v>3071741</v>
      </c>
      <c r="C37" t="str">
        <f>IF(ISBLANK(ChIP!P37),ChIP!H37,ChIP!P37)</f>
        <v>ENSCAFG00000025810</v>
      </c>
      <c r="D37">
        <f>IF(AND(ChIP!B37=ChIP!B36,ChIP!C37=ChIP!C36),D36+1,1)</f>
        <v>1</v>
      </c>
      <c r="E37">
        <f t="shared" si="0"/>
        <v>1</v>
      </c>
      <c r="F37">
        <f t="shared" si="1"/>
        <v>1</v>
      </c>
      <c r="G37" t="str">
        <f t="shared" si="2"/>
        <v>ENSCAFG00000025810</v>
      </c>
      <c r="J37" t="s">
        <v>193</v>
      </c>
      <c r="K37">
        <v>14435498</v>
      </c>
      <c r="L37" t="s">
        <v>884</v>
      </c>
      <c r="M37">
        <v>1</v>
      </c>
      <c r="N37">
        <v>1</v>
      </c>
      <c r="O37">
        <v>1</v>
      </c>
      <c r="P37" t="s">
        <v>884</v>
      </c>
    </row>
    <row r="38" spans="1:16" x14ac:dyDescent="0.35">
      <c r="A38" t="s">
        <v>193</v>
      </c>
      <c r="B38">
        <v>3082925</v>
      </c>
      <c r="C38" t="str">
        <f>IF(ISBLANK(ChIP!P38),ChIP!H38,ChIP!P38)</f>
        <v>ENSCAFG00000025810</v>
      </c>
      <c r="D38">
        <f>IF(AND(ChIP!B38=ChIP!B37,ChIP!C38=ChIP!C37),D37+1,1)</f>
        <v>1</v>
      </c>
      <c r="E38">
        <f t="shared" si="0"/>
        <v>1</v>
      </c>
      <c r="F38">
        <f t="shared" si="1"/>
        <v>1</v>
      </c>
      <c r="G38" t="str">
        <f t="shared" si="2"/>
        <v>ENSCAFG00000025810</v>
      </c>
      <c r="J38" t="s">
        <v>193</v>
      </c>
      <c r="K38">
        <v>14577608</v>
      </c>
      <c r="L38" t="s">
        <v>884</v>
      </c>
      <c r="M38">
        <v>1</v>
      </c>
      <c r="N38">
        <v>1</v>
      </c>
      <c r="O38">
        <v>1</v>
      </c>
      <c r="P38" t="s">
        <v>884</v>
      </c>
    </row>
    <row r="39" spans="1:16" x14ac:dyDescent="0.35">
      <c r="A39" t="s">
        <v>193</v>
      </c>
      <c r="B39">
        <v>3126439</v>
      </c>
      <c r="C39" t="str">
        <f>IF(ISBLANK(ChIP!P39),ChIP!H39,ChIP!P39)</f>
        <v>U6</v>
      </c>
      <c r="D39">
        <f>IF(AND(ChIP!B39=ChIP!B38,ChIP!C39=ChIP!C38),D38+1,1)</f>
        <v>1</v>
      </c>
      <c r="E39">
        <f t="shared" si="0"/>
        <v>1</v>
      </c>
      <c r="F39">
        <f t="shared" si="1"/>
        <v>1</v>
      </c>
      <c r="G39" t="str">
        <f t="shared" si="2"/>
        <v>U6</v>
      </c>
      <c r="J39" t="s">
        <v>193</v>
      </c>
      <c r="K39">
        <v>17518453</v>
      </c>
      <c r="L39" t="s">
        <v>199</v>
      </c>
      <c r="M39">
        <v>2</v>
      </c>
      <c r="N39">
        <v>2</v>
      </c>
      <c r="O39">
        <v>1</v>
      </c>
      <c r="P39" t="s">
        <v>378</v>
      </c>
    </row>
    <row r="40" spans="1:16" x14ac:dyDescent="0.35">
      <c r="A40" t="s">
        <v>193</v>
      </c>
      <c r="B40">
        <v>3146777</v>
      </c>
      <c r="C40" t="str">
        <f>IF(ISBLANK(ChIP!P40),ChIP!H40,ChIP!P40)</f>
        <v>U6</v>
      </c>
      <c r="D40">
        <f>IF(AND(ChIP!B40=ChIP!B39,ChIP!C40=ChIP!C39),D39+1,1)</f>
        <v>1</v>
      </c>
      <c r="E40">
        <f t="shared" si="0"/>
        <v>1</v>
      </c>
      <c r="F40">
        <f t="shared" si="1"/>
        <v>1</v>
      </c>
      <c r="G40" t="str">
        <f t="shared" si="2"/>
        <v>U6</v>
      </c>
      <c r="J40" t="s">
        <v>193</v>
      </c>
      <c r="K40">
        <v>57340831</v>
      </c>
      <c r="L40" t="s">
        <v>204</v>
      </c>
      <c r="M40">
        <v>1</v>
      </c>
      <c r="N40">
        <v>1</v>
      </c>
      <c r="O40">
        <v>1</v>
      </c>
      <c r="P40" t="s">
        <v>204</v>
      </c>
    </row>
    <row r="41" spans="1:16" x14ac:dyDescent="0.35">
      <c r="A41" t="s">
        <v>193</v>
      </c>
      <c r="B41">
        <v>14435498</v>
      </c>
      <c r="C41" t="str">
        <f>IF(ISBLANK(ChIP!P41),ChIP!H41,ChIP!P41)</f>
        <v>ENSCAFG00000043308</v>
      </c>
      <c r="D41">
        <f>IF(AND(ChIP!B41=ChIP!B40,ChIP!C41=ChIP!C40),D40+1,1)</f>
        <v>1</v>
      </c>
      <c r="E41">
        <f t="shared" si="0"/>
        <v>1</v>
      </c>
      <c r="F41">
        <f t="shared" si="1"/>
        <v>1</v>
      </c>
      <c r="G41" t="str">
        <f t="shared" si="2"/>
        <v>ENSCAFG00000043308</v>
      </c>
      <c r="J41" t="s">
        <v>193</v>
      </c>
      <c r="K41">
        <v>57345395</v>
      </c>
      <c r="L41" t="s">
        <v>204</v>
      </c>
      <c r="M41">
        <v>1</v>
      </c>
      <c r="N41">
        <v>1</v>
      </c>
      <c r="O41">
        <v>1</v>
      </c>
      <c r="P41" t="s">
        <v>204</v>
      </c>
    </row>
    <row r="42" spans="1:16" x14ac:dyDescent="0.35">
      <c r="A42" t="s">
        <v>193</v>
      </c>
      <c r="B42">
        <v>14577608</v>
      </c>
      <c r="C42" t="str">
        <f>IF(ISBLANK(ChIP!P42),ChIP!H42,ChIP!P42)</f>
        <v>ENSCAFG00000043308</v>
      </c>
      <c r="D42">
        <f>IF(AND(ChIP!B42=ChIP!B41,ChIP!C42=ChIP!C41),D41+1,1)</f>
        <v>1</v>
      </c>
      <c r="E42">
        <f t="shared" si="0"/>
        <v>1</v>
      </c>
      <c r="F42">
        <f t="shared" si="1"/>
        <v>1</v>
      </c>
      <c r="G42" t="str">
        <f t="shared" si="2"/>
        <v>ENSCAFG00000043308</v>
      </c>
      <c r="J42" t="s">
        <v>193</v>
      </c>
      <c r="K42">
        <v>57366377</v>
      </c>
      <c r="L42" t="s">
        <v>204</v>
      </c>
      <c r="M42">
        <v>1</v>
      </c>
      <c r="N42">
        <v>1</v>
      </c>
      <c r="O42">
        <v>1</v>
      </c>
      <c r="P42" t="s">
        <v>204</v>
      </c>
    </row>
    <row r="43" spans="1:16" x14ac:dyDescent="0.35">
      <c r="A43" t="s">
        <v>193</v>
      </c>
      <c r="B43">
        <v>17518453</v>
      </c>
      <c r="C43" t="str">
        <f>IF(ISBLANK(ChIP!P43),ChIP!H43,ChIP!P43)</f>
        <v>ENSCAFG00000045900</v>
      </c>
      <c r="D43">
        <f>IF(AND(ChIP!B43=ChIP!B42,ChIP!C43=ChIP!C42),D42+1,1)</f>
        <v>1</v>
      </c>
      <c r="E43">
        <f t="shared" si="0"/>
        <v>2</v>
      </c>
      <c r="F43">
        <f t="shared" si="1"/>
        <v>0</v>
      </c>
      <c r="G43" t="str">
        <f t="shared" si="2"/>
        <v>ENSCAFG00000045900</v>
      </c>
      <c r="J43" t="s">
        <v>193</v>
      </c>
      <c r="K43">
        <v>57377127</v>
      </c>
      <c r="L43" t="s">
        <v>204</v>
      </c>
      <c r="M43">
        <v>1</v>
      </c>
      <c r="N43">
        <v>1</v>
      </c>
      <c r="O43">
        <v>1</v>
      </c>
      <c r="P43" t="s">
        <v>204</v>
      </c>
    </row>
    <row r="44" spans="1:16" x14ac:dyDescent="0.35">
      <c r="A44" t="s">
        <v>193</v>
      </c>
      <c r="B44">
        <v>17518453</v>
      </c>
      <c r="C44" t="str">
        <f>IF(ISBLANK(ChIP!P44),ChIP!H44,ChIP!P44)</f>
        <v>CTNNA3</v>
      </c>
      <c r="D44">
        <f>IF(AND(ChIP!B44=ChIP!B43,ChIP!C44=ChIP!C43),D43+1,1)</f>
        <v>2</v>
      </c>
      <c r="E44">
        <f t="shared" si="0"/>
        <v>2</v>
      </c>
      <c r="F44">
        <f t="shared" si="1"/>
        <v>1</v>
      </c>
      <c r="G44" t="str">
        <f t="shared" si="2"/>
        <v>ENSCAFG00000045900,CTNNA3</v>
      </c>
      <c r="J44" t="s">
        <v>193</v>
      </c>
      <c r="K44">
        <v>79892825</v>
      </c>
      <c r="L44" t="s">
        <v>885</v>
      </c>
      <c r="M44">
        <v>1</v>
      </c>
      <c r="N44">
        <v>1</v>
      </c>
      <c r="O44">
        <v>1</v>
      </c>
      <c r="P44" t="s">
        <v>885</v>
      </c>
    </row>
    <row r="45" spans="1:16" x14ac:dyDescent="0.35">
      <c r="A45" t="s">
        <v>193</v>
      </c>
      <c r="B45">
        <v>57340831</v>
      </c>
      <c r="C45" t="str">
        <f>IF(ISBLANK(ChIP!P45),ChIP!H45,ChIP!P45)</f>
        <v>GLRA1</v>
      </c>
      <c r="D45">
        <f>IF(AND(ChIP!B45=ChIP!B44,ChIP!C45=ChIP!C44),D44+1,1)</f>
        <v>1</v>
      </c>
      <c r="E45">
        <f t="shared" si="0"/>
        <v>1</v>
      </c>
      <c r="F45">
        <f t="shared" si="1"/>
        <v>1</v>
      </c>
      <c r="G45" t="str">
        <f t="shared" si="2"/>
        <v>GLRA1</v>
      </c>
      <c r="J45" t="s">
        <v>193</v>
      </c>
      <c r="K45">
        <v>79915023</v>
      </c>
      <c r="L45" t="s">
        <v>885</v>
      </c>
      <c r="M45">
        <v>1</v>
      </c>
      <c r="N45">
        <v>1</v>
      </c>
      <c r="O45">
        <v>1</v>
      </c>
      <c r="P45" t="s">
        <v>885</v>
      </c>
    </row>
    <row r="46" spans="1:16" x14ac:dyDescent="0.35">
      <c r="A46" t="s">
        <v>193</v>
      </c>
      <c r="B46">
        <v>57345395</v>
      </c>
      <c r="C46" t="str">
        <f>IF(ISBLANK(ChIP!P46),ChIP!H46,ChIP!P46)</f>
        <v>GLRA1</v>
      </c>
      <c r="D46">
        <f>IF(AND(ChIP!B46=ChIP!B45,ChIP!C46=ChIP!C45),D45+1,1)</f>
        <v>1</v>
      </c>
      <c r="E46">
        <f t="shared" si="0"/>
        <v>1</v>
      </c>
      <c r="F46">
        <f t="shared" si="1"/>
        <v>1</v>
      </c>
      <c r="G46" t="str">
        <f t="shared" si="2"/>
        <v>GLRA1</v>
      </c>
      <c r="J46" t="s">
        <v>193</v>
      </c>
      <c r="K46">
        <v>79926461</v>
      </c>
      <c r="L46" t="s">
        <v>885</v>
      </c>
      <c r="M46">
        <v>1</v>
      </c>
      <c r="N46">
        <v>1</v>
      </c>
      <c r="O46">
        <v>1</v>
      </c>
      <c r="P46" t="s">
        <v>885</v>
      </c>
    </row>
    <row r="47" spans="1:16" x14ac:dyDescent="0.35">
      <c r="A47" t="s">
        <v>193</v>
      </c>
      <c r="B47">
        <v>57366377</v>
      </c>
      <c r="C47" t="str">
        <f>IF(ISBLANK(ChIP!P47),ChIP!H47,ChIP!P47)</f>
        <v>GLRA1</v>
      </c>
      <c r="D47">
        <f>IF(AND(ChIP!B47=ChIP!B46,ChIP!C47=ChIP!C46),D46+1,1)</f>
        <v>1</v>
      </c>
      <c r="E47">
        <f t="shared" si="0"/>
        <v>1</v>
      </c>
      <c r="F47">
        <f t="shared" si="1"/>
        <v>1</v>
      </c>
      <c r="G47" t="str">
        <f t="shared" si="2"/>
        <v>GLRA1</v>
      </c>
      <c r="J47" t="s">
        <v>193</v>
      </c>
      <c r="K47">
        <v>80374988</v>
      </c>
      <c r="L47" t="s">
        <v>886</v>
      </c>
      <c r="M47">
        <v>1</v>
      </c>
      <c r="N47">
        <v>1</v>
      </c>
      <c r="O47">
        <v>1</v>
      </c>
      <c r="P47" t="s">
        <v>886</v>
      </c>
    </row>
    <row r="48" spans="1:16" x14ac:dyDescent="0.35">
      <c r="A48" t="s">
        <v>193</v>
      </c>
      <c r="B48">
        <v>57377127</v>
      </c>
      <c r="C48" t="str">
        <f>IF(ISBLANK(ChIP!P48),ChIP!H48,ChIP!P48)</f>
        <v>GLRA1</v>
      </c>
      <c r="D48">
        <f>IF(AND(ChIP!B48=ChIP!B47,ChIP!C48=ChIP!C47),D47+1,1)</f>
        <v>1</v>
      </c>
      <c r="E48">
        <f t="shared" si="0"/>
        <v>1</v>
      </c>
      <c r="F48">
        <f t="shared" si="1"/>
        <v>1</v>
      </c>
      <c r="G48" t="str">
        <f t="shared" si="2"/>
        <v>GLRA1</v>
      </c>
      <c r="J48" t="s">
        <v>193</v>
      </c>
      <c r="K48">
        <v>80388346</v>
      </c>
      <c r="L48" t="s">
        <v>886</v>
      </c>
      <c r="M48">
        <v>1</v>
      </c>
      <c r="N48">
        <v>1</v>
      </c>
      <c r="O48">
        <v>1</v>
      </c>
      <c r="P48" t="s">
        <v>886</v>
      </c>
    </row>
    <row r="49" spans="1:16" x14ac:dyDescent="0.35">
      <c r="A49" t="s">
        <v>193</v>
      </c>
      <c r="B49">
        <v>79892825</v>
      </c>
      <c r="C49" t="str">
        <f>IF(ISBLANK(ChIP!P49),ChIP!H49,ChIP!P49)</f>
        <v>ENSCAFG00000049110</v>
      </c>
      <c r="D49">
        <f>IF(AND(ChIP!B49=ChIP!B48,ChIP!C49=ChIP!C48),D48+1,1)</f>
        <v>1</v>
      </c>
      <c r="E49">
        <f t="shared" si="0"/>
        <v>1</v>
      </c>
      <c r="F49">
        <f t="shared" si="1"/>
        <v>1</v>
      </c>
      <c r="G49" t="str">
        <f t="shared" si="2"/>
        <v>ENSCAFG00000049110</v>
      </c>
      <c r="J49" t="s">
        <v>208</v>
      </c>
      <c r="K49">
        <v>3662272</v>
      </c>
      <c r="L49" t="s">
        <v>210</v>
      </c>
      <c r="M49">
        <v>1</v>
      </c>
      <c r="N49">
        <v>1</v>
      </c>
      <c r="O49">
        <v>1</v>
      </c>
      <c r="P49" t="s">
        <v>210</v>
      </c>
    </row>
    <row r="50" spans="1:16" x14ac:dyDescent="0.35">
      <c r="A50" t="s">
        <v>193</v>
      </c>
      <c r="B50">
        <v>79915023</v>
      </c>
      <c r="C50" t="str">
        <f>IF(ISBLANK(ChIP!P50),ChIP!H50,ChIP!P50)</f>
        <v>ENSCAFG00000049110</v>
      </c>
      <c r="D50">
        <f>IF(AND(ChIP!B50=ChIP!B49,ChIP!C50=ChIP!C49),D49+1,1)</f>
        <v>1</v>
      </c>
      <c r="E50">
        <f t="shared" si="0"/>
        <v>1</v>
      </c>
      <c r="F50">
        <f t="shared" si="1"/>
        <v>1</v>
      </c>
      <c r="G50" t="str">
        <f t="shared" si="2"/>
        <v>ENSCAFG00000049110</v>
      </c>
      <c r="J50" t="s">
        <v>208</v>
      </c>
      <c r="K50">
        <v>3668337</v>
      </c>
      <c r="L50" t="s">
        <v>210</v>
      </c>
      <c r="M50">
        <v>1</v>
      </c>
      <c r="N50">
        <v>1</v>
      </c>
      <c r="O50">
        <v>1</v>
      </c>
      <c r="P50" t="s">
        <v>210</v>
      </c>
    </row>
    <row r="51" spans="1:16" x14ac:dyDescent="0.35">
      <c r="A51" t="s">
        <v>193</v>
      </c>
      <c r="B51">
        <v>79926461</v>
      </c>
      <c r="C51" t="str">
        <f>IF(ISBLANK(ChIP!P51),ChIP!H51,ChIP!P51)</f>
        <v>ENSCAFG00000049110</v>
      </c>
      <c r="D51">
        <f>IF(AND(ChIP!B51=ChIP!B50,ChIP!C51=ChIP!C50),D50+1,1)</f>
        <v>1</v>
      </c>
      <c r="E51">
        <f t="shared" si="0"/>
        <v>1</v>
      </c>
      <c r="F51">
        <f t="shared" si="1"/>
        <v>1</v>
      </c>
      <c r="G51" t="str">
        <f t="shared" si="2"/>
        <v>ENSCAFG00000049110</v>
      </c>
      <c r="J51" t="s">
        <v>208</v>
      </c>
      <c r="K51">
        <v>3807420</v>
      </c>
      <c r="L51" t="s">
        <v>887</v>
      </c>
      <c r="M51">
        <v>1</v>
      </c>
      <c r="N51">
        <v>1</v>
      </c>
      <c r="O51">
        <v>1</v>
      </c>
      <c r="P51" t="s">
        <v>887</v>
      </c>
    </row>
    <row r="52" spans="1:16" x14ac:dyDescent="0.35">
      <c r="A52" t="s">
        <v>193</v>
      </c>
      <c r="B52">
        <v>80374988</v>
      </c>
      <c r="C52" t="str">
        <f>IF(ISBLANK(ChIP!P52),ChIP!H52,ChIP!P52)</f>
        <v>ENSCAFG00000034025</v>
      </c>
      <c r="D52">
        <f>IF(AND(ChIP!B52=ChIP!B51,ChIP!C52=ChIP!C51),D51+1,1)</f>
        <v>1</v>
      </c>
      <c r="E52">
        <f t="shared" si="0"/>
        <v>1</v>
      </c>
      <c r="F52">
        <f t="shared" si="1"/>
        <v>1</v>
      </c>
      <c r="G52" t="str">
        <f t="shared" si="2"/>
        <v>ENSCAFG00000034025</v>
      </c>
      <c r="J52" t="s">
        <v>208</v>
      </c>
      <c r="K52">
        <v>4064061</v>
      </c>
      <c r="L52" t="s">
        <v>212</v>
      </c>
      <c r="M52">
        <v>1</v>
      </c>
      <c r="N52">
        <v>1</v>
      </c>
      <c r="O52">
        <v>1</v>
      </c>
      <c r="P52" t="s">
        <v>212</v>
      </c>
    </row>
    <row r="53" spans="1:16" x14ac:dyDescent="0.35">
      <c r="A53" t="s">
        <v>193</v>
      </c>
      <c r="B53">
        <v>80388346</v>
      </c>
      <c r="C53" t="str">
        <f>IF(ISBLANK(ChIP!P53),ChIP!H53,ChIP!P53)</f>
        <v>ENSCAFG00000034025</v>
      </c>
      <c r="D53">
        <f>IF(AND(ChIP!B53=ChIP!B52,ChIP!C53=ChIP!C52),D52+1,1)</f>
        <v>1</v>
      </c>
      <c r="E53">
        <f t="shared" si="0"/>
        <v>1</v>
      </c>
      <c r="F53">
        <f t="shared" si="1"/>
        <v>1</v>
      </c>
      <c r="G53" t="str">
        <f t="shared" si="2"/>
        <v>ENSCAFG00000034025</v>
      </c>
      <c r="J53" t="s">
        <v>208</v>
      </c>
      <c r="K53">
        <v>4093514</v>
      </c>
      <c r="L53" t="s">
        <v>215</v>
      </c>
      <c r="M53">
        <v>1</v>
      </c>
      <c r="N53">
        <v>1</v>
      </c>
      <c r="O53">
        <v>1</v>
      </c>
      <c r="P53" t="s">
        <v>215</v>
      </c>
    </row>
    <row r="54" spans="1:16" x14ac:dyDescent="0.35">
      <c r="A54" t="s">
        <v>208</v>
      </c>
      <c r="B54">
        <v>3662272</v>
      </c>
      <c r="C54" t="str">
        <f>IF(ISBLANK(ChIP!P54),ChIP!H54,ChIP!P54)</f>
        <v>NTM</v>
      </c>
      <c r="D54">
        <f>IF(AND(ChIP!B54=ChIP!B53,ChIP!C54=ChIP!C53),D53+1,1)</f>
        <v>1</v>
      </c>
      <c r="E54">
        <f t="shared" si="0"/>
        <v>1</v>
      </c>
      <c r="F54">
        <f t="shared" si="1"/>
        <v>1</v>
      </c>
      <c r="G54" t="str">
        <f t="shared" si="2"/>
        <v>NTM</v>
      </c>
      <c r="J54" t="s">
        <v>208</v>
      </c>
      <c r="K54">
        <v>6838932</v>
      </c>
      <c r="L54" t="s">
        <v>216</v>
      </c>
      <c r="M54">
        <v>1</v>
      </c>
      <c r="N54">
        <v>1</v>
      </c>
      <c r="O54">
        <v>1</v>
      </c>
      <c r="P54" t="s">
        <v>216</v>
      </c>
    </row>
    <row r="55" spans="1:16" x14ac:dyDescent="0.35">
      <c r="A55" t="s">
        <v>208</v>
      </c>
      <c r="B55">
        <v>3668337</v>
      </c>
      <c r="C55" t="str">
        <f>IF(ISBLANK(ChIP!P55),ChIP!H55,ChIP!P55)</f>
        <v>NTM</v>
      </c>
      <c r="D55">
        <f>IF(AND(ChIP!B55=ChIP!B54,ChIP!C55=ChIP!C54),D54+1,1)</f>
        <v>1</v>
      </c>
      <c r="E55">
        <f t="shared" si="0"/>
        <v>1</v>
      </c>
      <c r="F55">
        <f t="shared" si="1"/>
        <v>1</v>
      </c>
      <c r="G55" t="str">
        <f t="shared" si="2"/>
        <v>NTM</v>
      </c>
      <c r="J55" t="s">
        <v>208</v>
      </c>
      <c r="K55">
        <v>6845530</v>
      </c>
      <c r="L55" t="s">
        <v>216</v>
      </c>
      <c r="M55">
        <v>1</v>
      </c>
      <c r="N55">
        <v>1</v>
      </c>
      <c r="O55">
        <v>1</v>
      </c>
      <c r="P55" t="s">
        <v>216</v>
      </c>
    </row>
    <row r="56" spans="1:16" x14ac:dyDescent="0.35">
      <c r="A56" t="s">
        <v>208</v>
      </c>
      <c r="B56">
        <v>3807420</v>
      </c>
      <c r="C56" t="str">
        <f>IF(ISBLANK(ChIP!P56),ChIP!H56,ChIP!P56)</f>
        <v>ENSCAFG00000046445</v>
      </c>
      <c r="D56">
        <f>IF(AND(ChIP!B56=ChIP!B55,ChIP!C56=ChIP!C55),D55+1,1)</f>
        <v>1</v>
      </c>
      <c r="E56">
        <f t="shared" si="0"/>
        <v>1</v>
      </c>
      <c r="F56">
        <f t="shared" si="1"/>
        <v>1</v>
      </c>
      <c r="G56" t="str">
        <f t="shared" si="2"/>
        <v>ENSCAFG00000046445</v>
      </c>
      <c r="J56" t="s">
        <v>208</v>
      </c>
      <c r="K56">
        <v>6859691</v>
      </c>
      <c r="L56" t="s">
        <v>216</v>
      </c>
      <c r="M56">
        <v>1</v>
      </c>
      <c r="N56">
        <v>1</v>
      </c>
      <c r="O56">
        <v>1</v>
      </c>
      <c r="P56" t="s">
        <v>216</v>
      </c>
    </row>
    <row r="57" spans="1:16" x14ac:dyDescent="0.35">
      <c r="A57" t="s">
        <v>208</v>
      </c>
      <c r="B57">
        <v>4064061</v>
      </c>
      <c r="C57" t="str">
        <f>IF(ISBLANK(ChIP!P57),ChIP!H57,ChIP!P57)</f>
        <v>SNX19</v>
      </c>
      <c r="D57">
        <f>IF(AND(ChIP!B57=ChIP!B56,ChIP!C57=ChIP!C56),D56+1,1)</f>
        <v>1</v>
      </c>
      <c r="E57">
        <f t="shared" si="0"/>
        <v>1</v>
      </c>
      <c r="F57">
        <f t="shared" si="1"/>
        <v>1</v>
      </c>
      <c r="G57" t="str">
        <f t="shared" si="2"/>
        <v>SNX19</v>
      </c>
      <c r="J57" t="s">
        <v>208</v>
      </c>
      <c r="K57">
        <v>34062036</v>
      </c>
      <c r="L57" t="s">
        <v>889</v>
      </c>
      <c r="M57">
        <v>1</v>
      </c>
      <c r="N57">
        <v>1</v>
      </c>
      <c r="O57">
        <v>1</v>
      </c>
      <c r="P57" t="s">
        <v>889</v>
      </c>
    </row>
    <row r="58" spans="1:16" x14ac:dyDescent="0.35">
      <c r="A58" t="s">
        <v>208</v>
      </c>
      <c r="B58">
        <v>4093514</v>
      </c>
      <c r="C58" t="str">
        <f>IF(ISBLANK(ChIP!P58),ChIP!H58,ChIP!P58)</f>
        <v>ENSCAFG00000044958</v>
      </c>
      <c r="D58">
        <f>IF(AND(ChIP!B58=ChIP!B57,ChIP!C58=ChIP!C57),D57+1,1)</f>
        <v>1</v>
      </c>
      <c r="E58">
        <f t="shared" si="0"/>
        <v>1</v>
      </c>
      <c r="F58">
        <f t="shared" si="1"/>
        <v>1</v>
      </c>
      <c r="G58" t="str">
        <f t="shared" si="2"/>
        <v>ENSCAFG00000044958</v>
      </c>
      <c r="J58" t="s">
        <v>208</v>
      </c>
      <c r="K58">
        <v>40202215</v>
      </c>
      <c r="L58" t="s">
        <v>218</v>
      </c>
      <c r="M58">
        <v>1</v>
      </c>
      <c r="N58">
        <v>1</v>
      </c>
      <c r="O58">
        <v>1</v>
      </c>
      <c r="P58" t="s">
        <v>218</v>
      </c>
    </row>
    <row r="59" spans="1:16" x14ac:dyDescent="0.35">
      <c r="A59" t="s">
        <v>208</v>
      </c>
      <c r="B59">
        <v>6838932</v>
      </c>
      <c r="C59" t="str">
        <f>IF(ISBLANK(ChIP!P59),ChIP!H59,ChIP!P59)</f>
        <v>ENSCAFG00000045669</v>
      </c>
      <c r="D59">
        <f>IF(AND(ChIP!B59=ChIP!B58,ChIP!C59=ChIP!C58),D58+1,1)</f>
        <v>1</v>
      </c>
      <c r="E59">
        <f t="shared" si="0"/>
        <v>1</v>
      </c>
      <c r="F59">
        <f t="shared" si="1"/>
        <v>1</v>
      </c>
      <c r="G59" t="str">
        <f t="shared" si="2"/>
        <v>ENSCAFG00000045669</v>
      </c>
      <c r="J59" t="s">
        <v>208</v>
      </c>
      <c r="K59">
        <v>42006811</v>
      </c>
      <c r="L59" t="s">
        <v>893</v>
      </c>
      <c r="M59">
        <v>1</v>
      </c>
      <c r="N59">
        <v>1</v>
      </c>
      <c r="O59">
        <v>1</v>
      </c>
      <c r="P59" t="s">
        <v>893</v>
      </c>
    </row>
    <row r="60" spans="1:16" x14ac:dyDescent="0.35">
      <c r="A60" t="s">
        <v>208</v>
      </c>
      <c r="B60">
        <v>6845530</v>
      </c>
      <c r="C60" t="str">
        <f>IF(ISBLANK(ChIP!P60),ChIP!H60,ChIP!P60)</f>
        <v>ENSCAFG00000045669</v>
      </c>
      <c r="D60">
        <f>IF(AND(ChIP!B60=ChIP!B59,ChIP!C60=ChIP!C59),D59+1,1)</f>
        <v>1</v>
      </c>
      <c r="E60">
        <f t="shared" si="0"/>
        <v>1</v>
      </c>
      <c r="F60">
        <f t="shared" si="1"/>
        <v>1</v>
      </c>
      <c r="G60" t="str">
        <f t="shared" si="2"/>
        <v>ENSCAFG00000045669</v>
      </c>
      <c r="J60" t="s">
        <v>208</v>
      </c>
      <c r="K60">
        <v>42038858</v>
      </c>
      <c r="L60" t="s">
        <v>893</v>
      </c>
      <c r="M60">
        <v>1</v>
      </c>
      <c r="N60">
        <v>1</v>
      </c>
      <c r="O60">
        <v>1</v>
      </c>
      <c r="P60" t="s">
        <v>893</v>
      </c>
    </row>
    <row r="61" spans="1:16" x14ac:dyDescent="0.35">
      <c r="A61" t="s">
        <v>208</v>
      </c>
      <c r="B61">
        <v>6859691</v>
      </c>
      <c r="C61" t="str">
        <f>IF(ISBLANK(ChIP!P61),ChIP!H61,ChIP!P61)</f>
        <v>ENSCAFG00000045669</v>
      </c>
      <c r="D61">
        <f>IF(AND(ChIP!B61=ChIP!B60,ChIP!C61=ChIP!C60),D60+1,1)</f>
        <v>1</v>
      </c>
      <c r="E61">
        <f t="shared" si="0"/>
        <v>1</v>
      </c>
      <c r="F61">
        <f t="shared" si="1"/>
        <v>1</v>
      </c>
      <c r="G61" t="str">
        <f t="shared" si="2"/>
        <v>ENSCAFG00000045669</v>
      </c>
      <c r="J61" t="s">
        <v>208</v>
      </c>
      <c r="K61">
        <v>42067631</v>
      </c>
      <c r="L61" t="s">
        <v>897</v>
      </c>
      <c r="M61">
        <v>1</v>
      </c>
      <c r="N61">
        <v>1</v>
      </c>
      <c r="O61">
        <v>1</v>
      </c>
      <c r="P61" t="s">
        <v>897</v>
      </c>
    </row>
    <row r="62" spans="1:16" x14ac:dyDescent="0.35">
      <c r="A62" t="s">
        <v>208</v>
      </c>
      <c r="B62">
        <v>34062036</v>
      </c>
      <c r="C62" t="str">
        <f>IF(ISBLANK(ChIP!P62),ChIP!H62,ChIP!P62)</f>
        <v>STX8</v>
      </c>
      <c r="D62">
        <f>IF(AND(ChIP!B62=ChIP!B61,ChIP!C62=ChIP!C61),D61+1,1)</f>
        <v>1</v>
      </c>
      <c r="E62">
        <f t="shared" si="0"/>
        <v>1</v>
      </c>
      <c r="F62">
        <f t="shared" si="1"/>
        <v>1</v>
      </c>
      <c r="G62" t="str">
        <f t="shared" si="2"/>
        <v>STX8</v>
      </c>
      <c r="J62" t="s">
        <v>208</v>
      </c>
      <c r="K62">
        <v>42068464</v>
      </c>
      <c r="L62" t="s">
        <v>897</v>
      </c>
      <c r="M62">
        <v>1</v>
      </c>
      <c r="N62">
        <v>1</v>
      </c>
      <c r="O62">
        <v>1</v>
      </c>
      <c r="P62" t="s">
        <v>897</v>
      </c>
    </row>
    <row r="63" spans="1:16" x14ac:dyDescent="0.35">
      <c r="A63" t="s">
        <v>208</v>
      </c>
      <c r="B63">
        <v>40202215</v>
      </c>
      <c r="C63" t="str">
        <f>IF(ISBLANK(ChIP!P63),ChIP!H63,ChIP!P63)</f>
        <v>AKAP10</v>
      </c>
      <c r="D63">
        <f>IF(AND(ChIP!B63=ChIP!B62,ChIP!C63=ChIP!C62),D62+1,1)</f>
        <v>1</v>
      </c>
      <c r="E63">
        <f t="shared" si="0"/>
        <v>1</v>
      </c>
      <c r="F63">
        <f t="shared" si="1"/>
        <v>1</v>
      </c>
      <c r="G63" t="str">
        <f t="shared" si="2"/>
        <v>AKAP10</v>
      </c>
      <c r="J63" t="s">
        <v>221</v>
      </c>
      <c r="K63">
        <v>33476699</v>
      </c>
      <c r="L63" t="s">
        <v>901</v>
      </c>
      <c r="M63">
        <v>1</v>
      </c>
      <c r="N63">
        <v>1</v>
      </c>
      <c r="O63">
        <v>1</v>
      </c>
      <c r="P63" t="s">
        <v>901</v>
      </c>
    </row>
    <row r="64" spans="1:16" x14ac:dyDescent="0.35">
      <c r="A64" t="s">
        <v>208</v>
      </c>
      <c r="B64">
        <v>42006811</v>
      </c>
      <c r="C64" t="str">
        <f>IF(ISBLANK(ChIP!P64),ChIP!H64,ChIP!P64)</f>
        <v>MED9</v>
      </c>
      <c r="D64">
        <f>IF(AND(ChIP!B64=ChIP!B63,ChIP!C64=ChIP!C63),D63+1,1)</f>
        <v>1</v>
      </c>
      <c r="E64">
        <f t="shared" si="0"/>
        <v>1</v>
      </c>
      <c r="F64">
        <f t="shared" si="1"/>
        <v>1</v>
      </c>
      <c r="G64" t="str">
        <f t="shared" si="2"/>
        <v>MED9</v>
      </c>
      <c r="J64" t="s">
        <v>221</v>
      </c>
      <c r="K64">
        <v>33487301</v>
      </c>
      <c r="L64" t="s">
        <v>901</v>
      </c>
      <c r="M64">
        <v>1</v>
      </c>
      <c r="N64">
        <v>1</v>
      </c>
      <c r="O64">
        <v>1</v>
      </c>
      <c r="P64" t="s">
        <v>901</v>
      </c>
    </row>
    <row r="65" spans="1:16" x14ac:dyDescent="0.35">
      <c r="A65" t="s">
        <v>208</v>
      </c>
      <c r="B65">
        <v>42038858</v>
      </c>
      <c r="C65" t="str">
        <f>IF(ISBLANK(ChIP!P65),ChIP!H65,ChIP!P65)</f>
        <v>MED9</v>
      </c>
      <c r="D65">
        <f>IF(AND(ChIP!B65=ChIP!B64,ChIP!C65=ChIP!C64),D64+1,1)</f>
        <v>1</v>
      </c>
      <c r="E65">
        <f t="shared" si="0"/>
        <v>1</v>
      </c>
      <c r="F65">
        <f t="shared" si="1"/>
        <v>1</v>
      </c>
      <c r="G65" t="str">
        <f t="shared" si="2"/>
        <v>MED9</v>
      </c>
      <c r="J65" t="s">
        <v>221</v>
      </c>
      <c r="K65">
        <v>33510473</v>
      </c>
      <c r="L65" t="s">
        <v>223</v>
      </c>
      <c r="M65">
        <v>1</v>
      </c>
      <c r="N65">
        <v>1</v>
      </c>
      <c r="O65">
        <v>1</v>
      </c>
      <c r="P65" t="s">
        <v>223</v>
      </c>
    </row>
    <row r="66" spans="1:16" x14ac:dyDescent="0.35">
      <c r="A66" t="s">
        <v>208</v>
      </c>
      <c r="B66">
        <v>42067631</v>
      </c>
      <c r="C66" t="str">
        <f>IF(ISBLANK(ChIP!P66),ChIP!H66,ChIP!P66)</f>
        <v>NT5M</v>
      </c>
      <c r="D66">
        <f>IF(AND(ChIP!B66=ChIP!B65,ChIP!C66=ChIP!C65),D65+1,1)</f>
        <v>1</v>
      </c>
      <c r="E66">
        <f t="shared" si="0"/>
        <v>1</v>
      </c>
      <c r="F66">
        <f t="shared" si="1"/>
        <v>1</v>
      </c>
      <c r="G66" t="str">
        <f t="shared" si="2"/>
        <v>NT5M</v>
      </c>
      <c r="J66" t="s">
        <v>221</v>
      </c>
      <c r="K66">
        <v>33515108</v>
      </c>
      <c r="L66" t="s">
        <v>223</v>
      </c>
      <c r="M66">
        <v>1</v>
      </c>
      <c r="N66">
        <v>1</v>
      </c>
      <c r="O66">
        <v>1</v>
      </c>
      <c r="P66" t="s">
        <v>223</v>
      </c>
    </row>
    <row r="67" spans="1:16" x14ac:dyDescent="0.35">
      <c r="A67" t="s">
        <v>208</v>
      </c>
      <c r="B67">
        <v>42068464</v>
      </c>
      <c r="C67" t="str">
        <f>IF(ISBLANK(ChIP!P67),ChIP!H67,ChIP!P67)</f>
        <v>NT5M</v>
      </c>
      <c r="D67">
        <f>IF(AND(ChIP!B67=ChIP!B66,ChIP!C67=ChIP!C66),D66+1,1)</f>
        <v>1</v>
      </c>
      <c r="E67">
        <f t="shared" ref="E67:E130" si="3">_xlfn.MAXIFS(D:D,B:B,B67,A:A,A67)</f>
        <v>1</v>
      </c>
      <c r="F67">
        <f t="shared" ref="F67:F130" si="4">IF(E67=D67,1,0)</f>
        <v>1</v>
      </c>
      <c r="G67" t="str">
        <f t="shared" ref="G67:G130" si="5">IF(AND(A67=A66,B67=B66),G66&amp;","&amp;C67,C67)</f>
        <v>NT5M</v>
      </c>
      <c r="J67" t="s">
        <v>221</v>
      </c>
      <c r="K67">
        <v>33536974</v>
      </c>
      <c r="L67" t="s">
        <v>223</v>
      </c>
      <c r="M67">
        <v>1</v>
      </c>
      <c r="N67">
        <v>1</v>
      </c>
      <c r="O67">
        <v>1</v>
      </c>
      <c r="P67" t="s">
        <v>223</v>
      </c>
    </row>
    <row r="68" spans="1:16" x14ac:dyDescent="0.35">
      <c r="A68" t="s">
        <v>221</v>
      </c>
      <c r="B68">
        <v>33476699</v>
      </c>
      <c r="C68" t="str">
        <f>IF(ISBLANK(ChIP!P68),ChIP!H68,ChIP!P68)</f>
        <v>ABAT</v>
      </c>
      <c r="D68">
        <f>IF(AND(ChIP!B68=ChIP!B67,ChIP!C68=ChIP!C67),D67+1,1)</f>
        <v>1</v>
      </c>
      <c r="E68">
        <f t="shared" si="3"/>
        <v>1</v>
      </c>
      <c r="F68">
        <f t="shared" si="4"/>
        <v>1</v>
      </c>
      <c r="G68" t="str">
        <f t="shared" si="5"/>
        <v>ABAT</v>
      </c>
      <c r="J68" t="s">
        <v>221</v>
      </c>
      <c r="K68">
        <v>33550064</v>
      </c>
      <c r="L68" t="s">
        <v>223</v>
      </c>
      <c r="M68">
        <v>1</v>
      </c>
      <c r="N68">
        <v>1</v>
      </c>
      <c r="O68">
        <v>1</v>
      </c>
      <c r="P68" t="s">
        <v>223</v>
      </c>
    </row>
    <row r="69" spans="1:16" x14ac:dyDescent="0.35">
      <c r="A69" t="s">
        <v>221</v>
      </c>
      <c r="B69">
        <v>33487301</v>
      </c>
      <c r="C69" t="str">
        <f>IF(ISBLANK(ChIP!P69),ChIP!H69,ChIP!P69)</f>
        <v>ABAT</v>
      </c>
      <c r="D69">
        <f>IF(AND(ChIP!B69=ChIP!B68,ChIP!C69=ChIP!C68),D68+1,1)</f>
        <v>1</v>
      </c>
      <c r="E69">
        <f t="shared" si="3"/>
        <v>1</v>
      </c>
      <c r="F69">
        <f t="shared" si="4"/>
        <v>1</v>
      </c>
      <c r="G69" t="str">
        <f t="shared" si="5"/>
        <v>ABAT</v>
      </c>
      <c r="J69" t="s">
        <v>221</v>
      </c>
      <c r="K69">
        <v>33557870</v>
      </c>
      <c r="L69" t="s">
        <v>223</v>
      </c>
      <c r="M69">
        <v>1</v>
      </c>
      <c r="N69">
        <v>1</v>
      </c>
      <c r="O69">
        <v>1</v>
      </c>
      <c r="P69" t="s">
        <v>223</v>
      </c>
    </row>
    <row r="70" spans="1:16" x14ac:dyDescent="0.35">
      <c r="A70" t="s">
        <v>221</v>
      </c>
      <c r="B70">
        <v>33510473</v>
      </c>
      <c r="C70" t="str">
        <f>IF(ISBLANK(ChIP!P70),ChIP!H70,ChIP!P70)</f>
        <v>METTL22</v>
      </c>
      <c r="D70">
        <f>IF(AND(ChIP!B70=ChIP!B69,ChIP!C70=ChIP!C69),D69+1,1)</f>
        <v>1</v>
      </c>
      <c r="E70">
        <f t="shared" si="3"/>
        <v>1</v>
      </c>
      <c r="F70">
        <f t="shared" si="4"/>
        <v>1</v>
      </c>
      <c r="G70" t="str">
        <f t="shared" si="5"/>
        <v>METTL22</v>
      </c>
      <c r="J70" t="s">
        <v>221</v>
      </c>
      <c r="K70">
        <v>33564506</v>
      </c>
      <c r="L70" t="s">
        <v>223</v>
      </c>
      <c r="M70">
        <v>1</v>
      </c>
      <c r="N70">
        <v>1</v>
      </c>
      <c r="O70">
        <v>1</v>
      </c>
      <c r="P70" t="s">
        <v>223</v>
      </c>
    </row>
    <row r="71" spans="1:16" x14ac:dyDescent="0.35">
      <c r="A71" t="s">
        <v>221</v>
      </c>
      <c r="B71">
        <v>33515108</v>
      </c>
      <c r="C71" t="str">
        <f>IF(ISBLANK(ChIP!P71),ChIP!H71,ChIP!P71)</f>
        <v>METTL22</v>
      </c>
      <c r="D71">
        <f>IF(AND(ChIP!B71=ChIP!B70,ChIP!C71=ChIP!C70),D70+1,1)</f>
        <v>1</v>
      </c>
      <c r="E71">
        <f t="shared" si="3"/>
        <v>1</v>
      </c>
      <c r="F71">
        <f t="shared" si="4"/>
        <v>1</v>
      </c>
      <c r="G71" t="str">
        <f t="shared" si="5"/>
        <v>METTL22</v>
      </c>
      <c r="J71" t="s">
        <v>221</v>
      </c>
      <c r="K71">
        <v>33577636</v>
      </c>
      <c r="L71" t="s">
        <v>223</v>
      </c>
      <c r="M71">
        <v>1</v>
      </c>
      <c r="N71">
        <v>1</v>
      </c>
      <c r="O71">
        <v>1</v>
      </c>
      <c r="P71" t="s">
        <v>223</v>
      </c>
    </row>
    <row r="72" spans="1:16" x14ac:dyDescent="0.35">
      <c r="A72" t="s">
        <v>221</v>
      </c>
      <c r="B72">
        <v>33536974</v>
      </c>
      <c r="C72" t="str">
        <f>IF(ISBLANK(ChIP!P72),ChIP!H72,ChIP!P72)</f>
        <v>METTL22</v>
      </c>
      <c r="D72">
        <f>IF(AND(ChIP!B72=ChIP!B71,ChIP!C72=ChIP!C71),D71+1,1)</f>
        <v>1</v>
      </c>
      <c r="E72">
        <f t="shared" si="3"/>
        <v>1</v>
      </c>
      <c r="F72">
        <f t="shared" si="4"/>
        <v>1</v>
      </c>
      <c r="G72" t="str">
        <f t="shared" si="5"/>
        <v>METTL22</v>
      </c>
      <c r="J72" t="s">
        <v>221</v>
      </c>
      <c r="K72">
        <v>33587985</v>
      </c>
      <c r="L72" t="s">
        <v>223</v>
      </c>
      <c r="M72">
        <v>1</v>
      </c>
      <c r="N72">
        <v>1</v>
      </c>
      <c r="O72">
        <v>1</v>
      </c>
      <c r="P72" t="s">
        <v>223</v>
      </c>
    </row>
    <row r="73" spans="1:16" x14ac:dyDescent="0.35">
      <c r="A73" t="s">
        <v>221</v>
      </c>
      <c r="B73">
        <v>33550064</v>
      </c>
      <c r="C73" t="str">
        <f>IF(ISBLANK(ChIP!P73),ChIP!H73,ChIP!P73)</f>
        <v>METTL22</v>
      </c>
      <c r="D73">
        <f>IF(AND(ChIP!B73=ChIP!B72,ChIP!C73=ChIP!C72),D72+1,1)</f>
        <v>1</v>
      </c>
      <c r="E73">
        <f t="shared" si="3"/>
        <v>1</v>
      </c>
      <c r="F73">
        <f t="shared" si="4"/>
        <v>1</v>
      </c>
      <c r="G73" t="str">
        <f t="shared" si="5"/>
        <v>METTL22</v>
      </c>
      <c r="J73" t="s">
        <v>221</v>
      </c>
      <c r="K73">
        <v>33607897</v>
      </c>
      <c r="L73" t="s">
        <v>223</v>
      </c>
      <c r="M73">
        <v>1</v>
      </c>
      <c r="N73">
        <v>1</v>
      </c>
      <c r="O73">
        <v>1</v>
      </c>
      <c r="P73" t="s">
        <v>223</v>
      </c>
    </row>
    <row r="74" spans="1:16" x14ac:dyDescent="0.35">
      <c r="A74" t="s">
        <v>221</v>
      </c>
      <c r="B74">
        <v>33557870</v>
      </c>
      <c r="C74" t="str">
        <f>IF(ISBLANK(ChIP!P74),ChIP!H74,ChIP!P74)</f>
        <v>METTL22</v>
      </c>
      <c r="D74">
        <f>IF(AND(ChIP!B74=ChIP!B73,ChIP!C74=ChIP!C73),D73+1,1)</f>
        <v>1</v>
      </c>
      <c r="E74">
        <f t="shared" si="3"/>
        <v>1</v>
      </c>
      <c r="F74">
        <f t="shared" si="4"/>
        <v>1</v>
      </c>
      <c r="G74" t="str">
        <f t="shared" si="5"/>
        <v>METTL22</v>
      </c>
      <c r="J74" t="s">
        <v>221</v>
      </c>
      <c r="K74">
        <v>33612550</v>
      </c>
      <c r="L74" t="s">
        <v>223</v>
      </c>
      <c r="M74">
        <v>1</v>
      </c>
      <c r="N74">
        <v>1</v>
      </c>
      <c r="O74">
        <v>1</v>
      </c>
      <c r="P74" t="s">
        <v>223</v>
      </c>
    </row>
    <row r="75" spans="1:16" x14ac:dyDescent="0.35">
      <c r="A75" t="s">
        <v>221</v>
      </c>
      <c r="B75">
        <v>33564506</v>
      </c>
      <c r="C75" t="str">
        <f>IF(ISBLANK(ChIP!P75),ChIP!H75,ChIP!P75)</f>
        <v>METTL22</v>
      </c>
      <c r="D75">
        <f>IF(AND(ChIP!B75=ChIP!B74,ChIP!C75=ChIP!C74),D74+1,1)</f>
        <v>1</v>
      </c>
      <c r="E75">
        <f t="shared" si="3"/>
        <v>1</v>
      </c>
      <c r="F75">
        <f t="shared" si="4"/>
        <v>1</v>
      </c>
      <c r="G75" t="str">
        <f t="shared" si="5"/>
        <v>METTL22</v>
      </c>
      <c r="J75" t="s">
        <v>221</v>
      </c>
      <c r="K75">
        <v>33723176</v>
      </c>
      <c r="L75" t="s">
        <v>223</v>
      </c>
      <c r="M75">
        <v>1</v>
      </c>
      <c r="N75">
        <v>1</v>
      </c>
      <c r="O75">
        <v>1</v>
      </c>
      <c r="P75" t="s">
        <v>223</v>
      </c>
    </row>
    <row r="76" spans="1:16" x14ac:dyDescent="0.35">
      <c r="A76" t="s">
        <v>221</v>
      </c>
      <c r="B76">
        <v>33577636</v>
      </c>
      <c r="C76" t="str">
        <f>IF(ISBLANK(ChIP!P76),ChIP!H76,ChIP!P76)</f>
        <v>METTL22</v>
      </c>
      <c r="D76">
        <f>IF(AND(ChIP!B76=ChIP!B75,ChIP!C76=ChIP!C75),D75+1,1)</f>
        <v>1</v>
      </c>
      <c r="E76">
        <f t="shared" si="3"/>
        <v>1</v>
      </c>
      <c r="F76">
        <f t="shared" si="4"/>
        <v>1</v>
      </c>
      <c r="G76" t="str">
        <f t="shared" si="5"/>
        <v>METTL22</v>
      </c>
      <c r="J76" t="s">
        <v>221</v>
      </c>
      <c r="K76">
        <v>33739474</v>
      </c>
      <c r="L76" t="s">
        <v>223</v>
      </c>
      <c r="M76">
        <v>1</v>
      </c>
      <c r="N76">
        <v>1</v>
      </c>
      <c r="O76">
        <v>1</v>
      </c>
      <c r="P76" t="s">
        <v>223</v>
      </c>
    </row>
    <row r="77" spans="1:16" x14ac:dyDescent="0.35">
      <c r="A77" t="s">
        <v>221</v>
      </c>
      <c r="B77">
        <v>33587985</v>
      </c>
      <c r="C77" t="str">
        <f>IF(ISBLANK(ChIP!P77),ChIP!H77,ChIP!P77)</f>
        <v>METTL22</v>
      </c>
      <c r="D77">
        <f>IF(AND(ChIP!B77=ChIP!B76,ChIP!C77=ChIP!C76),D76+1,1)</f>
        <v>1</v>
      </c>
      <c r="E77">
        <f t="shared" si="3"/>
        <v>1</v>
      </c>
      <c r="F77">
        <f t="shared" si="4"/>
        <v>1</v>
      </c>
      <c r="G77" t="str">
        <f t="shared" si="5"/>
        <v>METTL22</v>
      </c>
      <c r="J77" t="s">
        <v>221</v>
      </c>
      <c r="K77">
        <v>47344887</v>
      </c>
      <c r="L77" t="s">
        <v>905</v>
      </c>
      <c r="M77">
        <v>1</v>
      </c>
      <c r="N77">
        <v>1</v>
      </c>
      <c r="O77">
        <v>1</v>
      </c>
      <c r="P77" t="s">
        <v>905</v>
      </c>
    </row>
    <row r="78" spans="1:16" x14ac:dyDescent="0.35">
      <c r="A78" t="s">
        <v>221</v>
      </c>
      <c r="B78">
        <v>33607897</v>
      </c>
      <c r="C78" t="str">
        <f>IF(ISBLANK(ChIP!P78),ChIP!H78,ChIP!P78)</f>
        <v>METTL22</v>
      </c>
      <c r="D78">
        <f>IF(AND(ChIP!B78=ChIP!B77,ChIP!C78=ChIP!C77),D77+1,1)</f>
        <v>1</v>
      </c>
      <c r="E78">
        <f t="shared" si="3"/>
        <v>1</v>
      </c>
      <c r="F78">
        <f t="shared" si="4"/>
        <v>1</v>
      </c>
      <c r="G78" t="str">
        <f t="shared" si="5"/>
        <v>METTL22</v>
      </c>
      <c r="J78" t="s">
        <v>221</v>
      </c>
      <c r="K78">
        <v>47380543</v>
      </c>
      <c r="L78" t="s">
        <v>905</v>
      </c>
      <c r="M78">
        <v>1</v>
      </c>
      <c r="N78">
        <v>1</v>
      </c>
      <c r="O78">
        <v>1</v>
      </c>
      <c r="P78" t="s">
        <v>905</v>
      </c>
    </row>
    <row r="79" spans="1:16" x14ac:dyDescent="0.35">
      <c r="A79" t="s">
        <v>221</v>
      </c>
      <c r="B79">
        <v>33612550</v>
      </c>
      <c r="C79" t="str">
        <f>IF(ISBLANK(ChIP!P79),ChIP!H79,ChIP!P79)</f>
        <v>METTL22</v>
      </c>
      <c r="D79">
        <f>IF(AND(ChIP!B79=ChIP!B78,ChIP!C79=ChIP!C78),D78+1,1)</f>
        <v>1</v>
      </c>
      <c r="E79">
        <f t="shared" si="3"/>
        <v>1</v>
      </c>
      <c r="F79">
        <f t="shared" si="4"/>
        <v>1</v>
      </c>
      <c r="G79" t="str">
        <f t="shared" si="5"/>
        <v>METTL22</v>
      </c>
      <c r="J79" t="s">
        <v>226</v>
      </c>
      <c r="K79">
        <v>24652821</v>
      </c>
      <c r="L79" t="s">
        <v>231</v>
      </c>
      <c r="M79">
        <v>2</v>
      </c>
      <c r="N79">
        <v>2</v>
      </c>
      <c r="O79">
        <v>1</v>
      </c>
      <c r="P79" t="s">
        <v>379</v>
      </c>
    </row>
    <row r="80" spans="1:16" x14ac:dyDescent="0.35">
      <c r="A80" t="s">
        <v>221</v>
      </c>
      <c r="B80">
        <v>33723176</v>
      </c>
      <c r="C80" t="str">
        <f>IF(ISBLANK(ChIP!P80),ChIP!H80,ChIP!P80)</f>
        <v>METTL22</v>
      </c>
      <c r="D80">
        <f>IF(AND(ChIP!B80=ChIP!B79,ChIP!C80=ChIP!C79),D79+1,1)</f>
        <v>1</v>
      </c>
      <c r="E80">
        <f t="shared" si="3"/>
        <v>1</v>
      </c>
      <c r="F80">
        <f t="shared" si="4"/>
        <v>1</v>
      </c>
      <c r="G80" t="str">
        <f t="shared" si="5"/>
        <v>METTL22</v>
      </c>
      <c r="J80" t="s">
        <v>226</v>
      </c>
      <c r="K80">
        <v>24664438</v>
      </c>
      <c r="L80" t="s">
        <v>231</v>
      </c>
      <c r="M80">
        <v>2</v>
      </c>
      <c r="N80">
        <v>2</v>
      </c>
      <c r="O80">
        <v>1</v>
      </c>
      <c r="P80" t="s">
        <v>379</v>
      </c>
    </row>
    <row r="81" spans="1:16" x14ac:dyDescent="0.35">
      <c r="A81" t="s">
        <v>221</v>
      </c>
      <c r="B81">
        <v>33739474</v>
      </c>
      <c r="C81" t="str">
        <f>IF(ISBLANK(ChIP!P81),ChIP!H81,ChIP!P81)</f>
        <v>METTL22</v>
      </c>
      <c r="D81">
        <f>IF(AND(ChIP!B81=ChIP!B80,ChIP!C81=ChIP!C80),D80+1,1)</f>
        <v>1</v>
      </c>
      <c r="E81">
        <f t="shared" si="3"/>
        <v>1</v>
      </c>
      <c r="F81">
        <f t="shared" si="4"/>
        <v>1</v>
      </c>
      <c r="G81" t="str">
        <f t="shared" si="5"/>
        <v>METTL22</v>
      </c>
      <c r="J81" t="s">
        <v>226</v>
      </c>
      <c r="K81">
        <v>43702273</v>
      </c>
      <c r="L81" t="s">
        <v>909</v>
      </c>
      <c r="M81">
        <v>1</v>
      </c>
      <c r="N81">
        <v>1</v>
      </c>
      <c r="O81">
        <v>1</v>
      </c>
      <c r="P81" t="s">
        <v>909</v>
      </c>
    </row>
    <row r="82" spans="1:16" x14ac:dyDescent="0.35">
      <c r="A82" t="s">
        <v>221</v>
      </c>
      <c r="B82">
        <v>47344887</v>
      </c>
      <c r="C82" t="str">
        <f>IF(ISBLANK(ChIP!P82),ChIP!H82,ChIP!P82)</f>
        <v>COL11A1</v>
      </c>
      <c r="D82">
        <f>IF(AND(ChIP!B82=ChIP!B81,ChIP!C82=ChIP!C81),D81+1,1)</f>
        <v>1</v>
      </c>
      <c r="E82">
        <f t="shared" si="3"/>
        <v>1</v>
      </c>
      <c r="F82">
        <f t="shared" si="4"/>
        <v>1</v>
      </c>
      <c r="G82" t="str">
        <f t="shared" si="5"/>
        <v>COL11A1</v>
      </c>
      <c r="J82" t="s">
        <v>226</v>
      </c>
      <c r="K82">
        <v>43719549</v>
      </c>
      <c r="L82" t="s">
        <v>909</v>
      </c>
      <c r="M82">
        <v>1</v>
      </c>
      <c r="N82">
        <v>1</v>
      </c>
      <c r="O82">
        <v>1</v>
      </c>
      <c r="P82" t="s">
        <v>909</v>
      </c>
    </row>
    <row r="83" spans="1:16" x14ac:dyDescent="0.35">
      <c r="A83" t="s">
        <v>221</v>
      </c>
      <c r="B83">
        <v>47380543</v>
      </c>
      <c r="C83" t="str">
        <f>IF(ISBLANK(ChIP!P83),ChIP!H83,ChIP!P83)</f>
        <v>COL11A1</v>
      </c>
      <c r="D83">
        <f>IF(AND(ChIP!B83=ChIP!B82,ChIP!C83=ChIP!C82),D82+1,1)</f>
        <v>1</v>
      </c>
      <c r="E83">
        <f t="shared" si="3"/>
        <v>1</v>
      </c>
      <c r="F83">
        <f t="shared" si="4"/>
        <v>1</v>
      </c>
      <c r="G83" t="str">
        <f t="shared" si="5"/>
        <v>COL11A1</v>
      </c>
      <c r="J83" t="s">
        <v>226</v>
      </c>
      <c r="K83">
        <v>43824889</v>
      </c>
      <c r="L83" t="s">
        <v>913</v>
      </c>
      <c r="M83">
        <v>1</v>
      </c>
      <c r="N83">
        <v>1</v>
      </c>
      <c r="O83">
        <v>1</v>
      </c>
      <c r="P83" t="s">
        <v>913</v>
      </c>
    </row>
    <row r="84" spans="1:16" x14ac:dyDescent="0.35">
      <c r="A84" t="s">
        <v>226</v>
      </c>
      <c r="B84">
        <v>24652821</v>
      </c>
      <c r="C84" t="str">
        <f>IF(ISBLANK(ChIP!P84),ChIP!H84,ChIP!P84)</f>
        <v>RABGAP1L</v>
      </c>
      <c r="D84">
        <f>IF(AND(ChIP!B84=ChIP!B83,ChIP!C84=ChIP!C83),D83+1,1)</f>
        <v>1</v>
      </c>
      <c r="E84">
        <f t="shared" si="3"/>
        <v>2</v>
      </c>
      <c r="F84">
        <f t="shared" si="4"/>
        <v>0</v>
      </c>
      <c r="G84" t="str">
        <f t="shared" si="5"/>
        <v>RABGAP1L</v>
      </c>
      <c r="J84" t="s">
        <v>226</v>
      </c>
      <c r="K84">
        <v>43839825</v>
      </c>
      <c r="L84" t="s">
        <v>913</v>
      </c>
      <c r="M84">
        <v>1</v>
      </c>
      <c r="N84">
        <v>1</v>
      </c>
      <c r="O84">
        <v>1</v>
      </c>
      <c r="P84" t="s">
        <v>913</v>
      </c>
    </row>
    <row r="85" spans="1:16" x14ac:dyDescent="0.35">
      <c r="A85" t="s">
        <v>226</v>
      </c>
      <c r="B85">
        <v>24652821</v>
      </c>
      <c r="C85" t="str">
        <f>IF(ISBLANK(ChIP!P85),ChIP!H85,ChIP!P85)</f>
        <v>ENSCAFG00000047576</v>
      </c>
      <c r="D85">
        <f>IF(AND(ChIP!B85=ChIP!B84,ChIP!C85=ChIP!C84),D84+1,1)</f>
        <v>2</v>
      </c>
      <c r="E85">
        <f t="shared" si="3"/>
        <v>2</v>
      </c>
      <c r="F85">
        <f t="shared" si="4"/>
        <v>1</v>
      </c>
      <c r="G85" t="str">
        <f t="shared" si="5"/>
        <v>RABGAP1L,ENSCAFG00000047576</v>
      </c>
      <c r="J85" t="s">
        <v>226</v>
      </c>
      <c r="K85">
        <v>45762366</v>
      </c>
      <c r="L85" t="s">
        <v>914</v>
      </c>
      <c r="M85">
        <v>1</v>
      </c>
      <c r="N85">
        <v>1</v>
      </c>
      <c r="O85">
        <v>1</v>
      </c>
      <c r="P85" t="s">
        <v>914</v>
      </c>
    </row>
    <row r="86" spans="1:16" x14ac:dyDescent="0.35">
      <c r="A86" t="s">
        <v>226</v>
      </c>
      <c r="B86">
        <v>24664438</v>
      </c>
      <c r="C86" t="str">
        <f>IF(ISBLANK(ChIP!P86),ChIP!H86,ChIP!P86)</f>
        <v>RABGAP1L</v>
      </c>
      <c r="D86">
        <f>IF(AND(ChIP!B86=ChIP!B85,ChIP!C86=ChIP!C85),D85+1,1)</f>
        <v>1</v>
      </c>
      <c r="E86">
        <f t="shared" si="3"/>
        <v>2</v>
      </c>
      <c r="F86">
        <f t="shared" si="4"/>
        <v>0</v>
      </c>
      <c r="G86" t="str">
        <f t="shared" si="5"/>
        <v>RABGAP1L</v>
      </c>
      <c r="J86" t="s">
        <v>226</v>
      </c>
      <c r="K86">
        <v>45847066</v>
      </c>
      <c r="L86" t="s">
        <v>914</v>
      </c>
      <c r="M86">
        <v>1</v>
      </c>
      <c r="N86">
        <v>1</v>
      </c>
      <c r="O86">
        <v>1</v>
      </c>
      <c r="P86" t="s">
        <v>914</v>
      </c>
    </row>
    <row r="87" spans="1:16" x14ac:dyDescent="0.35">
      <c r="A87" t="s">
        <v>226</v>
      </c>
      <c r="B87">
        <v>24664438</v>
      </c>
      <c r="C87" t="str">
        <f>IF(ISBLANK(ChIP!P87),ChIP!H87,ChIP!P87)</f>
        <v>ENSCAFG00000047576</v>
      </c>
      <c r="D87">
        <f>IF(AND(ChIP!B87=ChIP!B86,ChIP!C87=ChIP!C86),D86+1,1)</f>
        <v>2</v>
      </c>
      <c r="E87">
        <f t="shared" si="3"/>
        <v>2</v>
      </c>
      <c r="F87">
        <f t="shared" si="4"/>
        <v>1</v>
      </c>
      <c r="G87" t="str">
        <f t="shared" si="5"/>
        <v>RABGAP1L,ENSCAFG00000047576</v>
      </c>
      <c r="J87" t="s">
        <v>226</v>
      </c>
      <c r="K87">
        <v>45862873</v>
      </c>
      <c r="L87" t="s">
        <v>914</v>
      </c>
      <c r="M87">
        <v>1</v>
      </c>
      <c r="N87">
        <v>1</v>
      </c>
      <c r="O87">
        <v>1</v>
      </c>
      <c r="P87" t="s">
        <v>914</v>
      </c>
    </row>
    <row r="88" spans="1:16" x14ac:dyDescent="0.35">
      <c r="A88" t="s">
        <v>226</v>
      </c>
      <c r="B88">
        <v>43702273</v>
      </c>
      <c r="C88" t="str">
        <f>IF(ISBLANK(ChIP!P88),ChIP!H88,ChIP!P88)</f>
        <v>SMAD2</v>
      </c>
      <c r="D88">
        <f>IF(AND(ChIP!B88=ChIP!B87,ChIP!C88=ChIP!C87),D87+1,1)</f>
        <v>1</v>
      </c>
      <c r="E88">
        <f t="shared" si="3"/>
        <v>1</v>
      </c>
      <c r="F88">
        <f t="shared" si="4"/>
        <v>1</v>
      </c>
      <c r="G88" t="str">
        <f t="shared" si="5"/>
        <v>SMAD2</v>
      </c>
      <c r="J88" t="s">
        <v>226</v>
      </c>
      <c r="K88">
        <v>45870051</v>
      </c>
      <c r="L88" t="s">
        <v>914</v>
      </c>
      <c r="M88">
        <v>1</v>
      </c>
      <c r="N88">
        <v>1</v>
      </c>
      <c r="O88">
        <v>1</v>
      </c>
      <c r="P88" t="s">
        <v>914</v>
      </c>
    </row>
    <row r="89" spans="1:16" x14ac:dyDescent="0.35">
      <c r="A89" t="s">
        <v>226</v>
      </c>
      <c r="B89">
        <v>43719549</v>
      </c>
      <c r="C89" t="str">
        <f>IF(ISBLANK(ChIP!P89),ChIP!H89,ChIP!P89)</f>
        <v>SMAD2</v>
      </c>
      <c r="D89">
        <f>IF(AND(ChIP!B89=ChIP!B88,ChIP!C89=ChIP!C88),D88+1,1)</f>
        <v>1</v>
      </c>
      <c r="E89">
        <f t="shared" si="3"/>
        <v>1</v>
      </c>
      <c r="F89">
        <f t="shared" si="4"/>
        <v>1</v>
      </c>
      <c r="G89" t="str">
        <f t="shared" si="5"/>
        <v>SMAD2</v>
      </c>
      <c r="J89" t="s">
        <v>226</v>
      </c>
      <c r="K89">
        <v>45888863</v>
      </c>
      <c r="L89" t="s">
        <v>914</v>
      </c>
      <c r="M89">
        <v>1</v>
      </c>
      <c r="N89">
        <v>1</v>
      </c>
      <c r="O89">
        <v>1</v>
      </c>
      <c r="P89" t="s">
        <v>914</v>
      </c>
    </row>
    <row r="90" spans="1:16" x14ac:dyDescent="0.35">
      <c r="A90" t="s">
        <v>226</v>
      </c>
      <c r="B90">
        <v>43824889</v>
      </c>
      <c r="C90" t="str">
        <f>IF(ISBLANK(ChIP!P90),ChIP!H90,ChIP!P90)</f>
        <v>ENSCAFG00000041558</v>
      </c>
      <c r="D90">
        <f>IF(AND(ChIP!B90=ChIP!B89,ChIP!C90=ChIP!C89),D89+1,1)</f>
        <v>1</v>
      </c>
      <c r="E90">
        <f t="shared" si="3"/>
        <v>1</v>
      </c>
      <c r="F90">
        <f t="shared" si="4"/>
        <v>1</v>
      </c>
      <c r="G90" t="str">
        <f t="shared" si="5"/>
        <v>ENSCAFG00000041558</v>
      </c>
      <c r="J90" t="s">
        <v>226</v>
      </c>
      <c r="K90">
        <v>45909278</v>
      </c>
      <c r="L90" t="s">
        <v>914</v>
      </c>
      <c r="M90">
        <v>1</v>
      </c>
      <c r="N90">
        <v>1</v>
      </c>
      <c r="O90">
        <v>1</v>
      </c>
      <c r="P90" t="s">
        <v>914</v>
      </c>
    </row>
    <row r="91" spans="1:16" x14ac:dyDescent="0.35">
      <c r="A91" t="s">
        <v>226</v>
      </c>
      <c r="B91">
        <v>43839825</v>
      </c>
      <c r="C91" t="str">
        <f>IF(ISBLANK(ChIP!P91),ChIP!H91,ChIP!P91)</f>
        <v>ENSCAFG00000041558</v>
      </c>
      <c r="D91">
        <f>IF(AND(ChIP!B91=ChIP!B90,ChIP!C91=ChIP!C90),D90+1,1)</f>
        <v>1</v>
      </c>
      <c r="E91">
        <f t="shared" si="3"/>
        <v>1</v>
      </c>
      <c r="F91">
        <f t="shared" si="4"/>
        <v>1</v>
      </c>
      <c r="G91" t="str">
        <f t="shared" si="5"/>
        <v>ENSCAFG00000041558</v>
      </c>
      <c r="J91" t="s">
        <v>226</v>
      </c>
      <c r="K91">
        <v>45943309</v>
      </c>
      <c r="L91" t="s">
        <v>915</v>
      </c>
      <c r="M91">
        <v>1</v>
      </c>
      <c r="N91">
        <v>1</v>
      </c>
      <c r="O91">
        <v>1</v>
      </c>
      <c r="P91" t="s">
        <v>915</v>
      </c>
    </row>
    <row r="92" spans="1:16" x14ac:dyDescent="0.35">
      <c r="A92" t="s">
        <v>226</v>
      </c>
      <c r="B92">
        <v>45762366</v>
      </c>
      <c r="C92" t="str">
        <f>IF(ISBLANK(ChIP!P92),ChIP!H92,ChIP!P92)</f>
        <v>ENSCAFG00000041034</v>
      </c>
      <c r="D92">
        <f>IF(AND(ChIP!B92=ChIP!B91,ChIP!C92=ChIP!C91),D91+1,1)</f>
        <v>1</v>
      </c>
      <c r="E92">
        <f t="shared" si="3"/>
        <v>1</v>
      </c>
      <c r="F92">
        <f t="shared" si="4"/>
        <v>1</v>
      </c>
      <c r="G92" t="str">
        <f t="shared" si="5"/>
        <v>ENSCAFG00000041034</v>
      </c>
      <c r="J92" t="s">
        <v>226</v>
      </c>
      <c r="K92">
        <v>48982155</v>
      </c>
      <c r="L92" t="s">
        <v>916</v>
      </c>
      <c r="M92">
        <v>1</v>
      </c>
      <c r="N92">
        <v>1</v>
      </c>
      <c r="O92">
        <v>1</v>
      </c>
      <c r="P92" t="s">
        <v>916</v>
      </c>
    </row>
    <row r="93" spans="1:16" x14ac:dyDescent="0.35">
      <c r="A93" t="s">
        <v>226</v>
      </c>
      <c r="B93">
        <v>45847066</v>
      </c>
      <c r="C93" t="str">
        <f>IF(ISBLANK(ChIP!P93),ChIP!H93,ChIP!P93)</f>
        <v>ENSCAFG00000041034</v>
      </c>
      <c r="D93">
        <f>IF(AND(ChIP!B93=ChIP!B92,ChIP!C93=ChIP!C92),D92+1,1)</f>
        <v>1</v>
      </c>
      <c r="E93">
        <f t="shared" si="3"/>
        <v>1</v>
      </c>
      <c r="F93">
        <f t="shared" si="4"/>
        <v>1</v>
      </c>
      <c r="G93" t="str">
        <f t="shared" si="5"/>
        <v>ENSCAFG00000041034</v>
      </c>
      <c r="J93" t="s">
        <v>226</v>
      </c>
      <c r="K93">
        <v>54357413</v>
      </c>
      <c r="L93" t="s">
        <v>918</v>
      </c>
      <c r="M93">
        <v>1</v>
      </c>
      <c r="N93">
        <v>1</v>
      </c>
      <c r="O93">
        <v>1</v>
      </c>
      <c r="P93" t="s">
        <v>918</v>
      </c>
    </row>
    <row r="94" spans="1:16" x14ac:dyDescent="0.35">
      <c r="A94" t="s">
        <v>226</v>
      </c>
      <c r="B94">
        <v>45862873</v>
      </c>
      <c r="C94" t="str">
        <f>IF(ISBLANK(ChIP!P94),ChIP!H94,ChIP!P94)</f>
        <v>ENSCAFG00000041034</v>
      </c>
      <c r="D94">
        <f>IF(AND(ChIP!B94=ChIP!B93,ChIP!C94=ChIP!C93),D93+1,1)</f>
        <v>1</v>
      </c>
      <c r="E94">
        <f t="shared" si="3"/>
        <v>1</v>
      </c>
      <c r="F94">
        <f t="shared" si="4"/>
        <v>1</v>
      </c>
      <c r="G94" t="str">
        <f t="shared" si="5"/>
        <v>ENSCAFG00000041034</v>
      </c>
      <c r="J94" t="s">
        <v>226</v>
      </c>
      <c r="K94">
        <v>54367434</v>
      </c>
      <c r="L94" t="s">
        <v>920</v>
      </c>
      <c r="M94">
        <v>1</v>
      </c>
      <c r="N94">
        <v>1</v>
      </c>
      <c r="O94">
        <v>1</v>
      </c>
      <c r="P94" t="s">
        <v>920</v>
      </c>
    </row>
    <row r="95" spans="1:16" x14ac:dyDescent="0.35">
      <c r="A95" t="s">
        <v>226</v>
      </c>
      <c r="B95">
        <v>45870051</v>
      </c>
      <c r="C95" t="str">
        <f>IF(ISBLANK(ChIP!P95),ChIP!H95,ChIP!P95)</f>
        <v>ENSCAFG00000041034</v>
      </c>
      <c r="D95">
        <f>IF(AND(ChIP!B95=ChIP!B94,ChIP!C95=ChIP!C94),D94+1,1)</f>
        <v>1</v>
      </c>
      <c r="E95">
        <f t="shared" si="3"/>
        <v>1</v>
      </c>
      <c r="F95">
        <f t="shared" si="4"/>
        <v>1</v>
      </c>
      <c r="G95" t="str">
        <f t="shared" si="5"/>
        <v>ENSCAFG00000041034</v>
      </c>
      <c r="J95" t="s">
        <v>226</v>
      </c>
      <c r="K95">
        <v>54510930</v>
      </c>
      <c r="L95" t="s">
        <v>923</v>
      </c>
      <c r="M95">
        <v>1</v>
      </c>
      <c r="N95">
        <v>1</v>
      </c>
      <c r="O95">
        <v>1</v>
      </c>
      <c r="P95" t="s">
        <v>923</v>
      </c>
    </row>
    <row r="96" spans="1:16" x14ac:dyDescent="0.35">
      <c r="A96" t="s">
        <v>226</v>
      </c>
      <c r="B96">
        <v>45888863</v>
      </c>
      <c r="C96" t="str">
        <f>IF(ISBLANK(ChIP!P96),ChIP!H96,ChIP!P96)</f>
        <v>ENSCAFG00000041034</v>
      </c>
      <c r="D96">
        <f>IF(AND(ChIP!B96=ChIP!B95,ChIP!C96=ChIP!C95),D95+1,1)</f>
        <v>1</v>
      </c>
      <c r="E96">
        <f t="shared" si="3"/>
        <v>1</v>
      </c>
      <c r="F96">
        <f t="shared" si="4"/>
        <v>1</v>
      </c>
      <c r="G96" t="str">
        <f t="shared" si="5"/>
        <v>ENSCAFG00000041034</v>
      </c>
      <c r="J96" t="s">
        <v>226</v>
      </c>
      <c r="K96">
        <v>54529565</v>
      </c>
      <c r="L96" t="s">
        <v>923</v>
      </c>
      <c r="M96">
        <v>1</v>
      </c>
      <c r="N96">
        <v>1</v>
      </c>
      <c r="O96">
        <v>1</v>
      </c>
      <c r="P96" t="s">
        <v>923</v>
      </c>
    </row>
    <row r="97" spans="1:16" x14ac:dyDescent="0.35">
      <c r="A97" t="s">
        <v>226</v>
      </c>
      <c r="B97">
        <v>45909278</v>
      </c>
      <c r="C97" t="str">
        <f>IF(ISBLANK(ChIP!P97),ChIP!H97,ChIP!P97)</f>
        <v>ENSCAFG00000041034</v>
      </c>
      <c r="D97">
        <f>IF(AND(ChIP!B97=ChIP!B96,ChIP!C97=ChIP!C96),D96+1,1)</f>
        <v>1</v>
      </c>
      <c r="E97">
        <f t="shared" si="3"/>
        <v>1</v>
      </c>
      <c r="F97">
        <f t="shared" si="4"/>
        <v>1</v>
      </c>
      <c r="G97" t="str">
        <f t="shared" si="5"/>
        <v>ENSCAFG00000041034</v>
      </c>
      <c r="J97" t="s">
        <v>226</v>
      </c>
      <c r="K97">
        <v>56099877</v>
      </c>
      <c r="L97" t="s">
        <v>925</v>
      </c>
      <c r="M97">
        <v>1</v>
      </c>
      <c r="N97">
        <v>1</v>
      </c>
      <c r="O97">
        <v>1</v>
      </c>
      <c r="P97" t="s">
        <v>925</v>
      </c>
    </row>
    <row r="98" spans="1:16" x14ac:dyDescent="0.35">
      <c r="A98" t="s">
        <v>226</v>
      </c>
      <c r="B98">
        <v>45943309</v>
      </c>
      <c r="C98" t="str">
        <f>IF(ISBLANK(ChIP!P98),ChIP!H98,ChIP!P98)</f>
        <v>ENSCAFG00000046283</v>
      </c>
      <c r="D98">
        <f>IF(AND(ChIP!B98=ChIP!B97,ChIP!C98=ChIP!C97),D97+1,1)</f>
        <v>1</v>
      </c>
      <c r="E98">
        <f t="shared" si="3"/>
        <v>1</v>
      </c>
      <c r="F98">
        <f t="shared" si="4"/>
        <v>1</v>
      </c>
      <c r="G98" t="str">
        <f t="shared" si="5"/>
        <v>ENSCAFG00000046283</v>
      </c>
      <c r="J98" t="s">
        <v>232</v>
      </c>
      <c r="K98">
        <v>1589632</v>
      </c>
      <c r="L98" t="s">
        <v>234</v>
      </c>
      <c r="M98">
        <v>1</v>
      </c>
      <c r="N98">
        <v>1</v>
      </c>
      <c r="O98">
        <v>1</v>
      </c>
      <c r="P98" t="s">
        <v>234</v>
      </c>
    </row>
    <row r="99" spans="1:16" x14ac:dyDescent="0.35">
      <c r="A99" t="s">
        <v>226</v>
      </c>
      <c r="B99">
        <v>48982155</v>
      </c>
      <c r="C99" t="str">
        <f>IF(ISBLANK(ChIP!P99),ChIP!H99,ChIP!P99)</f>
        <v>ENSCAFG00000036735</v>
      </c>
      <c r="D99">
        <f>IF(AND(ChIP!B99=ChIP!B98,ChIP!C99=ChIP!C98),D98+1,1)</f>
        <v>1</v>
      </c>
      <c r="E99">
        <f t="shared" si="3"/>
        <v>1</v>
      </c>
      <c r="F99">
        <f t="shared" si="4"/>
        <v>1</v>
      </c>
      <c r="G99" t="str">
        <f t="shared" si="5"/>
        <v>ENSCAFG00000036735</v>
      </c>
      <c r="J99" t="s">
        <v>232</v>
      </c>
      <c r="K99">
        <v>1620419</v>
      </c>
      <c r="L99" t="s">
        <v>240</v>
      </c>
      <c r="M99">
        <v>2</v>
      </c>
      <c r="N99">
        <v>2</v>
      </c>
      <c r="O99">
        <v>1</v>
      </c>
      <c r="P99" t="s">
        <v>380</v>
      </c>
    </row>
    <row r="100" spans="1:16" x14ac:dyDescent="0.35">
      <c r="A100" t="s">
        <v>226</v>
      </c>
      <c r="B100">
        <v>54357413</v>
      </c>
      <c r="C100" t="str">
        <f>IF(ISBLANK(ChIP!P100),ChIP!H100,ChIP!P100)</f>
        <v>cfa-mir-187</v>
      </c>
      <c r="D100">
        <f>IF(AND(ChIP!B100=ChIP!B99,ChIP!C100=ChIP!C99),D99+1,1)</f>
        <v>1</v>
      </c>
      <c r="E100">
        <f t="shared" si="3"/>
        <v>1</v>
      </c>
      <c r="F100">
        <f t="shared" si="4"/>
        <v>1</v>
      </c>
      <c r="G100" t="str">
        <f t="shared" si="5"/>
        <v>cfa-mir-187</v>
      </c>
      <c r="J100" t="s">
        <v>232</v>
      </c>
      <c r="K100">
        <v>1639245</v>
      </c>
      <c r="L100" t="s">
        <v>240</v>
      </c>
      <c r="M100">
        <v>2</v>
      </c>
      <c r="N100">
        <v>2</v>
      </c>
      <c r="O100">
        <v>1</v>
      </c>
      <c r="P100" t="s">
        <v>380</v>
      </c>
    </row>
    <row r="101" spans="1:16" x14ac:dyDescent="0.35">
      <c r="A101" t="s">
        <v>226</v>
      </c>
      <c r="B101">
        <v>54367434</v>
      </c>
      <c r="C101" t="str">
        <f>IF(ISBLANK(ChIP!P101),ChIP!H101,ChIP!P101)</f>
        <v>GALNT1</v>
      </c>
      <c r="D101">
        <f>IF(AND(ChIP!B101=ChIP!B100,ChIP!C101=ChIP!C100),D100+1,1)</f>
        <v>1</v>
      </c>
      <c r="E101">
        <f t="shared" si="3"/>
        <v>1</v>
      </c>
      <c r="F101">
        <f t="shared" si="4"/>
        <v>1</v>
      </c>
      <c r="G101" t="str">
        <f t="shared" si="5"/>
        <v>GALNT1</v>
      </c>
      <c r="J101" t="s">
        <v>232</v>
      </c>
      <c r="K101">
        <v>1668981</v>
      </c>
      <c r="L101" t="s">
        <v>240</v>
      </c>
      <c r="M101">
        <v>2</v>
      </c>
      <c r="N101">
        <v>2</v>
      </c>
      <c r="O101">
        <v>1</v>
      </c>
      <c r="P101" t="s">
        <v>380</v>
      </c>
    </row>
    <row r="102" spans="1:16" x14ac:dyDescent="0.35">
      <c r="A102" t="s">
        <v>226</v>
      </c>
      <c r="B102">
        <v>54510930</v>
      </c>
      <c r="C102" t="str">
        <f>IF(ISBLANK(ChIP!P102),ChIP!H102,ChIP!P102)</f>
        <v>ENSCAFG00000039269</v>
      </c>
      <c r="D102">
        <f>IF(AND(ChIP!B102=ChIP!B101,ChIP!C102=ChIP!C101),D101+1,1)</f>
        <v>1</v>
      </c>
      <c r="E102">
        <f t="shared" si="3"/>
        <v>1</v>
      </c>
      <c r="F102">
        <f t="shared" si="4"/>
        <v>1</v>
      </c>
      <c r="G102" t="str">
        <f t="shared" si="5"/>
        <v>ENSCAFG00000039269</v>
      </c>
      <c r="J102" t="s">
        <v>232</v>
      </c>
      <c r="K102">
        <v>1675719</v>
      </c>
      <c r="L102" t="s">
        <v>240</v>
      </c>
      <c r="M102">
        <v>2</v>
      </c>
      <c r="N102">
        <v>2</v>
      </c>
      <c r="O102">
        <v>1</v>
      </c>
      <c r="P102" t="s">
        <v>380</v>
      </c>
    </row>
    <row r="103" spans="1:16" x14ac:dyDescent="0.35">
      <c r="A103" t="s">
        <v>226</v>
      </c>
      <c r="B103">
        <v>54529565</v>
      </c>
      <c r="C103" t="str">
        <f>IF(ISBLANK(ChIP!P103),ChIP!H103,ChIP!P103)</f>
        <v>ENSCAFG00000039269</v>
      </c>
      <c r="D103">
        <f>IF(AND(ChIP!B103=ChIP!B102,ChIP!C103=ChIP!C102),D102+1,1)</f>
        <v>1</v>
      </c>
      <c r="E103">
        <f t="shared" si="3"/>
        <v>1</v>
      </c>
      <c r="F103">
        <f t="shared" si="4"/>
        <v>1</v>
      </c>
      <c r="G103" t="str">
        <f t="shared" si="5"/>
        <v>ENSCAFG00000039269</v>
      </c>
      <c r="J103" t="s">
        <v>232</v>
      </c>
      <c r="K103">
        <v>7601169</v>
      </c>
      <c r="L103" t="s">
        <v>244</v>
      </c>
      <c r="M103">
        <v>1</v>
      </c>
      <c r="N103">
        <v>1</v>
      </c>
      <c r="O103">
        <v>1</v>
      </c>
      <c r="P103" t="s">
        <v>244</v>
      </c>
    </row>
    <row r="104" spans="1:16" x14ac:dyDescent="0.35">
      <c r="A104" t="s">
        <v>226</v>
      </c>
      <c r="B104">
        <v>56099877</v>
      </c>
      <c r="C104" t="str">
        <f>IF(ISBLANK(ChIP!P104),ChIP!H104,ChIP!P104)</f>
        <v>ASXL3</v>
      </c>
      <c r="D104">
        <f>IF(AND(ChIP!B104=ChIP!B103,ChIP!C104=ChIP!C103),D103+1,1)</f>
        <v>1</v>
      </c>
      <c r="E104">
        <f t="shared" si="3"/>
        <v>1</v>
      </c>
      <c r="F104">
        <f t="shared" si="4"/>
        <v>1</v>
      </c>
      <c r="G104" t="str">
        <f t="shared" si="5"/>
        <v>ASXL3</v>
      </c>
      <c r="J104" t="s">
        <v>232</v>
      </c>
      <c r="K104">
        <v>7735497</v>
      </c>
      <c r="L104" t="s">
        <v>244</v>
      </c>
      <c r="M104">
        <v>1</v>
      </c>
      <c r="N104">
        <v>1</v>
      </c>
      <c r="O104">
        <v>1</v>
      </c>
      <c r="P104" t="s">
        <v>244</v>
      </c>
    </row>
    <row r="105" spans="1:16" x14ac:dyDescent="0.35">
      <c r="A105" t="s">
        <v>232</v>
      </c>
      <c r="B105">
        <v>1589632</v>
      </c>
      <c r="C105" t="str">
        <f>IF(ISBLANK(ChIP!P105),ChIP!H105,ChIP!P105)</f>
        <v>SLC24A4</v>
      </c>
      <c r="D105">
        <f>IF(AND(ChIP!B105=ChIP!B104,ChIP!C105=ChIP!C104),D104+1,1)</f>
        <v>1</v>
      </c>
      <c r="E105">
        <f t="shared" si="3"/>
        <v>1</v>
      </c>
      <c r="F105">
        <f t="shared" si="4"/>
        <v>1</v>
      </c>
      <c r="G105" t="str">
        <f t="shared" si="5"/>
        <v>SLC24A4</v>
      </c>
      <c r="J105" t="s">
        <v>232</v>
      </c>
      <c r="K105">
        <v>21196557</v>
      </c>
      <c r="L105" t="s">
        <v>187</v>
      </c>
      <c r="M105">
        <v>1</v>
      </c>
      <c r="N105">
        <v>1</v>
      </c>
      <c r="O105">
        <v>1</v>
      </c>
      <c r="P105" t="s">
        <v>187</v>
      </c>
    </row>
    <row r="106" spans="1:16" x14ac:dyDescent="0.35">
      <c r="A106" t="s">
        <v>232</v>
      </c>
      <c r="B106">
        <v>1620419</v>
      </c>
      <c r="C106" t="str">
        <f>IF(ISBLANK(ChIP!P106),ChIP!H106,ChIP!P106)</f>
        <v>SLC24A4</v>
      </c>
      <c r="D106">
        <f>IF(AND(ChIP!B106=ChIP!B105,ChIP!C106=ChIP!C105),D105+1,1)</f>
        <v>1</v>
      </c>
      <c r="E106">
        <f t="shared" si="3"/>
        <v>2</v>
      </c>
      <c r="F106">
        <f t="shared" si="4"/>
        <v>0</v>
      </c>
      <c r="G106" t="str">
        <f t="shared" si="5"/>
        <v>SLC24A4</v>
      </c>
      <c r="J106" t="s">
        <v>232</v>
      </c>
      <c r="K106">
        <v>46608702</v>
      </c>
      <c r="L106" t="s">
        <v>934</v>
      </c>
      <c r="M106">
        <v>2</v>
      </c>
      <c r="N106">
        <v>2</v>
      </c>
      <c r="O106">
        <v>1</v>
      </c>
      <c r="P106" t="s">
        <v>1044</v>
      </c>
    </row>
    <row r="107" spans="1:16" x14ac:dyDescent="0.35">
      <c r="A107" t="s">
        <v>232</v>
      </c>
      <c r="B107">
        <v>1620419</v>
      </c>
      <c r="C107" t="str">
        <f>IF(ISBLANK(ChIP!P107),ChIP!H107,ChIP!P107)</f>
        <v>RIN3</v>
      </c>
      <c r="D107">
        <f>IF(AND(ChIP!B107=ChIP!B106,ChIP!C107=ChIP!C106),D106+1,1)</f>
        <v>2</v>
      </c>
      <c r="E107">
        <f t="shared" si="3"/>
        <v>2</v>
      </c>
      <c r="F107">
        <f t="shared" si="4"/>
        <v>1</v>
      </c>
      <c r="G107" t="str">
        <f t="shared" si="5"/>
        <v>SLC24A4,RIN3</v>
      </c>
      <c r="J107" t="s">
        <v>246</v>
      </c>
      <c r="K107">
        <v>29752455</v>
      </c>
      <c r="L107" t="s">
        <v>247</v>
      </c>
      <c r="M107">
        <v>1</v>
      </c>
      <c r="N107">
        <v>1</v>
      </c>
      <c r="O107">
        <v>1</v>
      </c>
      <c r="P107" t="s">
        <v>247</v>
      </c>
    </row>
    <row r="108" spans="1:16" x14ac:dyDescent="0.35">
      <c r="A108" t="s">
        <v>232</v>
      </c>
      <c r="B108">
        <v>1639245</v>
      </c>
      <c r="C108" t="str">
        <f>IF(ISBLANK(ChIP!P108),ChIP!H108,ChIP!P108)</f>
        <v>SLC24A4</v>
      </c>
      <c r="D108">
        <f>IF(AND(ChIP!B108=ChIP!B107,ChIP!C108=ChIP!C107),D107+1,1)</f>
        <v>1</v>
      </c>
      <c r="E108">
        <f t="shared" si="3"/>
        <v>2</v>
      </c>
      <c r="F108">
        <f t="shared" si="4"/>
        <v>0</v>
      </c>
      <c r="G108" t="str">
        <f t="shared" si="5"/>
        <v>SLC24A4</v>
      </c>
      <c r="J108" t="s">
        <v>246</v>
      </c>
      <c r="K108">
        <v>29831895</v>
      </c>
      <c r="L108" t="s">
        <v>937</v>
      </c>
      <c r="M108">
        <v>2</v>
      </c>
      <c r="N108">
        <v>2</v>
      </c>
      <c r="O108">
        <v>1</v>
      </c>
      <c r="P108" t="s">
        <v>1045</v>
      </c>
    </row>
    <row r="109" spans="1:16" x14ac:dyDescent="0.35">
      <c r="A109" t="s">
        <v>232</v>
      </c>
      <c r="B109">
        <v>1639245</v>
      </c>
      <c r="C109" t="str">
        <f>IF(ISBLANK(ChIP!P109),ChIP!H109,ChIP!P109)</f>
        <v>RIN3</v>
      </c>
      <c r="D109">
        <f>IF(AND(ChIP!B109=ChIP!B108,ChIP!C109=ChIP!C108),D108+1,1)</f>
        <v>2</v>
      </c>
      <c r="E109">
        <f t="shared" si="3"/>
        <v>2</v>
      </c>
      <c r="F109">
        <f t="shared" si="4"/>
        <v>1</v>
      </c>
      <c r="G109" t="str">
        <f t="shared" si="5"/>
        <v>SLC24A4,RIN3</v>
      </c>
      <c r="J109" t="s">
        <v>246</v>
      </c>
      <c r="K109">
        <v>44176284</v>
      </c>
      <c r="L109" t="s">
        <v>940</v>
      </c>
      <c r="M109">
        <v>2</v>
      </c>
      <c r="N109">
        <v>2</v>
      </c>
      <c r="O109">
        <v>1</v>
      </c>
      <c r="P109" t="s">
        <v>1046</v>
      </c>
    </row>
    <row r="110" spans="1:16" x14ac:dyDescent="0.35">
      <c r="A110" t="s">
        <v>232</v>
      </c>
      <c r="B110">
        <v>1668981</v>
      </c>
      <c r="C110" t="str">
        <f>IF(ISBLANK(ChIP!P110),ChIP!H110,ChIP!P110)</f>
        <v>SLC24A4</v>
      </c>
      <c r="D110">
        <f>IF(AND(ChIP!B110=ChIP!B109,ChIP!C110=ChIP!C109),D109+1,1)</f>
        <v>1</v>
      </c>
      <c r="E110">
        <f t="shared" si="3"/>
        <v>2</v>
      </c>
      <c r="F110">
        <f t="shared" si="4"/>
        <v>0</v>
      </c>
      <c r="G110" t="str">
        <f t="shared" si="5"/>
        <v>SLC24A4</v>
      </c>
      <c r="J110" t="s">
        <v>248</v>
      </c>
      <c r="K110">
        <v>4413901</v>
      </c>
      <c r="L110" t="s">
        <v>941</v>
      </c>
      <c r="M110">
        <v>1</v>
      </c>
      <c r="N110">
        <v>1</v>
      </c>
      <c r="O110">
        <v>1</v>
      </c>
      <c r="P110" t="s">
        <v>941</v>
      </c>
    </row>
    <row r="111" spans="1:16" x14ac:dyDescent="0.35">
      <c r="A111" t="s">
        <v>232</v>
      </c>
      <c r="B111">
        <v>1668981</v>
      </c>
      <c r="C111" t="str">
        <f>IF(ISBLANK(ChIP!P111),ChIP!H111,ChIP!P111)</f>
        <v>RIN3</v>
      </c>
      <c r="D111">
        <f>IF(AND(ChIP!B111=ChIP!B110,ChIP!C111=ChIP!C110),D110+1,1)</f>
        <v>2</v>
      </c>
      <c r="E111">
        <f t="shared" si="3"/>
        <v>2</v>
      </c>
      <c r="F111">
        <f t="shared" si="4"/>
        <v>1</v>
      </c>
      <c r="G111" t="str">
        <f t="shared" si="5"/>
        <v>SLC24A4,RIN3</v>
      </c>
      <c r="J111" t="s">
        <v>248</v>
      </c>
      <c r="K111">
        <v>8070103</v>
      </c>
      <c r="L111" t="s">
        <v>942</v>
      </c>
      <c r="M111">
        <v>1</v>
      </c>
      <c r="N111">
        <v>1</v>
      </c>
      <c r="O111">
        <v>1</v>
      </c>
      <c r="P111" t="s">
        <v>942</v>
      </c>
    </row>
    <row r="112" spans="1:16" x14ac:dyDescent="0.35">
      <c r="A112" t="s">
        <v>232</v>
      </c>
      <c r="B112">
        <v>1675719</v>
      </c>
      <c r="C112" t="str">
        <f>IF(ISBLANK(ChIP!P112),ChIP!H112,ChIP!P112)</f>
        <v>SLC24A4</v>
      </c>
      <c r="D112">
        <f>IF(AND(ChIP!B112=ChIP!B111,ChIP!C112=ChIP!C111),D111+1,1)</f>
        <v>1</v>
      </c>
      <c r="E112">
        <f t="shared" si="3"/>
        <v>2</v>
      </c>
      <c r="F112">
        <f t="shared" si="4"/>
        <v>0</v>
      </c>
      <c r="G112" t="str">
        <f t="shared" si="5"/>
        <v>SLC24A4</v>
      </c>
      <c r="J112" t="s">
        <v>248</v>
      </c>
      <c r="K112">
        <v>44372549</v>
      </c>
      <c r="L112" t="s">
        <v>255</v>
      </c>
      <c r="M112">
        <v>2</v>
      </c>
      <c r="N112">
        <v>2</v>
      </c>
      <c r="O112">
        <v>1</v>
      </c>
      <c r="P112" t="s">
        <v>381</v>
      </c>
    </row>
    <row r="113" spans="1:16" x14ac:dyDescent="0.35">
      <c r="A113" t="s">
        <v>232</v>
      </c>
      <c r="B113">
        <v>1675719</v>
      </c>
      <c r="C113" t="str">
        <f>IF(ISBLANK(ChIP!P113),ChIP!H113,ChIP!P113)</f>
        <v>RIN3</v>
      </c>
      <c r="D113">
        <f>IF(AND(ChIP!B113=ChIP!B112,ChIP!C113=ChIP!C112),D112+1,1)</f>
        <v>2</v>
      </c>
      <c r="E113">
        <f t="shared" si="3"/>
        <v>2</v>
      </c>
      <c r="F113">
        <f t="shared" si="4"/>
        <v>1</v>
      </c>
      <c r="G113" t="str">
        <f t="shared" si="5"/>
        <v>SLC24A4,RIN3</v>
      </c>
      <c r="J113" t="s">
        <v>248</v>
      </c>
      <c r="K113">
        <v>44388924</v>
      </c>
      <c r="L113" t="s">
        <v>255</v>
      </c>
      <c r="M113">
        <v>1</v>
      </c>
      <c r="N113">
        <v>1</v>
      </c>
      <c r="O113">
        <v>1</v>
      </c>
      <c r="P113" t="s">
        <v>255</v>
      </c>
    </row>
    <row r="114" spans="1:16" x14ac:dyDescent="0.35">
      <c r="A114" t="s">
        <v>232</v>
      </c>
      <c r="B114">
        <v>7601169</v>
      </c>
      <c r="C114" t="str">
        <f>IF(ISBLANK(ChIP!P114),ChIP!H114,ChIP!P114)</f>
        <v>ENSCAFG00000046540</v>
      </c>
      <c r="D114">
        <f>IF(AND(ChIP!B114=ChIP!B113,ChIP!C114=ChIP!C113),D113+1,1)</f>
        <v>1</v>
      </c>
      <c r="E114">
        <f t="shared" si="3"/>
        <v>1</v>
      </c>
      <c r="F114">
        <f t="shared" si="4"/>
        <v>1</v>
      </c>
      <c r="G114" t="str">
        <f t="shared" si="5"/>
        <v>ENSCAFG00000046540</v>
      </c>
      <c r="J114" t="s">
        <v>248</v>
      </c>
      <c r="K114">
        <v>46053118</v>
      </c>
      <c r="L114" t="s">
        <v>261</v>
      </c>
      <c r="M114">
        <v>2</v>
      </c>
      <c r="N114">
        <v>2</v>
      </c>
      <c r="O114">
        <v>1</v>
      </c>
      <c r="P114" t="s">
        <v>382</v>
      </c>
    </row>
    <row r="115" spans="1:16" x14ac:dyDescent="0.35">
      <c r="A115" t="s">
        <v>232</v>
      </c>
      <c r="B115">
        <v>7735497</v>
      </c>
      <c r="C115" t="str">
        <f>IF(ISBLANK(ChIP!P115),ChIP!H115,ChIP!P115)</f>
        <v>ENSCAFG00000046540</v>
      </c>
      <c r="D115">
        <f>IF(AND(ChIP!B115=ChIP!B114,ChIP!C115=ChIP!C114),D114+1,1)</f>
        <v>1</v>
      </c>
      <c r="E115">
        <f t="shared" si="3"/>
        <v>1</v>
      </c>
      <c r="F115">
        <f t="shared" si="4"/>
        <v>1</v>
      </c>
      <c r="G115" t="str">
        <f t="shared" si="5"/>
        <v>ENSCAFG00000046540</v>
      </c>
      <c r="J115" t="s">
        <v>262</v>
      </c>
      <c r="K115">
        <v>37403166</v>
      </c>
      <c r="L115" t="s">
        <v>949</v>
      </c>
      <c r="M115">
        <v>2</v>
      </c>
      <c r="N115">
        <v>2</v>
      </c>
      <c r="O115">
        <v>1</v>
      </c>
      <c r="P115" t="s">
        <v>1047</v>
      </c>
    </row>
    <row r="116" spans="1:16" x14ac:dyDescent="0.35">
      <c r="A116" t="s">
        <v>232</v>
      </c>
      <c r="B116">
        <v>21196557</v>
      </c>
      <c r="C116" t="str">
        <f>IF(ISBLANK(ChIP!P116),ChIP!H116,ChIP!P116)</f>
        <v>U6</v>
      </c>
      <c r="D116">
        <f>IF(AND(ChIP!B116=ChIP!B115,ChIP!C116=ChIP!C115),D115+1,1)</f>
        <v>1</v>
      </c>
      <c r="E116">
        <f t="shared" si="3"/>
        <v>1</v>
      </c>
      <c r="F116">
        <f t="shared" si="4"/>
        <v>1</v>
      </c>
      <c r="G116" t="str">
        <f t="shared" si="5"/>
        <v>U6</v>
      </c>
      <c r="J116" t="s">
        <v>262</v>
      </c>
      <c r="K116">
        <v>54324689</v>
      </c>
      <c r="L116" t="s">
        <v>265</v>
      </c>
      <c r="M116">
        <v>1</v>
      </c>
      <c r="N116">
        <v>1</v>
      </c>
      <c r="O116">
        <v>1</v>
      </c>
      <c r="P116" t="s">
        <v>265</v>
      </c>
    </row>
    <row r="117" spans="1:16" x14ac:dyDescent="0.35">
      <c r="A117" t="s">
        <v>232</v>
      </c>
      <c r="B117">
        <v>46608702</v>
      </c>
      <c r="C117" t="str">
        <f>IF(ISBLANK(ChIP!P117),ChIP!H117,ChIP!P117)</f>
        <v>PAPLN</v>
      </c>
      <c r="D117">
        <f>IF(AND(ChIP!B117=ChIP!B116,ChIP!C117=ChIP!C116),D116+1,1)</f>
        <v>1</v>
      </c>
      <c r="E117">
        <f t="shared" si="3"/>
        <v>2</v>
      </c>
      <c r="F117">
        <f t="shared" si="4"/>
        <v>0</v>
      </c>
      <c r="G117" t="str">
        <f t="shared" si="5"/>
        <v>PAPLN</v>
      </c>
      <c r="J117" t="s">
        <v>262</v>
      </c>
      <c r="K117">
        <v>54347903</v>
      </c>
      <c r="L117" t="s">
        <v>268</v>
      </c>
      <c r="M117">
        <v>1</v>
      </c>
      <c r="N117">
        <v>1</v>
      </c>
      <c r="O117">
        <v>1</v>
      </c>
      <c r="P117" t="s">
        <v>268</v>
      </c>
    </row>
    <row r="118" spans="1:16" x14ac:dyDescent="0.35">
      <c r="A118" t="s">
        <v>232</v>
      </c>
      <c r="B118">
        <v>46608702</v>
      </c>
      <c r="C118" t="str">
        <f>IF(ISBLANK(ChIP!P118),ChIP!H118,ChIP!P118)</f>
        <v>NUMB</v>
      </c>
      <c r="D118">
        <f>IF(AND(ChIP!B118=ChIP!B117,ChIP!C118=ChIP!C117),D117+1,1)</f>
        <v>2</v>
      </c>
      <c r="E118">
        <f t="shared" si="3"/>
        <v>2</v>
      </c>
      <c r="F118">
        <f t="shared" si="4"/>
        <v>1</v>
      </c>
      <c r="G118" t="str">
        <f t="shared" si="5"/>
        <v>PAPLN,NUMB</v>
      </c>
      <c r="J118" t="s">
        <v>262</v>
      </c>
      <c r="K118">
        <v>54368623</v>
      </c>
      <c r="L118" t="s">
        <v>268</v>
      </c>
      <c r="M118">
        <v>1</v>
      </c>
      <c r="N118">
        <v>1</v>
      </c>
      <c r="O118">
        <v>1</v>
      </c>
      <c r="P118" t="s">
        <v>268</v>
      </c>
    </row>
    <row r="119" spans="1:16" x14ac:dyDescent="0.35">
      <c r="A119" t="s">
        <v>246</v>
      </c>
      <c r="B119">
        <v>29752455</v>
      </c>
      <c r="C119" t="str">
        <f>IF(ISBLANK(ChIP!P119),ChIP!H119,ChIP!P119)</f>
        <v>ENSCAFG00000049515</v>
      </c>
      <c r="D119">
        <f>IF(AND(ChIP!B119=ChIP!B118,ChIP!C119=ChIP!C118),D118+1,1)</f>
        <v>1</v>
      </c>
      <c r="E119">
        <f t="shared" si="3"/>
        <v>1</v>
      </c>
      <c r="F119">
        <f t="shared" si="4"/>
        <v>1</v>
      </c>
      <c r="G119" t="str">
        <f t="shared" si="5"/>
        <v>ENSCAFG00000049515</v>
      </c>
      <c r="J119" t="s">
        <v>262</v>
      </c>
      <c r="K119">
        <v>54391443</v>
      </c>
      <c r="L119" t="s">
        <v>268</v>
      </c>
      <c r="M119">
        <v>1</v>
      </c>
      <c r="N119">
        <v>1</v>
      </c>
      <c r="O119">
        <v>1</v>
      </c>
      <c r="P119" t="s">
        <v>268</v>
      </c>
    </row>
    <row r="120" spans="1:16" x14ac:dyDescent="0.35">
      <c r="A120" t="s">
        <v>246</v>
      </c>
      <c r="B120">
        <v>29831895</v>
      </c>
      <c r="C120" t="str">
        <f>IF(ISBLANK(ChIP!P120),ChIP!H120,ChIP!P120)</f>
        <v>ENSCAFG00000049515</v>
      </c>
      <c r="D120">
        <f>IF(AND(ChIP!B120=ChIP!B119,ChIP!C120=ChIP!C119),D119+1,1)</f>
        <v>1</v>
      </c>
      <c r="E120">
        <f t="shared" si="3"/>
        <v>2</v>
      </c>
      <c r="F120">
        <f t="shared" si="4"/>
        <v>0</v>
      </c>
      <c r="G120" t="str">
        <f t="shared" si="5"/>
        <v>ENSCAFG00000049515</v>
      </c>
      <c r="J120" t="s">
        <v>269</v>
      </c>
      <c r="K120">
        <v>25497970</v>
      </c>
      <c r="L120" t="s">
        <v>953</v>
      </c>
      <c r="M120">
        <v>2</v>
      </c>
      <c r="N120">
        <v>2</v>
      </c>
      <c r="O120">
        <v>1</v>
      </c>
      <c r="P120" t="s">
        <v>1048</v>
      </c>
    </row>
    <row r="121" spans="1:16" x14ac:dyDescent="0.35">
      <c r="A121" t="s">
        <v>246</v>
      </c>
      <c r="B121">
        <v>29831895</v>
      </c>
      <c r="C121" t="str">
        <f>IF(ISBLANK(ChIP!P121),ChIP!H121,ChIP!P121)</f>
        <v>ENSCAFG00000045446</v>
      </c>
      <c r="D121">
        <f>IF(AND(ChIP!B121=ChIP!B120,ChIP!C121=ChIP!C120),D120+1,1)</f>
        <v>2</v>
      </c>
      <c r="E121">
        <f t="shared" si="3"/>
        <v>2</v>
      </c>
      <c r="F121">
        <f t="shared" si="4"/>
        <v>1</v>
      </c>
      <c r="G121" t="str">
        <f t="shared" si="5"/>
        <v>ENSCAFG00000049515,ENSCAFG00000045446</v>
      </c>
      <c r="J121" t="s">
        <v>269</v>
      </c>
      <c r="K121">
        <v>26284264</v>
      </c>
      <c r="L121" t="s">
        <v>270</v>
      </c>
      <c r="M121">
        <v>1</v>
      </c>
      <c r="N121">
        <v>1</v>
      </c>
      <c r="O121">
        <v>1</v>
      </c>
      <c r="P121" t="s">
        <v>270</v>
      </c>
    </row>
    <row r="122" spans="1:16" x14ac:dyDescent="0.35">
      <c r="A122" t="s">
        <v>246</v>
      </c>
      <c r="B122">
        <v>44176284</v>
      </c>
      <c r="C122" t="str">
        <f>IF(ISBLANK(ChIP!P122),ChIP!H122,ChIP!P122)</f>
        <v>NSRP1</v>
      </c>
      <c r="D122">
        <f>IF(AND(ChIP!B122=ChIP!B121,ChIP!C122=ChIP!C121),D121+1,1)</f>
        <v>1</v>
      </c>
      <c r="E122">
        <f t="shared" si="3"/>
        <v>2</v>
      </c>
      <c r="F122">
        <f t="shared" si="4"/>
        <v>0</v>
      </c>
      <c r="G122" t="str">
        <f t="shared" si="5"/>
        <v>NSRP1</v>
      </c>
      <c r="J122" t="s">
        <v>269</v>
      </c>
      <c r="K122">
        <v>27248464</v>
      </c>
      <c r="L122" t="s">
        <v>959</v>
      </c>
      <c r="M122">
        <v>2</v>
      </c>
      <c r="N122">
        <v>2</v>
      </c>
      <c r="O122">
        <v>1</v>
      </c>
      <c r="P122" t="s">
        <v>1049</v>
      </c>
    </row>
    <row r="123" spans="1:16" x14ac:dyDescent="0.35">
      <c r="A123" t="s">
        <v>246</v>
      </c>
      <c r="B123">
        <v>44176284</v>
      </c>
      <c r="C123" t="str">
        <f>IF(ISBLANK(ChIP!P123),ChIP!H123,ChIP!P123)</f>
        <v>ENSCAFG00000020534</v>
      </c>
      <c r="D123">
        <f>IF(AND(ChIP!B123=ChIP!B122,ChIP!C123=ChIP!C122),D122+1,1)</f>
        <v>2</v>
      </c>
      <c r="E123">
        <f t="shared" si="3"/>
        <v>2</v>
      </c>
      <c r="F123">
        <f t="shared" si="4"/>
        <v>1</v>
      </c>
      <c r="G123" t="str">
        <f t="shared" si="5"/>
        <v>NSRP1,ENSCAFG00000020534</v>
      </c>
      <c r="J123" t="s">
        <v>269</v>
      </c>
      <c r="K123">
        <v>31671091</v>
      </c>
      <c r="L123" t="s">
        <v>187</v>
      </c>
      <c r="M123">
        <v>2</v>
      </c>
      <c r="N123">
        <v>2</v>
      </c>
      <c r="O123">
        <v>1</v>
      </c>
      <c r="P123" t="s">
        <v>383</v>
      </c>
    </row>
    <row r="124" spans="1:16" x14ac:dyDescent="0.35">
      <c r="A124" t="s">
        <v>248</v>
      </c>
      <c r="B124">
        <v>4413901</v>
      </c>
      <c r="C124" t="str">
        <f>IF(ISBLANK(ChIP!P124),ChIP!H124,ChIP!P124)</f>
        <v>ENSCAFG00000048044</v>
      </c>
      <c r="D124">
        <f>IF(AND(ChIP!B124=ChIP!B123,ChIP!C124=ChIP!C123),D123+1,1)</f>
        <v>1</v>
      </c>
      <c r="E124">
        <f t="shared" si="3"/>
        <v>1</v>
      </c>
      <c r="F124">
        <f t="shared" si="4"/>
        <v>1</v>
      </c>
      <c r="G124" t="str">
        <f t="shared" si="5"/>
        <v>ENSCAFG00000048044</v>
      </c>
      <c r="J124" t="s">
        <v>269</v>
      </c>
      <c r="K124">
        <v>31691990</v>
      </c>
      <c r="L124" t="s">
        <v>187</v>
      </c>
      <c r="M124">
        <v>2</v>
      </c>
      <c r="N124">
        <v>2</v>
      </c>
      <c r="O124">
        <v>1</v>
      </c>
      <c r="P124" t="s">
        <v>383</v>
      </c>
    </row>
    <row r="125" spans="1:16" x14ac:dyDescent="0.35">
      <c r="A125" t="s">
        <v>248</v>
      </c>
      <c r="B125">
        <v>8070103</v>
      </c>
      <c r="C125" t="str">
        <f>IF(ISBLANK(ChIP!P125),ChIP!H125,ChIP!P125)</f>
        <v>ENSCAFG00000047717</v>
      </c>
      <c r="D125">
        <f>IF(AND(ChIP!B125=ChIP!B124,ChIP!C125=ChIP!C124),D124+1,1)</f>
        <v>1</v>
      </c>
      <c r="E125">
        <f t="shared" si="3"/>
        <v>1</v>
      </c>
      <c r="F125">
        <f t="shared" si="4"/>
        <v>1</v>
      </c>
      <c r="G125" t="str">
        <f t="shared" si="5"/>
        <v>ENSCAFG00000047717</v>
      </c>
      <c r="J125" t="s">
        <v>269</v>
      </c>
      <c r="K125">
        <v>31745290</v>
      </c>
      <c r="L125" t="s">
        <v>187</v>
      </c>
      <c r="M125">
        <v>2</v>
      </c>
      <c r="N125">
        <v>2</v>
      </c>
      <c r="O125">
        <v>1</v>
      </c>
      <c r="P125" t="s">
        <v>383</v>
      </c>
    </row>
    <row r="126" spans="1:16" x14ac:dyDescent="0.35">
      <c r="A126" t="s">
        <v>248</v>
      </c>
      <c r="B126">
        <v>44372549</v>
      </c>
      <c r="C126" t="str">
        <f>IF(ISBLANK(ChIP!P126),ChIP!H126,ChIP!P126)</f>
        <v>CNGA3</v>
      </c>
      <c r="D126">
        <f>IF(AND(ChIP!B126=ChIP!B125,ChIP!C126=ChIP!C125),D125+1,1)</f>
        <v>1</v>
      </c>
      <c r="E126">
        <f t="shared" si="3"/>
        <v>2</v>
      </c>
      <c r="F126">
        <f t="shared" si="4"/>
        <v>0</v>
      </c>
      <c r="G126" t="str">
        <f t="shared" si="5"/>
        <v>CNGA3</v>
      </c>
      <c r="J126" t="s">
        <v>269</v>
      </c>
      <c r="K126">
        <v>31835704</v>
      </c>
      <c r="L126" t="s">
        <v>187</v>
      </c>
      <c r="M126">
        <v>2</v>
      </c>
      <c r="N126">
        <v>2</v>
      </c>
      <c r="O126">
        <v>1</v>
      </c>
      <c r="P126" t="s">
        <v>383</v>
      </c>
    </row>
    <row r="127" spans="1:16" x14ac:dyDescent="0.35">
      <c r="A127" t="s">
        <v>248</v>
      </c>
      <c r="B127">
        <v>44372549</v>
      </c>
      <c r="C127" t="str">
        <f>IF(ISBLANK(ChIP!P127),ChIP!H127,ChIP!P127)</f>
        <v>VWA3B</v>
      </c>
      <c r="D127">
        <f>IF(AND(ChIP!B127=ChIP!B126,ChIP!C127=ChIP!C126),D126+1,1)</f>
        <v>2</v>
      </c>
      <c r="E127">
        <f t="shared" si="3"/>
        <v>2</v>
      </c>
      <c r="F127">
        <f t="shared" si="4"/>
        <v>1</v>
      </c>
      <c r="G127" t="str">
        <f t="shared" si="5"/>
        <v>CNGA3,VWA3B</v>
      </c>
      <c r="J127" t="s">
        <v>279</v>
      </c>
      <c r="K127">
        <v>4180065</v>
      </c>
      <c r="L127" t="s">
        <v>963</v>
      </c>
      <c r="M127">
        <v>1</v>
      </c>
      <c r="N127">
        <v>1</v>
      </c>
      <c r="O127">
        <v>1</v>
      </c>
      <c r="P127" t="s">
        <v>963</v>
      </c>
    </row>
    <row r="128" spans="1:16" x14ac:dyDescent="0.35">
      <c r="A128" t="s">
        <v>248</v>
      </c>
      <c r="B128">
        <v>44388924</v>
      </c>
      <c r="C128" t="str">
        <f>IF(ISBLANK(ChIP!P128),ChIP!H128,ChIP!P128)</f>
        <v>VWA3B</v>
      </c>
      <c r="D128">
        <f>IF(AND(ChIP!B128=ChIP!B127,ChIP!C128=ChIP!C127),D127+1,1)</f>
        <v>1</v>
      </c>
      <c r="E128">
        <f t="shared" si="3"/>
        <v>1</v>
      </c>
      <c r="F128">
        <f t="shared" si="4"/>
        <v>1</v>
      </c>
      <c r="G128" t="str">
        <f t="shared" si="5"/>
        <v>VWA3B</v>
      </c>
      <c r="J128" t="s">
        <v>279</v>
      </c>
      <c r="K128">
        <v>4199845</v>
      </c>
      <c r="L128" t="s">
        <v>967</v>
      </c>
      <c r="M128">
        <v>1</v>
      </c>
      <c r="N128">
        <v>1</v>
      </c>
      <c r="O128">
        <v>1</v>
      </c>
      <c r="P128" t="s">
        <v>967</v>
      </c>
    </row>
    <row r="129" spans="1:16" x14ac:dyDescent="0.35">
      <c r="A129" t="s">
        <v>248</v>
      </c>
      <c r="B129">
        <v>46053118</v>
      </c>
      <c r="C129" t="str">
        <f>IF(ISBLANK(ChIP!P129),ChIP!H129,ChIP!P129)</f>
        <v>THADA</v>
      </c>
      <c r="D129">
        <f>IF(AND(ChIP!B129=ChIP!B128,ChIP!C129=ChIP!C128),D128+1,1)</f>
        <v>1</v>
      </c>
      <c r="E129">
        <f t="shared" si="3"/>
        <v>2</v>
      </c>
      <c r="F129">
        <f t="shared" si="4"/>
        <v>0</v>
      </c>
      <c r="G129" t="str">
        <f t="shared" si="5"/>
        <v>THADA</v>
      </c>
      <c r="J129" t="s">
        <v>279</v>
      </c>
      <c r="K129">
        <v>4214058</v>
      </c>
      <c r="L129" t="s">
        <v>967</v>
      </c>
      <c r="M129">
        <v>1</v>
      </c>
      <c r="N129">
        <v>1</v>
      </c>
      <c r="O129">
        <v>1</v>
      </c>
      <c r="P129" t="s">
        <v>967</v>
      </c>
    </row>
    <row r="130" spans="1:16" x14ac:dyDescent="0.35">
      <c r="A130" t="s">
        <v>248</v>
      </c>
      <c r="B130">
        <v>46053118</v>
      </c>
      <c r="C130" t="str">
        <f>IF(ISBLANK(ChIP!P130),ChIP!H130,ChIP!P130)</f>
        <v>ENSCAFG00000047957</v>
      </c>
      <c r="D130">
        <f>IF(AND(ChIP!B130=ChIP!B129,ChIP!C130=ChIP!C129),D129+1,1)</f>
        <v>2</v>
      </c>
      <c r="E130">
        <f t="shared" si="3"/>
        <v>2</v>
      </c>
      <c r="F130">
        <f t="shared" si="4"/>
        <v>1</v>
      </c>
      <c r="G130" t="str">
        <f t="shared" si="5"/>
        <v>THADA,ENSCAFG00000047957</v>
      </c>
      <c r="J130" t="s">
        <v>279</v>
      </c>
      <c r="K130">
        <v>4223549</v>
      </c>
      <c r="L130" t="s">
        <v>967</v>
      </c>
      <c r="M130">
        <v>1</v>
      </c>
      <c r="N130">
        <v>1</v>
      </c>
      <c r="O130">
        <v>1</v>
      </c>
      <c r="P130" t="s">
        <v>967</v>
      </c>
    </row>
    <row r="131" spans="1:16" x14ac:dyDescent="0.35">
      <c r="A131" t="s">
        <v>262</v>
      </c>
      <c r="B131">
        <v>37403166</v>
      </c>
      <c r="C131" t="str">
        <f>IF(ISBLANK(ChIP!P131),ChIP!H131,ChIP!P131)</f>
        <v>CNTLN</v>
      </c>
      <c r="D131">
        <f>IF(AND(ChIP!B131=ChIP!B130,ChIP!C131=ChIP!C130),D130+1,1)</f>
        <v>1</v>
      </c>
      <c r="E131">
        <f t="shared" ref="E131:E194" si="6">_xlfn.MAXIFS(D:D,B:B,B131,A:A,A131)</f>
        <v>2</v>
      </c>
      <c r="F131">
        <f t="shared" ref="F131:F194" si="7">IF(E131=D131,1,0)</f>
        <v>0</v>
      </c>
      <c r="G131" t="str">
        <f t="shared" ref="G131:G194" si="8">IF(AND(A131=A130,B131=B130),G130&amp;","&amp;C131,C131)</f>
        <v>CNTLN</v>
      </c>
      <c r="J131" t="s">
        <v>279</v>
      </c>
      <c r="K131">
        <v>36023754</v>
      </c>
      <c r="L131" t="s">
        <v>973</v>
      </c>
      <c r="M131">
        <v>1</v>
      </c>
      <c r="N131">
        <v>1</v>
      </c>
      <c r="O131">
        <v>1</v>
      </c>
      <c r="P131" t="s">
        <v>973</v>
      </c>
    </row>
    <row r="132" spans="1:16" x14ac:dyDescent="0.35">
      <c r="A132" t="s">
        <v>262</v>
      </c>
      <c r="B132">
        <v>37403166</v>
      </c>
      <c r="C132" t="str">
        <f>IF(ISBLANK(ChIP!P132),ChIP!H132,ChIP!P132)</f>
        <v>SH3GL2</v>
      </c>
      <c r="D132">
        <f>IF(AND(ChIP!B132=ChIP!B131,ChIP!C132=ChIP!C131),D131+1,1)</f>
        <v>2</v>
      </c>
      <c r="E132">
        <f t="shared" si="6"/>
        <v>2</v>
      </c>
      <c r="F132">
        <f t="shared" si="7"/>
        <v>1</v>
      </c>
      <c r="G132" t="str">
        <f t="shared" si="8"/>
        <v>CNTLN,SH3GL2</v>
      </c>
      <c r="J132" t="s">
        <v>279</v>
      </c>
      <c r="K132">
        <v>36046439</v>
      </c>
      <c r="L132" t="s">
        <v>973</v>
      </c>
      <c r="M132">
        <v>2</v>
      </c>
      <c r="N132">
        <v>2</v>
      </c>
      <c r="O132">
        <v>1</v>
      </c>
      <c r="P132" t="s">
        <v>1050</v>
      </c>
    </row>
    <row r="133" spans="1:16" x14ac:dyDescent="0.35">
      <c r="A133" t="s">
        <v>262</v>
      </c>
      <c r="B133">
        <v>54324689</v>
      </c>
      <c r="C133" t="str">
        <f>IF(ISBLANK(ChIP!P133),ChIP!H133,ChIP!P133)</f>
        <v>SHB</v>
      </c>
      <c r="D133">
        <f>IF(AND(ChIP!B133=ChIP!B132,ChIP!C133=ChIP!C132),D132+1,1)</f>
        <v>1</v>
      </c>
      <c r="E133">
        <f t="shared" si="6"/>
        <v>1</v>
      </c>
      <c r="F133">
        <f t="shared" si="7"/>
        <v>1</v>
      </c>
      <c r="G133" t="str">
        <f t="shared" si="8"/>
        <v>SHB</v>
      </c>
      <c r="J133" t="s">
        <v>279</v>
      </c>
      <c r="K133">
        <v>36055860</v>
      </c>
      <c r="L133" t="s">
        <v>973</v>
      </c>
      <c r="M133">
        <v>2</v>
      </c>
      <c r="N133">
        <v>2</v>
      </c>
      <c r="O133">
        <v>1</v>
      </c>
      <c r="P133" t="s">
        <v>1050</v>
      </c>
    </row>
    <row r="134" spans="1:16" x14ac:dyDescent="0.35">
      <c r="A134" t="s">
        <v>262</v>
      </c>
      <c r="B134">
        <v>54347903</v>
      </c>
      <c r="C134" t="str">
        <f>IF(ISBLANK(ChIP!P134),ChIP!H134,ChIP!P134)</f>
        <v>ENSCAFG00000043130</v>
      </c>
      <c r="D134">
        <f>IF(AND(ChIP!B134=ChIP!B133,ChIP!C134=ChIP!C133),D133+1,1)</f>
        <v>1</v>
      </c>
      <c r="E134">
        <f t="shared" si="6"/>
        <v>1</v>
      </c>
      <c r="F134">
        <f t="shared" si="7"/>
        <v>1</v>
      </c>
      <c r="G134" t="str">
        <f t="shared" si="8"/>
        <v>ENSCAFG00000043130</v>
      </c>
      <c r="J134" t="s">
        <v>279</v>
      </c>
      <c r="K134">
        <v>36072166</v>
      </c>
      <c r="L134" t="s">
        <v>975</v>
      </c>
      <c r="M134">
        <v>1</v>
      </c>
      <c r="N134">
        <v>1</v>
      </c>
      <c r="O134">
        <v>1</v>
      </c>
      <c r="P134" t="s">
        <v>975</v>
      </c>
    </row>
    <row r="135" spans="1:16" x14ac:dyDescent="0.35">
      <c r="A135" t="s">
        <v>262</v>
      </c>
      <c r="B135">
        <v>54368623</v>
      </c>
      <c r="C135" t="str">
        <f>IF(ISBLANK(ChIP!P135),ChIP!H135,ChIP!P135)</f>
        <v>ENSCAFG00000043130</v>
      </c>
      <c r="D135">
        <f>IF(AND(ChIP!B135=ChIP!B134,ChIP!C135=ChIP!C134),D134+1,1)</f>
        <v>1</v>
      </c>
      <c r="E135">
        <f t="shared" si="6"/>
        <v>1</v>
      </c>
      <c r="F135">
        <f t="shared" si="7"/>
        <v>1</v>
      </c>
      <c r="G135" t="str">
        <f t="shared" si="8"/>
        <v>ENSCAFG00000043130</v>
      </c>
      <c r="J135" t="s">
        <v>279</v>
      </c>
      <c r="K135">
        <v>36078894</v>
      </c>
      <c r="L135" t="s">
        <v>975</v>
      </c>
      <c r="M135">
        <v>1</v>
      </c>
      <c r="N135">
        <v>1</v>
      </c>
      <c r="O135">
        <v>1</v>
      </c>
      <c r="P135" t="s">
        <v>975</v>
      </c>
    </row>
    <row r="136" spans="1:16" x14ac:dyDescent="0.35">
      <c r="A136" t="s">
        <v>262</v>
      </c>
      <c r="B136">
        <v>54391443</v>
      </c>
      <c r="C136" t="str">
        <f>IF(ISBLANK(ChIP!P136),ChIP!H136,ChIP!P136)</f>
        <v>ENSCAFG00000043130</v>
      </c>
      <c r="D136">
        <f>IF(AND(ChIP!B136=ChIP!B135,ChIP!C136=ChIP!C135),D135+1,1)</f>
        <v>1</v>
      </c>
      <c r="E136">
        <f t="shared" si="6"/>
        <v>1</v>
      </c>
      <c r="F136">
        <f t="shared" si="7"/>
        <v>1</v>
      </c>
      <c r="G136" t="str">
        <f t="shared" si="8"/>
        <v>ENSCAFG00000043130</v>
      </c>
      <c r="J136" t="s">
        <v>279</v>
      </c>
      <c r="K136">
        <v>36089188</v>
      </c>
      <c r="L136" t="s">
        <v>975</v>
      </c>
      <c r="M136">
        <v>1</v>
      </c>
      <c r="N136">
        <v>1</v>
      </c>
      <c r="O136">
        <v>1</v>
      </c>
      <c r="P136" t="s">
        <v>975</v>
      </c>
    </row>
    <row r="137" spans="1:16" x14ac:dyDescent="0.35">
      <c r="A137" t="s">
        <v>269</v>
      </c>
      <c r="B137">
        <v>25497970</v>
      </c>
      <c r="C137" t="str">
        <f>IF(ISBLANK(ChIP!P137),ChIP!H137,ChIP!P137)</f>
        <v>ENSCAFG00000048288</v>
      </c>
      <c r="D137">
        <f>IF(AND(ChIP!B137=ChIP!B136,ChIP!C137=ChIP!C136),D136+1,1)</f>
        <v>1</v>
      </c>
      <c r="E137">
        <f t="shared" si="6"/>
        <v>2</v>
      </c>
      <c r="F137">
        <f t="shared" si="7"/>
        <v>0</v>
      </c>
      <c r="G137" t="str">
        <f t="shared" si="8"/>
        <v>ENSCAFG00000048288</v>
      </c>
      <c r="J137" t="s">
        <v>279</v>
      </c>
      <c r="K137">
        <v>36100682</v>
      </c>
      <c r="L137" t="s">
        <v>975</v>
      </c>
      <c r="M137">
        <v>1</v>
      </c>
      <c r="N137">
        <v>1</v>
      </c>
      <c r="O137">
        <v>1</v>
      </c>
      <c r="P137" t="s">
        <v>975</v>
      </c>
    </row>
    <row r="138" spans="1:16" x14ac:dyDescent="0.35">
      <c r="A138" t="s">
        <v>269</v>
      </c>
      <c r="B138">
        <v>25497970</v>
      </c>
      <c r="C138" t="str">
        <f>IF(ISBLANK(ChIP!P138),ChIP!H138,ChIP!P138)</f>
        <v>ENSCAFG00000043976</v>
      </c>
      <c r="D138">
        <f>IF(AND(ChIP!B138=ChIP!B137,ChIP!C138=ChIP!C137),D137+1,1)</f>
        <v>2</v>
      </c>
      <c r="E138">
        <f t="shared" si="6"/>
        <v>2</v>
      </c>
      <c r="F138">
        <f t="shared" si="7"/>
        <v>1</v>
      </c>
      <c r="G138" t="str">
        <f t="shared" si="8"/>
        <v>ENSCAFG00000048288,ENSCAFG00000043976</v>
      </c>
      <c r="J138" t="s">
        <v>282</v>
      </c>
      <c r="K138">
        <v>8117811</v>
      </c>
      <c r="L138" t="s">
        <v>284</v>
      </c>
      <c r="M138">
        <v>1</v>
      </c>
      <c r="N138">
        <v>1</v>
      </c>
      <c r="O138">
        <v>1</v>
      </c>
      <c r="P138" t="s">
        <v>284</v>
      </c>
    </row>
    <row r="139" spans="1:16" x14ac:dyDescent="0.35">
      <c r="A139" t="s">
        <v>269</v>
      </c>
      <c r="B139">
        <v>26284264</v>
      </c>
      <c r="C139" t="str">
        <f>IF(ISBLANK(ChIP!P139),ChIP!H139,ChIP!P139)</f>
        <v>ENSCAFG00000002473</v>
      </c>
      <c r="D139">
        <f>IF(AND(ChIP!B139=ChIP!B138,ChIP!C139=ChIP!C138),D138+1,1)</f>
        <v>1</v>
      </c>
      <c r="E139">
        <f t="shared" si="6"/>
        <v>1</v>
      </c>
      <c r="F139">
        <f t="shared" si="7"/>
        <v>1</v>
      </c>
      <c r="G139" t="str">
        <f t="shared" si="8"/>
        <v>ENSCAFG00000002473</v>
      </c>
      <c r="J139" t="s">
        <v>287</v>
      </c>
      <c r="K139">
        <v>20281419</v>
      </c>
      <c r="L139" t="s">
        <v>288</v>
      </c>
      <c r="M139">
        <v>1</v>
      </c>
      <c r="N139">
        <v>1</v>
      </c>
      <c r="O139">
        <v>1</v>
      </c>
      <c r="P139" t="s">
        <v>288</v>
      </c>
    </row>
    <row r="140" spans="1:16" x14ac:dyDescent="0.35">
      <c r="A140" t="s">
        <v>269</v>
      </c>
      <c r="B140">
        <v>27248464</v>
      </c>
      <c r="C140" t="str">
        <f>IF(ISBLANK(ChIP!P140),ChIP!H140,ChIP!P140)</f>
        <v>PHF3</v>
      </c>
      <c r="D140">
        <f>IF(AND(ChIP!B140=ChIP!B139,ChIP!C140=ChIP!C139),D139+1,1)</f>
        <v>1</v>
      </c>
      <c r="E140">
        <f t="shared" si="6"/>
        <v>2</v>
      </c>
      <c r="F140">
        <f t="shared" si="7"/>
        <v>0</v>
      </c>
      <c r="G140" t="str">
        <f t="shared" si="8"/>
        <v>PHF3</v>
      </c>
      <c r="J140" t="s">
        <v>287</v>
      </c>
      <c r="K140">
        <v>20300432</v>
      </c>
      <c r="L140" t="s">
        <v>288</v>
      </c>
      <c r="M140">
        <v>1</v>
      </c>
      <c r="N140">
        <v>1</v>
      </c>
      <c r="O140">
        <v>1</v>
      </c>
      <c r="P140" t="s">
        <v>288</v>
      </c>
    </row>
    <row r="141" spans="1:16" x14ac:dyDescent="0.35">
      <c r="A141" t="s">
        <v>269</v>
      </c>
      <c r="B141">
        <v>27248464</v>
      </c>
      <c r="C141" t="str">
        <f>IF(ISBLANK(ChIP!P141),ChIP!H141,ChIP!P141)</f>
        <v>ENSCAFG00000002495</v>
      </c>
      <c r="D141">
        <f>IF(AND(ChIP!B141=ChIP!B140,ChIP!C141=ChIP!C140),D140+1,1)</f>
        <v>2</v>
      </c>
      <c r="E141">
        <f t="shared" si="6"/>
        <v>2</v>
      </c>
      <c r="F141">
        <f t="shared" si="7"/>
        <v>1</v>
      </c>
      <c r="G141" t="str">
        <f t="shared" si="8"/>
        <v>PHF3,ENSCAFG00000002495</v>
      </c>
      <c r="J141" t="s">
        <v>287</v>
      </c>
      <c r="K141">
        <v>20317533</v>
      </c>
      <c r="L141" t="s">
        <v>288</v>
      </c>
      <c r="M141">
        <v>1</v>
      </c>
      <c r="N141">
        <v>1</v>
      </c>
      <c r="O141">
        <v>1</v>
      </c>
      <c r="P141" t="s">
        <v>288</v>
      </c>
    </row>
    <row r="142" spans="1:16" x14ac:dyDescent="0.35">
      <c r="A142" t="s">
        <v>269</v>
      </c>
      <c r="B142">
        <v>31671091</v>
      </c>
      <c r="C142" t="str">
        <f>IF(ISBLANK(ChIP!P142),ChIP!H142,ChIP!P142)</f>
        <v>ADGRB3</v>
      </c>
      <c r="D142">
        <f>IF(AND(ChIP!B142=ChIP!B141,ChIP!C142=ChIP!C141),D141+1,1)</f>
        <v>1</v>
      </c>
      <c r="E142">
        <f t="shared" si="6"/>
        <v>2</v>
      </c>
      <c r="F142">
        <f t="shared" si="7"/>
        <v>0</v>
      </c>
      <c r="G142" t="str">
        <f t="shared" si="8"/>
        <v>ADGRB3</v>
      </c>
      <c r="J142" t="s">
        <v>291</v>
      </c>
      <c r="K142">
        <v>7435289</v>
      </c>
      <c r="L142" t="s">
        <v>977</v>
      </c>
      <c r="M142">
        <v>1</v>
      </c>
      <c r="N142">
        <v>1</v>
      </c>
      <c r="O142">
        <v>1</v>
      </c>
      <c r="P142" t="s">
        <v>977</v>
      </c>
    </row>
    <row r="143" spans="1:16" x14ac:dyDescent="0.35">
      <c r="A143" t="s">
        <v>269</v>
      </c>
      <c r="B143">
        <v>31671091</v>
      </c>
      <c r="C143" t="str">
        <f>IF(ISBLANK(ChIP!P143),ChIP!H143,ChIP!P143)</f>
        <v>U6</v>
      </c>
      <c r="D143">
        <f>IF(AND(ChIP!B143=ChIP!B142,ChIP!C143=ChIP!C142),D142+1,1)</f>
        <v>2</v>
      </c>
      <c r="E143">
        <f t="shared" si="6"/>
        <v>2</v>
      </c>
      <c r="F143">
        <f t="shared" si="7"/>
        <v>1</v>
      </c>
      <c r="G143" t="str">
        <f t="shared" si="8"/>
        <v>ADGRB3,U6</v>
      </c>
      <c r="J143" t="s">
        <v>291</v>
      </c>
      <c r="K143">
        <v>7462818</v>
      </c>
      <c r="L143" t="s">
        <v>293</v>
      </c>
      <c r="M143">
        <v>1</v>
      </c>
      <c r="N143">
        <v>1</v>
      </c>
      <c r="O143">
        <v>1</v>
      </c>
      <c r="P143" t="s">
        <v>293</v>
      </c>
    </row>
    <row r="144" spans="1:16" x14ac:dyDescent="0.35">
      <c r="A144" t="s">
        <v>269</v>
      </c>
      <c r="B144">
        <v>31691990</v>
      </c>
      <c r="C144" t="str">
        <f>IF(ISBLANK(ChIP!P144),ChIP!H144,ChIP!P144)</f>
        <v>ADGRB3</v>
      </c>
      <c r="D144">
        <f>IF(AND(ChIP!B144=ChIP!B143,ChIP!C144=ChIP!C143),D143+1,1)</f>
        <v>1</v>
      </c>
      <c r="E144">
        <f t="shared" si="6"/>
        <v>2</v>
      </c>
      <c r="F144">
        <f t="shared" si="7"/>
        <v>0</v>
      </c>
      <c r="G144" t="str">
        <f t="shared" si="8"/>
        <v>ADGRB3</v>
      </c>
      <c r="J144" t="s">
        <v>291</v>
      </c>
      <c r="K144">
        <v>7497368</v>
      </c>
      <c r="L144" t="s">
        <v>297</v>
      </c>
      <c r="M144">
        <v>1</v>
      </c>
      <c r="N144">
        <v>1</v>
      </c>
      <c r="O144">
        <v>1</v>
      </c>
      <c r="P144" t="s">
        <v>297</v>
      </c>
    </row>
    <row r="145" spans="1:16" x14ac:dyDescent="0.35">
      <c r="A145" t="s">
        <v>269</v>
      </c>
      <c r="B145">
        <v>31691990</v>
      </c>
      <c r="C145" t="str">
        <f>IF(ISBLANK(ChIP!P145),ChIP!H145,ChIP!P145)</f>
        <v>U6</v>
      </c>
      <c r="D145">
        <f>IF(AND(ChIP!B145=ChIP!B144,ChIP!C145=ChIP!C144),D144+1,1)</f>
        <v>2</v>
      </c>
      <c r="E145">
        <f t="shared" si="6"/>
        <v>2</v>
      </c>
      <c r="F145">
        <f t="shared" si="7"/>
        <v>1</v>
      </c>
      <c r="G145" t="str">
        <f t="shared" si="8"/>
        <v>ADGRB3,U6</v>
      </c>
      <c r="J145" t="s">
        <v>291</v>
      </c>
      <c r="K145">
        <v>7511448</v>
      </c>
      <c r="L145" t="s">
        <v>297</v>
      </c>
      <c r="M145">
        <v>1</v>
      </c>
      <c r="N145">
        <v>1</v>
      </c>
      <c r="O145">
        <v>1</v>
      </c>
      <c r="P145" t="s">
        <v>297</v>
      </c>
    </row>
    <row r="146" spans="1:16" x14ac:dyDescent="0.35">
      <c r="A146" t="s">
        <v>269</v>
      </c>
      <c r="B146">
        <v>31745290</v>
      </c>
      <c r="C146" t="str">
        <f>IF(ISBLANK(ChIP!P146),ChIP!H146,ChIP!P146)</f>
        <v>ADGRB3</v>
      </c>
      <c r="D146">
        <f>IF(AND(ChIP!B146=ChIP!B145,ChIP!C146=ChIP!C145),D145+1,1)</f>
        <v>1</v>
      </c>
      <c r="E146">
        <f t="shared" si="6"/>
        <v>2</v>
      </c>
      <c r="F146">
        <f t="shared" si="7"/>
        <v>0</v>
      </c>
      <c r="G146" t="str">
        <f t="shared" si="8"/>
        <v>ADGRB3</v>
      </c>
      <c r="J146" t="s">
        <v>291</v>
      </c>
      <c r="K146">
        <v>7513966</v>
      </c>
      <c r="L146" t="s">
        <v>297</v>
      </c>
      <c r="M146">
        <v>1</v>
      </c>
      <c r="N146">
        <v>1</v>
      </c>
      <c r="O146">
        <v>1</v>
      </c>
      <c r="P146" t="s">
        <v>297</v>
      </c>
    </row>
    <row r="147" spans="1:16" x14ac:dyDescent="0.35">
      <c r="A147" t="s">
        <v>269</v>
      </c>
      <c r="B147">
        <v>31745290</v>
      </c>
      <c r="C147" t="str">
        <f>IF(ISBLANK(ChIP!P147),ChIP!H147,ChIP!P147)</f>
        <v>U6</v>
      </c>
      <c r="D147">
        <f>IF(AND(ChIP!B147=ChIP!B146,ChIP!C147=ChIP!C146),D146+1,1)</f>
        <v>2</v>
      </c>
      <c r="E147">
        <f t="shared" si="6"/>
        <v>2</v>
      </c>
      <c r="F147">
        <f t="shared" si="7"/>
        <v>1</v>
      </c>
      <c r="G147" t="str">
        <f t="shared" si="8"/>
        <v>ADGRB3,U6</v>
      </c>
      <c r="J147" t="s">
        <v>300</v>
      </c>
      <c r="K147">
        <v>3753156</v>
      </c>
      <c r="L147" t="s">
        <v>301</v>
      </c>
      <c r="M147">
        <v>1</v>
      </c>
      <c r="N147">
        <v>1</v>
      </c>
      <c r="O147">
        <v>1</v>
      </c>
      <c r="P147" t="s">
        <v>301</v>
      </c>
    </row>
    <row r="148" spans="1:16" x14ac:dyDescent="0.35">
      <c r="A148" t="s">
        <v>269</v>
      </c>
      <c r="B148">
        <v>31835704</v>
      </c>
      <c r="C148" t="str">
        <f>IF(ISBLANK(ChIP!P148),ChIP!H148,ChIP!P148)</f>
        <v>ADGRB3</v>
      </c>
      <c r="D148">
        <f>IF(AND(ChIP!B148=ChIP!B147,ChIP!C148=ChIP!C147),D147+1,1)</f>
        <v>1</v>
      </c>
      <c r="E148">
        <f t="shared" si="6"/>
        <v>2</v>
      </c>
      <c r="F148">
        <f t="shared" si="7"/>
        <v>0</v>
      </c>
      <c r="G148" t="str">
        <f t="shared" si="8"/>
        <v>ADGRB3</v>
      </c>
      <c r="J148" t="s">
        <v>302</v>
      </c>
      <c r="K148">
        <v>5182868</v>
      </c>
      <c r="L148" t="s">
        <v>187</v>
      </c>
      <c r="M148">
        <v>1</v>
      </c>
      <c r="N148">
        <v>1</v>
      </c>
      <c r="O148">
        <v>1</v>
      </c>
      <c r="P148" t="s">
        <v>187</v>
      </c>
    </row>
    <row r="149" spans="1:16" x14ac:dyDescent="0.35">
      <c r="A149" t="s">
        <v>269</v>
      </c>
      <c r="B149">
        <v>31835704</v>
      </c>
      <c r="C149" t="str">
        <f>IF(ISBLANK(ChIP!P149),ChIP!H149,ChIP!P149)</f>
        <v>U6</v>
      </c>
      <c r="D149">
        <f>IF(AND(ChIP!B149=ChIP!B148,ChIP!C149=ChIP!C148),D148+1,1)</f>
        <v>2</v>
      </c>
      <c r="E149">
        <f t="shared" si="6"/>
        <v>2</v>
      </c>
      <c r="F149">
        <f t="shared" si="7"/>
        <v>1</v>
      </c>
      <c r="G149" t="str">
        <f t="shared" si="8"/>
        <v>ADGRB3,U6</v>
      </c>
      <c r="J149" t="s">
        <v>302</v>
      </c>
      <c r="K149">
        <v>29595073</v>
      </c>
      <c r="L149" t="s">
        <v>303</v>
      </c>
      <c r="M149">
        <v>1</v>
      </c>
      <c r="N149">
        <v>1</v>
      </c>
      <c r="O149">
        <v>1</v>
      </c>
      <c r="P149" t="s">
        <v>303</v>
      </c>
    </row>
    <row r="150" spans="1:16" x14ac:dyDescent="0.35">
      <c r="A150" t="s">
        <v>279</v>
      </c>
      <c r="B150">
        <v>4180065</v>
      </c>
      <c r="C150" t="str">
        <f>IF(ISBLANK(ChIP!P150),ChIP!H150,ChIP!P150)</f>
        <v>ODF1</v>
      </c>
      <c r="D150">
        <f>IF(AND(ChIP!B150=ChIP!B149,ChIP!C150=ChIP!C149),D149+1,1)</f>
        <v>1</v>
      </c>
      <c r="E150">
        <f t="shared" si="6"/>
        <v>1</v>
      </c>
      <c r="F150">
        <f t="shared" si="7"/>
        <v>1</v>
      </c>
      <c r="G150" t="str">
        <f t="shared" si="8"/>
        <v>ODF1</v>
      </c>
      <c r="J150" t="s">
        <v>302</v>
      </c>
      <c r="K150">
        <v>42926246</v>
      </c>
      <c r="L150" t="s">
        <v>982</v>
      </c>
      <c r="M150">
        <v>1</v>
      </c>
      <c r="N150">
        <v>1</v>
      </c>
      <c r="O150">
        <v>1</v>
      </c>
      <c r="P150" t="s">
        <v>982</v>
      </c>
    </row>
    <row r="151" spans="1:16" x14ac:dyDescent="0.35">
      <c r="A151" t="s">
        <v>279</v>
      </c>
      <c r="B151">
        <v>4199845</v>
      </c>
      <c r="C151" t="str">
        <f>IF(ISBLANK(ChIP!P151),ChIP!H151,ChIP!P151)</f>
        <v>KLF10</v>
      </c>
      <c r="D151">
        <f>IF(AND(ChIP!B151=ChIP!B150,ChIP!C151=ChIP!C150),D150+1,1)</f>
        <v>1</v>
      </c>
      <c r="E151">
        <f t="shared" si="6"/>
        <v>1</v>
      </c>
      <c r="F151">
        <f t="shared" si="7"/>
        <v>1</v>
      </c>
      <c r="G151" t="str">
        <f t="shared" si="8"/>
        <v>KLF10</v>
      </c>
      <c r="J151" t="s">
        <v>306</v>
      </c>
      <c r="K151">
        <v>4813917</v>
      </c>
      <c r="L151" t="s">
        <v>308</v>
      </c>
      <c r="M151">
        <v>1</v>
      </c>
      <c r="N151">
        <v>1</v>
      </c>
      <c r="O151">
        <v>1</v>
      </c>
      <c r="P151" t="s">
        <v>308</v>
      </c>
    </row>
    <row r="152" spans="1:16" x14ac:dyDescent="0.35">
      <c r="A152" t="s">
        <v>279</v>
      </c>
      <c r="B152">
        <v>4214058</v>
      </c>
      <c r="C152" t="str">
        <f>IF(ISBLANK(ChIP!P152),ChIP!H152,ChIP!P152)</f>
        <v>KLF10</v>
      </c>
      <c r="D152">
        <f>IF(AND(ChIP!B152=ChIP!B151,ChIP!C152=ChIP!C151),D151+1,1)</f>
        <v>1</v>
      </c>
      <c r="E152">
        <f t="shared" si="6"/>
        <v>1</v>
      </c>
      <c r="F152">
        <f t="shared" si="7"/>
        <v>1</v>
      </c>
      <c r="G152" t="str">
        <f t="shared" si="8"/>
        <v>KLF10</v>
      </c>
      <c r="J152" t="s">
        <v>306</v>
      </c>
      <c r="K152">
        <v>6178251</v>
      </c>
      <c r="L152" t="s">
        <v>311</v>
      </c>
      <c r="M152">
        <v>1</v>
      </c>
      <c r="N152">
        <v>1</v>
      </c>
      <c r="O152">
        <v>1</v>
      </c>
      <c r="P152" t="s">
        <v>311</v>
      </c>
    </row>
    <row r="153" spans="1:16" x14ac:dyDescent="0.35">
      <c r="A153" t="s">
        <v>279</v>
      </c>
      <c r="B153">
        <v>4223549</v>
      </c>
      <c r="C153" t="str">
        <f>IF(ISBLANK(ChIP!P153),ChIP!H153,ChIP!P153)</f>
        <v>KLF10</v>
      </c>
      <c r="D153">
        <f>IF(AND(ChIP!B153=ChIP!B152,ChIP!C153=ChIP!C152),D152+1,1)</f>
        <v>1</v>
      </c>
      <c r="E153">
        <f t="shared" si="6"/>
        <v>1</v>
      </c>
      <c r="F153">
        <f t="shared" si="7"/>
        <v>1</v>
      </c>
      <c r="G153" t="str">
        <f t="shared" si="8"/>
        <v>KLF10</v>
      </c>
      <c r="J153" t="s">
        <v>306</v>
      </c>
      <c r="K153">
        <v>6553427</v>
      </c>
      <c r="L153" t="s">
        <v>311</v>
      </c>
      <c r="M153">
        <v>1</v>
      </c>
      <c r="N153">
        <v>1</v>
      </c>
      <c r="O153">
        <v>1</v>
      </c>
      <c r="P153" t="s">
        <v>311</v>
      </c>
    </row>
    <row r="154" spans="1:16" x14ac:dyDescent="0.35">
      <c r="A154" t="s">
        <v>279</v>
      </c>
      <c r="B154">
        <v>36023754</v>
      </c>
      <c r="C154" t="str">
        <f>IF(ISBLANK(ChIP!P154),ChIP!H154,ChIP!P154)</f>
        <v>ENSCAFG00000047969</v>
      </c>
      <c r="D154">
        <f>IF(AND(ChIP!B154=ChIP!B153,ChIP!C154=ChIP!C153),D153+1,1)</f>
        <v>1</v>
      </c>
      <c r="E154">
        <f t="shared" si="6"/>
        <v>1</v>
      </c>
      <c r="F154">
        <f t="shared" si="7"/>
        <v>1</v>
      </c>
      <c r="G154" t="str">
        <f t="shared" si="8"/>
        <v>ENSCAFG00000047969</v>
      </c>
      <c r="J154" t="s">
        <v>306</v>
      </c>
      <c r="K154">
        <v>6560183</v>
      </c>
      <c r="L154" t="s">
        <v>311</v>
      </c>
      <c r="M154">
        <v>1</v>
      </c>
      <c r="N154">
        <v>1</v>
      </c>
      <c r="O154">
        <v>1</v>
      </c>
      <c r="P154" t="s">
        <v>311</v>
      </c>
    </row>
    <row r="155" spans="1:16" x14ac:dyDescent="0.35">
      <c r="A155" t="s">
        <v>279</v>
      </c>
      <c r="B155">
        <v>36046439</v>
      </c>
      <c r="C155" t="str">
        <f>IF(ISBLANK(ChIP!P155),ChIP!H155,ChIP!P155)</f>
        <v>ENSCAFG00000046237</v>
      </c>
      <c r="D155">
        <f>IF(AND(ChIP!B155=ChIP!B154,ChIP!C155=ChIP!C154),D154+1,1)</f>
        <v>1</v>
      </c>
      <c r="E155">
        <f t="shared" si="6"/>
        <v>2</v>
      </c>
      <c r="F155">
        <f t="shared" si="7"/>
        <v>0</v>
      </c>
      <c r="G155" t="str">
        <f t="shared" si="8"/>
        <v>ENSCAFG00000046237</v>
      </c>
      <c r="J155" t="s">
        <v>306</v>
      </c>
      <c r="K155">
        <v>6590666</v>
      </c>
      <c r="L155" t="s">
        <v>311</v>
      </c>
      <c r="M155">
        <v>1</v>
      </c>
      <c r="N155">
        <v>1</v>
      </c>
      <c r="O155">
        <v>1</v>
      </c>
      <c r="P155" t="s">
        <v>311</v>
      </c>
    </row>
    <row r="156" spans="1:16" x14ac:dyDescent="0.35">
      <c r="A156" t="s">
        <v>279</v>
      </c>
      <c r="B156">
        <v>36046439</v>
      </c>
      <c r="C156" t="str">
        <f>IF(ISBLANK(ChIP!P156),ChIP!H156,ChIP!P156)</f>
        <v>ENSCAFG00000047969</v>
      </c>
      <c r="D156">
        <f>IF(AND(ChIP!B156=ChIP!B155,ChIP!C156=ChIP!C155),D155+1,1)</f>
        <v>2</v>
      </c>
      <c r="E156">
        <f t="shared" si="6"/>
        <v>2</v>
      </c>
      <c r="F156">
        <f t="shared" si="7"/>
        <v>1</v>
      </c>
      <c r="G156" t="str">
        <f t="shared" si="8"/>
        <v>ENSCAFG00000046237,ENSCAFG00000047969</v>
      </c>
      <c r="J156" t="s">
        <v>306</v>
      </c>
      <c r="K156">
        <v>7095253</v>
      </c>
      <c r="L156" t="s">
        <v>312</v>
      </c>
      <c r="M156">
        <v>1</v>
      </c>
      <c r="N156">
        <v>1</v>
      </c>
      <c r="O156">
        <v>1</v>
      </c>
      <c r="P156" t="s">
        <v>312</v>
      </c>
    </row>
    <row r="157" spans="1:16" x14ac:dyDescent="0.35">
      <c r="A157" t="s">
        <v>279</v>
      </c>
      <c r="B157">
        <v>36055860</v>
      </c>
      <c r="C157" t="str">
        <f>IF(ISBLANK(ChIP!P157),ChIP!H157,ChIP!P157)</f>
        <v>ENSCAFG00000046237</v>
      </c>
      <c r="D157">
        <f>IF(AND(ChIP!B157=ChIP!B156,ChIP!C157=ChIP!C156),D156+1,1)</f>
        <v>1</v>
      </c>
      <c r="E157">
        <f t="shared" si="6"/>
        <v>2</v>
      </c>
      <c r="F157">
        <f t="shared" si="7"/>
        <v>0</v>
      </c>
      <c r="G157" t="str">
        <f t="shared" si="8"/>
        <v>ENSCAFG00000046237</v>
      </c>
      <c r="J157" t="s">
        <v>306</v>
      </c>
      <c r="K157">
        <v>7097389</v>
      </c>
      <c r="L157" t="s">
        <v>312</v>
      </c>
      <c r="M157">
        <v>1</v>
      </c>
      <c r="N157">
        <v>1</v>
      </c>
      <c r="O157">
        <v>1</v>
      </c>
      <c r="P157" t="s">
        <v>312</v>
      </c>
    </row>
    <row r="158" spans="1:16" x14ac:dyDescent="0.35">
      <c r="A158" t="s">
        <v>279</v>
      </c>
      <c r="B158">
        <v>36055860</v>
      </c>
      <c r="C158" t="str">
        <f>IF(ISBLANK(ChIP!P158),ChIP!H158,ChIP!P158)</f>
        <v>ENSCAFG00000047969</v>
      </c>
      <c r="D158">
        <f>IF(AND(ChIP!B158=ChIP!B157,ChIP!C158=ChIP!C157),D157+1,1)</f>
        <v>2</v>
      </c>
      <c r="E158">
        <f t="shared" si="6"/>
        <v>2</v>
      </c>
      <c r="F158">
        <f t="shared" si="7"/>
        <v>1</v>
      </c>
      <c r="G158" t="str">
        <f t="shared" si="8"/>
        <v>ENSCAFG00000046237,ENSCAFG00000047969</v>
      </c>
      <c r="J158" t="s">
        <v>306</v>
      </c>
      <c r="K158">
        <v>7117822</v>
      </c>
      <c r="L158" t="s">
        <v>312</v>
      </c>
      <c r="M158">
        <v>1</v>
      </c>
      <c r="N158">
        <v>1</v>
      </c>
      <c r="O158">
        <v>1</v>
      </c>
      <c r="P158" t="s">
        <v>312</v>
      </c>
    </row>
    <row r="159" spans="1:16" x14ac:dyDescent="0.35">
      <c r="A159" t="s">
        <v>279</v>
      </c>
      <c r="B159">
        <v>36072166</v>
      </c>
      <c r="C159" t="str">
        <f>IF(ISBLANK(ChIP!P159),ChIP!H159,ChIP!P159)</f>
        <v>ENSCAFG00000043840</v>
      </c>
      <c r="D159">
        <f>IF(AND(ChIP!B159=ChIP!B158,ChIP!C159=ChIP!C158),D158+1,1)</f>
        <v>1</v>
      </c>
      <c r="E159">
        <f t="shared" si="6"/>
        <v>1</v>
      </c>
      <c r="F159">
        <f t="shared" si="7"/>
        <v>1</v>
      </c>
      <c r="G159" t="str">
        <f t="shared" si="8"/>
        <v>ENSCAFG00000043840</v>
      </c>
      <c r="J159" t="s">
        <v>306</v>
      </c>
      <c r="K159">
        <v>7122489</v>
      </c>
      <c r="L159" t="s">
        <v>312</v>
      </c>
      <c r="M159">
        <v>1</v>
      </c>
      <c r="N159">
        <v>1</v>
      </c>
      <c r="O159">
        <v>1</v>
      </c>
      <c r="P159" t="s">
        <v>312</v>
      </c>
    </row>
    <row r="160" spans="1:16" x14ac:dyDescent="0.35">
      <c r="A160" t="s">
        <v>279</v>
      </c>
      <c r="B160">
        <v>36078894</v>
      </c>
      <c r="C160" t="str">
        <f>IF(ISBLANK(ChIP!P160),ChIP!H160,ChIP!P160)</f>
        <v>ENSCAFG00000043840</v>
      </c>
      <c r="D160">
        <f>IF(AND(ChIP!B160=ChIP!B159,ChIP!C160=ChIP!C159),D159+1,1)</f>
        <v>1</v>
      </c>
      <c r="E160">
        <f t="shared" si="6"/>
        <v>1</v>
      </c>
      <c r="F160">
        <f t="shared" si="7"/>
        <v>1</v>
      </c>
      <c r="G160" t="str">
        <f t="shared" si="8"/>
        <v>ENSCAFG00000043840</v>
      </c>
      <c r="J160" t="s">
        <v>306</v>
      </c>
      <c r="K160">
        <v>7134607</v>
      </c>
      <c r="L160" t="s">
        <v>312</v>
      </c>
      <c r="M160">
        <v>1</v>
      </c>
      <c r="N160">
        <v>1</v>
      </c>
      <c r="O160">
        <v>1</v>
      </c>
      <c r="P160" t="s">
        <v>312</v>
      </c>
    </row>
    <row r="161" spans="1:16" x14ac:dyDescent="0.35">
      <c r="A161" t="s">
        <v>279</v>
      </c>
      <c r="B161">
        <v>36089188</v>
      </c>
      <c r="C161" t="str">
        <f>IF(ISBLANK(ChIP!P161),ChIP!H161,ChIP!P161)</f>
        <v>ENSCAFG00000043840</v>
      </c>
      <c r="D161">
        <f>IF(AND(ChIP!B161=ChIP!B160,ChIP!C161=ChIP!C160),D160+1,1)</f>
        <v>1</v>
      </c>
      <c r="E161">
        <f t="shared" si="6"/>
        <v>1</v>
      </c>
      <c r="F161">
        <f t="shared" si="7"/>
        <v>1</v>
      </c>
      <c r="G161" t="str">
        <f t="shared" si="8"/>
        <v>ENSCAFG00000043840</v>
      </c>
      <c r="J161" t="s">
        <v>313</v>
      </c>
      <c r="K161">
        <v>13387022</v>
      </c>
      <c r="L161" t="s">
        <v>315</v>
      </c>
      <c r="M161">
        <v>1</v>
      </c>
      <c r="N161">
        <v>1</v>
      </c>
      <c r="O161">
        <v>1</v>
      </c>
      <c r="P161" t="s">
        <v>315</v>
      </c>
    </row>
    <row r="162" spans="1:16" x14ac:dyDescent="0.35">
      <c r="A162" t="s">
        <v>279</v>
      </c>
      <c r="B162">
        <v>36100682</v>
      </c>
      <c r="C162" t="str">
        <f>IF(ISBLANK(ChIP!P162),ChIP!H162,ChIP!P162)</f>
        <v>ENSCAFG00000043840</v>
      </c>
      <c r="D162">
        <f>IF(AND(ChIP!B162=ChIP!B161,ChIP!C162=ChIP!C161),D161+1,1)</f>
        <v>1</v>
      </c>
      <c r="E162">
        <f t="shared" si="6"/>
        <v>1</v>
      </c>
      <c r="F162">
        <f t="shared" si="7"/>
        <v>1</v>
      </c>
      <c r="G162" t="str">
        <f t="shared" si="8"/>
        <v>ENSCAFG00000043840</v>
      </c>
      <c r="J162" t="s">
        <v>319</v>
      </c>
      <c r="K162">
        <v>5161435</v>
      </c>
      <c r="L162" t="s">
        <v>987</v>
      </c>
      <c r="M162">
        <v>2</v>
      </c>
      <c r="N162">
        <v>2</v>
      </c>
      <c r="O162">
        <v>1</v>
      </c>
      <c r="P162" t="s">
        <v>1051</v>
      </c>
    </row>
    <row r="163" spans="1:16" x14ac:dyDescent="0.35">
      <c r="A163" t="s">
        <v>282</v>
      </c>
      <c r="B163">
        <v>8117811</v>
      </c>
      <c r="C163" t="str">
        <f>IF(ISBLANK(ChIP!P163),ChIP!H163,ChIP!P163)</f>
        <v>LEP</v>
      </c>
      <c r="D163">
        <f>IF(AND(ChIP!B163=ChIP!B162,ChIP!C163=ChIP!C162),D162+1,1)</f>
        <v>1</v>
      </c>
      <c r="E163">
        <f t="shared" si="6"/>
        <v>1</v>
      </c>
      <c r="F163">
        <f t="shared" si="7"/>
        <v>1</v>
      </c>
      <c r="G163" t="str">
        <f t="shared" si="8"/>
        <v>LEP</v>
      </c>
      <c r="J163" t="s">
        <v>319</v>
      </c>
      <c r="K163">
        <v>5163941</v>
      </c>
      <c r="L163" t="s">
        <v>987</v>
      </c>
      <c r="M163">
        <v>1</v>
      </c>
      <c r="N163">
        <v>1</v>
      </c>
      <c r="O163">
        <v>1</v>
      </c>
      <c r="P163" t="s">
        <v>987</v>
      </c>
    </row>
    <row r="164" spans="1:16" x14ac:dyDescent="0.35">
      <c r="A164" t="s">
        <v>287</v>
      </c>
      <c r="B164">
        <v>20281419</v>
      </c>
      <c r="C164" t="str">
        <f>IF(ISBLANK(ChIP!P164),ChIP!H164,ChIP!P164)</f>
        <v>ENSCAFG00000005722</v>
      </c>
      <c r="D164">
        <f>IF(AND(ChIP!B164=ChIP!B163,ChIP!C164=ChIP!C163),D163+1,1)</f>
        <v>1</v>
      </c>
      <c r="E164">
        <f t="shared" si="6"/>
        <v>1</v>
      </c>
      <c r="F164">
        <f t="shared" si="7"/>
        <v>1</v>
      </c>
      <c r="G164" t="str">
        <f t="shared" si="8"/>
        <v>ENSCAFG00000005722</v>
      </c>
      <c r="J164" t="s">
        <v>320</v>
      </c>
      <c r="K164">
        <v>11073667</v>
      </c>
      <c r="L164" t="s">
        <v>321</v>
      </c>
      <c r="M164">
        <v>1</v>
      </c>
      <c r="N164">
        <v>1</v>
      </c>
      <c r="O164">
        <v>1</v>
      </c>
      <c r="P164" t="s">
        <v>321</v>
      </c>
    </row>
    <row r="165" spans="1:16" x14ac:dyDescent="0.35">
      <c r="A165" t="s">
        <v>287</v>
      </c>
      <c r="B165">
        <v>20300432</v>
      </c>
      <c r="C165" t="str">
        <f>IF(ISBLANK(ChIP!P165),ChIP!H165,ChIP!P165)</f>
        <v>ENSCAFG00000005722</v>
      </c>
      <c r="D165">
        <f>IF(AND(ChIP!B165=ChIP!B164,ChIP!C165=ChIP!C164),D164+1,1)</f>
        <v>1</v>
      </c>
      <c r="E165">
        <f t="shared" si="6"/>
        <v>1</v>
      </c>
      <c r="F165">
        <f t="shared" si="7"/>
        <v>1</v>
      </c>
      <c r="G165" t="str">
        <f t="shared" si="8"/>
        <v>ENSCAFG00000005722</v>
      </c>
      <c r="J165" t="s">
        <v>320</v>
      </c>
      <c r="K165">
        <v>12027888</v>
      </c>
      <c r="L165" t="s">
        <v>187</v>
      </c>
      <c r="M165">
        <v>2</v>
      </c>
      <c r="N165">
        <v>2</v>
      </c>
      <c r="O165">
        <v>1</v>
      </c>
      <c r="P165" t="s">
        <v>384</v>
      </c>
    </row>
    <row r="166" spans="1:16" x14ac:dyDescent="0.35">
      <c r="A166" t="s">
        <v>287</v>
      </c>
      <c r="B166">
        <v>20317533</v>
      </c>
      <c r="C166" t="str">
        <f>IF(ISBLANK(ChIP!P166),ChIP!H166,ChIP!P166)</f>
        <v>ENSCAFG00000005722</v>
      </c>
      <c r="D166">
        <f>IF(AND(ChIP!B166=ChIP!B165,ChIP!C166=ChIP!C165),D165+1,1)</f>
        <v>1</v>
      </c>
      <c r="E166">
        <f t="shared" si="6"/>
        <v>1</v>
      </c>
      <c r="F166">
        <f t="shared" si="7"/>
        <v>1</v>
      </c>
      <c r="G166" t="str">
        <f t="shared" si="8"/>
        <v>ENSCAFG00000005722</v>
      </c>
      <c r="J166" t="s">
        <v>320</v>
      </c>
      <c r="K166">
        <v>12039716</v>
      </c>
      <c r="L166" t="s">
        <v>187</v>
      </c>
      <c r="M166">
        <v>2</v>
      </c>
      <c r="N166">
        <v>2</v>
      </c>
      <c r="O166">
        <v>1</v>
      </c>
      <c r="P166" t="s">
        <v>384</v>
      </c>
    </row>
    <row r="167" spans="1:16" x14ac:dyDescent="0.35">
      <c r="A167" t="s">
        <v>291</v>
      </c>
      <c r="B167">
        <v>7435289</v>
      </c>
      <c r="C167" t="str">
        <f>IF(ISBLANK(ChIP!P167),ChIP!H167,ChIP!P167)</f>
        <v>TAS2R3</v>
      </c>
      <c r="D167">
        <f>IF(AND(ChIP!B167=ChIP!B166,ChIP!C167=ChIP!C166),D166+1,1)</f>
        <v>1</v>
      </c>
      <c r="E167">
        <f t="shared" si="6"/>
        <v>1</v>
      </c>
      <c r="F167">
        <f t="shared" si="7"/>
        <v>1</v>
      </c>
      <c r="G167" t="str">
        <f t="shared" si="8"/>
        <v>TAS2R3</v>
      </c>
      <c r="J167" t="s">
        <v>320</v>
      </c>
      <c r="K167">
        <v>18774821</v>
      </c>
      <c r="L167" t="s">
        <v>328</v>
      </c>
      <c r="M167">
        <v>2</v>
      </c>
      <c r="N167">
        <v>2</v>
      </c>
      <c r="O167">
        <v>1</v>
      </c>
      <c r="P167" t="s">
        <v>385</v>
      </c>
    </row>
    <row r="168" spans="1:16" x14ac:dyDescent="0.35">
      <c r="A168" t="s">
        <v>291</v>
      </c>
      <c r="B168">
        <v>7462818</v>
      </c>
      <c r="C168" t="str">
        <f>IF(ISBLANK(ChIP!P168),ChIP!H168,ChIP!P168)</f>
        <v>SSBP1</v>
      </c>
      <c r="D168">
        <f>IF(AND(ChIP!B168=ChIP!B167,ChIP!C168=ChIP!C167),D167+1,1)</f>
        <v>1</v>
      </c>
      <c r="E168">
        <f t="shared" si="6"/>
        <v>1</v>
      </c>
      <c r="F168">
        <f t="shared" si="7"/>
        <v>1</v>
      </c>
      <c r="G168" t="str">
        <f t="shared" si="8"/>
        <v>SSBP1</v>
      </c>
      <c r="J168" t="s">
        <v>320</v>
      </c>
      <c r="K168">
        <v>18925763</v>
      </c>
      <c r="L168" t="s">
        <v>187</v>
      </c>
      <c r="M168">
        <v>1</v>
      </c>
      <c r="N168">
        <v>1</v>
      </c>
      <c r="O168">
        <v>1</v>
      </c>
      <c r="P168" t="s">
        <v>187</v>
      </c>
    </row>
    <row r="169" spans="1:16" x14ac:dyDescent="0.35">
      <c r="A169" t="s">
        <v>291</v>
      </c>
      <c r="B169">
        <v>7497368</v>
      </c>
      <c r="C169" t="str">
        <f>IF(ISBLANK(ChIP!P169),ChIP!H169,ChIP!P169)</f>
        <v>WEE2</v>
      </c>
      <c r="D169">
        <f>IF(AND(ChIP!B169=ChIP!B168,ChIP!C169=ChIP!C168),D168+1,1)</f>
        <v>1</v>
      </c>
      <c r="E169">
        <f t="shared" si="6"/>
        <v>1</v>
      </c>
      <c r="F169">
        <f t="shared" si="7"/>
        <v>1</v>
      </c>
      <c r="G169" t="str">
        <f t="shared" si="8"/>
        <v>WEE2</v>
      </c>
      <c r="J169" t="s">
        <v>320</v>
      </c>
      <c r="K169">
        <v>18960901</v>
      </c>
      <c r="L169" t="s">
        <v>187</v>
      </c>
      <c r="M169">
        <v>1</v>
      </c>
      <c r="N169">
        <v>1</v>
      </c>
      <c r="O169">
        <v>1</v>
      </c>
      <c r="P169" t="s">
        <v>187</v>
      </c>
    </row>
    <row r="170" spans="1:16" x14ac:dyDescent="0.35">
      <c r="A170" t="s">
        <v>291</v>
      </c>
      <c r="B170">
        <v>7511448</v>
      </c>
      <c r="C170" t="str">
        <f>IF(ISBLANK(ChIP!P170),ChIP!H170,ChIP!P170)</f>
        <v>WEE2</v>
      </c>
      <c r="D170">
        <f>IF(AND(ChIP!B170=ChIP!B169,ChIP!C170=ChIP!C169),D169+1,1)</f>
        <v>1</v>
      </c>
      <c r="E170">
        <f t="shared" si="6"/>
        <v>1</v>
      </c>
      <c r="F170">
        <f t="shared" si="7"/>
        <v>1</v>
      </c>
      <c r="G170" t="str">
        <f t="shared" si="8"/>
        <v>WEE2</v>
      </c>
      <c r="J170" t="s">
        <v>320</v>
      </c>
      <c r="K170">
        <v>18962347</v>
      </c>
      <c r="L170" t="s">
        <v>187</v>
      </c>
      <c r="M170">
        <v>1</v>
      </c>
      <c r="N170">
        <v>1</v>
      </c>
      <c r="O170">
        <v>1</v>
      </c>
      <c r="P170" t="s">
        <v>187</v>
      </c>
    </row>
    <row r="171" spans="1:16" x14ac:dyDescent="0.35">
      <c r="A171" t="s">
        <v>291</v>
      </c>
      <c r="B171">
        <v>7513966</v>
      </c>
      <c r="C171" t="str">
        <f>IF(ISBLANK(ChIP!P171),ChIP!H171,ChIP!P171)</f>
        <v>WEE2</v>
      </c>
      <c r="D171">
        <f>IF(AND(ChIP!B171=ChIP!B170,ChIP!C171=ChIP!C170),D170+1,1)</f>
        <v>1</v>
      </c>
      <c r="E171">
        <f t="shared" si="6"/>
        <v>1</v>
      </c>
      <c r="F171">
        <f t="shared" si="7"/>
        <v>1</v>
      </c>
      <c r="G171" t="str">
        <f t="shared" si="8"/>
        <v>WEE2</v>
      </c>
      <c r="J171" t="s">
        <v>320</v>
      </c>
      <c r="K171">
        <v>19870809</v>
      </c>
      <c r="L171" t="s">
        <v>330</v>
      </c>
      <c r="M171">
        <v>1</v>
      </c>
      <c r="N171">
        <v>1</v>
      </c>
      <c r="O171">
        <v>1</v>
      </c>
      <c r="P171" t="s">
        <v>330</v>
      </c>
    </row>
    <row r="172" spans="1:16" x14ac:dyDescent="0.35">
      <c r="A172" t="s">
        <v>300</v>
      </c>
      <c r="B172">
        <v>3753156</v>
      </c>
      <c r="C172" t="str">
        <f>IF(ISBLANK(ChIP!P172),ChIP!H172,ChIP!P172)</f>
        <v>ENSCAFG00000041862</v>
      </c>
      <c r="D172">
        <f>IF(AND(ChIP!B172=ChIP!B171,ChIP!C172=ChIP!C171),D171+1,1)</f>
        <v>1</v>
      </c>
      <c r="E172">
        <f t="shared" si="6"/>
        <v>1</v>
      </c>
      <c r="F172">
        <f t="shared" si="7"/>
        <v>1</v>
      </c>
      <c r="G172" t="str">
        <f t="shared" si="8"/>
        <v>ENSCAFG00000041862</v>
      </c>
      <c r="J172" t="s">
        <v>320</v>
      </c>
      <c r="K172">
        <v>19896418</v>
      </c>
      <c r="L172" t="s">
        <v>330</v>
      </c>
      <c r="M172">
        <v>1</v>
      </c>
      <c r="N172">
        <v>1</v>
      </c>
      <c r="O172">
        <v>1</v>
      </c>
      <c r="P172" t="s">
        <v>330</v>
      </c>
    </row>
    <row r="173" spans="1:16" x14ac:dyDescent="0.35">
      <c r="A173" t="s">
        <v>302</v>
      </c>
      <c r="B173">
        <v>5182868</v>
      </c>
      <c r="C173" t="str">
        <f>IF(ISBLANK(ChIP!P173),ChIP!H173,ChIP!P173)</f>
        <v>U6</v>
      </c>
      <c r="D173">
        <f>IF(AND(ChIP!B173=ChIP!B172,ChIP!C173=ChIP!C172),D172+1,1)</f>
        <v>1</v>
      </c>
      <c r="E173">
        <f t="shared" si="6"/>
        <v>1</v>
      </c>
      <c r="F173">
        <f t="shared" si="7"/>
        <v>1</v>
      </c>
      <c r="G173" t="str">
        <f t="shared" si="8"/>
        <v>U6</v>
      </c>
      <c r="J173" t="s">
        <v>320</v>
      </c>
      <c r="K173">
        <v>19909927</v>
      </c>
      <c r="L173" t="s">
        <v>330</v>
      </c>
      <c r="M173">
        <v>1</v>
      </c>
      <c r="N173">
        <v>1</v>
      </c>
      <c r="O173">
        <v>1</v>
      </c>
      <c r="P173" t="s">
        <v>330</v>
      </c>
    </row>
    <row r="174" spans="1:16" x14ac:dyDescent="0.35">
      <c r="A174" t="s">
        <v>302</v>
      </c>
      <c r="B174">
        <v>29595073</v>
      </c>
      <c r="C174" t="str">
        <f>IF(ISBLANK(ChIP!P174),ChIP!H174,ChIP!P174)</f>
        <v>ENSCAFG00000046942</v>
      </c>
      <c r="D174">
        <f>IF(AND(ChIP!B174=ChIP!B173,ChIP!C174=ChIP!C173),D173+1,1)</f>
        <v>1</v>
      </c>
      <c r="E174">
        <f t="shared" si="6"/>
        <v>1</v>
      </c>
      <c r="F174">
        <f t="shared" si="7"/>
        <v>1</v>
      </c>
      <c r="G174" t="str">
        <f t="shared" si="8"/>
        <v>ENSCAFG00000046942</v>
      </c>
      <c r="J174" t="s">
        <v>320</v>
      </c>
      <c r="K174">
        <v>19925395</v>
      </c>
      <c r="L174" t="s">
        <v>330</v>
      </c>
      <c r="M174">
        <v>1</v>
      </c>
      <c r="N174">
        <v>1</v>
      </c>
      <c r="O174">
        <v>1</v>
      </c>
      <c r="P174" t="s">
        <v>330</v>
      </c>
    </row>
    <row r="175" spans="1:16" x14ac:dyDescent="0.35">
      <c r="A175" t="s">
        <v>302</v>
      </c>
      <c r="B175">
        <v>42926246</v>
      </c>
      <c r="C175" t="str">
        <f>IF(ISBLANK(ChIP!P175),ChIP!H175,ChIP!P175)</f>
        <v>AMBRA1</v>
      </c>
      <c r="D175">
        <f>IF(AND(ChIP!B175=ChIP!B174,ChIP!C175=ChIP!C174),D174+1,1)</f>
        <v>1</v>
      </c>
      <c r="E175">
        <f t="shared" si="6"/>
        <v>1</v>
      </c>
      <c r="F175">
        <f t="shared" si="7"/>
        <v>1</v>
      </c>
      <c r="G175" t="str">
        <f t="shared" si="8"/>
        <v>AMBRA1</v>
      </c>
      <c r="J175" t="s">
        <v>320</v>
      </c>
      <c r="K175">
        <v>19967910</v>
      </c>
      <c r="L175" t="s">
        <v>330</v>
      </c>
      <c r="M175">
        <v>1</v>
      </c>
      <c r="N175">
        <v>1</v>
      </c>
      <c r="O175">
        <v>1</v>
      </c>
      <c r="P175" t="s">
        <v>330</v>
      </c>
    </row>
    <row r="176" spans="1:16" x14ac:dyDescent="0.35">
      <c r="A176" t="s">
        <v>306</v>
      </c>
      <c r="B176">
        <v>4813917</v>
      </c>
      <c r="C176" t="str">
        <f>IF(ISBLANK(ChIP!P176),ChIP!H176,ChIP!P176)</f>
        <v>ENSCAFG00000003755</v>
      </c>
      <c r="D176">
        <f>IF(AND(ChIP!B176=ChIP!B175,ChIP!C176=ChIP!C175),D175+1,1)</f>
        <v>1</v>
      </c>
      <c r="E176">
        <f t="shared" si="6"/>
        <v>1</v>
      </c>
      <c r="F176">
        <f t="shared" si="7"/>
        <v>1</v>
      </c>
      <c r="G176" t="str">
        <f t="shared" si="8"/>
        <v>ENSCAFG00000003755</v>
      </c>
      <c r="J176" t="s">
        <v>320</v>
      </c>
      <c r="K176">
        <v>31172201</v>
      </c>
      <c r="L176" t="s">
        <v>332</v>
      </c>
      <c r="M176">
        <v>1</v>
      </c>
      <c r="N176">
        <v>1</v>
      </c>
      <c r="O176">
        <v>1</v>
      </c>
      <c r="P176" t="s">
        <v>332</v>
      </c>
    </row>
    <row r="177" spans="1:16" x14ac:dyDescent="0.35">
      <c r="A177" t="s">
        <v>306</v>
      </c>
      <c r="B177">
        <v>6178251</v>
      </c>
      <c r="C177" t="str">
        <f>IF(ISBLANK(ChIP!P177),ChIP!H177,ChIP!P177)</f>
        <v>ENSCAFG00000038491</v>
      </c>
      <c r="D177">
        <f>IF(AND(ChIP!B177=ChIP!B176,ChIP!C177=ChIP!C176),D176+1,1)</f>
        <v>1</v>
      </c>
      <c r="E177">
        <f t="shared" si="6"/>
        <v>1</v>
      </c>
      <c r="F177">
        <f t="shared" si="7"/>
        <v>1</v>
      </c>
      <c r="G177" t="str">
        <f t="shared" si="8"/>
        <v>ENSCAFG00000038491</v>
      </c>
      <c r="J177" t="s">
        <v>320</v>
      </c>
      <c r="K177">
        <v>31194138</v>
      </c>
      <c r="L177" t="s">
        <v>332</v>
      </c>
      <c r="M177">
        <v>1</v>
      </c>
      <c r="N177">
        <v>1</v>
      </c>
      <c r="O177">
        <v>1</v>
      </c>
      <c r="P177" t="s">
        <v>332</v>
      </c>
    </row>
    <row r="178" spans="1:16" x14ac:dyDescent="0.35">
      <c r="A178" t="s">
        <v>306</v>
      </c>
      <c r="B178">
        <v>6553427</v>
      </c>
      <c r="C178" t="str">
        <f>IF(ISBLANK(ChIP!P178),ChIP!H178,ChIP!P178)</f>
        <v>ENSCAFG00000038491</v>
      </c>
      <c r="D178">
        <f>IF(AND(ChIP!B178=ChIP!B177,ChIP!C178=ChIP!C177),D177+1,1)</f>
        <v>1</v>
      </c>
      <c r="E178">
        <f t="shared" si="6"/>
        <v>1</v>
      </c>
      <c r="F178">
        <f t="shared" si="7"/>
        <v>1</v>
      </c>
      <c r="G178" t="str">
        <f t="shared" si="8"/>
        <v>ENSCAFG00000038491</v>
      </c>
      <c r="J178" t="s">
        <v>320</v>
      </c>
      <c r="K178">
        <v>31201052</v>
      </c>
      <c r="L178" t="s">
        <v>332</v>
      </c>
      <c r="M178">
        <v>1</v>
      </c>
      <c r="N178">
        <v>1</v>
      </c>
      <c r="O178">
        <v>1</v>
      </c>
      <c r="P178" t="s">
        <v>332</v>
      </c>
    </row>
    <row r="179" spans="1:16" x14ac:dyDescent="0.35">
      <c r="A179" t="s">
        <v>306</v>
      </c>
      <c r="B179">
        <v>6560183</v>
      </c>
      <c r="C179" t="str">
        <f>IF(ISBLANK(ChIP!P179),ChIP!H179,ChIP!P179)</f>
        <v>ENSCAFG00000038491</v>
      </c>
      <c r="D179">
        <f>IF(AND(ChIP!B179=ChIP!B178,ChIP!C179=ChIP!C178),D178+1,1)</f>
        <v>1</v>
      </c>
      <c r="E179">
        <f t="shared" si="6"/>
        <v>1</v>
      </c>
      <c r="F179">
        <f t="shared" si="7"/>
        <v>1</v>
      </c>
      <c r="G179" t="str">
        <f t="shared" si="8"/>
        <v>ENSCAFG00000038491</v>
      </c>
      <c r="J179" t="s">
        <v>320</v>
      </c>
      <c r="K179">
        <v>31222265</v>
      </c>
      <c r="L179" t="s">
        <v>332</v>
      </c>
      <c r="M179">
        <v>1</v>
      </c>
      <c r="N179">
        <v>1</v>
      </c>
      <c r="O179">
        <v>1</v>
      </c>
      <c r="P179" t="s">
        <v>332</v>
      </c>
    </row>
    <row r="180" spans="1:16" x14ac:dyDescent="0.35">
      <c r="A180" t="s">
        <v>306</v>
      </c>
      <c r="B180">
        <v>6590666</v>
      </c>
      <c r="C180" t="str">
        <f>IF(ISBLANK(ChIP!P180),ChIP!H180,ChIP!P180)</f>
        <v>ENSCAFG00000038491</v>
      </c>
      <c r="D180">
        <f>IF(AND(ChIP!B180=ChIP!B179,ChIP!C180=ChIP!C179),D179+1,1)</f>
        <v>1</v>
      </c>
      <c r="E180">
        <f t="shared" si="6"/>
        <v>1</v>
      </c>
      <c r="F180">
        <f t="shared" si="7"/>
        <v>1</v>
      </c>
      <c r="G180" t="str">
        <f t="shared" si="8"/>
        <v>ENSCAFG00000038491</v>
      </c>
      <c r="J180" t="s">
        <v>320</v>
      </c>
      <c r="K180">
        <v>31329887</v>
      </c>
      <c r="L180" t="s">
        <v>334</v>
      </c>
      <c r="M180">
        <v>1</v>
      </c>
      <c r="N180">
        <v>1</v>
      </c>
      <c r="O180">
        <v>1</v>
      </c>
      <c r="P180" t="s">
        <v>334</v>
      </c>
    </row>
    <row r="181" spans="1:16" x14ac:dyDescent="0.35">
      <c r="A181" t="s">
        <v>306</v>
      </c>
      <c r="B181">
        <v>7095253</v>
      </c>
      <c r="C181" t="str">
        <f>IF(ISBLANK(ChIP!P181),ChIP!H181,ChIP!P181)</f>
        <v>ENSCAFG00000041840</v>
      </c>
      <c r="D181">
        <f>IF(AND(ChIP!B181=ChIP!B180,ChIP!C181=ChIP!C180),D180+1,1)</f>
        <v>1</v>
      </c>
      <c r="E181">
        <f t="shared" si="6"/>
        <v>1</v>
      </c>
      <c r="F181">
        <f t="shared" si="7"/>
        <v>1</v>
      </c>
      <c r="G181" t="str">
        <f t="shared" si="8"/>
        <v>ENSCAFG00000041840</v>
      </c>
      <c r="J181" t="s">
        <v>320</v>
      </c>
      <c r="K181">
        <v>31334345</v>
      </c>
      <c r="L181" t="s">
        <v>334</v>
      </c>
      <c r="M181">
        <v>1</v>
      </c>
      <c r="N181">
        <v>1</v>
      </c>
      <c r="O181">
        <v>1</v>
      </c>
      <c r="P181" t="s">
        <v>334</v>
      </c>
    </row>
    <row r="182" spans="1:16" x14ac:dyDescent="0.35">
      <c r="A182" t="s">
        <v>306</v>
      </c>
      <c r="B182">
        <v>7097389</v>
      </c>
      <c r="C182" t="str">
        <f>IF(ISBLANK(ChIP!P182),ChIP!H182,ChIP!P182)</f>
        <v>ENSCAFG00000041840</v>
      </c>
      <c r="D182">
        <f>IF(AND(ChIP!B182=ChIP!B181,ChIP!C182=ChIP!C181),D181+1,1)</f>
        <v>1</v>
      </c>
      <c r="E182">
        <f t="shared" si="6"/>
        <v>1</v>
      </c>
      <c r="F182">
        <f t="shared" si="7"/>
        <v>1</v>
      </c>
      <c r="G182" t="str">
        <f t="shared" si="8"/>
        <v>ENSCAFG00000041840</v>
      </c>
      <c r="J182" t="s">
        <v>320</v>
      </c>
      <c r="K182">
        <v>31347124</v>
      </c>
      <c r="L182" t="s">
        <v>334</v>
      </c>
      <c r="M182">
        <v>1</v>
      </c>
      <c r="N182">
        <v>1</v>
      </c>
      <c r="O182">
        <v>1</v>
      </c>
      <c r="P182" t="s">
        <v>334</v>
      </c>
    </row>
    <row r="183" spans="1:16" x14ac:dyDescent="0.35">
      <c r="A183" t="s">
        <v>306</v>
      </c>
      <c r="B183">
        <v>7117822</v>
      </c>
      <c r="C183" t="str">
        <f>IF(ISBLANK(ChIP!P183),ChIP!H183,ChIP!P183)</f>
        <v>ENSCAFG00000041840</v>
      </c>
      <c r="D183">
        <f>IF(AND(ChIP!B183=ChIP!B182,ChIP!C183=ChIP!C182),D182+1,1)</f>
        <v>1</v>
      </c>
      <c r="E183">
        <f t="shared" si="6"/>
        <v>1</v>
      </c>
      <c r="F183">
        <f t="shared" si="7"/>
        <v>1</v>
      </c>
      <c r="G183" t="str">
        <f t="shared" si="8"/>
        <v>ENSCAFG00000041840</v>
      </c>
      <c r="J183" t="s">
        <v>320</v>
      </c>
      <c r="K183">
        <v>31367576</v>
      </c>
      <c r="L183" t="s">
        <v>334</v>
      </c>
      <c r="M183">
        <v>1</v>
      </c>
      <c r="N183">
        <v>1</v>
      </c>
      <c r="O183">
        <v>1</v>
      </c>
      <c r="P183" t="s">
        <v>334</v>
      </c>
    </row>
    <row r="184" spans="1:16" x14ac:dyDescent="0.35">
      <c r="A184" t="s">
        <v>306</v>
      </c>
      <c r="B184">
        <v>7122489</v>
      </c>
      <c r="C184" t="str">
        <f>IF(ISBLANK(ChIP!P184),ChIP!H184,ChIP!P184)</f>
        <v>ENSCAFG00000041840</v>
      </c>
      <c r="D184">
        <f>IF(AND(ChIP!B184=ChIP!B183,ChIP!C184=ChIP!C183),D183+1,1)</f>
        <v>1</v>
      </c>
      <c r="E184">
        <f t="shared" si="6"/>
        <v>1</v>
      </c>
      <c r="F184">
        <f t="shared" si="7"/>
        <v>1</v>
      </c>
      <c r="G184" t="str">
        <f t="shared" si="8"/>
        <v>ENSCAFG00000041840</v>
      </c>
      <c r="J184" t="s">
        <v>320</v>
      </c>
      <c r="K184">
        <v>31391161</v>
      </c>
      <c r="L184" t="s">
        <v>334</v>
      </c>
      <c r="M184">
        <v>1</v>
      </c>
      <c r="N184">
        <v>1</v>
      </c>
      <c r="O184">
        <v>1</v>
      </c>
      <c r="P184" t="s">
        <v>334</v>
      </c>
    </row>
    <row r="185" spans="1:16" x14ac:dyDescent="0.35">
      <c r="A185" t="s">
        <v>306</v>
      </c>
      <c r="B185">
        <v>7134607</v>
      </c>
      <c r="C185" t="str">
        <f>IF(ISBLANK(ChIP!P185),ChIP!H185,ChIP!P185)</f>
        <v>ENSCAFG00000041840</v>
      </c>
      <c r="D185">
        <f>IF(AND(ChIP!B185=ChIP!B184,ChIP!C185=ChIP!C184),D184+1,1)</f>
        <v>1</v>
      </c>
      <c r="E185">
        <f t="shared" si="6"/>
        <v>1</v>
      </c>
      <c r="F185">
        <f t="shared" si="7"/>
        <v>1</v>
      </c>
      <c r="G185" t="str">
        <f t="shared" si="8"/>
        <v>ENSCAFG00000041840</v>
      </c>
      <c r="J185" t="s">
        <v>320</v>
      </c>
      <c r="K185">
        <v>42735494</v>
      </c>
      <c r="L185" t="s">
        <v>174</v>
      </c>
      <c r="M185">
        <v>2</v>
      </c>
      <c r="N185">
        <v>2</v>
      </c>
      <c r="O185">
        <v>1</v>
      </c>
      <c r="P185" t="s">
        <v>386</v>
      </c>
    </row>
    <row r="186" spans="1:16" x14ac:dyDescent="0.35">
      <c r="A186" t="s">
        <v>313</v>
      </c>
      <c r="B186">
        <v>13387022</v>
      </c>
      <c r="C186" t="str">
        <f>IF(ISBLANK(ChIP!P186),ChIP!H186,ChIP!P186)</f>
        <v>ENSCAFG00000005959</v>
      </c>
      <c r="D186">
        <f>IF(AND(ChIP!B186=ChIP!B185,ChIP!C186=ChIP!C185),D185+1,1)</f>
        <v>1</v>
      </c>
      <c r="E186">
        <f t="shared" si="6"/>
        <v>1</v>
      </c>
      <c r="F186">
        <f t="shared" si="7"/>
        <v>1</v>
      </c>
      <c r="G186" t="str">
        <f t="shared" si="8"/>
        <v>ENSCAFG00000005959</v>
      </c>
      <c r="J186" t="s">
        <v>320</v>
      </c>
      <c r="K186">
        <v>42749047</v>
      </c>
      <c r="L186" t="s">
        <v>174</v>
      </c>
      <c r="M186">
        <v>2</v>
      </c>
      <c r="N186">
        <v>2</v>
      </c>
      <c r="O186">
        <v>1</v>
      </c>
      <c r="P186" t="s">
        <v>386</v>
      </c>
    </row>
    <row r="187" spans="1:16" x14ac:dyDescent="0.35">
      <c r="A187" t="s">
        <v>319</v>
      </c>
      <c r="B187">
        <v>5161435</v>
      </c>
      <c r="C187" t="str">
        <f>IF(ISBLANK(ChIP!P187),ChIP!H187,ChIP!P187)</f>
        <v>MAML2</v>
      </c>
      <c r="D187">
        <f>IF(AND(ChIP!B187=ChIP!B186,ChIP!C187=ChIP!C186),D186+1,1)</f>
        <v>1</v>
      </c>
      <c r="E187">
        <f t="shared" si="6"/>
        <v>2</v>
      </c>
      <c r="F187">
        <f t="shared" si="7"/>
        <v>0</v>
      </c>
      <c r="G187" t="str">
        <f t="shared" si="8"/>
        <v>MAML2</v>
      </c>
      <c r="J187" t="s">
        <v>320</v>
      </c>
      <c r="K187">
        <v>42752764</v>
      </c>
      <c r="L187" t="s">
        <v>174</v>
      </c>
      <c r="M187">
        <v>2</v>
      </c>
      <c r="N187">
        <v>2</v>
      </c>
      <c r="O187">
        <v>1</v>
      </c>
      <c r="P187" t="s">
        <v>386</v>
      </c>
    </row>
    <row r="188" spans="1:16" x14ac:dyDescent="0.35">
      <c r="A188" t="s">
        <v>319</v>
      </c>
      <c r="B188">
        <v>5161435</v>
      </c>
      <c r="C188" t="str">
        <f>IF(ISBLANK(ChIP!P188),ChIP!H188,ChIP!P188)</f>
        <v>ENSCAFG00000026616</v>
      </c>
      <c r="D188">
        <f>IF(AND(ChIP!B188=ChIP!B187,ChIP!C188=ChIP!C187),D187+1,1)</f>
        <v>2</v>
      </c>
      <c r="E188">
        <f t="shared" si="6"/>
        <v>2</v>
      </c>
      <c r="F188">
        <f t="shared" si="7"/>
        <v>1</v>
      </c>
      <c r="G188" t="str">
        <f t="shared" si="8"/>
        <v>MAML2,ENSCAFG00000026616</v>
      </c>
      <c r="J188" t="s">
        <v>320</v>
      </c>
      <c r="K188">
        <v>42783021</v>
      </c>
      <c r="L188" t="s">
        <v>174</v>
      </c>
      <c r="M188">
        <v>2</v>
      </c>
      <c r="N188">
        <v>2</v>
      </c>
      <c r="O188">
        <v>1</v>
      </c>
      <c r="P188" t="s">
        <v>386</v>
      </c>
    </row>
    <row r="189" spans="1:16" x14ac:dyDescent="0.35">
      <c r="A189" t="s">
        <v>319</v>
      </c>
      <c r="B189">
        <v>5163941</v>
      </c>
      <c r="C189" t="str">
        <f>IF(ISBLANK(ChIP!P189),ChIP!H189,ChIP!P189)</f>
        <v>ENSCAFG00000026616</v>
      </c>
      <c r="D189">
        <f>IF(AND(ChIP!B189=ChIP!B188,ChIP!C189=ChIP!C188),D188+1,1)</f>
        <v>1</v>
      </c>
      <c r="E189">
        <f t="shared" si="6"/>
        <v>1</v>
      </c>
      <c r="F189">
        <f t="shared" si="7"/>
        <v>1</v>
      </c>
      <c r="G189" t="str">
        <f t="shared" si="8"/>
        <v>ENSCAFG00000026616</v>
      </c>
      <c r="J189" t="s">
        <v>988</v>
      </c>
      <c r="K189">
        <v>33715960</v>
      </c>
      <c r="L189" t="s">
        <v>989</v>
      </c>
      <c r="M189">
        <v>1</v>
      </c>
      <c r="N189">
        <v>1</v>
      </c>
      <c r="O189">
        <v>1</v>
      </c>
      <c r="P189" t="s">
        <v>989</v>
      </c>
    </row>
    <row r="190" spans="1:16" x14ac:dyDescent="0.35">
      <c r="A190" t="s">
        <v>320</v>
      </c>
      <c r="B190">
        <v>11073667</v>
      </c>
      <c r="C190" t="str">
        <f>IF(ISBLANK(ChIP!P190),ChIP!H190,ChIP!P190)</f>
        <v>ENSCAFG00000045070</v>
      </c>
      <c r="D190">
        <f>IF(AND(ChIP!B190=ChIP!B189,ChIP!C190=ChIP!C189),D189+1,1)</f>
        <v>1</v>
      </c>
      <c r="E190">
        <f t="shared" si="6"/>
        <v>1</v>
      </c>
      <c r="F190">
        <f t="shared" si="7"/>
        <v>1</v>
      </c>
      <c r="G190" t="str">
        <f t="shared" si="8"/>
        <v>ENSCAFG00000045070</v>
      </c>
      <c r="J190" t="s">
        <v>988</v>
      </c>
      <c r="K190">
        <v>33728739</v>
      </c>
      <c r="L190" t="s">
        <v>989</v>
      </c>
      <c r="M190">
        <v>1</v>
      </c>
      <c r="N190">
        <v>1</v>
      </c>
      <c r="O190">
        <v>1</v>
      </c>
      <c r="P190" t="s">
        <v>989</v>
      </c>
    </row>
    <row r="191" spans="1:16" x14ac:dyDescent="0.35">
      <c r="A191" t="s">
        <v>320</v>
      </c>
      <c r="B191">
        <v>12027888</v>
      </c>
      <c r="C191" t="str">
        <f>IF(ISBLANK(ChIP!P191),ChIP!H191,ChIP!P191)</f>
        <v>ENSCAFG00000042444</v>
      </c>
      <c r="D191">
        <f>IF(AND(ChIP!B191=ChIP!B190,ChIP!C191=ChIP!C190),D190+1,1)</f>
        <v>1</v>
      </c>
      <c r="E191">
        <f t="shared" si="6"/>
        <v>2</v>
      </c>
      <c r="F191">
        <f t="shared" si="7"/>
        <v>0</v>
      </c>
      <c r="G191" t="str">
        <f t="shared" si="8"/>
        <v>ENSCAFG00000042444</v>
      </c>
      <c r="J191" t="s">
        <v>988</v>
      </c>
      <c r="K191">
        <v>33745926</v>
      </c>
      <c r="L191" t="s">
        <v>989</v>
      </c>
      <c r="M191">
        <v>1</v>
      </c>
      <c r="N191">
        <v>1</v>
      </c>
      <c r="O191">
        <v>1</v>
      </c>
      <c r="P191" t="s">
        <v>989</v>
      </c>
    </row>
    <row r="192" spans="1:16" x14ac:dyDescent="0.35">
      <c r="A192" t="s">
        <v>320</v>
      </c>
      <c r="B192">
        <v>12027888</v>
      </c>
      <c r="C192" t="str">
        <f>IF(ISBLANK(ChIP!P192),ChIP!H192,ChIP!P192)</f>
        <v>U6</v>
      </c>
      <c r="D192">
        <f>IF(AND(ChIP!B192=ChIP!B191,ChIP!C192=ChIP!C191),D191+1,1)</f>
        <v>2</v>
      </c>
      <c r="E192">
        <f t="shared" si="6"/>
        <v>2</v>
      </c>
      <c r="F192">
        <f t="shared" si="7"/>
        <v>1</v>
      </c>
      <c r="G192" t="str">
        <f t="shared" si="8"/>
        <v>ENSCAFG00000042444,U6</v>
      </c>
      <c r="J192" t="s">
        <v>988</v>
      </c>
      <c r="K192">
        <v>33747854</v>
      </c>
      <c r="L192" t="s">
        <v>989</v>
      </c>
      <c r="M192">
        <v>1</v>
      </c>
      <c r="N192">
        <v>1</v>
      </c>
      <c r="O192">
        <v>1</v>
      </c>
      <c r="P192" t="s">
        <v>989</v>
      </c>
    </row>
    <row r="193" spans="1:16" x14ac:dyDescent="0.35">
      <c r="A193" t="s">
        <v>320</v>
      </c>
      <c r="B193">
        <v>12039716</v>
      </c>
      <c r="C193" t="str">
        <f>IF(ISBLANK(ChIP!P193),ChIP!H193,ChIP!P193)</f>
        <v>ENSCAFG00000042444</v>
      </c>
      <c r="D193">
        <f>IF(AND(ChIP!B193=ChIP!B192,ChIP!C193=ChIP!C192),D192+1,1)</f>
        <v>1</v>
      </c>
      <c r="E193">
        <f t="shared" si="6"/>
        <v>2</v>
      </c>
      <c r="F193">
        <f t="shared" si="7"/>
        <v>0</v>
      </c>
      <c r="G193" t="str">
        <f t="shared" si="8"/>
        <v>ENSCAFG00000042444</v>
      </c>
      <c r="J193" t="s">
        <v>342</v>
      </c>
      <c r="K193">
        <v>2013708</v>
      </c>
      <c r="L193" t="s">
        <v>991</v>
      </c>
      <c r="M193">
        <v>1</v>
      </c>
      <c r="N193">
        <v>1</v>
      </c>
      <c r="O193">
        <v>1</v>
      </c>
      <c r="P193" t="s">
        <v>991</v>
      </c>
    </row>
    <row r="194" spans="1:16" x14ac:dyDescent="0.35">
      <c r="A194" t="s">
        <v>320</v>
      </c>
      <c r="B194">
        <v>12039716</v>
      </c>
      <c r="C194" t="str">
        <f>IF(ISBLANK(ChIP!P194),ChIP!H194,ChIP!P194)</f>
        <v>U6</v>
      </c>
      <c r="D194">
        <f>IF(AND(ChIP!B194=ChIP!B193,ChIP!C194=ChIP!C193),D193+1,1)</f>
        <v>2</v>
      </c>
      <c r="E194">
        <f t="shared" si="6"/>
        <v>2</v>
      </c>
      <c r="F194">
        <f t="shared" si="7"/>
        <v>1</v>
      </c>
      <c r="G194" t="str">
        <f t="shared" si="8"/>
        <v>ENSCAFG00000042444,U6</v>
      </c>
      <c r="J194" t="s">
        <v>342</v>
      </c>
      <c r="K194">
        <v>2030474</v>
      </c>
      <c r="L194" t="s">
        <v>991</v>
      </c>
      <c r="M194">
        <v>1</v>
      </c>
      <c r="N194">
        <v>1</v>
      </c>
      <c r="O194">
        <v>1</v>
      </c>
      <c r="P194" t="s">
        <v>991</v>
      </c>
    </row>
    <row r="195" spans="1:16" x14ac:dyDescent="0.35">
      <c r="A195" t="s">
        <v>320</v>
      </c>
      <c r="B195">
        <v>18774821</v>
      </c>
      <c r="C195" t="str">
        <f>IF(ISBLANK(ChIP!P195),ChIP!H195,ChIP!P195)</f>
        <v>ENSCAFG00000047507</v>
      </c>
      <c r="D195">
        <f>IF(AND(ChIP!B195=ChIP!B194,ChIP!C195=ChIP!C194),D194+1,1)</f>
        <v>1</v>
      </c>
      <c r="E195">
        <f t="shared" ref="E195:E258" si="9">_xlfn.MAXIFS(D:D,B:B,B195,A:A,A195)</f>
        <v>2</v>
      </c>
      <c r="F195">
        <f t="shared" ref="F195:F258" si="10">IF(E195=D195,1,0)</f>
        <v>0</v>
      </c>
      <c r="G195" t="str">
        <f t="shared" ref="G195:G258" si="11">IF(AND(A195=A194,B195=B194),G194&amp;","&amp;C195,C195)</f>
        <v>ENSCAFG00000047507</v>
      </c>
      <c r="J195" t="s">
        <v>343</v>
      </c>
      <c r="K195">
        <v>26985671</v>
      </c>
      <c r="L195" t="s">
        <v>995</v>
      </c>
      <c r="M195">
        <v>1</v>
      </c>
      <c r="N195">
        <v>1</v>
      </c>
      <c r="O195">
        <v>1</v>
      </c>
      <c r="P195" t="s">
        <v>995</v>
      </c>
    </row>
    <row r="196" spans="1:16" x14ac:dyDescent="0.35">
      <c r="A196" t="s">
        <v>320</v>
      </c>
      <c r="B196">
        <v>18774821</v>
      </c>
      <c r="C196" t="str">
        <f>IF(ISBLANK(ChIP!P196),ChIP!H196,ChIP!P196)</f>
        <v>ENSCAFG00000049065</v>
      </c>
      <c r="D196">
        <f>IF(AND(ChIP!B196=ChIP!B195,ChIP!C196=ChIP!C195),D195+1,1)</f>
        <v>2</v>
      </c>
      <c r="E196">
        <f t="shared" si="9"/>
        <v>2</v>
      </c>
      <c r="F196">
        <f t="shared" si="10"/>
        <v>1</v>
      </c>
      <c r="G196" t="str">
        <f t="shared" si="11"/>
        <v>ENSCAFG00000047507,ENSCAFG00000049065</v>
      </c>
      <c r="J196" t="s">
        <v>344</v>
      </c>
      <c r="K196">
        <v>22151015</v>
      </c>
      <c r="L196" t="s">
        <v>187</v>
      </c>
      <c r="M196">
        <v>3</v>
      </c>
      <c r="N196">
        <v>3</v>
      </c>
      <c r="O196">
        <v>1</v>
      </c>
      <c r="P196" t="s">
        <v>387</v>
      </c>
    </row>
    <row r="197" spans="1:16" x14ac:dyDescent="0.35">
      <c r="A197" t="s">
        <v>320</v>
      </c>
      <c r="B197">
        <v>18925763</v>
      </c>
      <c r="C197" t="str">
        <f>IF(ISBLANK(ChIP!P197),ChIP!H197,ChIP!P197)</f>
        <v>U6</v>
      </c>
      <c r="D197">
        <f>IF(AND(ChIP!B197=ChIP!B196,ChIP!C197=ChIP!C196),D196+1,1)</f>
        <v>1</v>
      </c>
      <c r="E197">
        <f t="shared" si="9"/>
        <v>1</v>
      </c>
      <c r="F197">
        <f t="shared" si="10"/>
        <v>1</v>
      </c>
      <c r="G197" t="str">
        <f t="shared" si="11"/>
        <v>U6</v>
      </c>
      <c r="J197" t="s">
        <v>344</v>
      </c>
      <c r="K197">
        <v>22156289</v>
      </c>
      <c r="L197" t="s">
        <v>187</v>
      </c>
      <c r="M197">
        <v>3</v>
      </c>
      <c r="N197">
        <v>3</v>
      </c>
      <c r="O197">
        <v>1</v>
      </c>
      <c r="P197" t="s">
        <v>387</v>
      </c>
    </row>
    <row r="198" spans="1:16" x14ac:dyDescent="0.35">
      <c r="A198" t="s">
        <v>320</v>
      </c>
      <c r="B198">
        <v>18960901</v>
      </c>
      <c r="C198" t="str">
        <f>IF(ISBLANK(ChIP!P198),ChIP!H198,ChIP!P198)</f>
        <v>U6</v>
      </c>
      <c r="D198">
        <f>IF(AND(ChIP!B198=ChIP!B197,ChIP!C198=ChIP!C197),D197+1,1)</f>
        <v>1</v>
      </c>
      <c r="E198">
        <f t="shared" si="9"/>
        <v>1</v>
      </c>
      <c r="F198">
        <f t="shared" si="10"/>
        <v>1</v>
      </c>
      <c r="G198" t="str">
        <f t="shared" si="11"/>
        <v>U6</v>
      </c>
      <c r="J198" t="s">
        <v>352</v>
      </c>
      <c r="K198">
        <v>13044462</v>
      </c>
      <c r="L198" t="s">
        <v>997</v>
      </c>
      <c r="M198">
        <v>1</v>
      </c>
      <c r="N198">
        <v>1</v>
      </c>
      <c r="O198">
        <v>1</v>
      </c>
      <c r="P198" t="s">
        <v>997</v>
      </c>
    </row>
    <row r="199" spans="1:16" x14ac:dyDescent="0.35">
      <c r="A199" t="s">
        <v>320</v>
      </c>
      <c r="B199">
        <v>18962347</v>
      </c>
      <c r="C199" t="str">
        <f>IF(ISBLANK(ChIP!P199),ChIP!H199,ChIP!P199)</f>
        <v>U6</v>
      </c>
      <c r="D199">
        <f>IF(AND(ChIP!B199=ChIP!B198,ChIP!C199=ChIP!C198),D198+1,1)</f>
        <v>1</v>
      </c>
      <c r="E199">
        <f t="shared" si="9"/>
        <v>1</v>
      </c>
      <c r="F199">
        <f t="shared" si="10"/>
        <v>1</v>
      </c>
      <c r="G199" t="str">
        <f t="shared" si="11"/>
        <v>U6</v>
      </c>
      <c r="J199" t="s">
        <v>352</v>
      </c>
      <c r="K199">
        <v>13200708</v>
      </c>
      <c r="L199" t="s">
        <v>998</v>
      </c>
      <c r="M199">
        <v>1</v>
      </c>
      <c r="N199">
        <v>1</v>
      </c>
      <c r="O199">
        <v>1</v>
      </c>
      <c r="P199" t="s">
        <v>998</v>
      </c>
    </row>
    <row r="200" spans="1:16" x14ac:dyDescent="0.35">
      <c r="A200" t="s">
        <v>320</v>
      </c>
      <c r="B200">
        <v>19870809</v>
      </c>
      <c r="C200" t="str">
        <f>IF(ISBLANK(ChIP!P200),ChIP!H200,ChIP!P200)</f>
        <v>ENSCAFG00000046482</v>
      </c>
      <c r="D200">
        <f>IF(AND(ChIP!B200=ChIP!B199,ChIP!C200=ChIP!C199),D199+1,1)</f>
        <v>1</v>
      </c>
      <c r="E200">
        <f t="shared" si="9"/>
        <v>1</v>
      </c>
      <c r="F200">
        <f t="shared" si="10"/>
        <v>1</v>
      </c>
      <c r="G200" t="str">
        <f t="shared" si="11"/>
        <v>ENSCAFG00000046482</v>
      </c>
      <c r="J200" t="s">
        <v>352</v>
      </c>
      <c r="K200">
        <v>13206254</v>
      </c>
      <c r="L200" t="s">
        <v>999</v>
      </c>
      <c r="M200">
        <v>2</v>
      </c>
      <c r="N200">
        <v>2</v>
      </c>
      <c r="O200">
        <v>1</v>
      </c>
      <c r="P200" t="s">
        <v>1052</v>
      </c>
    </row>
    <row r="201" spans="1:16" x14ac:dyDescent="0.35">
      <c r="A201" t="s">
        <v>320</v>
      </c>
      <c r="B201">
        <v>19896418</v>
      </c>
      <c r="C201" t="str">
        <f>IF(ISBLANK(ChIP!P201),ChIP!H201,ChIP!P201)</f>
        <v>ENSCAFG00000046482</v>
      </c>
      <c r="D201">
        <f>IF(AND(ChIP!B201=ChIP!B200,ChIP!C201=ChIP!C200),D200+1,1)</f>
        <v>1</v>
      </c>
      <c r="E201">
        <f t="shared" si="9"/>
        <v>1</v>
      </c>
      <c r="F201">
        <f t="shared" si="10"/>
        <v>1</v>
      </c>
      <c r="G201" t="str">
        <f t="shared" si="11"/>
        <v>ENSCAFG00000046482</v>
      </c>
      <c r="J201" t="s">
        <v>352</v>
      </c>
      <c r="K201">
        <v>44314156</v>
      </c>
      <c r="L201" t="s">
        <v>357</v>
      </c>
      <c r="M201">
        <v>2</v>
      </c>
      <c r="N201">
        <v>2</v>
      </c>
      <c r="O201">
        <v>1</v>
      </c>
      <c r="P201" t="s">
        <v>388</v>
      </c>
    </row>
    <row r="202" spans="1:16" x14ac:dyDescent="0.35">
      <c r="A202" t="s">
        <v>320</v>
      </c>
      <c r="B202">
        <v>19909927</v>
      </c>
      <c r="C202" t="str">
        <f>IF(ISBLANK(ChIP!P202),ChIP!H202,ChIP!P202)</f>
        <v>ENSCAFG00000046482</v>
      </c>
      <c r="D202">
        <f>IF(AND(ChIP!B202=ChIP!B201,ChIP!C202=ChIP!C201),D201+1,1)</f>
        <v>1</v>
      </c>
      <c r="E202">
        <f t="shared" si="9"/>
        <v>1</v>
      </c>
      <c r="F202">
        <f t="shared" si="10"/>
        <v>1</v>
      </c>
      <c r="G202" t="str">
        <f t="shared" si="11"/>
        <v>ENSCAFG00000046482</v>
      </c>
      <c r="J202" t="s">
        <v>352</v>
      </c>
      <c r="K202">
        <v>44328723</v>
      </c>
      <c r="L202" t="s">
        <v>357</v>
      </c>
      <c r="M202">
        <v>2</v>
      </c>
      <c r="N202">
        <v>2</v>
      </c>
      <c r="O202">
        <v>1</v>
      </c>
      <c r="P202" t="s">
        <v>388</v>
      </c>
    </row>
    <row r="203" spans="1:16" x14ac:dyDescent="0.35">
      <c r="A203" t="s">
        <v>320</v>
      </c>
      <c r="B203">
        <v>19925395</v>
      </c>
      <c r="C203" t="str">
        <f>IF(ISBLANK(ChIP!P203),ChIP!H203,ChIP!P203)</f>
        <v>ENSCAFG00000046482</v>
      </c>
      <c r="D203">
        <f>IF(AND(ChIP!B203=ChIP!B202,ChIP!C203=ChIP!C202),D202+1,1)</f>
        <v>1</v>
      </c>
      <c r="E203">
        <f t="shared" si="9"/>
        <v>1</v>
      </c>
      <c r="F203">
        <f t="shared" si="10"/>
        <v>1</v>
      </c>
      <c r="G203" t="str">
        <f t="shared" si="11"/>
        <v>ENSCAFG00000046482</v>
      </c>
      <c r="J203" t="s">
        <v>1000</v>
      </c>
      <c r="K203">
        <v>16997277</v>
      </c>
      <c r="L203" t="s">
        <v>1006</v>
      </c>
      <c r="M203">
        <v>2</v>
      </c>
      <c r="N203">
        <v>2</v>
      </c>
      <c r="O203">
        <v>1</v>
      </c>
      <c r="P203" t="s">
        <v>1053</v>
      </c>
    </row>
    <row r="204" spans="1:16" x14ac:dyDescent="0.35">
      <c r="A204" t="s">
        <v>320</v>
      </c>
      <c r="B204">
        <v>19967910</v>
      </c>
      <c r="C204" t="str">
        <f>IF(ISBLANK(ChIP!P204),ChIP!H204,ChIP!P204)</f>
        <v>ENSCAFG00000046482</v>
      </c>
      <c r="D204">
        <f>IF(AND(ChIP!B204=ChIP!B203,ChIP!C204=ChIP!C203),D203+1,1)</f>
        <v>1</v>
      </c>
      <c r="E204">
        <f t="shared" si="9"/>
        <v>1</v>
      </c>
      <c r="F204">
        <f t="shared" si="10"/>
        <v>1</v>
      </c>
      <c r="G204" t="str">
        <f t="shared" si="11"/>
        <v>ENSCAFG00000046482</v>
      </c>
      <c r="J204" t="s">
        <v>358</v>
      </c>
      <c r="K204">
        <v>1558195</v>
      </c>
      <c r="L204" t="s">
        <v>360</v>
      </c>
      <c r="M204">
        <v>1</v>
      </c>
      <c r="N204">
        <v>1</v>
      </c>
      <c r="O204">
        <v>1</v>
      </c>
      <c r="P204" t="s">
        <v>360</v>
      </c>
    </row>
    <row r="205" spans="1:16" x14ac:dyDescent="0.35">
      <c r="A205" t="s">
        <v>320</v>
      </c>
      <c r="B205">
        <v>31172201</v>
      </c>
      <c r="C205" t="str">
        <f>IF(ISBLANK(ChIP!P205),ChIP!H205,ChIP!P205)</f>
        <v>SLAIN1</v>
      </c>
      <c r="D205">
        <f>IF(AND(ChIP!B205=ChIP!B204,ChIP!C205=ChIP!C204),D204+1,1)</f>
        <v>1</v>
      </c>
      <c r="E205">
        <f t="shared" si="9"/>
        <v>1</v>
      </c>
      <c r="F205">
        <f t="shared" si="10"/>
        <v>1</v>
      </c>
      <c r="G205" t="str">
        <f t="shared" si="11"/>
        <v>SLAIN1</v>
      </c>
      <c r="J205" t="s">
        <v>358</v>
      </c>
      <c r="K205">
        <v>1732646</v>
      </c>
      <c r="L205" t="s">
        <v>363</v>
      </c>
      <c r="M205">
        <v>1</v>
      </c>
      <c r="N205">
        <v>1</v>
      </c>
      <c r="O205">
        <v>1</v>
      </c>
      <c r="P205" t="s">
        <v>363</v>
      </c>
    </row>
    <row r="206" spans="1:16" x14ac:dyDescent="0.35">
      <c r="A206" t="s">
        <v>320</v>
      </c>
      <c r="B206">
        <v>31194138</v>
      </c>
      <c r="C206" t="str">
        <f>IF(ISBLANK(ChIP!P206),ChIP!H206,ChIP!P206)</f>
        <v>SLAIN1</v>
      </c>
      <c r="D206">
        <f>IF(AND(ChIP!B206=ChIP!B205,ChIP!C206=ChIP!C205),D205+1,1)</f>
        <v>1</v>
      </c>
      <c r="E206">
        <f t="shared" si="9"/>
        <v>1</v>
      </c>
      <c r="F206">
        <f t="shared" si="10"/>
        <v>1</v>
      </c>
      <c r="G206" t="str">
        <f t="shared" si="11"/>
        <v>SLAIN1</v>
      </c>
      <c r="J206" t="s">
        <v>358</v>
      </c>
      <c r="K206">
        <v>1761343</v>
      </c>
      <c r="L206" t="s">
        <v>363</v>
      </c>
      <c r="M206">
        <v>1</v>
      </c>
      <c r="N206">
        <v>1</v>
      </c>
      <c r="O206">
        <v>1</v>
      </c>
      <c r="P206" t="s">
        <v>363</v>
      </c>
    </row>
    <row r="207" spans="1:16" x14ac:dyDescent="0.35">
      <c r="A207" t="s">
        <v>320</v>
      </c>
      <c r="B207">
        <v>31201052</v>
      </c>
      <c r="C207" t="str">
        <f>IF(ISBLANK(ChIP!P207),ChIP!H207,ChIP!P207)</f>
        <v>SLAIN1</v>
      </c>
      <c r="D207">
        <f>IF(AND(ChIP!B207=ChIP!B206,ChIP!C207=ChIP!C206),D206+1,1)</f>
        <v>1</v>
      </c>
      <c r="E207">
        <f t="shared" si="9"/>
        <v>1</v>
      </c>
      <c r="F207">
        <f t="shared" si="10"/>
        <v>1</v>
      </c>
      <c r="G207" t="str">
        <f t="shared" si="11"/>
        <v>SLAIN1</v>
      </c>
      <c r="J207" t="s">
        <v>358</v>
      </c>
      <c r="K207">
        <v>1774783</v>
      </c>
      <c r="L207" t="s">
        <v>1009</v>
      </c>
      <c r="M207">
        <v>1</v>
      </c>
      <c r="N207">
        <v>1</v>
      </c>
      <c r="O207">
        <v>1</v>
      </c>
      <c r="P207" t="s">
        <v>1009</v>
      </c>
    </row>
    <row r="208" spans="1:16" x14ac:dyDescent="0.35">
      <c r="A208" t="s">
        <v>320</v>
      </c>
      <c r="B208">
        <v>31222265</v>
      </c>
      <c r="C208" t="str">
        <f>IF(ISBLANK(ChIP!P208),ChIP!H208,ChIP!P208)</f>
        <v>SLAIN1</v>
      </c>
      <c r="D208">
        <f>IF(AND(ChIP!B208=ChIP!B207,ChIP!C208=ChIP!C207),D207+1,1)</f>
        <v>1</v>
      </c>
      <c r="E208">
        <f t="shared" si="9"/>
        <v>1</v>
      </c>
      <c r="F208">
        <f t="shared" si="10"/>
        <v>1</v>
      </c>
      <c r="G208" t="str">
        <f t="shared" si="11"/>
        <v>SLAIN1</v>
      </c>
      <c r="J208" t="s">
        <v>358</v>
      </c>
      <c r="K208">
        <v>1784036</v>
      </c>
      <c r="L208" t="s">
        <v>1009</v>
      </c>
      <c r="M208">
        <v>1</v>
      </c>
      <c r="N208">
        <v>1</v>
      </c>
      <c r="O208">
        <v>1</v>
      </c>
      <c r="P208" t="s">
        <v>1009</v>
      </c>
    </row>
    <row r="209" spans="1:16" x14ac:dyDescent="0.35">
      <c r="A209" t="s">
        <v>320</v>
      </c>
      <c r="B209">
        <v>31329887</v>
      </c>
      <c r="C209" t="str">
        <f>IF(ISBLANK(ChIP!P209),ChIP!H209,ChIP!P209)</f>
        <v>EDNRB</v>
      </c>
      <c r="D209">
        <f>IF(AND(ChIP!B209=ChIP!B208,ChIP!C209=ChIP!C208),D208+1,1)</f>
        <v>1</v>
      </c>
      <c r="E209">
        <f t="shared" si="9"/>
        <v>1</v>
      </c>
      <c r="F209">
        <f t="shared" si="10"/>
        <v>1</v>
      </c>
      <c r="G209" t="str">
        <f t="shared" si="11"/>
        <v>EDNRB</v>
      </c>
      <c r="J209" t="s">
        <v>358</v>
      </c>
      <c r="K209">
        <v>4822803</v>
      </c>
      <c r="L209" t="s">
        <v>364</v>
      </c>
      <c r="M209">
        <v>1</v>
      </c>
      <c r="N209">
        <v>1</v>
      </c>
      <c r="O209">
        <v>1</v>
      </c>
      <c r="P209" t="s">
        <v>364</v>
      </c>
    </row>
    <row r="210" spans="1:16" x14ac:dyDescent="0.35">
      <c r="A210" t="s">
        <v>320</v>
      </c>
      <c r="B210">
        <v>31334345</v>
      </c>
      <c r="C210" t="str">
        <f>IF(ISBLANK(ChIP!P210),ChIP!H210,ChIP!P210)</f>
        <v>EDNRB</v>
      </c>
      <c r="D210">
        <f>IF(AND(ChIP!B210=ChIP!B209,ChIP!C210=ChIP!C209),D209+1,1)</f>
        <v>1</v>
      </c>
      <c r="E210">
        <f t="shared" si="9"/>
        <v>1</v>
      </c>
      <c r="F210">
        <f t="shared" si="10"/>
        <v>1</v>
      </c>
      <c r="G210" t="str">
        <f t="shared" si="11"/>
        <v>EDNRB</v>
      </c>
      <c r="J210" t="s">
        <v>358</v>
      </c>
      <c r="K210">
        <v>19252233</v>
      </c>
      <c r="L210" t="s">
        <v>1011</v>
      </c>
      <c r="M210">
        <v>1</v>
      </c>
      <c r="N210">
        <v>1</v>
      </c>
      <c r="O210">
        <v>1</v>
      </c>
      <c r="P210" t="s">
        <v>1011</v>
      </c>
    </row>
    <row r="211" spans="1:16" x14ac:dyDescent="0.35">
      <c r="A211" t="s">
        <v>320</v>
      </c>
      <c r="B211">
        <v>31347124</v>
      </c>
      <c r="C211" t="str">
        <f>IF(ISBLANK(ChIP!P211),ChIP!H211,ChIP!P211)</f>
        <v>EDNRB</v>
      </c>
      <c r="D211">
        <f>IF(AND(ChIP!B211=ChIP!B210,ChIP!C211=ChIP!C210),D210+1,1)</f>
        <v>1</v>
      </c>
      <c r="E211">
        <f t="shared" si="9"/>
        <v>1</v>
      </c>
      <c r="F211">
        <f t="shared" si="10"/>
        <v>1</v>
      </c>
      <c r="G211" t="str">
        <f t="shared" si="11"/>
        <v>EDNRB</v>
      </c>
      <c r="J211" t="s">
        <v>358</v>
      </c>
      <c r="K211">
        <v>21276347</v>
      </c>
      <c r="L211" t="s">
        <v>1015</v>
      </c>
      <c r="M211">
        <v>1</v>
      </c>
      <c r="N211">
        <v>1</v>
      </c>
      <c r="O211">
        <v>1</v>
      </c>
      <c r="P211" t="s">
        <v>1015</v>
      </c>
    </row>
    <row r="212" spans="1:16" x14ac:dyDescent="0.35">
      <c r="A212" t="s">
        <v>320</v>
      </c>
      <c r="B212">
        <v>31367576</v>
      </c>
      <c r="C212" t="str">
        <f>IF(ISBLANK(ChIP!P212),ChIP!H212,ChIP!P212)</f>
        <v>EDNRB</v>
      </c>
      <c r="D212">
        <f>IF(AND(ChIP!B212=ChIP!B211,ChIP!C212=ChIP!C211),D211+1,1)</f>
        <v>1</v>
      </c>
      <c r="E212">
        <f t="shared" si="9"/>
        <v>1</v>
      </c>
      <c r="F212">
        <f t="shared" si="10"/>
        <v>1</v>
      </c>
      <c r="G212" t="str">
        <f t="shared" si="11"/>
        <v>EDNRB</v>
      </c>
      <c r="J212" t="s">
        <v>365</v>
      </c>
      <c r="K212">
        <v>25635600</v>
      </c>
      <c r="L212" t="s">
        <v>1018</v>
      </c>
      <c r="M212">
        <v>1</v>
      </c>
      <c r="N212">
        <v>1</v>
      </c>
      <c r="O212">
        <v>1</v>
      </c>
      <c r="P212" t="s">
        <v>1018</v>
      </c>
    </row>
    <row r="213" spans="1:16" x14ac:dyDescent="0.35">
      <c r="A213" t="s">
        <v>320</v>
      </c>
      <c r="B213">
        <v>31391161</v>
      </c>
      <c r="C213" t="str">
        <f>IF(ISBLANK(ChIP!P213),ChIP!H213,ChIP!P213)</f>
        <v>EDNRB</v>
      </c>
      <c r="D213">
        <f>IF(AND(ChIP!B213=ChIP!B212,ChIP!C213=ChIP!C212),D212+1,1)</f>
        <v>1</v>
      </c>
      <c r="E213">
        <f t="shared" si="9"/>
        <v>1</v>
      </c>
      <c r="F213">
        <f t="shared" si="10"/>
        <v>1</v>
      </c>
      <c r="G213" t="str">
        <f t="shared" si="11"/>
        <v>EDNRB</v>
      </c>
      <c r="J213" t="s">
        <v>365</v>
      </c>
      <c r="K213">
        <v>29464575</v>
      </c>
      <c r="L213" t="s">
        <v>1023</v>
      </c>
      <c r="M213">
        <v>2</v>
      </c>
      <c r="N213">
        <v>2</v>
      </c>
      <c r="O213">
        <v>1</v>
      </c>
      <c r="P213" t="s">
        <v>1054</v>
      </c>
    </row>
    <row r="214" spans="1:16" x14ac:dyDescent="0.35">
      <c r="A214" t="s">
        <v>320</v>
      </c>
      <c r="B214">
        <v>42735494</v>
      </c>
      <c r="C214" t="str">
        <f>IF(ISBLANK(ChIP!P214),ChIP!H214,ChIP!P214)</f>
        <v>GPC5</v>
      </c>
      <c r="D214">
        <f>IF(AND(ChIP!B214=ChIP!B213,ChIP!C214=ChIP!C213),D213+1,1)</f>
        <v>1</v>
      </c>
      <c r="E214">
        <f t="shared" si="9"/>
        <v>2</v>
      </c>
      <c r="F214">
        <f t="shared" si="10"/>
        <v>0</v>
      </c>
      <c r="G214" t="str">
        <f t="shared" si="11"/>
        <v>GPC5</v>
      </c>
      <c r="J214" t="s">
        <v>365</v>
      </c>
      <c r="K214">
        <v>29635261</v>
      </c>
      <c r="L214" t="s">
        <v>1027</v>
      </c>
      <c r="M214">
        <v>1</v>
      </c>
      <c r="N214">
        <v>1</v>
      </c>
      <c r="O214">
        <v>1</v>
      </c>
      <c r="P214" t="s">
        <v>1027</v>
      </c>
    </row>
    <row r="215" spans="1:16" x14ac:dyDescent="0.35">
      <c r="A215" t="s">
        <v>320</v>
      </c>
      <c r="B215">
        <v>42735494</v>
      </c>
      <c r="C215" t="str">
        <f>IF(ISBLANK(ChIP!P215),ChIP!H215,ChIP!P215)</f>
        <v>U4</v>
      </c>
      <c r="D215">
        <f>IF(AND(ChIP!B215=ChIP!B214,ChIP!C215=ChIP!C214),D214+1,1)</f>
        <v>2</v>
      </c>
      <c r="E215">
        <f t="shared" si="9"/>
        <v>2</v>
      </c>
      <c r="F215">
        <f t="shared" si="10"/>
        <v>1</v>
      </c>
      <c r="G215" t="str">
        <f t="shared" si="11"/>
        <v>GPC5,U4</v>
      </c>
      <c r="J215" t="s">
        <v>366</v>
      </c>
      <c r="K215">
        <v>24622112</v>
      </c>
      <c r="L215" t="s">
        <v>367</v>
      </c>
      <c r="M215">
        <v>1</v>
      </c>
      <c r="N215">
        <v>1</v>
      </c>
      <c r="O215">
        <v>1</v>
      </c>
      <c r="P215" t="s">
        <v>367</v>
      </c>
    </row>
    <row r="216" spans="1:16" x14ac:dyDescent="0.35">
      <c r="A216" t="s">
        <v>320</v>
      </c>
      <c r="B216">
        <v>42749047</v>
      </c>
      <c r="C216" t="str">
        <f>IF(ISBLANK(ChIP!P216),ChIP!H216,ChIP!P216)</f>
        <v>GPC5</v>
      </c>
      <c r="D216">
        <f>IF(AND(ChIP!B216=ChIP!B215,ChIP!C216=ChIP!C215),D215+1,1)</f>
        <v>1</v>
      </c>
      <c r="E216">
        <f t="shared" si="9"/>
        <v>2</v>
      </c>
      <c r="F216">
        <f t="shared" si="10"/>
        <v>0</v>
      </c>
      <c r="G216" t="str">
        <f t="shared" si="11"/>
        <v>GPC5</v>
      </c>
      <c r="J216" t="s">
        <v>366</v>
      </c>
      <c r="K216">
        <v>24642473</v>
      </c>
      <c r="L216" t="s">
        <v>367</v>
      </c>
      <c r="M216">
        <v>1</v>
      </c>
      <c r="N216">
        <v>1</v>
      </c>
      <c r="O216">
        <v>1</v>
      </c>
      <c r="P216" t="s">
        <v>367</v>
      </c>
    </row>
    <row r="217" spans="1:16" x14ac:dyDescent="0.35">
      <c r="A217" t="s">
        <v>320</v>
      </c>
      <c r="B217">
        <v>42749047</v>
      </c>
      <c r="C217" t="str">
        <f>IF(ISBLANK(ChIP!P217),ChIP!H217,ChIP!P217)</f>
        <v>U4</v>
      </c>
      <c r="D217">
        <f>IF(AND(ChIP!B217=ChIP!B216,ChIP!C217=ChIP!C216),D216+1,1)</f>
        <v>2</v>
      </c>
      <c r="E217">
        <f t="shared" si="9"/>
        <v>2</v>
      </c>
      <c r="F217">
        <f t="shared" si="10"/>
        <v>1</v>
      </c>
      <c r="G217" t="str">
        <f t="shared" si="11"/>
        <v>GPC5,U4</v>
      </c>
      <c r="J217" t="s">
        <v>366</v>
      </c>
      <c r="K217">
        <v>24657487</v>
      </c>
      <c r="L217" t="s">
        <v>367</v>
      </c>
      <c r="M217">
        <v>1</v>
      </c>
      <c r="N217">
        <v>1</v>
      </c>
      <c r="O217">
        <v>1</v>
      </c>
      <c r="P217" t="s">
        <v>367</v>
      </c>
    </row>
    <row r="218" spans="1:16" x14ac:dyDescent="0.35">
      <c r="A218" t="s">
        <v>320</v>
      </c>
      <c r="B218">
        <v>42752764</v>
      </c>
      <c r="C218" t="str">
        <f>IF(ISBLANK(ChIP!P218),ChIP!H218,ChIP!P218)</f>
        <v>GPC5</v>
      </c>
      <c r="D218">
        <f>IF(AND(ChIP!B218=ChIP!B217,ChIP!C218=ChIP!C217),D217+1,1)</f>
        <v>1</v>
      </c>
      <c r="E218">
        <f t="shared" si="9"/>
        <v>2</v>
      </c>
      <c r="F218">
        <f t="shared" si="10"/>
        <v>0</v>
      </c>
      <c r="G218" t="str">
        <f t="shared" si="11"/>
        <v>GPC5</v>
      </c>
      <c r="J218" t="s">
        <v>366</v>
      </c>
      <c r="K218">
        <v>25070561</v>
      </c>
      <c r="L218" t="s">
        <v>368</v>
      </c>
      <c r="M218">
        <v>1</v>
      </c>
      <c r="N218">
        <v>1</v>
      </c>
      <c r="O218">
        <v>1</v>
      </c>
      <c r="P218" t="s">
        <v>368</v>
      </c>
    </row>
    <row r="219" spans="1:16" x14ac:dyDescent="0.35">
      <c r="A219" t="s">
        <v>320</v>
      </c>
      <c r="B219">
        <v>42752764</v>
      </c>
      <c r="C219" t="str">
        <f>IF(ISBLANK(ChIP!P219),ChIP!H219,ChIP!P219)</f>
        <v>U4</v>
      </c>
      <c r="D219">
        <f>IF(AND(ChIP!B219=ChIP!B218,ChIP!C219=ChIP!C218),D218+1,1)</f>
        <v>2</v>
      </c>
      <c r="E219">
        <f t="shared" si="9"/>
        <v>2</v>
      </c>
      <c r="F219">
        <f t="shared" si="10"/>
        <v>1</v>
      </c>
      <c r="G219" t="str">
        <f t="shared" si="11"/>
        <v>GPC5,U4</v>
      </c>
      <c r="J219" t="s">
        <v>371</v>
      </c>
      <c r="K219">
        <v>3477504</v>
      </c>
      <c r="L219" t="s">
        <v>187</v>
      </c>
      <c r="M219">
        <v>1</v>
      </c>
      <c r="N219">
        <v>1</v>
      </c>
      <c r="O219">
        <v>1</v>
      </c>
      <c r="P219" t="s">
        <v>187</v>
      </c>
    </row>
    <row r="220" spans="1:16" x14ac:dyDescent="0.35">
      <c r="A220" t="s">
        <v>320</v>
      </c>
      <c r="B220">
        <v>42783021</v>
      </c>
      <c r="C220" t="str">
        <f>IF(ISBLANK(ChIP!P220),ChIP!H220,ChIP!P220)</f>
        <v>GPC5</v>
      </c>
      <c r="D220">
        <f>IF(AND(ChIP!B220=ChIP!B219,ChIP!C220=ChIP!C219),D219+1,1)</f>
        <v>1</v>
      </c>
      <c r="E220">
        <f t="shared" si="9"/>
        <v>2</v>
      </c>
      <c r="F220">
        <f t="shared" si="10"/>
        <v>0</v>
      </c>
      <c r="G220" t="str">
        <f t="shared" si="11"/>
        <v>GPC5</v>
      </c>
      <c r="J220" t="s">
        <v>1031</v>
      </c>
      <c r="K220">
        <v>823663</v>
      </c>
      <c r="L220" t="s">
        <v>1033</v>
      </c>
      <c r="M220">
        <v>1</v>
      </c>
      <c r="N220">
        <v>1</v>
      </c>
      <c r="O220">
        <v>1</v>
      </c>
      <c r="P220" t="s">
        <v>1033</v>
      </c>
    </row>
    <row r="221" spans="1:16" x14ac:dyDescent="0.35">
      <c r="A221" t="s">
        <v>320</v>
      </c>
      <c r="B221">
        <v>42783021</v>
      </c>
      <c r="C221" t="str">
        <f>IF(ISBLANK(ChIP!P221),ChIP!H221,ChIP!P221)</f>
        <v>U4</v>
      </c>
      <c r="D221">
        <f>IF(AND(ChIP!B221=ChIP!B220,ChIP!C221=ChIP!C220),D220+1,1)</f>
        <v>2</v>
      </c>
      <c r="E221">
        <f t="shared" si="9"/>
        <v>2</v>
      </c>
      <c r="F221">
        <f t="shared" si="10"/>
        <v>1</v>
      </c>
      <c r="G221" t="str">
        <f t="shared" si="11"/>
        <v>GPC5,U4</v>
      </c>
      <c r="J221" t="s">
        <v>1031</v>
      </c>
      <c r="K221">
        <v>838511</v>
      </c>
      <c r="L221" t="s">
        <v>1033</v>
      </c>
      <c r="M221">
        <v>1</v>
      </c>
      <c r="N221">
        <v>1</v>
      </c>
      <c r="O221">
        <v>1</v>
      </c>
      <c r="P221" t="s">
        <v>1033</v>
      </c>
    </row>
    <row r="222" spans="1:16" x14ac:dyDescent="0.35">
      <c r="A222" t="s">
        <v>988</v>
      </c>
      <c r="B222">
        <v>33715960</v>
      </c>
      <c r="C222" t="str">
        <f>IF(ISBLANK(ChIP!P222),ChIP!H222,ChIP!P222)</f>
        <v>ENSCAFG00000040986</v>
      </c>
      <c r="D222">
        <f>IF(AND(ChIP!B222=ChIP!B221,ChIP!C222=ChIP!C221),D221+1,1)</f>
        <v>1</v>
      </c>
      <c r="E222">
        <f t="shared" si="9"/>
        <v>1</v>
      </c>
      <c r="F222">
        <f t="shared" si="10"/>
        <v>1</v>
      </c>
      <c r="G222" t="str">
        <f t="shared" si="11"/>
        <v>ENSCAFG00000040986</v>
      </c>
      <c r="J222" t="s">
        <v>1031</v>
      </c>
      <c r="K222">
        <v>854378</v>
      </c>
      <c r="L222" t="s">
        <v>1033</v>
      </c>
      <c r="M222">
        <v>1</v>
      </c>
      <c r="N222">
        <v>1</v>
      </c>
      <c r="O222">
        <v>1</v>
      </c>
      <c r="P222" t="s">
        <v>1033</v>
      </c>
    </row>
    <row r="223" spans="1:16" x14ac:dyDescent="0.35">
      <c r="A223" t="s">
        <v>988</v>
      </c>
      <c r="B223">
        <v>33728739</v>
      </c>
      <c r="C223" t="str">
        <f>IF(ISBLANK(ChIP!P223),ChIP!H223,ChIP!P223)</f>
        <v>ENSCAFG00000040986</v>
      </c>
      <c r="D223">
        <f>IF(AND(ChIP!B223=ChIP!B222,ChIP!C223=ChIP!C222),D222+1,1)</f>
        <v>1</v>
      </c>
      <c r="E223">
        <f t="shared" si="9"/>
        <v>1</v>
      </c>
      <c r="F223">
        <f t="shared" si="10"/>
        <v>1</v>
      </c>
      <c r="G223" t="str">
        <f t="shared" si="11"/>
        <v>ENSCAFG00000040986</v>
      </c>
      <c r="J223" t="s">
        <v>1031</v>
      </c>
      <c r="K223">
        <v>7146325</v>
      </c>
      <c r="L223" t="s">
        <v>1038</v>
      </c>
      <c r="M223">
        <v>1</v>
      </c>
      <c r="N223">
        <v>1</v>
      </c>
      <c r="O223">
        <v>1</v>
      </c>
      <c r="P223" t="s">
        <v>1038</v>
      </c>
    </row>
    <row r="224" spans="1:16" x14ac:dyDescent="0.35">
      <c r="A224" t="s">
        <v>988</v>
      </c>
      <c r="B224">
        <v>33745926</v>
      </c>
      <c r="C224" t="str">
        <f>IF(ISBLANK(ChIP!P224),ChIP!H224,ChIP!P224)</f>
        <v>ENSCAFG00000040986</v>
      </c>
      <c r="D224">
        <f>IF(AND(ChIP!B224=ChIP!B223,ChIP!C224=ChIP!C223),D223+1,1)</f>
        <v>1</v>
      </c>
      <c r="E224">
        <f t="shared" si="9"/>
        <v>1</v>
      </c>
      <c r="F224">
        <f t="shared" si="10"/>
        <v>1</v>
      </c>
      <c r="G224" t="str">
        <f t="shared" si="11"/>
        <v>ENSCAFG00000040986</v>
      </c>
    </row>
    <row r="225" spans="1:7" x14ac:dyDescent="0.35">
      <c r="A225" t="s">
        <v>988</v>
      </c>
      <c r="B225">
        <v>33747854</v>
      </c>
      <c r="C225" t="str">
        <f>IF(ISBLANK(ChIP!P225),ChIP!H225,ChIP!P225)</f>
        <v>ENSCAFG00000040986</v>
      </c>
      <c r="D225">
        <f>IF(AND(ChIP!B225=ChIP!B224,ChIP!C225=ChIP!C224),D224+1,1)</f>
        <v>1</v>
      </c>
      <c r="E225">
        <f t="shared" si="9"/>
        <v>1</v>
      </c>
      <c r="F225">
        <f t="shared" si="10"/>
        <v>1</v>
      </c>
      <c r="G225" t="str">
        <f t="shared" si="11"/>
        <v>ENSCAFG00000040986</v>
      </c>
    </row>
    <row r="226" spans="1:7" x14ac:dyDescent="0.35">
      <c r="A226" t="s">
        <v>342</v>
      </c>
      <c r="B226">
        <v>2013708</v>
      </c>
      <c r="C226" t="str">
        <f>IF(ISBLANK(ChIP!P226),ChIP!H226,ChIP!P226)</f>
        <v>NKX2-4</v>
      </c>
      <c r="D226">
        <f>IF(AND(ChIP!B226=ChIP!B225,ChIP!C226=ChIP!C225),D225+1,1)</f>
        <v>1</v>
      </c>
      <c r="E226">
        <f t="shared" si="9"/>
        <v>1</v>
      </c>
      <c r="F226">
        <f t="shared" si="10"/>
        <v>1</v>
      </c>
      <c r="G226" t="str">
        <f t="shared" si="11"/>
        <v>NKX2-4</v>
      </c>
    </row>
    <row r="227" spans="1:7" x14ac:dyDescent="0.35">
      <c r="A227" t="s">
        <v>342</v>
      </c>
      <c r="B227">
        <v>2030474</v>
      </c>
      <c r="C227" t="str">
        <f>IF(ISBLANK(ChIP!P227),ChIP!H227,ChIP!P227)</f>
        <v>NKX2-4</v>
      </c>
      <c r="D227">
        <f>IF(AND(ChIP!B227=ChIP!B226,ChIP!C227=ChIP!C226),D226+1,1)</f>
        <v>1</v>
      </c>
      <c r="E227">
        <f t="shared" si="9"/>
        <v>1</v>
      </c>
      <c r="F227">
        <f t="shared" si="10"/>
        <v>1</v>
      </c>
      <c r="G227" t="str">
        <f t="shared" si="11"/>
        <v>NKX2-4</v>
      </c>
    </row>
    <row r="228" spans="1:7" x14ac:dyDescent="0.35">
      <c r="A228" t="s">
        <v>343</v>
      </c>
      <c r="B228">
        <v>26985671</v>
      </c>
      <c r="C228" t="str">
        <f>IF(ISBLANK(ChIP!P228),ChIP!H228,ChIP!P228)</f>
        <v>PINX1</v>
      </c>
      <c r="D228">
        <f>IF(AND(ChIP!B228=ChIP!B227,ChIP!C228=ChIP!C227),D227+1,1)</f>
        <v>1</v>
      </c>
      <c r="E228">
        <f t="shared" si="9"/>
        <v>1</v>
      </c>
      <c r="F228">
        <f t="shared" si="10"/>
        <v>1</v>
      </c>
      <c r="G228" t="str">
        <f t="shared" si="11"/>
        <v>PINX1</v>
      </c>
    </row>
    <row r="229" spans="1:7" x14ac:dyDescent="0.35">
      <c r="A229" t="s">
        <v>344</v>
      </c>
      <c r="B229">
        <v>22151015</v>
      </c>
      <c r="C229" t="str">
        <f>IF(ISBLANK(ChIP!P229),ChIP!H229,ChIP!P229)</f>
        <v>TTC28</v>
      </c>
      <c r="D229">
        <f>IF(AND(ChIP!B229=ChIP!B228,ChIP!C229=ChIP!C228),D228+1,1)</f>
        <v>1</v>
      </c>
      <c r="E229">
        <f t="shared" si="9"/>
        <v>3</v>
      </c>
      <c r="F229">
        <f t="shared" si="10"/>
        <v>0</v>
      </c>
      <c r="G229" t="str">
        <f t="shared" si="11"/>
        <v>TTC28</v>
      </c>
    </row>
    <row r="230" spans="1:7" x14ac:dyDescent="0.35">
      <c r="A230" t="s">
        <v>344</v>
      </c>
      <c r="B230">
        <v>22151015</v>
      </c>
      <c r="C230" t="str">
        <f>IF(ISBLANK(ChIP!P230),ChIP!H230,ChIP!P230)</f>
        <v>CCDC117</v>
      </c>
      <c r="D230">
        <f>IF(AND(ChIP!B230=ChIP!B229,ChIP!C230=ChIP!C229),D229+1,1)</f>
        <v>2</v>
      </c>
      <c r="E230">
        <f t="shared" si="9"/>
        <v>3</v>
      </c>
      <c r="F230">
        <f t="shared" si="10"/>
        <v>0</v>
      </c>
      <c r="G230" t="str">
        <f t="shared" si="11"/>
        <v>TTC28,CCDC117</v>
      </c>
    </row>
    <row r="231" spans="1:7" x14ac:dyDescent="0.35">
      <c r="A231" t="s">
        <v>344</v>
      </c>
      <c r="B231">
        <v>22151015</v>
      </c>
      <c r="C231" t="str">
        <f>IF(ISBLANK(ChIP!P231),ChIP!H231,ChIP!P231)</f>
        <v>U6</v>
      </c>
      <c r="D231">
        <f>IF(AND(ChIP!B231=ChIP!B230,ChIP!C231=ChIP!C230),D230+1,1)</f>
        <v>3</v>
      </c>
      <c r="E231">
        <f t="shared" si="9"/>
        <v>3</v>
      </c>
      <c r="F231">
        <f t="shared" si="10"/>
        <v>1</v>
      </c>
      <c r="G231" t="str">
        <f t="shared" si="11"/>
        <v>TTC28,CCDC117,U6</v>
      </c>
    </row>
    <row r="232" spans="1:7" x14ac:dyDescent="0.35">
      <c r="A232" t="s">
        <v>344</v>
      </c>
      <c r="B232">
        <v>22156289</v>
      </c>
      <c r="C232" t="str">
        <f>IF(ISBLANK(ChIP!P232),ChIP!H232,ChIP!P232)</f>
        <v>TTC28</v>
      </c>
      <c r="D232">
        <f>IF(AND(ChIP!B232=ChIP!B231,ChIP!C232=ChIP!C231),D231+1,1)</f>
        <v>1</v>
      </c>
      <c r="E232">
        <f t="shared" si="9"/>
        <v>3</v>
      </c>
      <c r="F232">
        <f t="shared" si="10"/>
        <v>0</v>
      </c>
      <c r="G232" t="str">
        <f t="shared" si="11"/>
        <v>TTC28</v>
      </c>
    </row>
    <row r="233" spans="1:7" x14ac:dyDescent="0.35">
      <c r="A233" t="s">
        <v>344</v>
      </c>
      <c r="B233">
        <v>22156289</v>
      </c>
      <c r="C233" t="str">
        <f>IF(ISBLANK(ChIP!P233),ChIP!H233,ChIP!P233)</f>
        <v>CCDC117</v>
      </c>
      <c r="D233">
        <f>IF(AND(ChIP!B233=ChIP!B232,ChIP!C233=ChIP!C232),D232+1,1)</f>
        <v>2</v>
      </c>
      <c r="E233">
        <f t="shared" si="9"/>
        <v>3</v>
      </c>
      <c r="F233">
        <f t="shared" si="10"/>
        <v>0</v>
      </c>
      <c r="G233" t="str">
        <f t="shared" si="11"/>
        <v>TTC28,CCDC117</v>
      </c>
    </row>
    <row r="234" spans="1:7" x14ac:dyDescent="0.35">
      <c r="A234" t="s">
        <v>344</v>
      </c>
      <c r="B234">
        <v>22156289</v>
      </c>
      <c r="C234" t="str">
        <f>IF(ISBLANK(ChIP!P234),ChIP!H234,ChIP!P234)</f>
        <v>U6</v>
      </c>
      <c r="D234">
        <f>IF(AND(ChIP!B234=ChIP!B233,ChIP!C234=ChIP!C233),D233+1,1)</f>
        <v>3</v>
      </c>
      <c r="E234">
        <f t="shared" si="9"/>
        <v>3</v>
      </c>
      <c r="F234">
        <f t="shared" si="10"/>
        <v>1</v>
      </c>
      <c r="G234" t="str">
        <f t="shared" si="11"/>
        <v>TTC28,CCDC117,U6</v>
      </c>
    </row>
    <row r="235" spans="1:7" x14ac:dyDescent="0.35">
      <c r="A235" t="s">
        <v>352</v>
      </c>
      <c r="B235">
        <v>13044462</v>
      </c>
      <c r="C235" t="str">
        <f>IF(ISBLANK(ChIP!P235),ChIP!H235,ChIP!P235)</f>
        <v>U3</v>
      </c>
      <c r="D235">
        <f>IF(AND(ChIP!B235=ChIP!B234,ChIP!C235=ChIP!C234),D234+1,1)</f>
        <v>1</v>
      </c>
      <c r="E235">
        <f t="shared" si="9"/>
        <v>1</v>
      </c>
      <c r="F235">
        <f t="shared" si="10"/>
        <v>1</v>
      </c>
      <c r="G235" t="str">
        <f t="shared" si="11"/>
        <v>U3</v>
      </c>
    </row>
    <row r="236" spans="1:7" x14ac:dyDescent="0.35">
      <c r="A236" t="s">
        <v>352</v>
      </c>
      <c r="B236">
        <v>13200708</v>
      </c>
      <c r="C236" t="str">
        <f>IF(ISBLANK(ChIP!P236),ChIP!H236,ChIP!P236)</f>
        <v>ENSCAFG00000048091</v>
      </c>
      <c r="D236">
        <f>IF(AND(ChIP!B236=ChIP!B235,ChIP!C236=ChIP!C235),D235+1,1)</f>
        <v>1</v>
      </c>
      <c r="E236">
        <f t="shared" si="9"/>
        <v>1</v>
      </c>
      <c r="F236">
        <f t="shared" si="10"/>
        <v>1</v>
      </c>
      <c r="G236" t="str">
        <f t="shared" si="11"/>
        <v>ENSCAFG00000048091</v>
      </c>
    </row>
    <row r="237" spans="1:7" x14ac:dyDescent="0.35">
      <c r="A237" t="s">
        <v>352</v>
      </c>
      <c r="B237">
        <v>13206254</v>
      </c>
      <c r="C237" t="str">
        <f>IF(ISBLANK(ChIP!P237),ChIP!H237,ChIP!P237)</f>
        <v>ENSCAFG00000048091</v>
      </c>
      <c r="D237">
        <f>IF(AND(ChIP!B237=ChIP!B236,ChIP!C237=ChIP!C236),D236+1,1)</f>
        <v>1</v>
      </c>
      <c r="E237">
        <f t="shared" si="9"/>
        <v>2</v>
      </c>
      <c r="F237">
        <f t="shared" si="10"/>
        <v>0</v>
      </c>
      <c r="G237" t="str">
        <f t="shared" si="11"/>
        <v>ENSCAFG00000048091</v>
      </c>
    </row>
    <row r="238" spans="1:7" x14ac:dyDescent="0.35">
      <c r="A238" t="s">
        <v>352</v>
      </c>
      <c r="B238">
        <v>13206254</v>
      </c>
      <c r="C238" t="str">
        <f>IF(ISBLANK(ChIP!P238),ChIP!H238,ChIP!P238)</f>
        <v>ENSCAFG00000009900</v>
      </c>
      <c r="D238">
        <f>IF(AND(ChIP!B238=ChIP!B237,ChIP!C238=ChIP!C237),D237+1,1)</f>
        <v>2</v>
      </c>
      <c r="E238">
        <f t="shared" si="9"/>
        <v>2</v>
      </c>
      <c r="F238">
        <f t="shared" si="10"/>
        <v>1</v>
      </c>
      <c r="G238" t="str">
        <f t="shared" si="11"/>
        <v>ENSCAFG00000048091,ENSCAFG00000009900</v>
      </c>
    </row>
    <row r="239" spans="1:7" x14ac:dyDescent="0.35">
      <c r="A239" t="s">
        <v>352</v>
      </c>
      <c r="B239">
        <v>44314156</v>
      </c>
      <c r="C239" t="str">
        <f>IF(ISBLANK(ChIP!P239),ChIP!H239,ChIP!P239)</f>
        <v>CACNA1C</v>
      </c>
      <c r="D239">
        <f>IF(AND(ChIP!B239=ChIP!B238,ChIP!C239=ChIP!C238),D238+1,1)</f>
        <v>1</v>
      </c>
      <c r="E239">
        <f t="shared" si="9"/>
        <v>2</v>
      </c>
      <c r="F239">
        <f t="shared" si="10"/>
        <v>0</v>
      </c>
      <c r="G239" t="str">
        <f t="shared" si="11"/>
        <v>CACNA1C</v>
      </c>
    </row>
    <row r="240" spans="1:7" x14ac:dyDescent="0.35">
      <c r="A240" t="s">
        <v>352</v>
      </c>
      <c r="B240">
        <v>44314156</v>
      </c>
      <c r="C240" t="str">
        <f>IF(ISBLANK(ChIP!P240),ChIP!H240,ChIP!P240)</f>
        <v>ENSCAFG00000016073</v>
      </c>
      <c r="D240">
        <f>IF(AND(ChIP!B240=ChIP!B239,ChIP!C240=ChIP!C239),D239+1,1)</f>
        <v>2</v>
      </c>
      <c r="E240">
        <f t="shared" si="9"/>
        <v>2</v>
      </c>
      <c r="F240">
        <f t="shared" si="10"/>
        <v>1</v>
      </c>
      <c r="G240" t="str">
        <f t="shared" si="11"/>
        <v>CACNA1C,ENSCAFG00000016073</v>
      </c>
    </row>
    <row r="241" spans="1:7" x14ac:dyDescent="0.35">
      <c r="A241" t="s">
        <v>352</v>
      </c>
      <c r="B241">
        <v>44328723</v>
      </c>
      <c r="C241" t="str">
        <f>IF(ISBLANK(ChIP!P241),ChIP!H241,ChIP!P241)</f>
        <v>CACNA1C</v>
      </c>
      <c r="D241">
        <f>IF(AND(ChIP!B241=ChIP!B240,ChIP!C241=ChIP!C240),D240+1,1)</f>
        <v>1</v>
      </c>
      <c r="E241">
        <f t="shared" si="9"/>
        <v>2</v>
      </c>
      <c r="F241">
        <f t="shared" si="10"/>
        <v>0</v>
      </c>
      <c r="G241" t="str">
        <f t="shared" si="11"/>
        <v>CACNA1C</v>
      </c>
    </row>
    <row r="242" spans="1:7" x14ac:dyDescent="0.35">
      <c r="A242" t="s">
        <v>352</v>
      </c>
      <c r="B242">
        <v>44328723</v>
      </c>
      <c r="C242" t="str">
        <f>IF(ISBLANK(ChIP!P242),ChIP!H242,ChIP!P242)</f>
        <v>ENSCAFG00000016073</v>
      </c>
      <c r="D242">
        <f>IF(AND(ChIP!B242=ChIP!B241,ChIP!C242=ChIP!C241),D241+1,1)</f>
        <v>2</v>
      </c>
      <c r="E242">
        <f t="shared" si="9"/>
        <v>2</v>
      </c>
      <c r="F242">
        <f t="shared" si="10"/>
        <v>1</v>
      </c>
      <c r="G242" t="str">
        <f t="shared" si="11"/>
        <v>CACNA1C,ENSCAFG00000016073</v>
      </c>
    </row>
    <row r="243" spans="1:7" x14ac:dyDescent="0.35">
      <c r="A243" t="s">
        <v>1000</v>
      </c>
      <c r="B243">
        <v>16997277</v>
      </c>
      <c r="C243" t="str">
        <f>IF(ISBLANK(ChIP!P243),ChIP!H243,ChIP!P243)</f>
        <v>ARFGEF1</v>
      </c>
      <c r="D243">
        <f>IF(AND(ChIP!B243=ChIP!B242,ChIP!C243=ChIP!C242),D242+1,1)</f>
        <v>1</v>
      </c>
      <c r="E243">
        <f t="shared" si="9"/>
        <v>2</v>
      </c>
      <c r="F243">
        <f t="shared" si="10"/>
        <v>0</v>
      </c>
      <c r="G243" t="str">
        <f t="shared" si="11"/>
        <v>ARFGEF1</v>
      </c>
    </row>
    <row r="244" spans="1:7" x14ac:dyDescent="0.35">
      <c r="A244" t="s">
        <v>1000</v>
      </c>
      <c r="B244">
        <v>16997277</v>
      </c>
      <c r="C244" t="str">
        <f>IF(ISBLANK(ChIP!P244),ChIP!H244,ChIP!P244)</f>
        <v>CPA6</v>
      </c>
      <c r="D244">
        <f>IF(AND(ChIP!B244=ChIP!B243,ChIP!C244=ChIP!C243),D243+1,1)</f>
        <v>2</v>
      </c>
      <c r="E244">
        <f t="shared" si="9"/>
        <v>2</v>
      </c>
      <c r="F244">
        <f t="shared" si="10"/>
        <v>1</v>
      </c>
      <c r="G244" t="str">
        <f t="shared" si="11"/>
        <v>ARFGEF1,CPA6</v>
      </c>
    </row>
    <row r="245" spans="1:7" x14ac:dyDescent="0.35">
      <c r="A245" t="s">
        <v>358</v>
      </c>
      <c r="B245">
        <v>1558195</v>
      </c>
      <c r="C245" t="str">
        <f>IF(ISBLANK(ChIP!P245),ChIP!H245,ChIP!P245)</f>
        <v>RYR3</v>
      </c>
      <c r="D245">
        <f>IF(AND(ChIP!B245=ChIP!B244,ChIP!C245=ChIP!C244),D244+1,1)</f>
        <v>1</v>
      </c>
      <c r="E245">
        <f t="shared" si="9"/>
        <v>1</v>
      </c>
      <c r="F245">
        <f t="shared" si="10"/>
        <v>1</v>
      </c>
      <c r="G245" t="str">
        <f t="shared" si="11"/>
        <v>RYR3</v>
      </c>
    </row>
    <row r="246" spans="1:7" x14ac:dyDescent="0.35">
      <c r="A246" t="s">
        <v>358</v>
      </c>
      <c r="B246">
        <v>1732646</v>
      </c>
      <c r="C246" t="str">
        <f>IF(ISBLANK(ChIP!P246),ChIP!H246,ChIP!P246)</f>
        <v>ENSCAFG00000008172</v>
      </c>
      <c r="D246">
        <f>IF(AND(ChIP!B246=ChIP!B245,ChIP!C246=ChIP!C245),D245+1,1)</f>
        <v>1</v>
      </c>
      <c r="E246">
        <f t="shared" si="9"/>
        <v>1</v>
      </c>
      <c r="F246">
        <f t="shared" si="10"/>
        <v>1</v>
      </c>
      <c r="G246" t="str">
        <f t="shared" si="11"/>
        <v>ENSCAFG00000008172</v>
      </c>
    </row>
    <row r="247" spans="1:7" x14ac:dyDescent="0.35">
      <c r="A247" t="s">
        <v>358</v>
      </c>
      <c r="B247">
        <v>1761343</v>
      </c>
      <c r="C247" t="str">
        <f>IF(ISBLANK(ChIP!P247),ChIP!H247,ChIP!P247)</f>
        <v>ENSCAFG00000008172</v>
      </c>
      <c r="D247">
        <f>IF(AND(ChIP!B247=ChIP!B246,ChIP!C247=ChIP!C246),D246+1,1)</f>
        <v>1</v>
      </c>
      <c r="E247">
        <f t="shared" si="9"/>
        <v>1</v>
      </c>
      <c r="F247">
        <f t="shared" si="10"/>
        <v>1</v>
      </c>
      <c r="G247" t="str">
        <f t="shared" si="11"/>
        <v>ENSCAFG00000008172</v>
      </c>
    </row>
    <row r="248" spans="1:7" x14ac:dyDescent="0.35">
      <c r="A248" t="s">
        <v>358</v>
      </c>
      <c r="B248">
        <v>1774783</v>
      </c>
      <c r="C248" t="str">
        <f>IF(ISBLANK(ChIP!P248),ChIP!H248,ChIP!P248)</f>
        <v>ENSCAFG00000046658</v>
      </c>
      <c r="D248">
        <f>IF(AND(ChIP!B248=ChIP!B247,ChIP!C248=ChIP!C247),D247+1,1)</f>
        <v>1</v>
      </c>
      <c r="E248">
        <f t="shared" si="9"/>
        <v>1</v>
      </c>
      <c r="F248">
        <f t="shared" si="10"/>
        <v>1</v>
      </c>
      <c r="G248" t="str">
        <f t="shared" si="11"/>
        <v>ENSCAFG00000046658</v>
      </c>
    </row>
    <row r="249" spans="1:7" x14ac:dyDescent="0.35">
      <c r="A249" t="s">
        <v>358</v>
      </c>
      <c r="B249">
        <v>1784036</v>
      </c>
      <c r="C249" t="str">
        <f>IF(ISBLANK(ChIP!P249),ChIP!H249,ChIP!P249)</f>
        <v>ENSCAFG00000046658</v>
      </c>
      <c r="D249">
        <f>IF(AND(ChIP!B249=ChIP!B248,ChIP!C249=ChIP!C248),D248+1,1)</f>
        <v>1</v>
      </c>
      <c r="E249">
        <f t="shared" si="9"/>
        <v>1</v>
      </c>
      <c r="F249">
        <f t="shared" si="10"/>
        <v>1</v>
      </c>
      <c r="G249" t="str">
        <f t="shared" si="11"/>
        <v>ENSCAFG00000046658</v>
      </c>
    </row>
    <row r="250" spans="1:7" x14ac:dyDescent="0.35">
      <c r="A250" t="s">
        <v>358</v>
      </c>
      <c r="B250">
        <v>4822803</v>
      </c>
      <c r="C250" t="str">
        <f>IF(ISBLANK(ChIP!P250),ChIP!H250,ChIP!P250)</f>
        <v>ENSCAFG00000000808</v>
      </c>
      <c r="D250">
        <f>IF(AND(ChIP!B250=ChIP!B249,ChIP!C250=ChIP!C249),D249+1,1)</f>
        <v>1</v>
      </c>
      <c r="E250">
        <f t="shared" si="9"/>
        <v>1</v>
      </c>
      <c r="F250">
        <f t="shared" si="10"/>
        <v>1</v>
      </c>
      <c r="G250" t="str">
        <f t="shared" si="11"/>
        <v>ENSCAFG00000000808</v>
      </c>
    </row>
    <row r="251" spans="1:7" x14ac:dyDescent="0.35">
      <c r="A251" t="s">
        <v>358</v>
      </c>
      <c r="B251">
        <v>19252233</v>
      </c>
      <c r="C251" t="str">
        <f>IF(ISBLANK(ChIP!P251),ChIP!H251,ChIP!P251)</f>
        <v>WDR72</v>
      </c>
      <c r="D251">
        <f>IF(AND(ChIP!B251=ChIP!B250,ChIP!C251=ChIP!C250),D250+1,1)</f>
        <v>1</v>
      </c>
      <c r="E251">
        <f t="shared" si="9"/>
        <v>1</v>
      </c>
      <c r="F251">
        <f t="shared" si="10"/>
        <v>1</v>
      </c>
      <c r="G251" t="str">
        <f t="shared" si="11"/>
        <v>WDR72</v>
      </c>
    </row>
    <row r="252" spans="1:7" x14ac:dyDescent="0.35">
      <c r="A252" t="s">
        <v>358</v>
      </c>
      <c r="B252">
        <v>21276347</v>
      </c>
      <c r="C252" t="str">
        <f>IF(ISBLANK(ChIP!P252),ChIP!H252,ChIP!P252)</f>
        <v>NEDD4</v>
      </c>
      <c r="D252">
        <f>IF(AND(ChIP!B252=ChIP!B251,ChIP!C252=ChIP!C251),D251+1,1)</f>
        <v>1</v>
      </c>
      <c r="E252">
        <f t="shared" si="9"/>
        <v>1</v>
      </c>
      <c r="F252">
        <f t="shared" si="10"/>
        <v>1</v>
      </c>
      <c r="G252" t="str">
        <f t="shared" si="11"/>
        <v>NEDD4</v>
      </c>
    </row>
    <row r="253" spans="1:7" x14ac:dyDescent="0.35">
      <c r="A253" t="s">
        <v>365</v>
      </c>
      <c r="B253">
        <v>25635600</v>
      </c>
      <c r="C253" t="str">
        <f>IF(ISBLANK(ChIP!P253),ChIP!H253,ChIP!P253)</f>
        <v>ENSCAFG00000042928</v>
      </c>
      <c r="D253">
        <f>IF(AND(ChIP!B253=ChIP!B252,ChIP!C253=ChIP!C252),D252+1,1)</f>
        <v>1</v>
      </c>
      <c r="E253">
        <f t="shared" si="9"/>
        <v>1</v>
      </c>
      <c r="F253">
        <f t="shared" si="10"/>
        <v>1</v>
      </c>
      <c r="G253" t="str">
        <f t="shared" si="11"/>
        <v>ENSCAFG00000042928</v>
      </c>
    </row>
    <row r="254" spans="1:7" x14ac:dyDescent="0.35">
      <c r="A254" t="s">
        <v>365</v>
      </c>
      <c r="B254">
        <v>29464575</v>
      </c>
      <c r="C254" t="str">
        <f>IF(ISBLANK(ChIP!P254),ChIP!H254,ChIP!P254)</f>
        <v>MRPS6</v>
      </c>
      <c r="D254">
        <f>IF(AND(ChIP!B254=ChIP!B253,ChIP!C254=ChIP!C253),D253+1,1)</f>
        <v>1</v>
      </c>
      <c r="E254">
        <f t="shared" si="9"/>
        <v>2</v>
      </c>
      <c r="F254">
        <f t="shared" si="10"/>
        <v>0</v>
      </c>
      <c r="G254" t="str">
        <f t="shared" si="11"/>
        <v>MRPS6</v>
      </c>
    </row>
    <row r="255" spans="1:7" x14ac:dyDescent="0.35">
      <c r="A255" t="s">
        <v>365</v>
      </c>
      <c r="B255">
        <v>29464575</v>
      </c>
      <c r="C255" t="str">
        <f>IF(ISBLANK(ChIP!P255),ChIP!H255,ChIP!P255)</f>
        <v>ENSCAFG00000045409</v>
      </c>
      <c r="D255">
        <f>IF(AND(ChIP!B255=ChIP!B254,ChIP!C255=ChIP!C254),D254+1,1)</f>
        <v>2</v>
      </c>
      <c r="E255">
        <f t="shared" si="9"/>
        <v>2</v>
      </c>
      <c r="F255">
        <f t="shared" si="10"/>
        <v>1</v>
      </c>
      <c r="G255" t="str">
        <f t="shared" si="11"/>
        <v>MRPS6,ENSCAFG00000045409</v>
      </c>
    </row>
    <row r="256" spans="1:7" x14ac:dyDescent="0.35">
      <c r="A256" t="s">
        <v>365</v>
      </c>
      <c r="B256">
        <v>29635261</v>
      </c>
      <c r="C256" t="str">
        <f>IF(ISBLANK(ChIP!P256),ChIP!H256,ChIP!P256)</f>
        <v>KCNE2</v>
      </c>
      <c r="D256">
        <f>IF(AND(ChIP!B256=ChIP!B255,ChIP!C256=ChIP!C255),D255+1,1)</f>
        <v>1</v>
      </c>
      <c r="E256">
        <f t="shared" si="9"/>
        <v>1</v>
      </c>
      <c r="F256">
        <f t="shared" si="10"/>
        <v>1</v>
      </c>
      <c r="G256" t="str">
        <f t="shared" si="11"/>
        <v>KCNE2</v>
      </c>
    </row>
    <row r="257" spans="1:7" x14ac:dyDescent="0.35">
      <c r="A257" t="s">
        <v>366</v>
      </c>
      <c r="B257">
        <v>24622112</v>
      </c>
      <c r="C257" t="str">
        <f>IF(ISBLANK(ChIP!P257),ChIP!H257,ChIP!P257)</f>
        <v>ENSCAFG00000045443</v>
      </c>
      <c r="D257">
        <f>IF(AND(ChIP!B257=ChIP!B256,ChIP!C257=ChIP!C256),D256+1,1)</f>
        <v>1</v>
      </c>
      <c r="E257">
        <f t="shared" si="9"/>
        <v>1</v>
      </c>
      <c r="F257">
        <f t="shared" si="10"/>
        <v>1</v>
      </c>
      <c r="G257" t="str">
        <f t="shared" si="11"/>
        <v>ENSCAFG00000045443</v>
      </c>
    </row>
    <row r="258" spans="1:7" x14ac:dyDescent="0.35">
      <c r="A258" t="s">
        <v>366</v>
      </c>
      <c r="B258">
        <v>24642473</v>
      </c>
      <c r="C258" t="str">
        <f>IF(ISBLANK(ChIP!P258),ChIP!H258,ChIP!P258)</f>
        <v>ENSCAFG00000045443</v>
      </c>
      <c r="D258">
        <f>IF(AND(ChIP!B258=ChIP!B257,ChIP!C258=ChIP!C257),D257+1,1)</f>
        <v>1</v>
      </c>
      <c r="E258">
        <f t="shared" si="9"/>
        <v>1</v>
      </c>
      <c r="F258">
        <f t="shared" si="10"/>
        <v>1</v>
      </c>
      <c r="G258" t="str">
        <f t="shared" si="11"/>
        <v>ENSCAFG00000045443</v>
      </c>
    </row>
    <row r="259" spans="1:7" x14ac:dyDescent="0.35">
      <c r="A259" t="s">
        <v>366</v>
      </c>
      <c r="B259">
        <v>24657487</v>
      </c>
      <c r="C259" t="str">
        <f>IF(ISBLANK(ChIP!P259),ChIP!H259,ChIP!P259)</f>
        <v>ENSCAFG00000045443</v>
      </c>
      <c r="D259">
        <f>IF(AND(ChIP!B259=ChIP!B258,ChIP!C259=ChIP!C258),D258+1,1)</f>
        <v>1</v>
      </c>
      <c r="E259">
        <f t="shared" ref="E259:E265" si="12">_xlfn.MAXIFS(D:D,B:B,B259,A:A,A259)</f>
        <v>1</v>
      </c>
      <c r="F259">
        <f t="shared" ref="F259:F265" si="13">IF(E259=D259,1,0)</f>
        <v>1</v>
      </c>
      <c r="G259" t="str">
        <f t="shared" ref="G259:G265" si="14">IF(AND(A259=A258,B259=B258),G258&amp;","&amp;C259,C259)</f>
        <v>ENSCAFG00000045443</v>
      </c>
    </row>
    <row r="260" spans="1:7" x14ac:dyDescent="0.35">
      <c r="A260" t="s">
        <v>366</v>
      </c>
      <c r="B260">
        <v>25070561</v>
      </c>
      <c r="C260" t="str">
        <f>IF(ISBLANK(ChIP!P260),ChIP!H260,ChIP!P260)</f>
        <v>ENSCAFG00000010861</v>
      </c>
      <c r="D260">
        <f>IF(AND(ChIP!B260=ChIP!B259,ChIP!C260=ChIP!C259),D259+1,1)</f>
        <v>1</v>
      </c>
      <c r="E260">
        <f t="shared" si="12"/>
        <v>1</v>
      </c>
      <c r="F260">
        <f t="shared" si="13"/>
        <v>1</v>
      </c>
      <c r="G260" t="str">
        <f t="shared" si="14"/>
        <v>ENSCAFG00000010861</v>
      </c>
    </row>
    <row r="261" spans="1:7" x14ac:dyDescent="0.35">
      <c r="A261" t="s">
        <v>371</v>
      </c>
      <c r="B261">
        <v>3477504</v>
      </c>
      <c r="C261" t="str">
        <f>IF(ISBLANK(ChIP!P261),ChIP!H261,ChIP!P261)</f>
        <v>U6</v>
      </c>
      <c r="D261">
        <f>IF(AND(ChIP!B261=ChIP!B260,ChIP!C261=ChIP!C260),D260+1,1)</f>
        <v>1</v>
      </c>
      <c r="E261">
        <f t="shared" si="12"/>
        <v>1</v>
      </c>
      <c r="F261">
        <f t="shared" si="13"/>
        <v>1</v>
      </c>
      <c r="G261" t="str">
        <f t="shared" si="14"/>
        <v>U6</v>
      </c>
    </row>
    <row r="262" spans="1:7" x14ac:dyDescent="0.35">
      <c r="A262" t="s">
        <v>1031</v>
      </c>
      <c r="B262">
        <v>823663</v>
      </c>
      <c r="C262" t="str">
        <f>IF(ISBLANK(ChIP!P262),ChIP!H262,ChIP!P262)</f>
        <v>GALNT13</v>
      </c>
      <c r="D262">
        <f>IF(AND(ChIP!B262=ChIP!B261,ChIP!C262=ChIP!C261),D261+1,1)</f>
        <v>1</v>
      </c>
      <c r="E262">
        <f t="shared" si="12"/>
        <v>1</v>
      </c>
      <c r="F262">
        <f t="shared" si="13"/>
        <v>1</v>
      </c>
      <c r="G262" t="str">
        <f t="shared" si="14"/>
        <v>GALNT13</v>
      </c>
    </row>
    <row r="263" spans="1:7" x14ac:dyDescent="0.35">
      <c r="A263" t="s">
        <v>1031</v>
      </c>
      <c r="B263">
        <v>838511</v>
      </c>
      <c r="C263" t="str">
        <f>IF(ISBLANK(ChIP!P263),ChIP!H263,ChIP!P263)</f>
        <v>GALNT13</v>
      </c>
      <c r="D263">
        <f>IF(AND(ChIP!B263=ChIP!B262,ChIP!C263=ChIP!C262),D262+1,1)</f>
        <v>1</v>
      </c>
      <c r="E263">
        <f t="shared" si="12"/>
        <v>1</v>
      </c>
      <c r="F263">
        <f t="shared" si="13"/>
        <v>1</v>
      </c>
      <c r="G263" t="str">
        <f t="shared" si="14"/>
        <v>GALNT13</v>
      </c>
    </row>
    <row r="264" spans="1:7" x14ac:dyDescent="0.35">
      <c r="A264" t="s">
        <v>1031</v>
      </c>
      <c r="B264">
        <v>854378</v>
      </c>
      <c r="C264" t="str">
        <f>IF(ISBLANK(ChIP!P264),ChIP!H264,ChIP!P264)</f>
        <v>GALNT13</v>
      </c>
      <c r="D264">
        <f>IF(AND(ChIP!B264=ChIP!B263,ChIP!C264=ChIP!C263),D263+1,1)</f>
        <v>1</v>
      </c>
      <c r="E264">
        <f t="shared" si="12"/>
        <v>1</v>
      </c>
      <c r="F264">
        <f t="shared" si="13"/>
        <v>1</v>
      </c>
      <c r="G264" t="str">
        <f t="shared" si="14"/>
        <v>GALNT13</v>
      </c>
    </row>
    <row r="265" spans="1:7" x14ac:dyDescent="0.35">
      <c r="A265" t="s">
        <v>1031</v>
      </c>
      <c r="B265">
        <v>7146325</v>
      </c>
      <c r="C265" t="str">
        <f>IF(ISBLANK(ChIP!P265),ChIP!H265,ChIP!P265)</f>
        <v>SLC4A10</v>
      </c>
      <c r="D265">
        <f>IF(AND(ChIP!B265=ChIP!B264,ChIP!C265=ChIP!C264),D264+1,1)</f>
        <v>1</v>
      </c>
      <c r="E265">
        <f t="shared" si="12"/>
        <v>1</v>
      </c>
      <c r="F265">
        <f t="shared" si="13"/>
        <v>1</v>
      </c>
      <c r="G265" t="str">
        <f t="shared" si="14"/>
        <v>SLC4A10</v>
      </c>
    </row>
  </sheetData>
  <autoFilter ref="A1:G274" xr:uid="{4966DB6F-41E4-4A51-A4B0-9EF9AB043928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4C5E6-310E-4B0B-8841-9F709CEBEFF0}">
  <dimension ref="A2:E223"/>
  <sheetViews>
    <sheetView topLeftCell="A2" workbookViewId="0">
      <selection activeCell="D2" sqref="D2"/>
    </sheetView>
  </sheetViews>
  <sheetFormatPr defaultRowHeight="14.5" x14ac:dyDescent="0.35"/>
  <sheetData>
    <row r="2" spans="1:5" x14ac:dyDescent="0.35">
      <c r="A2">
        <f>Table!A2</f>
        <v>1</v>
      </c>
      <c r="B2">
        <f>Table!B2</f>
        <v>5159885</v>
      </c>
      <c r="C2">
        <f>B2</f>
        <v>5159885</v>
      </c>
      <c r="D2" t="str">
        <f>Table!J2&amp;"/"&amp;Table!I2</f>
        <v>G/A</v>
      </c>
      <c r="E2">
        <v>1</v>
      </c>
    </row>
    <row r="3" spans="1:5" x14ac:dyDescent="0.35">
      <c r="A3">
        <f>Table!A3</f>
        <v>1</v>
      </c>
      <c r="B3">
        <f>Table!B3</f>
        <v>5310127</v>
      </c>
      <c r="C3">
        <f t="shared" ref="C3:C66" si="0">B3</f>
        <v>5310127</v>
      </c>
      <c r="D3" t="str">
        <f>Table!J3&amp;"/"&amp;Table!I3</f>
        <v>G/A</v>
      </c>
      <c r="E3">
        <v>1</v>
      </c>
    </row>
    <row r="4" spans="1:5" x14ac:dyDescent="0.35">
      <c r="A4">
        <f>Table!A4</f>
        <v>1</v>
      </c>
      <c r="B4">
        <f>Table!B4</f>
        <v>5872563</v>
      </c>
      <c r="C4">
        <f t="shared" si="0"/>
        <v>5872563</v>
      </c>
      <c r="D4" t="str">
        <f>Table!J4&amp;"/"&amp;Table!I4</f>
        <v>A/G</v>
      </c>
      <c r="E4">
        <v>1</v>
      </c>
    </row>
    <row r="5" spans="1:5" x14ac:dyDescent="0.35">
      <c r="A5">
        <f>Table!A5</f>
        <v>1</v>
      </c>
      <c r="B5">
        <f>Table!B5</f>
        <v>6052112</v>
      </c>
      <c r="C5">
        <f t="shared" si="0"/>
        <v>6052112</v>
      </c>
      <c r="D5" t="str">
        <f>Table!J5&amp;"/"&amp;Table!I5</f>
        <v>G/A</v>
      </c>
      <c r="E5">
        <v>1</v>
      </c>
    </row>
    <row r="6" spans="1:5" x14ac:dyDescent="0.35">
      <c r="A6">
        <f>Table!A6</f>
        <v>1</v>
      </c>
      <c r="B6">
        <f>Table!B6</f>
        <v>43001368</v>
      </c>
      <c r="C6">
        <f t="shared" si="0"/>
        <v>43001368</v>
      </c>
      <c r="D6" t="str">
        <f>Table!J6&amp;"/"&amp;Table!I6</f>
        <v>C/A</v>
      </c>
      <c r="E6">
        <v>1</v>
      </c>
    </row>
    <row r="7" spans="1:5" x14ac:dyDescent="0.35">
      <c r="A7">
        <f>Table!A7</f>
        <v>1</v>
      </c>
      <c r="B7">
        <f>Table!B7</f>
        <v>43153646</v>
      </c>
      <c r="C7">
        <f t="shared" si="0"/>
        <v>43153646</v>
      </c>
      <c r="D7" t="str">
        <f>Table!J7&amp;"/"&amp;Table!I7</f>
        <v>A/G</v>
      </c>
      <c r="E7">
        <v>1</v>
      </c>
    </row>
    <row r="8" spans="1:5" x14ac:dyDescent="0.35">
      <c r="A8">
        <f>Table!A8</f>
        <v>1</v>
      </c>
      <c r="B8">
        <f>Table!B8</f>
        <v>43166291</v>
      </c>
      <c r="C8">
        <f t="shared" si="0"/>
        <v>43166291</v>
      </c>
      <c r="D8" t="str">
        <f>Table!J8&amp;"/"&amp;Table!I8</f>
        <v>A/C</v>
      </c>
      <c r="E8">
        <v>1</v>
      </c>
    </row>
    <row r="9" spans="1:5" x14ac:dyDescent="0.35">
      <c r="A9">
        <f>Table!A9</f>
        <v>1</v>
      </c>
      <c r="B9">
        <f>Table!B9</f>
        <v>50801975</v>
      </c>
      <c r="C9">
        <f t="shared" si="0"/>
        <v>50801975</v>
      </c>
      <c r="D9" t="str">
        <f>Table!J9&amp;"/"&amp;Table!I9</f>
        <v>A/G</v>
      </c>
      <c r="E9">
        <v>1</v>
      </c>
    </row>
    <row r="10" spans="1:5" x14ac:dyDescent="0.35">
      <c r="A10">
        <f>Table!A10</f>
        <v>1</v>
      </c>
      <c r="B10">
        <f>Table!B10</f>
        <v>96115461</v>
      </c>
      <c r="C10">
        <f t="shared" si="0"/>
        <v>96115461</v>
      </c>
      <c r="D10" t="str">
        <f>Table!J10&amp;"/"&amp;Table!I10</f>
        <v>T/A</v>
      </c>
      <c r="E10">
        <v>1</v>
      </c>
    </row>
    <row r="11" spans="1:5" x14ac:dyDescent="0.35">
      <c r="A11">
        <f>Table!A11</f>
        <v>2</v>
      </c>
      <c r="B11">
        <f>Table!B11</f>
        <v>18035654</v>
      </c>
      <c r="C11">
        <f t="shared" si="0"/>
        <v>18035654</v>
      </c>
      <c r="D11" t="str">
        <f>Table!J11&amp;"/"&amp;Table!I11</f>
        <v>A/C</v>
      </c>
      <c r="E11">
        <v>1</v>
      </c>
    </row>
    <row r="12" spans="1:5" x14ac:dyDescent="0.35">
      <c r="A12">
        <f>Table!A12</f>
        <v>2</v>
      </c>
      <c r="B12">
        <f>Table!B12</f>
        <v>19458355</v>
      </c>
      <c r="C12">
        <f t="shared" si="0"/>
        <v>19458355</v>
      </c>
      <c r="D12" t="str">
        <f>Table!J12&amp;"/"&amp;Table!I12</f>
        <v>A/G</v>
      </c>
      <c r="E12">
        <v>1</v>
      </c>
    </row>
    <row r="13" spans="1:5" x14ac:dyDescent="0.35">
      <c r="A13">
        <f>Table!A13</f>
        <v>2</v>
      </c>
      <c r="B13">
        <f>Table!B13</f>
        <v>19490670</v>
      </c>
      <c r="C13">
        <f t="shared" si="0"/>
        <v>19490670</v>
      </c>
      <c r="D13" t="str">
        <f>Table!J13&amp;"/"&amp;Table!I13</f>
        <v>G/A</v>
      </c>
      <c r="E13">
        <v>1</v>
      </c>
    </row>
    <row r="14" spans="1:5" x14ac:dyDescent="0.35">
      <c r="A14">
        <f>Table!A14</f>
        <v>2</v>
      </c>
      <c r="B14">
        <f>Table!B14</f>
        <v>19612695</v>
      </c>
      <c r="C14">
        <f t="shared" si="0"/>
        <v>19612695</v>
      </c>
      <c r="D14" t="str">
        <f>Table!J14&amp;"/"&amp;Table!I14</f>
        <v>C/A</v>
      </c>
      <c r="E14">
        <v>1</v>
      </c>
    </row>
    <row r="15" spans="1:5" x14ac:dyDescent="0.35">
      <c r="A15">
        <f>Table!A15</f>
        <v>2</v>
      </c>
      <c r="B15">
        <f>Table!B15</f>
        <v>61876498</v>
      </c>
      <c r="C15">
        <f t="shared" si="0"/>
        <v>61876498</v>
      </c>
      <c r="D15" t="str">
        <f>Table!J15&amp;"/"&amp;Table!I15</f>
        <v>A/C</v>
      </c>
      <c r="E15">
        <v>1</v>
      </c>
    </row>
    <row r="16" spans="1:5" x14ac:dyDescent="0.35">
      <c r="A16">
        <f>Table!A16</f>
        <v>2</v>
      </c>
      <c r="B16">
        <f>Table!B16</f>
        <v>61880556</v>
      </c>
      <c r="C16">
        <f t="shared" si="0"/>
        <v>61880556</v>
      </c>
      <c r="D16" t="str">
        <f>Table!J16&amp;"/"&amp;Table!I16</f>
        <v>G/A</v>
      </c>
      <c r="E16">
        <v>1</v>
      </c>
    </row>
    <row r="17" spans="1:5" x14ac:dyDescent="0.35">
      <c r="A17">
        <f>Table!A17</f>
        <v>2</v>
      </c>
      <c r="B17">
        <f>Table!B17</f>
        <v>61897779</v>
      </c>
      <c r="C17">
        <f t="shared" si="0"/>
        <v>61897779</v>
      </c>
      <c r="D17" t="str">
        <f>Table!J17&amp;"/"&amp;Table!I17</f>
        <v>A/G</v>
      </c>
      <c r="E17">
        <v>1</v>
      </c>
    </row>
    <row r="18" spans="1:5" x14ac:dyDescent="0.35">
      <c r="A18">
        <f>Table!A18</f>
        <v>2</v>
      </c>
      <c r="B18">
        <f>Table!B18</f>
        <v>61901702</v>
      </c>
      <c r="C18">
        <f t="shared" si="0"/>
        <v>61901702</v>
      </c>
      <c r="D18" t="str">
        <f>Table!J18&amp;"/"&amp;Table!I18</f>
        <v>A/G</v>
      </c>
      <c r="E18">
        <v>1</v>
      </c>
    </row>
    <row r="19" spans="1:5" x14ac:dyDescent="0.35">
      <c r="A19">
        <f>Table!A19</f>
        <v>2</v>
      </c>
      <c r="B19">
        <f>Table!B19</f>
        <v>71434345</v>
      </c>
      <c r="C19">
        <f t="shared" si="0"/>
        <v>71434345</v>
      </c>
      <c r="D19" t="str">
        <f>Table!J19&amp;"/"&amp;Table!I19</f>
        <v>G/A</v>
      </c>
      <c r="E19">
        <v>1</v>
      </c>
    </row>
    <row r="20" spans="1:5" x14ac:dyDescent="0.35">
      <c r="A20">
        <f>Table!A20</f>
        <v>3</v>
      </c>
      <c r="B20">
        <f>Table!B20</f>
        <v>17490492</v>
      </c>
      <c r="C20">
        <f t="shared" si="0"/>
        <v>17490492</v>
      </c>
      <c r="D20" t="str">
        <f>Table!J20&amp;"/"&amp;Table!I20</f>
        <v>A/G</v>
      </c>
      <c r="E20">
        <v>1</v>
      </c>
    </row>
    <row r="21" spans="1:5" x14ac:dyDescent="0.35">
      <c r="A21">
        <f>Table!A21</f>
        <v>3</v>
      </c>
      <c r="B21">
        <f>Table!B21</f>
        <v>17501276</v>
      </c>
      <c r="C21">
        <f t="shared" si="0"/>
        <v>17501276</v>
      </c>
      <c r="D21" t="str">
        <f>Table!J21&amp;"/"&amp;Table!I21</f>
        <v>A/C</v>
      </c>
      <c r="E21">
        <v>1</v>
      </c>
    </row>
    <row r="22" spans="1:5" x14ac:dyDescent="0.35">
      <c r="A22">
        <f>Table!A22</f>
        <v>3</v>
      </c>
      <c r="B22">
        <f>Table!B22</f>
        <v>17516194</v>
      </c>
      <c r="C22">
        <f t="shared" si="0"/>
        <v>17516194</v>
      </c>
      <c r="D22" t="str">
        <f>Table!J22&amp;"/"&amp;Table!I22</f>
        <v>G/A</v>
      </c>
      <c r="E22">
        <v>1</v>
      </c>
    </row>
    <row r="23" spans="1:5" x14ac:dyDescent="0.35">
      <c r="A23">
        <f>Table!A23</f>
        <v>3</v>
      </c>
      <c r="B23">
        <f>Table!B23</f>
        <v>40271682</v>
      </c>
      <c r="C23">
        <f t="shared" si="0"/>
        <v>40271682</v>
      </c>
      <c r="D23" t="str">
        <f>Table!J23&amp;"/"&amp;Table!I23</f>
        <v>A/G</v>
      </c>
      <c r="E23">
        <v>1</v>
      </c>
    </row>
    <row r="24" spans="1:5" x14ac:dyDescent="0.35">
      <c r="A24">
        <f>Table!A24</f>
        <v>3</v>
      </c>
      <c r="B24">
        <f>Table!B24</f>
        <v>40285461</v>
      </c>
      <c r="C24">
        <f t="shared" si="0"/>
        <v>40285461</v>
      </c>
      <c r="D24" t="str">
        <f>Table!J24&amp;"/"&amp;Table!I24</f>
        <v>A/G</v>
      </c>
      <c r="E24">
        <v>1</v>
      </c>
    </row>
    <row r="25" spans="1:5" x14ac:dyDescent="0.35">
      <c r="A25">
        <f>Table!A25</f>
        <v>3</v>
      </c>
      <c r="B25">
        <f>Table!B25</f>
        <v>40288466</v>
      </c>
      <c r="C25">
        <f t="shared" si="0"/>
        <v>40288466</v>
      </c>
      <c r="D25" t="str">
        <f>Table!J25&amp;"/"&amp;Table!I25</f>
        <v>G/A</v>
      </c>
      <c r="E25">
        <v>1</v>
      </c>
    </row>
    <row r="26" spans="1:5" x14ac:dyDescent="0.35">
      <c r="A26">
        <f>Table!A26</f>
        <v>3</v>
      </c>
      <c r="B26">
        <f>Table!B26</f>
        <v>40302288</v>
      </c>
      <c r="C26">
        <f t="shared" si="0"/>
        <v>40302288</v>
      </c>
      <c r="D26" t="str">
        <f>Table!J26&amp;"/"&amp;Table!I26</f>
        <v>G/A</v>
      </c>
      <c r="E26">
        <v>1</v>
      </c>
    </row>
    <row r="27" spans="1:5" x14ac:dyDescent="0.35">
      <c r="A27">
        <f>Table!A27</f>
        <v>3</v>
      </c>
      <c r="B27">
        <f>Table!B27</f>
        <v>40429653</v>
      </c>
      <c r="C27">
        <f t="shared" si="0"/>
        <v>40429653</v>
      </c>
      <c r="D27" t="str">
        <f>Table!J27&amp;"/"&amp;Table!I27</f>
        <v>C/A</v>
      </c>
      <c r="E27">
        <v>1</v>
      </c>
    </row>
    <row r="28" spans="1:5" x14ac:dyDescent="0.35">
      <c r="A28">
        <f>Table!A28</f>
        <v>3</v>
      </c>
      <c r="B28">
        <f>Table!B28</f>
        <v>40482806</v>
      </c>
      <c r="C28">
        <f t="shared" si="0"/>
        <v>40482806</v>
      </c>
      <c r="D28" t="str">
        <f>Table!J28&amp;"/"&amp;Table!I28</f>
        <v>G/A</v>
      </c>
      <c r="E28">
        <v>1</v>
      </c>
    </row>
    <row r="29" spans="1:5" x14ac:dyDescent="0.35">
      <c r="A29">
        <f>Table!A29</f>
        <v>3</v>
      </c>
      <c r="B29">
        <f>Table!B29</f>
        <v>50496977</v>
      </c>
      <c r="C29">
        <f t="shared" si="0"/>
        <v>50496977</v>
      </c>
      <c r="D29" t="str">
        <f>Table!J29&amp;"/"&amp;Table!I29</f>
        <v>G/A</v>
      </c>
      <c r="E29">
        <v>1</v>
      </c>
    </row>
    <row r="30" spans="1:5" x14ac:dyDescent="0.35">
      <c r="A30">
        <f>Table!A30</f>
        <v>3</v>
      </c>
      <c r="B30">
        <f>Table!B30</f>
        <v>50517218</v>
      </c>
      <c r="C30">
        <f t="shared" si="0"/>
        <v>50517218</v>
      </c>
      <c r="D30" t="str">
        <f>Table!J30&amp;"/"&amp;Table!I30</f>
        <v>A/G</v>
      </c>
      <c r="E30">
        <v>1</v>
      </c>
    </row>
    <row r="31" spans="1:5" x14ac:dyDescent="0.35">
      <c r="A31">
        <f>Table!A31</f>
        <v>3</v>
      </c>
      <c r="B31">
        <f>Table!B31</f>
        <v>72708942</v>
      </c>
      <c r="C31">
        <f t="shared" si="0"/>
        <v>72708942</v>
      </c>
      <c r="D31" t="str">
        <f>Table!J31&amp;"/"&amp;Table!I31</f>
        <v>C/A</v>
      </c>
      <c r="E31">
        <v>1</v>
      </c>
    </row>
    <row r="32" spans="1:5" x14ac:dyDescent="0.35">
      <c r="A32">
        <f>Table!A32</f>
        <v>4</v>
      </c>
      <c r="B32">
        <f>Table!B32</f>
        <v>3048691</v>
      </c>
      <c r="C32">
        <f t="shared" si="0"/>
        <v>3048691</v>
      </c>
      <c r="D32" t="str">
        <f>Table!J32&amp;"/"&amp;Table!I32</f>
        <v>G/A</v>
      </c>
      <c r="E32">
        <v>1</v>
      </c>
    </row>
    <row r="33" spans="1:5" x14ac:dyDescent="0.35">
      <c r="A33">
        <f>Table!A33</f>
        <v>4</v>
      </c>
      <c r="B33">
        <f>Table!B33</f>
        <v>3071741</v>
      </c>
      <c r="C33">
        <f t="shared" si="0"/>
        <v>3071741</v>
      </c>
      <c r="D33" t="str">
        <f>Table!J33&amp;"/"&amp;Table!I33</f>
        <v>A/G</v>
      </c>
      <c r="E33">
        <v>1</v>
      </c>
    </row>
    <row r="34" spans="1:5" x14ac:dyDescent="0.35">
      <c r="A34">
        <f>Table!A34</f>
        <v>4</v>
      </c>
      <c r="B34">
        <f>Table!B34</f>
        <v>3082925</v>
      </c>
      <c r="C34">
        <f t="shared" si="0"/>
        <v>3082925</v>
      </c>
      <c r="D34" t="str">
        <f>Table!J34&amp;"/"&amp;Table!I34</f>
        <v>A/G</v>
      </c>
      <c r="E34">
        <v>1</v>
      </c>
    </row>
    <row r="35" spans="1:5" x14ac:dyDescent="0.35">
      <c r="A35">
        <f>Table!A35</f>
        <v>4</v>
      </c>
      <c r="B35">
        <f>Table!B35</f>
        <v>3126439</v>
      </c>
      <c r="C35">
        <f t="shared" si="0"/>
        <v>3126439</v>
      </c>
      <c r="D35" t="str">
        <f>Table!J35&amp;"/"&amp;Table!I35</f>
        <v>G/A</v>
      </c>
      <c r="E35">
        <v>1</v>
      </c>
    </row>
    <row r="36" spans="1:5" x14ac:dyDescent="0.35">
      <c r="A36">
        <f>Table!A36</f>
        <v>4</v>
      </c>
      <c r="B36">
        <f>Table!B36</f>
        <v>3146777</v>
      </c>
      <c r="C36">
        <f t="shared" si="0"/>
        <v>3146777</v>
      </c>
      <c r="D36" t="str">
        <f>Table!J36&amp;"/"&amp;Table!I36</f>
        <v>A/G</v>
      </c>
      <c r="E36">
        <v>1</v>
      </c>
    </row>
    <row r="37" spans="1:5" x14ac:dyDescent="0.35">
      <c r="A37">
        <f>Table!A37</f>
        <v>4</v>
      </c>
      <c r="B37">
        <f>Table!B37</f>
        <v>14435498</v>
      </c>
      <c r="C37">
        <f t="shared" si="0"/>
        <v>14435498</v>
      </c>
      <c r="D37" t="str">
        <f>Table!J37&amp;"/"&amp;Table!I37</f>
        <v>A/G</v>
      </c>
      <c r="E37">
        <v>1</v>
      </c>
    </row>
    <row r="38" spans="1:5" x14ac:dyDescent="0.35">
      <c r="A38">
        <f>Table!A38</f>
        <v>4</v>
      </c>
      <c r="B38">
        <f>Table!B38</f>
        <v>14577608</v>
      </c>
      <c r="C38">
        <f t="shared" si="0"/>
        <v>14577608</v>
      </c>
      <c r="D38" t="str">
        <f>Table!J38&amp;"/"&amp;Table!I38</f>
        <v>A/G</v>
      </c>
      <c r="E38">
        <v>1</v>
      </c>
    </row>
    <row r="39" spans="1:5" x14ac:dyDescent="0.35">
      <c r="A39">
        <f>Table!A39</f>
        <v>4</v>
      </c>
      <c r="B39">
        <f>Table!B39</f>
        <v>17518453</v>
      </c>
      <c r="C39">
        <f t="shared" si="0"/>
        <v>17518453</v>
      </c>
      <c r="D39" t="str">
        <f>Table!J39&amp;"/"&amp;Table!I39</f>
        <v>G/A</v>
      </c>
      <c r="E39">
        <v>1</v>
      </c>
    </row>
    <row r="40" spans="1:5" x14ac:dyDescent="0.35">
      <c r="A40">
        <f>Table!A40</f>
        <v>4</v>
      </c>
      <c r="B40">
        <f>Table!B40</f>
        <v>57340831</v>
      </c>
      <c r="C40">
        <f t="shared" si="0"/>
        <v>57340831</v>
      </c>
      <c r="D40" t="str">
        <f>Table!J40&amp;"/"&amp;Table!I40</f>
        <v>C/A</v>
      </c>
      <c r="E40">
        <v>1</v>
      </c>
    </row>
    <row r="41" spans="1:5" x14ac:dyDescent="0.35">
      <c r="A41">
        <f>Table!A41</f>
        <v>4</v>
      </c>
      <c r="B41">
        <f>Table!B41</f>
        <v>57345395</v>
      </c>
      <c r="C41">
        <f t="shared" si="0"/>
        <v>57345395</v>
      </c>
      <c r="D41" t="str">
        <f>Table!J41&amp;"/"&amp;Table!I41</f>
        <v>C/A</v>
      </c>
      <c r="E41">
        <v>1</v>
      </c>
    </row>
    <row r="42" spans="1:5" x14ac:dyDescent="0.35">
      <c r="A42">
        <f>Table!A42</f>
        <v>4</v>
      </c>
      <c r="B42">
        <f>Table!B42</f>
        <v>57366377</v>
      </c>
      <c r="C42">
        <f t="shared" si="0"/>
        <v>57366377</v>
      </c>
      <c r="D42" t="str">
        <f>Table!J42&amp;"/"&amp;Table!I42</f>
        <v>G/A</v>
      </c>
      <c r="E42">
        <v>1</v>
      </c>
    </row>
    <row r="43" spans="1:5" x14ac:dyDescent="0.35">
      <c r="A43">
        <f>Table!A43</f>
        <v>4</v>
      </c>
      <c r="B43">
        <f>Table!B43</f>
        <v>57377127</v>
      </c>
      <c r="C43">
        <f t="shared" si="0"/>
        <v>57377127</v>
      </c>
      <c r="D43" t="str">
        <f>Table!J43&amp;"/"&amp;Table!I43</f>
        <v>A/C</v>
      </c>
      <c r="E43">
        <v>1</v>
      </c>
    </row>
    <row r="44" spans="1:5" x14ac:dyDescent="0.35">
      <c r="A44">
        <f>Table!A44</f>
        <v>4</v>
      </c>
      <c r="B44">
        <f>Table!B44</f>
        <v>79892825</v>
      </c>
      <c r="C44">
        <f t="shared" si="0"/>
        <v>79892825</v>
      </c>
      <c r="D44" t="str">
        <f>Table!J44&amp;"/"&amp;Table!I44</f>
        <v>A/G</v>
      </c>
      <c r="E44">
        <v>1</v>
      </c>
    </row>
    <row r="45" spans="1:5" x14ac:dyDescent="0.35">
      <c r="A45">
        <f>Table!A45</f>
        <v>4</v>
      </c>
      <c r="B45">
        <f>Table!B45</f>
        <v>79915023</v>
      </c>
      <c r="C45">
        <f t="shared" si="0"/>
        <v>79915023</v>
      </c>
      <c r="D45" t="str">
        <f>Table!J45&amp;"/"&amp;Table!I45</f>
        <v>G/A</v>
      </c>
      <c r="E45">
        <v>1</v>
      </c>
    </row>
    <row r="46" spans="1:5" x14ac:dyDescent="0.35">
      <c r="A46">
        <f>Table!A46</f>
        <v>4</v>
      </c>
      <c r="B46">
        <f>Table!B46</f>
        <v>79926461</v>
      </c>
      <c r="C46">
        <f t="shared" si="0"/>
        <v>79926461</v>
      </c>
      <c r="D46" t="str">
        <f>Table!J46&amp;"/"&amp;Table!I46</f>
        <v>G/A</v>
      </c>
      <c r="E46">
        <v>1</v>
      </c>
    </row>
    <row r="47" spans="1:5" x14ac:dyDescent="0.35">
      <c r="A47">
        <f>Table!A47</f>
        <v>4</v>
      </c>
      <c r="B47">
        <f>Table!B47</f>
        <v>80374988</v>
      </c>
      <c r="C47">
        <f t="shared" si="0"/>
        <v>80374988</v>
      </c>
      <c r="D47" t="str">
        <f>Table!J47&amp;"/"&amp;Table!I47</f>
        <v>G/A</v>
      </c>
      <c r="E47">
        <v>1</v>
      </c>
    </row>
    <row r="48" spans="1:5" x14ac:dyDescent="0.35">
      <c r="A48">
        <f>Table!A48</f>
        <v>4</v>
      </c>
      <c r="B48">
        <f>Table!B48</f>
        <v>80388346</v>
      </c>
      <c r="C48">
        <f t="shared" si="0"/>
        <v>80388346</v>
      </c>
      <c r="D48" t="str">
        <f>Table!J48&amp;"/"&amp;Table!I48</f>
        <v>A/G</v>
      </c>
      <c r="E48">
        <v>1</v>
      </c>
    </row>
    <row r="49" spans="1:5" x14ac:dyDescent="0.35">
      <c r="A49">
        <f>Table!A49</f>
        <v>5</v>
      </c>
      <c r="B49">
        <f>Table!B49</f>
        <v>3662272</v>
      </c>
      <c r="C49">
        <f t="shared" si="0"/>
        <v>3662272</v>
      </c>
      <c r="D49" t="str">
        <f>Table!J49&amp;"/"&amp;Table!I49</f>
        <v>A/G</v>
      </c>
      <c r="E49">
        <v>1</v>
      </c>
    </row>
    <row r="50" spans="1:5" x14ac:dyDescent="0.35">
      <c r="A50">
        <f>Table!A50</f>
        <v>5</v>
      </c>
      <c r="B50">
        <f>Table!B50</f>
        <v>3668337</v>
      </c>
      <c r="C50">
        <f t="shared" si="0"/>
        <v>3668337</v>
      </c>
      <c r="D50" t="str">
        <f>Table!J50&amp;"/"&amp;Table!I50</f>
        <v>C/A</v>
      </c>
      <c r="E50">
        <v>1</v>
      </c>
    </row>
    <row r="51" spans="1:5" x14ac:dyDescent="0.35">
      <c r="A51">
        <f>Table!A51</f>
        <v>5</v>
      </c>
      <c r="B51">
        <f>Table!B51</f>
        <v>3807420</v>
      </c>
      <c r="C51">
        <f t="shared" si="0"/>
        <v>3807420</v>
      </c>
      <c r="D51" t="str">
        <f>Table!J51&amp;"/"&amp;Table!I51</f>
        <v>G/A</v>
      </c>
      <c r="E51">
        <v>1</v>
      </c>
    </row>
    <row r="52" spans="1:5" x14ac:dyDescent="0.35">
      <c r="A52">
        <f>Table!A52</f>
        <v>5</v>
      </c>
      <c r="B52">
        <f>Table!B52</f>
        <v>4064061</v>
      </c>
      <c r="C52">
        <f t="shared" si="0"/>
        <v>4064061</v>
      </c>
      <c r="D52" t="str">
        <f>Table!J52&amp;"/"&amp;Table!I52</f>
        <v>G/A</v>
      </c>
      <c r="E52">
        <v>1</v>
      </c>
    </row>
    <row r="53" spans="1:5" x14ac:dyDescent="0.35">
      <c r="A53">
        <f>Table!A53</f>
        <v>5</v>
      </c>
      <c r="B53">
        <f>Table!B53</f>
        <v>4093514</v>
      </c>
      <c r="C53">
        <f t="shared" si="0"/>
        <v>4093514</v>
      </c>
      <c r="D53" t="str">
        <f>Table!J53&amp;"/"&amp;Table!I53</f>
        <v>A/G</v>
      </c>
      <c r="E53">
        <v>1</v>
      </c>
    </row>
    <row r="54" spans="1:5" x14ac:dyDescent="0.35">
      <c r="A54">
        <f>Table!A54</f>
        <v>5</v>
      </c>
      <c r="B54">
        <f>Table!B54</f>
        <v>6838932</v>
      </c>
      <c r="C54">
        <f t="shared" si="0"/>
        <v>6838932</v>
      </c>
      <c r="D54" t="str">
        <f>Table!J54&amp;"/"&amp;Table!I54</f>
        <v>G/A</v>
      </c>
      <c r="E54">
        <v>1</v>
      </c>
    </row>
    <row r="55" spans="1:5" x14ac:dyDescent="0.35">
      <c r="A55">
        <f>Table!A55</f>
        <v>5</v>
      </c>
      <c r="B55">
        <f>Table!B55</f>
        <v>6845530</v>
      </c>
      <c r="C55">
        <f t="shared" si="0"/>
        <v>6845530</v>
      </c>
      <c r="D55" t="str">
        <f>Table!J55&amp;"/"&amp;Table!I55</f>
        <v>A/G</v>
      </c>
      <c r="E55">
        <v>1</v>
      </c>
    </row>
    <row r="56" spans="1:5" x14ac:dyDescent="0.35">
      <c r="A56">
        <f>Table!A56</f>
        <v>5</v>
      </c>
      <c r="B56">
        <f>Table!B56</f>
        <v>6859691</v>
      </c>
      <c r="C56">
        <f t="shared" si="0"/>
        <v>6859691</v>
      </c>
      <c r="D56" t="str">
        <f>Table!J56&amp;"/"&amp;Table!I56</f>
        <v>A/G</v>
      </c>
      <c r="E56">
        <v>1</v>
      </c>
    </row>
    <row r="57" spans="1:5" x14ac:dyDescent="0.35">
      <c r="A57">
        <f>Table!A57</f>
        <v>5</v>
      </c>
      <c r="B57">
        <f>Table!B57</f>
        <v>34062036</v>
      </c>
      <c r="C57">
        <f t="shared" si="0"/>
        <v>34062036</v>
      </c>
      <c r="D57" t="str">
        <f>Table!J57&amp;"/"&amp;Table!I57</f>
        <v>G/A</v>
      </c>
      <c r="E57">
        <v>1</v>
      </c>
    </row>
    <row r="58" spans="1:5" x14ac:dyDescent="0.35">
      <c r="A58">
        <f>Table!A58</f>
        <v>5</v>
      </c>
      <c r="B58">
        <f>Table!B58</f>
        <v>40202215</v>
      </c>
      <c r="C58">
        <f t="shared" si="0"/>
        <v>40202215</v>
      </c>
      <c r="D58" t="str">
        <f>Table!J58&amp;"/"&amp;Table!I58</f>
        <v>G/A</v>
      </c>
      <c r="E58">
        <v>1</v>
      </c>
    </row>
    <row r="59" spans="1:5" x14ac:dyDescent="0.35">
      <c r="A59">
        <f>Table!A59</f>
        <v>5</v>
      </c>
      <c r="B59">
        <f>Table!B59</f>
        <v>42006811</v>
      </c>
      <c r="C59">
        <f t="shared" si="0"/>
        <v>42006811</v>
      </c>
      <c r="D59" t="str">
        <f>Table!J59&amp;"/"&amp;Table!I59</f>
        <v>G/A</v>
      </c>
      <c r="E59">
        <v>1</v>
      </c>
    </row>
    <row r="60" spans="1:5" x14ac:dyDescent="0.35">
      <c r="A60">
        <f>Table!A60</f>
        <v>5</v>
      </c>
      <c r="B60">
        <f>Table!B60</f>
        <v>42038858</v>
      </c>
      <c r="C60">
        <f t="shared" si="0"/>
        <v>42038858</v>
      </c>
      <c r="D60" t="str">
        <f>Table!J60&amp;"/"&amp;Table!I60</f>
        <v>A/G</v>
      </c>
      <c r="E60">
        <v>1</v>
      </c>
    </row>
    <row r="61" spans="1:5" x14ac:dyDescent="0.35">
      <c r="A61">
        <f>Table!A61</f>
        <v>5</v>
      </c>
      <c r="B61">
        <f>Table!B61</f>
        <v>42067631</v>
      </c>
      <c r="C61">
        <f t="shared" si="0"/>
        <v>42067631</v>
      </c>
      <c r="D61" t="str">
        <f>Table!J61&amp;"/"&amp;Table!I61</f>
        <v>A/G</v>
      </c>
      <c r="E61">
        <v>1</v>
      </c>
    </row>
    <row r="62" spans="1:5" x14ac:dyDescent="0.35">
      <c r="A62">
        <f>Table!A62</f>
        <v>5</v>
      </c>
      <c r="B62">
        <f>Table!B62</f>
        <v>42068464</v>
      </c>
      <c r="C62">
        <f t="shared" si="0"/>
        <v>42068464</v>
      </c>
      <c r="D62" t="str">
        <f>Table!J62&amp;"/"&amp;Table!I62</f>
        <v>G/C</v>
      </c>
      <c r="E62">
        <v>1</v>
      </c>
    </row>
    <row r="63" spans="1:5" x14ac:dyDescent="0.35">
      <c r="A63">
        <f>Table!A63</f>
        <v>6</v>
      </c>
      <c r="B63">
        <f>Table!B63</f>
        <v>33476699</v>
      </c>
      <c r="C63">
        <f t="shared" si="0"/>
        <v>33476699</v>
      </c>
      <c r="D63" t="str">
        <f>Table!J63&amp;"/"&amp;Table!I63</f>
        <v>A/G</v>
      </c>
      <c r="E63">
        <v>1</v>
      </c>
    </row>
    <row r="64" spans="1:5" x14ac:dyDescent="0.35">
      <c r="A64">
        <f>Table!A64</f>
        <v>6</v>
      </c>
      <c r="B64">
        <f>Table!B64</f>
        <v>33487301</v>
      </c>
      <c r="C64">
        <f t="shared" si="0"/>
        <v>33487301</v>
      </c>
      <c r="D64" t="str">
        <f>Table!J64&amp;"/"&amp;Table!I64</f>
        <v>A/G</v>
      </c>
      <c r="E64">
        <v>1</v>
      </c>
    </row>
    <row r="65" spans="1:5" x14ac:dyDescent="0.35">
      <c r="A65">
        <f>Table!A65</f>
        <v>6</v>
      </c>
      <c r="B65">
        <f>Table!B65</f>
        <v>33510473</v>
      </c>
      <c r="C65">
        <f t="shared" si="0"/>
        <v>33510473</v>
      </c>
      <c r="D65" t="str">
        <f>Table!J65&amp;"/"&amp;Table!I65</f>
        <v>G/C</v>
      </c>
      <c r="E65">
        <v>1</v>
      </c>
    </row>
    <row r="66" spans="1:5" x14ac:dyDescent="0.35">
      <c r="A66">
        <f>Table!A66</f>
        <v>6</v>
      </c>
      <c r="B66">
        <f>Table!B66</f>
        <v>33515108</v>
      </c>
      <c r="C66">
        <f t="shared" si="0"/>
        <v>33515108</v>
      </c>
      <c r="D66" t="str">
        <f>Table!J66&amp;"/"&amp;Table!I66</f>
        <v>A/G</v>
      </c>
      <c r="E66">
        <v>1</v>
      </c>
    </row>
    <row r="67" spans="1:5" x14ac:dyDescent="0.35">
      <c r="A67">
        <f>Table!A67</f>
        <v>6</v>
      </c>
      <c r="B67">
        <f>Table!B67</f>
        <v>33536974</v>
      </c>
      <c r="C67">
        <f t="shared" ref="C67:C130" si="1">B67</f>
        <v>33536974</v>
      </c>
      <c r="D67" t="str">
        <f>Table!J67&amp;"/"&amp;Table!I67</f>
        <v>A/G</v>
      </c>
      <c r="E67">
        <v>1</v>
      </c>
    </row>
    <row r="68" spans="1:5" x14ac:dyDescent="0.35">
      <c r="A68">
        <f>Table!A68</f>
        <v>6</v>
      </c>
      <c r="B68">
        <f>Table!B68</f>
        <v>33550064</v>
      </c>
      <c r="C68">
        <f t="shared" si="1"/>
        <v>33550064</v>
      </c>
      <c r="D68" t="str">
        <f>Table!J68&amp;"/"&amp;Table!I68</f>
        <v>G/C</v>
      </c>
      <c r="E68">
        <v>1</v>
      </c>
    </row>
    <row r="69" spans="1:5" x14ac:dyDescent="0.35">
      <c r="A69">
        <f>Table!A69</f>
        <v>6</v>
      </c>
      <c r="B69">
        <f>Table!B69</f>
        <v>33557870</v>
      </c>
      <c r="C69">
        <f t="shared" si="1"/>
        <v>33557870</v>
      </c>
      <c r="D69" t="str">
        <f>Table!J69&amp;"/"&amp;Table!I69</f>
        <v>C/A</v>
      </c>
      <c r="E69">
        <v>1</v>
      </c>
    </row>
    <row r="70" spans="1:5" x14ac:dyDescent="0.35">
      <c r="A70">
        <f>Table!A70</f>
        <v>6</v>
      </c>
      <c r="B70">
        <f>Table!B70</f>
        <v>33564506</v>
      </c>
      <c r="C70">
        <f t="shared" si="1"/>
        <v>33564506</v>
      </c>
      <c r="D70" t="str">
        <f>Table!J70&amp;"/"&amp;Table!I70</f>
        <v>G/A</v>
      </c>
      <c r="E70">
        <v>1</v>
      </c>
    </row>
    <row r="71" spans="1:5" x14ac:dyDescent="0.35">
      <c r="A71">
        <f>Table!A71</f>
        <v>6</v>
      </c>
      <c r="B71">
        <f>Table!B71</f>
        <v>33577636</v>
      </c>
      <c r="C71">
        <f t="shared" si="1"/>
        <v>33577636</v>
      </c>
      <c r="D71" t="str">
        <f>Table!J71&amp;"/"&amp;Table!I71</f>
        <v>A/G</v>
      </c>
      <c r="E71">
        <v>1</v>
      </c>
    </row>
    <row r="72" spans="1:5" x14ac:dyDescent="0.35">
      <c r="A72">
        <f>Table!A72</f>
        <v>6</v>
      </c>
      <c r="B72">
        <f>Table!B72</f>
        <v>33587985</v>
      </c>
      <c r="C72">
        <f t="shared" si="1"/>
        <v>33587985</v>
      </c>
      <c r="D72" t="str">
        <f>Table!J72&amp;"/"&amp;Table!I72</f>
        <v>A/C</v>
      </c>
      <c r="E72">
        <v>1</v>
      </c>
    </row>
    <row r="73" spans="1:5" x14ac:dyDescent="0.35">
      <c r="A73">
        <f>Table!A73</f>
        <v>6</v>
      </c>
      <c r="B73">
        <f>Table!B73</f>
        <v>33607897</v>
      </c>
      <c r="C73">
        <f t="shared" si="1"/>
        <v>33607897</v>
      </c>
      <c r="D73" t="str">
        <f>Table!J73&amp;"/"&amp;Table!I73</f>
        <v>G/A</v>
      </c>
      <c r="E73">
        <v>1</v>
      </c>
    </row>
    <row r="74" spans="1:5" x14ac:dyDescent="0.35">
      <c r="A74">
        <f>Table!A74</f>
        <v>6</v>
      </c>
      <c r="B74">
        <f>Table!B74</f>
        <v>33612550</v>
      </c>
      <c r="C74">
        <f t="shared" si="1"/>
        <v>33612550</v>
      </c>
      <c r="D74" t="str">
        <f>Table!J74&amp;"/"&amp;Table!I74</f>
        <v>G/A</v>
      </c>
      <c r="E74">
        <v>1</v>
      </c>
    </row>
    <row r="75" spans="1:5" x14ac:dyDescent="0.35">
      <c r="A75">
        <f>Table!A75</f>
        <v>6</v>
      </c>
      <c r="B75">
        <f>Table!B75</f>
        <v>33723176</v>
      </c>
      <c r="C75">
        <f t="shared" si="1"/>
        <v>33723176</v>
      </c>
      <c r="D75" t="str">
        <f>Table!J75&amp;"/"&amp;Table!I75</f>
        <v>A/G</v>
      </c>
      <c r="E75">
        <v>1</v>
      </c>
    </row>
    <row r="76" spans="1:5" x14ac:dyDescent="0.35">
      <c r="A76">
        <f>Table!A76</f>
        <v>6</v>
      </c>
      <c r="B76">
        <f>Table!B76</f>
        <v>33739474</v>
      </c>
      <c r="C76">
        <f t="shared" si="1"/>
        <v>33739474</v>
      </c>
      <c r="D76" t="str">
        <f>Table!J76&amp;"/"&amp;Table!I76</f>
        <v>G/A</v>
      </c>
      <c r="E76">
        <v>1</v>
      </c>
    </row>
    <row r="77" spans="1:5" x14ac:dyDescent="0.35">
      <c r="A77">
        <f>Table!A77</f>
        <v>6</v>
      </c>
      <c r="B77">
        <f>Table!B77</f>
        <v>47344887</v>
      </c>
      <c r="C77">
        <f t="shared" si="1"/>
        <v>47344887</v>
      </c>
      <c r="D77" t="str">
        <f>Table!J77&amp;"/"&amp;Table!I77</f>
        <v>A/G</v>
      </c>
      <c r="E77">
        <v>1</v>
      </c>
    </row>
    <row r="78" spans="1:5" x14ac:dyDescent="0.35">
      <c r="A78">
        <f>Table!A78</f>
        <v>6</v>
      </c>
      <c r="B78">
        <f>Table!B78</f>
        <v>47380543</v>
      </c>
      <c r="C78">
        <f t="shared" si="1"/>
        <v>47380543</v>
      </c>
      <c r="D78" t="str">
        <f>Table!J78&amp;"/"&amp;Table!I78</f>
        <v>A/G</v>
      </c>
      <c r="E78">
        <v>1</v>
      </c>
    </row>
    <row r="79" spans="1:5" x14ac:dyDescent="0.35">
      <c r="A79">
        <f>Table!A79</f>
        <v>7</v>
      </c>
      <c r="B79">
        <f>Table!B79</f>
        <v>24652821</v>
      </c>
      <c r="C79">
        <f t="shared" si="1"/>
        <v>24652821</v>
      </c>
      <c r="D79" t="str">
        <f>Table!J79&amp;"/"&amp;Table!I79</f>
        <v>A/G</v>
      </c>
      <c r="E79">
        <v>1</v>
      </c>
    </row>
    <row r="80" spans="1:5" x14ac:dyDescent="0.35">
      <c r="A80">
        <f>Table!A80</f>
        <v>7</v>
      </c>
      <c r="B80">
        <f>Table!B80</f>
        <v>24664438</v>
      </c>
      <c r="C80">
        <f t="shared" si="1"/>
        <v>24664438</v>
      </c>
      <c r="D80" t="str">
        <f>Table!J80&amp;"/"&amp;Table!I80</f>
        <v>G/A</v>
      </c>
      <c r="E80">
        <v>1</v>
      </c>
    </row>
    <row r="81" spans="1:5" x14ac:dyDescent="0.35">
      <c r="A81">
        <f>Table!A81</f>
        <v>7</v>
      </c>
      <c r="B81">
        <f>Table!B81</f>
        <v>43702273</v>
      </c>
      <c r="C81">
        <f t="shared" si="1"/>
        <v>43702273</v>
      </c>
      <c r="D81" t="str">
        <f>Table!J81&amp;"/"&amp;Table!I81</f>
        <v>A/G</v>
      </c>
      <c r="E81">
        <v>1</v>
      </c>
    </row>
    <row r="82" spans="1:5" x14ac:dyDescent="0.35">
      <c r="A82">
        <f>Table!A82</f>
        <v>7</v>
      </c>
      <c r="B82">
        <f>Table!B82</f>
        <v>43719549</v>
      </c>
      <c r="C82">
        <f t="shared" si="1"/>
        <v>43719549</v>
      </c>
      <c r="D82" t="str">
        <f>Table!J82&amp;"/"&amp;Table!I82</f>
        <v>G/A</v>
      </c>
      <c r="E82">
        <v>1</v>
      </c>
    </row>
    <row r="83" spans="1:5" x14ac:dyDescent="0.35">
      <c r="A83">
        <f>Table!A83</f>
        <v>7</v>
      </c>
      <c r="B83">
        <f>Table!B83</f>
        <v>43824889</v>
      </c>
      <c r="C83">
        <f t="shared" si="1"/>
        <v>43824889</v>
      </c>
      <c r="D83" t="str">
        <f>Table!J83&amp;"/"&amp;Table!I83</f>
        <v>A/G</v>
      </c>
      <c r="E83">
        <v>1</v>
      </c>
    </row>
    <row r="84" spans="1:5" x14ac:dyDescent="0.35">
      <c r="A84">
        <f>Table!A84</f>
        <v>7</v>
      </c>
      <c r="B84">
        <f>Table!B84</f>
        <v>43839825</v>
      </c>
      <c r="C84">
        <f t="shared" si="1"/>
        <v>43839825</v>
      </c>
      <c r="D84" t="str">
        <f>Table!J84&amp;"/"&amp;Table!I84</f>
        <v>C/A</v>
      </c>
      <c r="E84">
        <v>1</v>
      </c>
    </row>
    <row r="85" spans="1:5" x14ac:dyDescent="0.35">
      <c r="A85">
        <f>Table!A85</f>
        <v>7</v>
      </c>
      <c r="B85">
        <f>Table!B85</f>
        <v>45762366</v>
      </c>
      <c r="C85">
        <f t="shared" si="1"/>
        <v>45762366</v>
      </c>
      <c r="D85" t="str">
        <f>Table!J85&amp;"/"&amp;Table!I85</f>
        <v>A/G</v>
      </c>
      <c r="E85">
        <v>1</v>
      </c>
    </row>
    <row r="86" spans="1:5" x14ac:dyDescent="0.35">
      <c r="A86">
        <f>Table!A86</f>
        <v>7</v>
      </c>
      <c r="B86">
        <f>Table!B86</f>
        <v>45847066</v>
      </c>
      <c r="C86">
        <f t="shared" si="1"/>
        <v>45847066</v>
      </c>
      <c r="D86" t="str">
        <f>Table!J86&amp;"/"&amp;Table!I86</f>
        <v>A/G</v>
      </c>
      <c r="E86">
        <v>1</v>
      </c>
    </row>
    <row r="87" spans="1:5" x14ac:dyDescent="0.35">
      <c r="A87">
        <f>Table!A87</f>
        <v>7</v>
      </c>
      <c r="B87">
        <f>Table!B87</f>
        <v>45862873</v>
      </c>
      <c r="C87">
        <f t="shared" si="1"/>
        <v>45862873</v>
      </c>
      <c r="D87" t="str">
        <f>Table!J87&amp;"/"&amp;Table!I87</f>
        <v>G/A</v>
      </c>
      <c r="E87">
        <v>1</v>
      </c>
    </row>
    <row r="88" spans="1:5" x14ac:dyDescent="0.35">
      <c r="A88">
        <f>Table!A88</f>
        <v>7</v>
      </c>
      <c r="B88">
        <f>Table!B88</f>
        <v>45870051</v>
      </c>
      <c r="C88">
        <f t="shared" si="1"/>
        <v>45870051</v>
      </c>
      <c r="D88" t="str">
        <f>Table!J88&amp;"/"&amp;Table!I88</f>
        <v>G/A</v>
      </c>
      <c r="E88">
        <v>1</v>
      </c>
    </row>
    <row r="89" spans="1:5" x14ac:dyDescent="0.35">
      <c r="A89">
        <f>Table!A89</f>
        <v>7</v>
      </c>
      <c r="B89">
        <f>Table!B89</f>
        <v>45888863</v>
      </c>
      <c r="C89">
        <f t="shared" si="1"/>
        <v>45888863</v>
      </c>
      <c r="D89" t="str">
        <f>Table!J89&amp;"/"&amp;Table!I89</f>
        <v>A/G</v>
      </c>
      <c r="E89">
        <v>1</v>
      </c>
    </row>
    <row r="90" spans="1:5" x14ac:dyDescent="0.35">
      <c r="A90">
        <f>Table!A90</f>
        <v>7</v>
      </c>
      <c r="B90">
        <f>Table!B90</f>
        <v>45909278</v>
      </c>
      <c r="C90">
        <f t="shared" si="1"/>
        <v>45909278</v>
      </c>
      <c r="D90" t="str">
        <f>Table!J90&amp;"/"&amp;Table!I90</f>
        <v>G/A</v>
      </c>
      <c r="E90">
        <v>1</v>
      </c>
    </row>
    <row r="91" spans="1:5" x14ac:dyDescent="0.35">
      <c r="A91">
        <f>Table!A91</f>
        <v>7</v>
      </c>
      <c r="B91">
        <f>Table!B91</f>
        <v>45943309</v>
      </c>
      <c r="C91">
        <f t="shared" si="1"/>
        <v>45943309</v>
      </c>
      <c r="D91" t="str">
        <f>Table!J91&amp;"/"&amp;Table!I91</f>
        <v>G/A</v>
      </c>
      <c r="E91">
        <v>1</v>
      </c>
    </row>
    <row r="92" spans="1:5" x14ac:dyDescent="0.35">
      <c r="A92">
        <f>Table!A92</f>
        <v>7</v>
      </c>
      <c r="B92">
        <f>Table!B92</f>
        <v>48982155</v>
      </c>
      <c r="C92">
        <f t="shared" si="1"/>
        <v>48982155</v>
      </c>
      <c r="D92" t="str">
        <f>Table!J92&amp;"/"&amp;Table!I92</f>
        <v>G/A</v>
      </c>
      <c r="E92">
        <v>1</v>
      </c>
    </row>
    <row r="93" spans="1:5" x14ac:dyDescent="0.35">
      <c r="A93">
        <f>Table!A93</f>
        <v>7</v>
      </c>
      <c r="B93">
        <f>Table!B93</f>
        <v>54357413</v>
      </c>
      <c r="C93">
        <f t="shared" si="1"/>
        <v>54357413</v>
      </c>
      <c r="D93" t="str">
        <f>Table!J93&amp;"/"&amp;Table!I93</f>
        <v>C/A</v>
      </c>
      <c r="E93">
        <v>1</v>
      </c>
    </row>
    <row r="94" spans="1:5" x14ac:dyDescent="0.35">
      <c r="A94">
        <f>Table!A94</f>
        <v>7</v>
      </c>
      <c r="B94">
        <f>Table!B94</f>
        <v>54367434</v>
      </c>
      <c r="C94">
        <f t="shared" si="1"/>
        <v>54367434</v>
      </c>
      <c r="D94" t="str">
        <f>Table!J94&amp;"/"&amp;Table!I94</f>
        <v>G/A</v>
      </c>
      <c r="E94">
        <v>1</v>
      </c>
    </row>
    <row r="95" spans="1:5" x14ac:dyDescent="0.35">
      <c r="A95">
        <f>Table!A95</f>
        <v>7</v>
      </c>
      <c r="B95">
        <f>Table!B95</f>
        <v>54510930</v>
      </c>
      <c r="C95">
        <f t="shared" si="1"/>
        <v>54510930</v>
      </c>
      <c r="D95" t="str">
        <f>Table!J95&amp;"/"&amp;Table!I95</f>
        <v>A/G</v>
      </c>
      <c r="E95">
        <v>1</v>
      </c>
    </row>
    <row r="96" spans="1:5" x14ac:dyDescent="0.35">
      <c r="A96">
        <f>Table!A96</f>
        <v>7</v>
      </c>
      <c r="B96">
        <f>Table!B96</f>
        <v>54529565</v>
      </c>
      <c r="C96">
        <f t="shared" si="1"/>
        <v>54529565</v>
      </c>
      <c r="D96" t="str">
        <f>Table!J96&amp;"/"&amp;Table!I96</f>
        <v>G/A</v>
      </c>
      <c r="E96">
        <v>1</v>
      </c>
    </row>
    <row r="97" spans="1:5" x14ac:dyDescent="0.35">
      <c r="A97">
        <f>Table!A97</f>
        <v>7</v>
      </c>
      <c r="B97">
        <f>Table!B97</f>
        <v>56099877</v>
      </c>
      <c r="C97">
        <f t="shared" si="1"/>
        <v>56099877</v>
      </c>
      <c r="D97" t="str">
        <f>Table!J97&amp;"/"&amp;Table!I97</f>
        <v>G/A</v>
      </c>
      <c r="E97">
        <v>1</v>
      </c>
    </row>
    <row r="98" spans="1:5" x14ac:dyDescent="0.35">
      <c r="A98">
        <f>Table!A98</f>
        <v>8</v>
      </c>
      <c r="B98">
        <f>Table!B98</f>
        <v>1589632</v>
      </c>
      <c r="C98">
        <f t="shared" si="1"/>
        <v>1589632</v>
      </c>
      <c r="D98" t="str">
        <f>Table!J98&amp;"/"&amp;Table!I98</f>
        <v>A/G</v>
      </c>
      <c r="E98">
        <v>1</v>
      </c>
    </row>
    <row r="99" spans="1:5" x14ac:dyDescent="0.35">
      <c r="A99">
        <f>Table!A99</f>
        <v>8</v>
      </c>
      <c r="B99">
        <f>Table!B99</f>
        <v>1620419</v>
      </c>
      <c r="C99">
        <f t="shared" si="1"/>
        <v>1620419</v>
      </c>
      <c r="D99" t="str">
        <f>Table!J99&amp;"/"&amp;Table!I99</f>
        <v>G/C</v>
      </c>
      <c r="E99">
        <v>1</v>
      </c>
    </row>
    <row r="100" spans="1:5" x14ac:dyDescent="0.35">
      <c r="A100">
        <f>Table!A100</f>
        <v>8</v>
      </c>
      <c r="B100">
        <f>Table!B100</f>
        <v>1639245</v>
      </c>
      <c r="C100">
        <f t="shared" si="1"/>
        <v>1639245</v>
      </c>
      <c r="D100" t="str">
        <f>Table!J100&amp;"/"&amp;Table!I100</f>
        <v>A/G</v>
      </c>
      <c r="E100">
        <v>1</v>
      </c>
    </row>
    <row r="101" spans="1:5" x14ac:dyDescent="0.35">
      <c r="A101">
        <f>Table!A101</f>
        <v>8</v>
      </c>
      <c r="B101">
        <f>Table!B101</f>
        <v>1668981</v>
      </c>
      <c r="C101">
        <f t="shared" si="1"/>
        <v>1668981</v>
      </c>
      <c r="D101" t="str">
        <f>Table!J101&amp;"/"&amp;Table!I101</f>
        <v>A/G</v>
      </c>
      <c r="E101">
        <v>1</v>
      </c>
    </row>
    <row r="102" spans="1:5" x14ac:dyDescent="0.35">
      <c r="A102">
        <f>Table!A102</f>
        <v>8</v>
      </c>
      <c r="B102">
        <f>Table!B102</f>
        <v>1675719</v>
      </c>
      <c r="C102">
        <f t="shared" si="1"/>
        <v>1675719</v>
      </c>
      <c r="D102" t="str">
        <f>Table!J102&amp;"/"&amp;Table!I102</f>
        <v>A/G</v>
      </c>
      <c r="E102">
        <v>1</v>
      </c>
    </row>
    <row r="103" spans="1:5" x14ac:dyDescent="0.35">
      <c r="A103">
        <f>Table!A103</f>
        <v>8</v>
      </c>
      <c r="B103">
        <f>Table!B103</f>
        <v>7601169</v>
      </c>
      <c r="C103">
        <f t="shared" si="1"/>
        <v>7601169</v>
      </c>
      <c r="D103" t="str">
        <f>Table!J103&amp;"/"&amp;Table!I103</f>
        <v>A/G</v>
      </c>
      <c r="E103">
        <v>1</v>
      </c>
    </row>
    <row r="104" spans="1:5" x14ac:dyDescent="0.35">
      <c r="A104">
        <f>Table!A104</f>
        <v>8</v>
      </c>
      <c r="B104">
        <f>Table!B104</f>
        <v>7735497</v>
      </c>
      <c r="C104">
        <f t="shared" si="1"/>
        <v>7735497</v>
      </c>
      <c r="D104" t="str">
        <f>Table!J104&amp;"/"&amp;Table!I104</f>
        <v>G/A</v>
      </c>
      <c r="E104">
        <v>1</v>
      </c>
    </row>
    <row r="105" spans="1:5" x14ac:dyDescent="0.35">
      <c r="A105">
        <f>Table!A105</f>
        <v>8</v>
      </c>
      <c r="B105">
        <f>Table!B105</f>
        <v>21196557</v>
      </c>
      <c r="C105">
        <f t="shared" si="1"/>
        <v>21196557</v>
      </c>
      <c r="D105" t="str">
        <f>Table!J105&amp;"/"&amp;Table!I105</f>
        <v>C/A</v>
      </c>
      <c r="E105">
        <v>1</v>
      </c>
    </row>
    <row r="106" spans="1:5" x14ac:dyDescent="0.35">
      <c r="A106">
        <f>Table!A106</f>
        <v>8</v>
      </c>
      <c r="B106">
        <f>Table!B106</f>
        <v>46608702</v>
      </c>
      <c r="C106">
        <f t="shared" si="1"/>
        <v>46608702</v>
      </c>
      <c r="D106" t="str">
        <f>Table!J106&amp;"/"&amp;Table!I106</f>
        <v>G/A</v>
      </c>
      <c r="E106">
        <v>1</v>
      </c>
    </row>
    <row r="107" spans="1:5" x14ac:dyDescent="0.35">
      <c r="A107">
        <f>Table!A107</f>
        <v>9</v>
      </c>
      <c r="B107">
        <f>Table!B107</f>
        <v>29752455</v>
      </c>
      <c r="C107">
        <f t="shared" si="1"/>
        <v>29752455</v>
      </c>
      <c r="D107" t="str">
        <f>Table!J107&amp;"/"&amp;Table!I107</f>
        <v>A/G</v>
      </c>
      <c r="E107">
        <v>1</v>
      </c>
    </row>
    <row r="108" spans="1:5" x14ac:dyDescent="0.35">
      <c r="A108">
        <f>Table!A108</f>
        <v>9</v>
      </c>
      <c r="B108">
        <f>Table!B108</f>
        <v>29831895</v>
      </c>
      <c r="C108">
        <f t="shared" si="1"/>
        <v>29831895</v>
      </c>
      <c r="D108" t="str">
        <f>Table!J108&amp;"/"&amp;Table!I108</f>
        <v>G/A</v>
      </c>
      <c r="E108">
        <v>1</v>
      </c>
    </row>
    <row r="109" spans="1:5" x14ac:dyDescent="0.35">
      <c r="A109">
        <f>Table!A109</f>
        <v>9</v>
      </c>
      <c r="B109">
        <f>Table!B109</f>
        <v>44176284</v>
      </c>
      <c r="C109">
        <f t="shared" si="1"/>
        <v>44176284</v>
      </c>
      <c r="D109" t="str">
        <f>Table!J109&amp;"/"&amp;Table!I109</f>
        <v>A/G</v>
      </c>
      <c r="E109">
        <v>1</v>
      </c>
    </row>
    <row r="110" spans="1:5" x14ac:dyDescent="0.35">
      <c r="A110">
        <f>Table!A110</f>
        <v>10</v>
      </c>
      <c r="B110">
        <f>Table!B110</f>
        <v>4413901</v>
      </c>
      <c r="C110">
        <f t="shared" si="1"/>
        <v>4413901</v>
      </c>
      <c r="D110" t="str">
        <f>Table!J110&amp;"/"&amp;Table!I110</f>
        <v>G/A</v>
      </c>
      <c r="E110">
        <v>1</v>
      </c>
    </row>
    <row r="111" spans="1:5" x14ac:dyDescent="0.35">
      <c r="A111">
        <f>Table!A111</f>
        <v>10</v>
      </c>
      <c r="B111">
        <f>Table!B111</f>
        <v>8070103</v>
      </c>
      <c r="C111">
        <f t="shared" si="1"/>
        <v>8070103</v>
      </c>
      <c r="D111" t="str">
        <f>Table!J111&amp;"/"&amp;Table!I111</f>
        <v>G/A</v>
      </c>
      <c r="E111">
        <v>1</v>
      </c>
    </row>
    <row r="112" spans="1:5" x14ac:dyDescent="0.35">
      <c r="A112">
        <f>Table!A112</f>
        <v>10</v>
      </c>
      <c r="B112">
        <f>Table!B112</f>
        <v>44372549</v>
      </c>
      <c r="C112">
        <f t="shared" si="1"/>
        <v>44372549</v>
      </c>
      <c r="D112" t="str">
        <f>Table!J112&amp;"/"&amp;Table!I112</f>
        <v>G/A</v>
      </c>
      <c r="E112">
        <v>1</v>
      </c>
    </row>
    <row r="113" spans="1:5" x14ac:dyDescent="0.35">
      <c r="A113">
        <f>Table!A113</f>
        <v>10</v>
      </c>
      <c r="B113">
        <f>Table!B113</f>
        <v>44388924</v>
      </c>
      <c r="C113">
        <f t="shared" si="1"/>
        <v>44388924</v>
      </c>
      <c r="D113" t="str">
        <f>Table!J113&amp;"/"&amp;Table!I113</f>
        <v>G/A</v>
      </c>
      <c r="E113">
        <v>1</v>
      </c>
    </row>
    <row r="114" spans="1:5" x14ac:dyDescent="0.35">
      <c r="A114">
        <f>Table!A114</f>
        <v>10</v>
      </c>
      <c r="B114">
        <f>Table!B114</f>
        <v>46053118</v>
      </c>
      <c r="C114">
        <f t="shared" si="1"/>
        <v>46053118</v>
      </c>
      <c r="D114" t="str">
        <f>Table!J114&amp;"/"&amp;Table!I114</f>
        <v>C/A</v>
      </c>
      <c r="E114">
        <v>1</v>
      </c>
    </row>
    <row r="115" spans="1:5" x14ac:dyDescent="0.35">
      <c r="A115">
        <f>Table!A115</f>
        <v>11</v>
      </c>
      <c r="B115">
        <f>Table!B115</f>
        <v>37403166</v>
      </c>
      <c r="C115">
        <f t="shared" si="1"/>
        <v>37403166</v>
      </c>
      <c r="D115" t="str">
        <f>Table!J115&amp;"/"&amp;Table!I115</f>
        <v>A/C</v>
      </c>
      <c r="E115">
        <v>1</v>
      </c>
    </row>
    <row r="116" spans="1:5" x14ac:dyDescent="0.35">
      <c r="A116">
        <f>Table!A116</f>
        <v>11</v>
      </c>
      <c r="B116">
        <f>Table!B116</f>
        <v>54324689</v>
      </c>
      <c r="C116">
        <f t="shared" si="1"/>
        <v>54324689</v>
      </c>
      <c r="D116" t="str">
        <f>Table!J116&amp;"/"&amp;Table!I116</f>
        <v>G/A</v>
      </c>
      <c r="E116">
        <v>1</v>
      </c>
    </row>
    <row r="117" spans="1:5" x14ac:dyDescent="0.35">
      <c r="A117">
        <f>Table!A117</f>
        <v>11</v>
      </c>
      <c r="B117">
        <f>Table!B117</f>
        <v>54347903</v>
      </c>
      <c r="C117">
        <f t="shared" si="1"/>
        <v>54347903</v>
      </c>
      <c r="D117" t="str">
        <f>Table!J117&amp;"/"&amp;Table!I117</f>
        <v>G/A</v>
      </c>
      <c r="E117">
        <v>1</v>
      </c>
    </row>
    <row r="118" spans="1:5" x14ac:dyDescent="0.35">
      <c r="A118">
        <f>Table!A118</f>
        <v>11</v>
      </c>
      <c r="B118">
        <f>Table!B118</f>
        <v>54368623</v>
      </c>
      <c r="C118">
        <f t="shared" si="1"/>
        <v>54368623</v>
      </c>
      <c r="D118" t="str">
        <f>Table!J118&amp;"/"&amp;Table!I118</f>
        <v>A/G</v>
      </c>
      <c r="E118">
        <v>1</v>
      </c>
    </row>
    <row r="119" spans="1:5" x14ac:dyDescent="0.35">
      <c r="A119">
        <f>Table!A119</f>
        <v>11</v>
      </c>
      <c r="B119">
        <f>Table!B119</f>
        <v>54391443</v>
      </c>
      <c r="C119">
        <f t="shared" si="1"/>
        <v>54391443</v>
      </c>
      <c r="D119" t="str">
        <f>Table!J119&amp;"/"&amp;Table!I119</f>
        <v>A/G</v>
      </c>
      <c r="E119">
        <v>1</v>
      </c>
    </row>
    <row r="120" spans="1:5" x14ac:dyDescent="0.35">
      <c r="A120">
        <f>Table!A120</f>
        <v>12</v>
      </c>
      <c r="B120">
        <f>Table!B120</f>
        <v>25497970</v>
      </c>
      <c r="C120">
        <f t="shared" si="1"/>
        <v>25497970</v>
      </c>
      <c r="D120" t="str">
        <f>Table!J120&amp;"/"&amp;Table!I120</f>
        <v>G/A</v>
      </c>
      <c r="E120">
        <v>1</v>
      </c>
    </row>
    <row r="121" spans="1:5" x14ac:dyDescent="0.35">
      <c r="A121">
        <f>Table!A121</f>
        <v>12</v>
      </c>
      <c r="B121">
        <f>Table!B121</f>
        <v>26284264</v>
      </c>
      <c r="C121">
        <f t="shared" si="1"/>
        <v>26284264</v>
      </c>
      <c r="D121" t="str">
        <f>Table!J121&amp;"/"&amp;Table!I121</f>
        <v>G/A</v>
      </c>
      <c r="E121">
        <v>1</v>
      </c>
    </row>
    <row r="122" spans="1:5" x14ac:dyDescent="0.35">
      <c r="A122">
        <f>Table!A122</f>
        <v>12</v>
      </c>
      <c r="B122">
        <f>Table!B122</f>
        <v>27248464</v>
      </c>
      <c r="C122">
        <f t="shared" si="1"/>
        <v>27248464</v>
      </c>
      <c r="D122" t="str">
        <f>Table!J122&amp;"/"&amp;Table!I122</f>
        <v>A/G</v>
      </c>
      <c r="E122">
        <v>1</v>
      </c>
    </row>
    <row r="123" spans="1:5" x14ac:dyDescent="0.35">
      <c r="A123">
        <f>Table!A123</f>
        <v>12</v>
      </c>
      <c r="B123">
        <f>Table!B123</f>
        <v>31671091</v>
      </c>
      <c r="C123">
        <f t="shared" si="1"/>
        <v>31671091</v>
      </c>
      <c r="D123" t="str">
        <f>Table!J123&amp;"/"&amp;Table!I123</f>
        <v>A/G</v>
      </c>
      <c r="E123">
        <v>1</v>
      </c>
    </row>
    <row r="124" spans="1:5" x14ac:dyDescent="0.35">
      <c r="A124">
        <f>Table!A124</f>
        <v>12</v>
      </c>
      <c r="B124">
        <f>Table!B124</f>
        <v>31691990</v>
      </c>
      <c r="C124">
        <f t="shared" si="1"/>
        <v>31691990</v>
      </c>
      <c r="D124" t="str">
        <f>Table!J124&amp;"/"&amp;Table!I124</f>
        <v>G/A</v>
      </c>
      <c r="E124">
        <v>1</v>
      </c>
    </row>
    <row r="125" spans="1:5" x14ac:dyDescent="0.35">
      <c r="A125">
        <f>Table!A125</f>
        <v>12</v>
      </c>
      <c r="B125">
        <f>Table!B125</f>
        <v>31745290</v>
      </c>
      <c r="C125">
        <f t="shared" si="1"/>
        <v>31745290</v>
      </c>
      <c r="D125" t="str">
        <f>Table!J125&amp;"/"&amp;Table!I125</f>
        <v>G/A</v>
      </c>
      <c r="E125">
        <v>1</v>
      </c>
    </row>
    <row r="126" spans="1:5" x14ac:dyDescent="0.35">
      <c r="A126">
        <f>Table!A126</f>
        <v>12</v>
      </c>
      <c r="B126">
        <f>Table!B126</f>
        <v>31835704</v>
      </c>
      <c r="C126">
        <f t="shared" si="1"/>
        <v>31835704</v>
      </c>
      <c r="D126" t="str">
        <f>Table!J126&amp;"/"&amp;Table!I126</f>
        <v>A/C</v>
      </c>
      <c r="E126">
        <v>1</v>
      </c>
    </row>
    <row r="127" spans="1:5" x14ac:dyDescent="0.35">
      <c r="A127">
        <f>Table!A127</f>
        <v>13</v>
      </c>
      <c r="B127">
        <f>Table!B127</f>
        <v>4180065</v>
      </c>
      <c r="C127">
        <f t="shared" si="1"/>
        <v>4180065</v>
      </c>
      <c r="D127" t="str">
        <f>Table!J127&amp;"/"&amp;Table!I127</f>
        <v>A/G</v>
      </c>
      <c r="E127">
        <v>1</v>
      </c>
    </row>
    <row r="128" spans="1:5" x14ac:dyDescent="0.35">
      <c r="A128">
        <f>Table!A128</f>
        <v>13</v>
      </c>
      <c r="B128">
        <f>Table!B128</f>
        <v>4199845</v>
      </c>
      <c r="C128">
        <f t="shared" si="1"/>
        <v>4199845</v>
      </c>
      <c r="D128" t="str">
        <f>Table!J128&amp;"/"&amp;Table!I128</f>
        <v>A/G</v>
      </c>
      <c r="E128">
        <v>1</v>
      </c>
    </row>
    <row r="129" spans="1:5" x14ac:dyDescent="0.35">
      <c r="A129">
        <f>Table!A129</f>
        <v>13</v>
      </c>
      <c r="B129">
        <f>Table!B129</f>
        <v>4214058</v>
      </c>
      <c r="C129">
        <f t="shared" si="1"/>
        <v>4214058</v>
      </c>
      <c r="D129" t="str">
        <f>Table!J129&amp;"/"&amp;Table!I129</f>
        <v>C/A</v>
      </c>
      <c r="E129">
        <v>1</v>
      </c>
    </row>
    <row r="130" spans="1:5" x14ac:dyDescent="0.35">
      <c r="A130">
        <f>Table!A130</f>
        <v>13</v>
      </c>
      <c r="B130">
        <f>Table!B130</f>
        <v>4223549</v>
      </c>
      <c r="C130">
        <f t="shared" si="1"/>
        <v>4223549</v>
      </c>
      <c r="D130" t="str">
        <f>Table!J130&amp;"/"&amp;Table!I130</f>
        <v>T/A</v>
      </c>
      <c r="E130">
        <v>1</v>
      </c>
    </row>
    <row r="131" spans="1:5" x14ac:dyDescent="0.35">
      <c r="A131">
        <f>Table!A131</f>
        <v>13</v>
      </c>
      <c r="B131">
        <f>Table!B131</f>
        <v>36023754</v>
      </c>
      <c r="C131">
        <f t="shared" ref="C131:C194" si="2">B131</f>
        <v>36023754</v>
      </c>
      <c r="D131" t="str">
        <f>Table!J131&amp;"/"&amp;Table!I131</f>
        <v>G/A</v>
      </c>
      <c r="E131">
        <v>1</v>
      </c>
    </row>
    <row r="132" spans="1:5" x14ac:dyDescent="0.35">
      <c r="A132">
        <f>Table!A132</f>
        <v>13</v>
      </c>
      <c r="B132">
        <f>Table!B132</f>
        <v>36046439</v>
      </c>
      <c r="C132">
        <f t="shared" si="2"/>
        <v>36046439</v>
      </c>
      <c r="D132" t="str">
        <f>Table!J132&amp;"/"&amp;Table!I132</f>
        <v>G/A</v>
      </c>
      <c r="E132">
        <v>1</v>
      </c>
    </row>
    <row r="133" spans="1:5" x14ac:dyDescent="0.35">
      <c r="A133">
        <f>Table!A133</f>
        <v>13</v>
      </c>
      <c r="B133">
        <f>Table!B133</f>
        <v>36055860</v>
      </c>
      <c r="C133">
        <f t="shared" si="2"/>
        <v>36055860</v>
      </c>
      <c r="D133" t="str">
        <f>Table!J133&amp;"/"&amp;Table!I133</f>
        <v>C/G</v>
      </c>
      <c r="E133">
        <v>1</v>
      </c>
    </row>
    <row r="134" spans="1:5" x14ac:dyDescent="0.35">
      <c r="A134">
        <f>Table!A134</f>
        <v>13</v>
      </c>
      <c r="B134">
        <f>Table!B134</f>
        <v>36072166</v>
      </c>
      <c r="C134">
        <f t="shared" si="2"/>
        <v>36072166</v>
      </c>
      <c r="D134" t="str">
        <f>Table!J134&amp;"/"&amp;Table!I134</f>
        <v>G/A</v>
      </c>
      <c r="E134">
        <v>1</v>
      </c>
    </row>
    <row r="135" spans="1:5" x14ac:dyDescent="0.35">
      <c r="A135">
        <f>Table!A135</f>
        <v>13</v>
      </c>
      <c r="B135">
        <f>Table!B135</f>
        <v>36078894</v>
      </c>
      <c r="C135">
        <f t="shared" si="2"/>
        <v>36078894</v>
      </c>
      <c r="D135" t="str">
        <f>Table!J135&amp;"/"&amp;Table!I135</f>
        <v>A/G</v>
      </c>
      <c r="E135">
        <v>1</v>
      </c>
    </row>
    <row r="136" spans="1:5" x14ac:dyDescent="0.35">
      <c r="A136">
        <f>Table!A136</f>
        <v>13</v>
      </c>
      <c r="B136">
        <f>Table!B136</f>
        <v>36089188</v>
      </c>
      <c r="C136">
        <f t="shared" si="2"/>
        <v>36089188</v>
      </c>
      <c r="D136" t="str">
        <f>Table!J136&amp;"/"&amp;Table!I136</f>
        <v>G/A</v>
      </c>
      <c r="E136">
        <v>1</v>
      </c>
    </row>
    <row r="137" spans="1:5" x14ac:dyDescent="0.35">
      <c r="A137">
        <f>Table!A137</f>
        <v>13</v>
      </c>
      <c r="B137">
        <f>Table!B137</f>
        <v>36100682</v>
      </c>
      <c r="C137">
        <f t="shared" si="2"/>
        <v>36100682</v>
      </c>
      <c r="D137" t="str">
        <f>Table!J137&amp;"/"&amp;Table!I137</f>
        <v>G/A</v>
      </c>
      <c r="E137">
        <v>1</v>
      </c>
    </row>
    <row r="138" spans="1:5" x14ac:dyDescent="0.35">
      <c r="A138">
        <f>Table!A138</f>
        <v>14</v>
      </c>
      <c r="B138">
        <f>Table!B138</f>
        <v>8117811</v>
      </c>
      <c r="C138">
        <f t="shared" si="2"/>
        <v>8117811</v>
      </c>
      <c r="D138" t="str">
        <f>Table!J138&amp;"/"&amp;Table!I138</f>
        <v>G/A</v>
      </c>
      <c r="E138">
        <v>1</v>
      </c>
    </row>
    <row r="139" spans="1:5" x14ac:dyDescent="0.35">
      <c r="A139">
        <f>Table!A139</f>
        <v>15</v>
      </c>
      <c r="B139">
        <f>Table!B139</f>
        <v>20281419</v>
      </c>
      <c r="C139">
        <f t="shared" si="2"/>
        <v>20281419</v>
      </c>
      <c r="D139" t="str">
        <f>Table!J139&amp;"/"&amp;Table!I139</f>
        <v>G/A</v>
      </c>
      <c r="E139">
        <v>1</v>
      </c>
    </row>
    <row r="140" spans="1:5" x14ac:dyDescent="0.35">
      <c r="A140">
        <f>Table!A140</f>
        <v>15</v>
      </c>
      <c r="B140">
        <f>Table!B140</f>
        <v>20300432</v>
      </c>
      <c r="C140">
        <f t="shared" si="2"/>
        <v>20300432</v>
      </c>
      <c r="D140" t="str">
        <f>Table!J140&amp;"/"&amp;Table!I140</f>
        <v>G/A</v>
      </c>
      <c r="E140">
        <v>1</v>
      </c>
    </row>
    <row r="141" spans="1:5" x14ac:dyDescent="0.35">
      <c r="A141">
        <f>Table!A141</f>
        <v>15</v>
      </c>
      <c r="B141">
        <f>Table!B141</f>
        <v>20317533</v>
      </c>
      <c r="C141">
        <f t="shared" si="2"/>
        <v>20317533</v>
      </c>
      <c r="D141" t="str">
        <f>Table!J141&amp;"/"&amp;Table!I141</f>
        <v>C/A</v>
      </c>
      <c r="E141">
        <v>1</v>
      </c>
    </row>
    <row r="142" spans="1:5" x14ac:dyDescent="0.35">
      <c r="A142">
        <f>Table!A142</f>
        <v>16</v>
      </c>
      <c r="B142">
        <f>Table!B142</f>
        <v>7435289</v>
      </c>
      <c r="C142">
        <f t="shared" si="2"/>
        <v>7435289</v>
      </c>
      <c r="D142" t="str">
        <f>Table!J142&amp;"/"&amp;Table!I142</f>
        <v>A/T</v>
      </c>
      <c r="E142">
        <v>1</v>
      </c>
    </row>
    <row r="143" spans="1:5" x14ac:dyDescent="0.35">
      <c r="A143">
        <f>Table!A143</f>
        <v>16</v>
      </c>
      <c r="B143">
        <f>Table!B143</f>
        <v>7462818</v>
      </c>
      <c r="C143">
        <f t="shared" si="2"/>
        <v>7462818</v>
      </c>
      <c r="D143" t="str">
        <f>Table!J143&amp;"/"&amp;Table!I143</f>
        <v>G/A</v>
      </c>
      <c r="E143">
        <v>1</v>
      </c>
    </row>
    <row r="144" spans="1:5" x14ac:dyDescent="0.35">
      <c r="A144">
        <f>Table!A144</f>
        <v>16</v>
      </c>
      <c r="B144">
        <f>Table!B144</f>
        <v>7497368</v>
      </c>
      <c r="C144">
        <f t="shared" si="2"/>
        <v>7497368</v>
      </c>
      <c r="D144" t="str">
        <f>Table!J144&amp;"/"&amp;Table!I144</f>
        <v>A/T</v>
      </c>
      <c r="E144">
        <v>1</v>
      </c>
    </row>
    <row r="145" spans="1:5" x14ac:dyDescent="0.35">
      <c r="A145">
        <f>Table!A145</f>
        <v>16</v>
      </c>
      <c r="B145">
        <f>Table!B145</f>
        <v>7511448</v>
      </c>
      <c r="C145">
        <f t="shared" si="2"/>
        <v>7511448</v>
      </c>
      <c r="D145" t="str">
        <f>Table!J145&amp;"/"&amp;Table!I145</f>
        <v>A/G</v>
      </c>
      <c r="E145">
        <v>1</v>
      </c>
    </row>
    <row r="146" spans="1:5" x14ac:dyDescent="0.35">
      <c r="A146">
        <f>Table!A146</f>
        <v>16</v>
      </c>
      <c r="B146">
        <f>Table!B146</f>
        <v>7513966</v>
      </c>
      <c r="C146">
        <f t="shared" si="2"/>
        <v>7513966</v>
      </c>
      <c r="D146" t="str">
        <f>Table!J146&amp;"/"&amp;Table!I146</f>
        <v>G/A</v>
      </c>
      <c r="E146">
        <v>1</v>
      </c>
    </row>
    <row r="147" spans="1:5" x14ac:dyDescent="0.35">
      <c r="A147">
        <f>Table!A147</f>
        <v>17</v>
      </c>
      <c r="B147">
        <f>Table!B147</f>
        <v>3753156</v>
      </c>
      <c r="C147">
        <f t="shared" si="2"/>
        <v>3753156</v>
      </c>
      <c r="D147" t="str">
        <f>Table!J147&amp;"/"&amp;Table!I147</f>
        <v>C/A</v>
      </c>
      <c r="E147">
        <v>1</v>
      </c>
    </row>
    <row r="148" spans="1:5" x14ac:dyDescent="0.35">
      <c r="A148">
        <f>Table!A148</f>
        <v>18</v>
      </c>
      <c r="B148">
        <f>Table!B148</f>
        <v>5182868</v>
      </c>
      <c r="C148">
        <f t="shared" si="2"/>
        <v>5182868</v>
      </c>
      <c r="D148" t="str">
        <f>Table!J148&amp;"/"&amp;Table!I148</f>
        <v>G/A</v>
      </c>
      <c r="E148">
        <v>1</v>
      </c>
    </row>
    <row r="149" spans="1:5" x14ac:dyDescent="0.35">
      <c r="A149">
        <f>Table!A149</f>
        <v>18</v>
      </c>
      <c r="B149">
        <f>Table!B149</f>
        <v>29595073</v>
      </c>
      <c r="C149">
        <f t="shared" si="2"/>
        <v>29595073</v>
      </c>
      <c r="D149" t="str">
        <f>Table!J149&amp;"/"&amp;Table!I149</f>
        <v>G/A</v>
      </c>
      <c r="E149">
        <v>1</v>
      </c>
    </row>
    <row r="150" spans="1:5" x14ac:dyDescent="0.35">
      <c r="A150">
        <f>Table!A150</f>
        <v>18</v>
      </c>
      <c r="B150">
        <f>Table!B150</f>
        <v>42926246</v>
      </c>
      <c r="C150">
        <f t="shared" si="2"/>
        <v>42926246</v>
      </c>
      <c r="D150" t="str">
        <f>Table!J150&amp;"/"&amp;Table!I150</f>
        <v>C/A</v>
      </c>
      <c r="E150">
        <v>1</v>
      </c>
    </row>
    <row r="151" spans="1:5" x14ac:dyDescent="0.35">
      <c r="A151">
        <f>Table!A151</f>
        <v>19</v>
      </c>
      <c r="B151">
        <f>Table!B151</f>
        <v>4813917</v>
      </c>
      <c r="C151">
        <f t="shared" si="2"/>
        <v>4813917</v>
      </c>
      <c r="D151" t="str">
        <f>Table!J151&amp;"/"&amp;Table!I151</f>
        <v>G/A</v>
      </c>
      <c r="E151">
        <v>1</v>
      </c>
    </row>
    <row r="152" spans="1:5" x14ac:dyDescent="0.35">
      <c r="A152">
        <f>Table!A152</f>
        <v>19</v>
      </c>
      <c r="B152">
        <f>Table!B152</f>
        <v>6178251</v>
      </c>
      <c r="C152">
        <f t="shared" si="2"/>
        <v>6178251</v>
      </c>
      <c r="D152" t="str">
        <f>Table!J152&amp;"/"&amp;Table!I152</f>
        <v>A/G</v>
      </c>
      <c r="E152">
        <v>1</v>
      </c>
    </row>
    <row r="153" spans="1:5" x14ac:dyDescent="0.35">
      <c r="A153">
        <f>Table!A153</f>
        <v>19</v>
      </c>
      <c r="B153">
        <f>Table!B153</f>
        <v>6553427</v>
      </c>
      <c r="C153">
        <f t="shared" si="2"/>
        <v>6553427</v>
      </c>
      <c r="D153" t="str">
        <f>Table!J153&amp;"/"&amp;Table!I153</f>
        <v>A/G</v>
      </c>
      <c r="E153">
        <v>1</v>
      </c>
    </row>
    <row r="154" spans="1:5" x14ac:dyDescent="0.35">
      <c r="A154">
        <f>Table!A154</f>
        <v>19</v>
      </c>
      <c r="B154">
        <f>Table!B154</f>
        <v>6560183</v>
      </c>
      <c r="C154">
        <f t="shared" si="2"/>
        <v>6560183</v>
      </c>
      <c r="D154" t="str">
        <f>Table!J154&amp;"/"&amp;Table!I154</f>
        <v>G/A</v>
      </c>
      <c r="E154">
        <v>1</v>
      </c>
    </row>
    <row r="155" spans="1:5" x14ac:dyDescent="0.35">
      <c r="A155">
        <f>Table!A155</f>
        <v>19</v>
      </c>
      <c r="B155">
        <f>Table!B155</f>
        <v>6590666</v>
      </c>
      <c r="C155">
        <f t="shared" si="2"/>
        <v>6590666</v>
      </c>
      <c r="D155" t="str">
        <f>Table!J155&amp;"/"&amp;Table!I155</f>
        <v>T/A</v>
      </c>
      <c r="E155">
        <v>1</v>
      </c>
    </row>
    <row r="156" spans="1:5" x14ac:dyDescent="0.35">
      <c r="A156">
        <f>Table!A156</f>
        <v>19</v>
      </c>
      <c r="B156">
        <f>Table!B156</f>
        <v>7095253</v>
      </c>
      <c r="C156">
        <f t="shared" si="2"/>
        <v>7095253</v>
      </c>
      <c r="D156" t="str">
        <f>Table!J156&amp;"/"&amp;Table!I156</f>
        <v>A/C</v>
      </c>
      <c r="E156">
        <v>1</v>
      </c>
    </row>
    <row r="157" spans="1:5" x14ac:dyDescent="0.35">
      <c r="A157">
        <f>Table!A157</f>
        <v>19</v>
      </c>
      <c r="B157">
        <f>Table!B157</f>
        <v>7097389</v>
      </c>
      <c r="C157">
        <f t="shared" si="2"/>
        <v>7097389</v>
      </c>
      <c r="D157" t="str">
        <f>Table!J157&amp;"/"&amp;Table!I157</f>
        <v>A/C</v>
      </c>
      <c r="E157">
        <v>1</v>
      </c>
    </row>
    <row r="158" spans="1:5" x14ac:dyDescent="0.35">
      <c r="A158">
        <f>Table!A158</f>
        <v>19</v>
      </c>
      <c r="B158">
        <f>Table!B158</f>
        <v>7117822</v>
      </c>
      <c r="C158">
        <f t="shared" si="2"/>
        <v>7117822</v>
      </c>
      <c r="D158" t="str">
        <f>Table!J158&amp;"/"&amp;Table!I158</f>
        <v>A/G</v>
      </c>
      <c r="E158">
        <v>1</v>
      </c>
    </row>
    <row r="159" spans="1:5" x14ac:dyDescent="0.35">
      <c r="A159">
        <f>Table!A159</f>
        <v>19</v>
      </c>
      <c r="B159">
        <f>Table!B159</f>
        <v>7122489</v>
      </c>
      <c r="C159">
        <f t="shared" si="2"/>
        <v>7122489</v>
      </c>
      <c r="D159" t="str">
        <f>Table!J159&amp;"/"&amp;Table!I159</f>
        <v>G/A</v>
      </c>
      <c r="E159">
        <v>1</v>
      </c>
    </row>
    <row r="160" spans="1:5" x14ac:dyDescent="0.35">
      <c r="A160">
        <f>Table!A160</f>
        <v>19</v>
      </c>
      <c r="B160">
        <f>Table!B160</f>
        <v>7134607</v>
      </c>
      <c r="C160">
        <f t="shared" si="2"/>
        <v>7134607</v>
      </c>
      <c r="D160" t="str">
        <f>Table!J160&amp;"/"&amp;Table!I160</f>
        <v>C/A</v>
      </c>
      <c r="E160">
        <v>1</v>
      </c>
    </row>
    <row r="161" spans="1:5" x14ac:dyDescent="0.35">
      <c r="A161">
        <f>Table!A161</f>
        <v>20</v>
      </c>
      <c r="B161">
        <f>Table!B161</f>
        <v>13387022</v>
      </c>
      <c r="C161">
        <f t="shared" si="2"/>
        <v>13387022</v>
      </c>
      <c r="D161" t="str">
        <f>Table!J161&amp;"/"&amp;Table!I161</f>
        <v>G/A</v>
      </c>
      <c r="E161">
        <v>1</v>
      </c>
    </row>
    <row r="162" spans="1:5" x14ac:dyDescent="0.35">
      <c r="A162">
        <f>Table!A162</f>
        <v>21</v>
      </c>
      <c r="B162">
        <f>Table!B162</f>
        <v>5161435</v>
      </c>
      <c r="C162">
        <f t="shared" si="2"/>
        <v>5161435</v>
      </c>
      <c r="D162" t="str">
        <f>Table!J162&amp;"/"&amp;Table!I162</f>
        <v>G/A</v>
      </c>
      <c r="E162">
        <v>1</v>
      </c>
    </row>
    <row r="163" spans="1:5" x14ac:dyDescent="0.35">
      <c r="A163">
        <f>Table!A163</f>
        <v>21</v>
      </c>
      <c r="B163">
        <f>Table!B163</f>
        <v>5163941</v>
      </c>
      <c r="C163">
        <f t="shared" si="2"/>
        <v>5163941</v>
      </c>
      <c r="D163" t="str">
        <f>Table!J163&amp;"/"&amp;Table!I163</f>
        <v>G/A</v>
      </c>
      <c r="E163">
        <v>1</v>
      </c>
    </row>
    <row r="164" spans="1:5" x14ac:dyDescent="0.35">
      <c r="A164">
        <f>Table!A164</f>
        <v>22</v>
      </c>
      <c r="B164">
        <f>Table!B164</f>
        <v>11073667</v>
      </c>
      <c r="C164">
        <f t="shared" si="2"/>
        <v>11073667</v>
      </c>
      <c r="D164" t="str">
        <f>Table!J164&amp;"/"&amp;Table!I164</f>
        <v>A/G</v>
      </c>
      <c r="E164">
        <v>1</v>
      </c>
    </row>
    <row r="165" spans="1:5" x14ac:dyDescent="0.35">
      <c r="A165">
        <f>Table!A165</f>
        <v>22</v>
      </c>
      <c r="B165">
        <f>Table!B165</f>
        <v>12027888</v>
      </c>
      <c r="C165">
        <f t="shared" si="2"/>
        <v>12027888</v>
      </c>
      <c r="D165" t="str">
        <f>Table!J165&amp;"/"&amp;Table!I165</f>
        <v>G/A</v>
      </c>
      <c r="E165">
        <v>1</v>
      </c>
    </row>
    <row r="166" spans="1:5" x14ac:dyDescent="0.35">
      <c r="A166">
        <f>Table!A166</f>
        <v>22</v>
      </c>
      <c r="B166">
        <f>Table!B166</f>
        <v>12039716</v>
      </c>
      <c r="C166">
        <f t="shared" si="2"/>
        <v>12039716</v>
      </c>
      <c r="D166" t="str">
        <f>Table!J166&amp;"/"&amp;Table!I166</f>
        <v>A/C</v>
      </c>
      <c r="E166">
        <v>1</v>
      </c>
    </row>
    <row r="167" spans="1:5" x14ac:dyDescent="0.35">
      <c r="A167">
        <f>Table!A167</f>
        <v>22</v>
      </c>
      <c r="B167">
        <f>Table!B167</f>
        <v>18774821</v>
      </c>
      <c r="C167">
        <f t="shared" si="2"/>
        <v>18774821</v>
      </c>
      <c r="D167" t="str">
        <f>Table!J167&amp;"/"&amp;Table!I167</f>
        <v>A/G</v>
      </c>
      <c r="E167">
        <v>1</v>
      </c>
    </row>
    <row r="168" spans="1:5" x14ac:dyDescent="0.35">
      <c r="A168">
        <f>Table!A168</f>
        <v>22</v>
      </c>
      <c r="B168">
        <f>Table!B168</f>
        <v>18925763</v>
      </c>
      <c r="C168">
        <f t="shared" si="2"/>
        <v>18925763</v>
      </c>
      <c r="D168" t="str">
        <f>Table!J168&amp;"/"&amp;Table!I168</f>
        <v>G/A</v>
      </c>
      <c r="E168">
        <v>1</v>
      </c>
    </row>
    <row r="169" spans="1:5" x14ac:dyDescent="0.35">
      <c r="A169">
        <f>Table!A169</f>
        <v>22</v>
      </c>
      <c r="B169">
        <f>Table!B169</f>
        <v>18960901</v>
      </c>
      <c r="C169">
        <f t="shared" si="2"/>
        <v>18960901</v>
      </c>
      <c r="D169" t="str">
        <f>Table!J169&amp;"/"&amp;Table!I169</f>
        <v>G/A</v>
      </c>
      <c r="E169">
        <v>1</v>
      </c>
    </row>
    <row r="170" spans="1:5" x14ac:dyDescent="0.35">
      <c r="A170">
        <f>Table!A170</f>
        <v>22</v>
      </c>
      <c r="B170">
        <f>Table!B170</f>
        <v>18962347</v>
      </c>
      <c r="C170">
        <f t="shared" si="2"/>
        <v>18962347</v>
      </c>
      <c r="D170" t="str">
        <f>Table!J170&amp;"/"&amp;Table!I170</f>
        <v>G/A</v>
      </c>
      <c r="E170">
        <v>1</v>
      </c>
    </row>
    <row r="171" spans="1:5" x14ac:dyDescent="0.35">
      <c r="A171">
        <f>Table!A171</f>
        <v>22</v>
      </c>
      <c r="B171">
        <f>Table!B171</f>
        <v>19870809</v>
      </c>
      <c r="C171">
        <f t="shared" si="2"/>
        <v>19870809</v>
      </c>
      <c r="D171" t="str">
        <f>Table!J171&amp;"/"&amp;Table!I171</f>
        <v>A/G</v>
      </c>
      <c r="E171">
        <v>1</v>
      </c>
    </row>
    <row r="172" spans="1:5" x14ac:dyDescent="0.35">
      <c r="A172">
        <f>Table!A172</f>
        <v>22</v>
      </c>
      <c r="B172">
        <f>Table!B172</f>
        <v>19896418</v>
      </c>
      <c r="C172">
        <f t="shared" si="2"/>
        <v>19896418</v>
      </c>
      <c r="D172" t="str">
        <f>Table!J172&amp;"/"&amp;Table!I172</f>
        <v>A/G</v>
      </c>
      <c r="E172">
        <v>1</v>
      </c>
    </row>
    <row r="173" spans="1:5" x14ac:dyDescent="0.35">
      <c r="A173">
        <f>Table!A173</f>
        <v>22</v>
      </c>
      <c r="B173">
        <f>Table!B173</f>
        <v>19909927</v>
      </c>
      <c r="C173">
        <f t="shared" si="2"/>
        <v>19909927</v>
      </c>
      <c r="D173" t="str">
        <f>Table!J173&amp;"/"&amp;Table!I173</f>
        <v>A/G</v>
      </c>
      <c r="E173">
        <v>1</v>
      </c>
    </row>
    <row r="174" spans="1:5" x14ac:dyDescent="0.35">
      <c r="A174">
        <f>Table!A174</f>
        <v>22</v>
      </c>
      <c r="B174">
        <f>Table!B174</f>
        <v>19925395</v>
      </c>
      <c r="C174">
        <f t="shared" si="2"/>
        <v>19925395</v>
      </c>
      <c r="D174" t="str">
        <f>Table!J174&amp;"/"&amp;Table!I174</f>
        <v>A/G</v>
      </c>
      <c r="E174">
        <v>1</v>
      </c>
    </row>
    <row r="175" spans="1:5" x14ac:dyDescent="0.35">
      <c r="A175">
        <f>Table!A175</f>
        <v>22</v>
      </c>
      <c r="B175">
        <f>Table!B175</f>
        <v>19967910</v>
      </c>
      <c r="C175">
        <f t="shared" si="2"/>
        <v>19967910</v>
      </c>
      <c r="D175" t="str">
        <f>Table!J175&amp;"/"&amp;Table!I175</f>
        <v>G/A</v>
      </c>
      <c r="E175">
        <v>1</v>
      </c>
    </row>
    <row r="176" spans="1:5" x14ac:dyDescent="0.35">
      <c r="A176">
        <f>Table!A176</f>
        <v>22</v>
      </c>
      <c r="B176">
        <f>Table!B176</f>
        <v>31172201</v>
      </c>
      <c r="C176">
        <f t="shared" si="2"/>
        <v>31172201</v>
      </c>
      <c r="D176" t="str">
        <f>Table!J176&amp;"/"&amp;Table!I176</f>
        <v>G/A</v>
      </c>
      <c r="E176">
        <v>1</v>
      </c>
    </row>
    <row r="177" spans="1:5" x14ac:dyDescent="0.35">
      <c r="A177">
        <f>Table!A177</f>
        <v>22</v>
      </c>
      <c r="B177">
        <f>Table!B177</f>
        <v>31194138</v>
      </c>
      <c r="C177">
        <f t="shared" si="2"/>
        <v>31194138</v>
      </c>
      <c r="D177" t="str">
        <f>Table!J177&amp;"/"&amp;Table!I177</f>
        <v>C/G</v>
      </c>
      <c r="E177">
        <v>1</v>
      </c>
    </row>
    <row r="178" spans="1:5" x14ac:dyDescent="0.35">
      <c r="A178">
        <f>Table!A178</f>
        <v>22</v>
      </c>
      <c r="B178">
        <f>Table!B178</f>
        <v>31201052</v>
      </c>
      <c r="C178">
        <f t="shared" si="2"/>
        <v>31201052</v>
      </c>
      <c r="D178" t="str">
        <f>Table!J178&amp;"/"&amp;Table!I178</f>
        <v>A/G</v>
      </c>
      <c r="E178">
        <v>1</v>
      </c>
    </row>
    <row r="179" spans="1:5" x14ac:dyDescent="0.35">
      <c r="A179">
        <f>Table!A179</f>
        <v>22</v>
      </c>
      <c r="B179">
        <f>Table!B179</f>
        <v>31222265</v>
      </c>
      <c r="C179">
        <f t="shared" si="2"/>
        <v>31222265</v>
      </c>
      <c r="D179" t="str">
        <f>Table!J179&amp;"/"&amp;Table!I179</f>
        <v>G/A</v>
      </c>
      <c r="E179">
        <v>1</v>
      </c>
    </row>
    <row r="180" spans="1:5" x14ac:dyDescent="0.35">
      <c r="A180">
        <f>Table!A180</f>
        <v>22</v>
      </c>
      <c r="B180">
        <f>Table!B180</f>
        <v>31329887</v>
      </c>
      <c r="C180">
        <f t="shared" si="2"/>
        <v>31329887</v>
      </c>
      <c r="D180" t="str">
        <f>Table!J180&amp;"/"&amp;Table!I180</f>
        <v>A/G</v>
      </c>
      <c r="E180">
        <v>1</v>
      </c>
    </row>
    <row r="181" spans="1:5" x14ac:dyDescent="0.35">
      <c r="A181">
        <f>Table!A181</f>
        <v>22</v>
      </c>
      <c r="B181">
        <f>Table!B181</f>
        <v>31334345</v>
      </c>
      <c r="C181">
        <f t="shared" si="2"/>
        <v>31334345</v>
      </c>
      <c r="D181" t="str">
        <f>Table!J181&amp;"/"&amp;Table!I181</f>
        <v>C/A</v>
      </c>
      <c r="E181">
        <v>1</v>
      </c>
    </row>
    <row r="182" spans="1:5" x14ac:dyDescent="0.35">
      <c r="A182">
        <f>Table!A182</f>
        <v>22</v>
      </c>
      <c r="B182">
        <f>Table!B182</f>
        <v>31347124</v>
      </c>
      <c r="C182">
        <f t="shared" si="2"/>
        <v>31347124</v>
      </c>
      <c r="D182" t="str">
        <f>Table!J182&amp;"/"&amp;Table!I182</f>
        <v>A/G</v>
      </c>
      <c r="E182">
        <v>1</v>
      </c>
    </row>
    <row r="183" spans="1:5" x14ac:dyDescent="0.35">
      <c r="A183">
        <f>Table!A183</f>
        <v>22</v>
      </c>
      <c r="B183">
        <f>Table!B183</f>
        <v>31367576</v>
      </c>
      <c r="C183">
        <f t="shared" si="2"/>
        <v>31367576</v>
      </c>
      <c r="D183" t="str">
        <f>Table!J183&amp;"/"&amp;Table!I183</f>
        <v>A/G</v>
      </c>
      <c r="E183">
        <v>1</v>
      </c>
    </row>
    <row r="184" spans="1:5" x14ac:dyDescent="0.35">
      <c r="A184">
        <f>Table!A184</f>
        <v>22</v>
      </c>
      <c r="B184">
        <f>Table!B184</f>
        <v>31391161</v>
      </c>
      <c r="C184">
        <f t="shared" si="2"/>
        <v>31391161</v>
      </c>
      <c r="D184" t="str">
        <f>Table!J184&amp;"/"&amp;Table!I184</f>
        <v>A/G</v>
      </c>
      <c r="E184">
        <v>1</v>
      </c>
    </row>
    <row r="185" spans="1:5" x14ac:dyDescent="0.35">
      <c r="A185">
        <f>Table!A185</f>
        <v>22</v>
      </c>
      <c r="B185">
        <f>Table!B185</f>
        <v>42735494</v>
      </c>
      <c r="C185">
        <f t="shared" si="2"/>
        <v>42735494</v>
      </c>
      <c r="D185" t="str">
        <f>Table!J185&amp;"/"&amp;Table!I185</f>
        <v>C/A</v>
      </c>
      <c r="E185">
        <v>1</v>
      </c>
    </row>
    <row r="186" spans="1:5" x14ac:dyDescent="0.35">
      <c r="A186">
        <f>Table!A186</f>
        <v>22</v>
      </c>
      <c r="B186">
        <f>Table!B186</f>
        <v>42749047</v>
      </c>
      <c r="C186">
        <f t="shared" si="2"/>
        <v>42749047</v>
      </c>
      <c r="D186" t="str">
        <f>Table!J186&amp;"/"&amp;Table!I186</f>
        <v>A/G</v>
      </c>
      <c r="E186">
        <v>1</v>
      </c>
    </row>
    <row r="187" spans="1:5" x14ac:dyDescent="0.35">
      <c r="A187">
        <f>Table!A187</f>
        <v>22</v>
      </c>
      <c r="B187">
        <f>Table!B187</f>
        <v>42752764</v>
      </c>
      <c r="C187">
        <f t="shared" si="2"/>
        <v>42752764</v>
      </c>
      <c r="D187" t="str">
        <f>Table!J187&amp;"/"&amp;Table!I187</f>
        <v>A/G</v>
      </c>
      <c r="E187">
        <v>1</v>
      </c>
    </row>
    <row r="188" spans="1:5" x14ac:dyDescent="0.35">
      <c r="A188">
        <f>Table!A188</f>
        <v>22</v>
      </c>
      <c r="B188">
        <f>Table!B188</f>
        <v>42783021</v>
      </c>
      <c r="C188">
        <f t="shared" si="2"/>
        <v>42783021</v>
      </c>
      <c r="D188" t="str">
        <f>Table!J188&amp;"/"&amp;Table!I188</f>
        <v>C/G</v>
      </c>
      <c r="E188">
        <v>1</v>
      </c>
    </row>
    <row r="189" spans="1:5" x14ac:dyDescent="0.35">
      <c r="A189">
        <f>Table!A189</f>
        <v>23</v>
      </c>
      <c r="B189">
        <f>Table!B189</f>
        <v>33715960</v>
      </c>
      <c r="C189">
        <f t="shared" si="2"/>
        <v>33715960</v>
      </c>
      <c r="D189" t="str">
        <f>Table!J189&amp;"/"&amp;Table!I189</f>
        <v>A/G</v>
      </c>
      <c r="E189">
        <v>1</v>
      </c>
    </row>
    <row r="190" spans="1:5" x14ac:dyDescent="0.35">
      <c r="A190">
        <f>Table!A190</f>
        <v>23</v>
      </c>
      <c r="B190">
        <f>Table!B190</f>
        <v>33728739</v>
      </c>
      <c r="C190">
        <f t="shared" si="2"/>
        <v>33728739</v>
      </c>
      <c r="D190" t="str">
        <f>Table!J190&amp;"/"&amp;Table!I190</f>
        <v>A/G</v>
      </c>
      <c r="E190">
        <v>1</v>
      </c>
    </row>
    <row r="191" spans="1:5" x14ac:dyDescent="0.35">
      <c r="A191">
        <f>Table!A191</f>
        <v>23</v>
      </c>
      <c r="B191">
        <f>Table!B191</f>
        <v>33745926</v>
      </c>
      <c r="C191">
        <f t="shared" si="2"/>
        <v>33745926</v>
      </c>
      <c r="D191" t="str">
        <f>Table!J191&amp;"/"&amp;Table!I191</f>
        <v>G/A</v>
      </c>
      <c r="E191">
        <v>1</v>
      </c>
    </row>
    <row r="192" spans="1:5" x14ac:dyDescent="0.35">
      <c r="A192">
        <f>Table!A192</f>
        <v>23</v>
      </c>
      <c r="B192">
        <f>Table!B192</f>
        <v>33747854</v>
      </c>
      <c r="C192">
        <f t="shared" si="2"/>
        <v>33747854</v>
      </c>
      <c r="D192" t="str">
        <f>Table!J192&amp;"/"&amp;Table!I192</f>
        <v>G/A</v>
      </c>
      <c r="E192">
        <v>1</v>
      </c>
    </row>
    <row r="193" spans="1:5" x14ac:dyDescent="0.35">
      <c r="A193">
        <f>Table!A193</f>
        <v>24</v>
      </c>
      <c r="B193">
        <f>Table!B193</f>
        <v>2013708</v>
      </c>
      <c r="C193">
        <f t="shared" si="2"/>
        <v>2013708</v>
      </c>
      <c r="D193" t="str">
        <f>Table!J193&amp;"/"&amp;Table!I193</f>
        <v>A/G</v>
      </c>
      <c r="E193">
        <v>1</v>
      </c>
    </row>
    <row r="194" spans="1:5" x14ac:dyDescent="0.35">
      <c r="A194">
        <f>Table!A194</f>
        <v>24</v>
      </c>
      <c r="B194">
        <f>Table!B194</f>
        <v>2030474</v>
      </c>
      <c r="C194">
        <f t="shared" si="2"/>
        <v>2030474</v>
      </c>
      <c r="D194" t="str">
        <f>Table!J194&amp;"/"&amp;Table!I194</f>
        <v>G/A</v>
      </c>
      <c r="E194">
        <v>1</v>
      </c>
    </row>
    <row r="195" spans="1:5" x14ac:dyDescent="0.35">
      <c r="A195">
        <f>Table!A195</f>
        <v>25</v>
      </c>
      <c r="B195">
        <f>Table!B195</f>
        <v>26985671</v>
      </c>
      <c r="C195">
        <f t="shared" ref="C195:C223" si="3">B195</f>
        <v>26985671</v>
      </c>
      <c r="D195" t="str">
        <f>Table!J195&amp;"/"&amp;Table!I195</f>
        <v>A/C</v>
      </c>
      <c r="E195">
        <v>1</v>
      </c>
    </row>
    <row r="196" spans="1:5" x14ac:dyDescent="0.35">
      <c r="A196">
        <f>Table!A196</f>
        <v>26</v>
      </c>
      <c r="B196">
        <f>Table!B196</f>
        <v>22151015</v>
      </c>
      <c r="C196">
        <f t="shared" si="3"/>
        <v>22151015</v>
      </c>
      <c r="D196" t="str">
        <f>Table!J196&amp;"/"&amp;Table!I196</f>
        <v>G/A</v>
      </c>
      <c r="E196">
        <v>1</v>
      </c>
    </row>
    <row r="197" spans="1:5" x14ac:dyDescent="0.35">
      <c r="A197">
        <f>Table!A197</f>
        <v>26</v>
      </c>
      <c r="B197">
        <f>Table!B197</f>
        <v>22156289</v>
      </c>
      <c r="C197">
        <f t="shared" si="3"/>
        <v>22156289</v>
      </c>
      <c r="D197" t="str">
        <f>Table!J197&amp;"/"&amp;Table!I197</f>
        <v>A/T</v>
      </c>
      <c r="E197">
        <v>1</v>
      </c>
    </row>
    <row r="198" spans="1:5" x14ac:dyDescent="0.35">
      <c r="A198">
        <f>Table!A198</f>
        <v>27</v>
      </c>
      <c r="B198">
        <f>Table!B198</f>
        <v>13044462</v>
      </c>
      <c r="C198">
        <f t="shared" si="3"/>
        <v>13044462</v>
      </c>
      <c r="D198" t="str">
        <f>Table!J198&amp;"/"&amp;Table!I198</f>
        <v>A/G</v>
      </c>
      <c r="E198">
        <v>1</v>
      </c>
    </row>
    <row r="199" spans="1:5" x14ac:dyDescent="0.35">
      <c r="A199">
        <f>Table!A199</f>
        <v>27</v>
      </c>
      <c r="B199">
        <f>Table!B199</f>
        <v>13200708</v>
      </c>
      <c r="C199">
        <f t="shared" si="3"/>
        <v>13200708</v>
      </c>
      <c r="D199" t="str">
        <f>Table!J199&amp;"/"&amp;Table!I199</f>
        <v>C/A</v>
      </c>
      <c r="E199">
        <v>1</v>
      </c>
    </row>
    <row r="200" spans="1:5" x14ac:dyDescent="0.35">
      <c r="A200">
        <f>Table!A200</f>
        <v>27</v>
      </c>
      <c r="B200">
        <f>Table!B200</f>
        <v>13206254</v>
      </c>
      <c r="C200">
        <f t="shared" si="3"/>
        <v>13206254</v>
      </c>
      <c r="D200" t="str">
        <f>Table!J200&amp;"/"&amp;Table!I200</f>
        <v>A/C</v>
      </c>
      <c r="E200">
        <v>1</v>
      </c>
    </row>
    <row r="201" spans="1:5" x14ac:dyDescent="0.35">
      <c r="A201">
        <f>Table!A201</f>
        <v>27</v>
      </c>
      <c r="B201">
        <f>Table!B201</f>
        <v>44314156</v>
      </c>
      <c r="C201">
        <f t="shared" si="3"/>
        <v>44314156</v>
      </c>
      <c r="D201" t="str">
        <f>Table!J201&amp;"/"&amp;Table!I201</f>
        <v>A/G</v>
      </c>
      <c r="E201">
        <v>1</v>
      </c>
    </row>
    <row r="202" spans="1:5" x14ac:dyDescent="0.35">
      <c r="A202">
        <f>Table!A202</f>
        <v>27</v>
      </c>
      <c r="B202">
        <f>Table!B202</f>
        <v>44328723</v>
      </c>
      <c r="C202">
        <f t="shared" si="3"/>
        <v>44328723</v>
      </c>
      <c r="D202" t="str">
        <f>Table!J202&amp;"/"&amp;Table!I202</f>
        <v>G/A</v>
      </c>
      <c r="E202">
        <v>1</v>
      </c>
    </row>
    <row r="203" spans="1:5" x14ac:dyDescent="0.35">
      <c r="A203">
        <f>Table!A203</f>
        <v>29</v>
      </c>
      <c r="B203">
        <f>Table!B203</f>
        <v>16997277</v>
      </c>
      <c r="C203">
        <f t="shared" si="3"/>
        <v>16997277</v>
      </c>
      <c r="D203" t="str">
        <f>Table!J203&amp;"/"&amp;Table!I203</f>
        <v>C/A</v>
      </c>
      <c r="E203">
        <v>1</v>
      </c>
    </row>
    <row r="204" spans="1:5" x14ac:dyDescent="0.35">
      <c r="A204">
        <f>Table!A204</f>
        <v>30</v>
      </c>
      <c r="B204">
        <f>Table!B204</f>
        <v>1558195</v>
      </c>
      <c r="C204">
        <f t="shared" si="3"/>
        <v>1558195</v>
      </c>
      <c r="D204" t="str">
        <f>Table!J204&amp;"/"&amp;Table!I204</f>
        <v>G/A</v>
      </c>
      <c r="E204">
        <v>1</v>
      </c>
    </row>
    <row r="205" spans="1:5" x14ac:dyDescent="0.35">
      <c r="A205">
        <f>Table!A205</f>
        <v>30</v>
      </c>
      <c r="B205">
        <f>Table!B205</f>
        <v>1732646</v>
      </c>
      <c r="C205">
        <f t="shared" si="3"/>
        <v>1732646</v>
      </c>
      <c r="D205" t="str">
        <f>Table!J205&amp;"/"&amp;Table!I205</f>
        <v>A/T</v>
      </c>
      <c r="E205">
        <v>1</v>
      </c>
    </row>
    <row r="206" spans="1:5" x14ac:dyDescent="0.35">
      <c r="A206">
        <f>Table!A206</f>
        <v>30</v>
      </c>
      <c r="B206">
        <f>Table!B206</f>
        <v>1761343</v>
      </c>
      <c r="C206">
        <f t="shared" si="3"/>
        <v>1761343</v>
      </c>
      <c r="D206" t="str">
        <f>Table!J206&amp;"/"&amp;Table!I206</f>
        <v>A/G</v>
      </c>
      <c r="E206">
        <v>1</v>
      </c>
    </row>
    <row r="207" spans="1:5" x14ac:dyDescent="0.35">
      <c r="A207">
        <f>Table!A207</f>
        <v>30</v>
      </c>
      <c r="B207">
        <f>Table!B207</f>
        <v>1774783</v>
      </c>
      <c r="C207">
        <f t="shared" si="3"/>
        <v>1774783</v>
      </c>
      <c r="D207" t="str">
        <f>Table!J207&amp;"/"&amp;Table!I207</f>
        <v>A/G</v>
      </c>
      <c r="E207">
        <v>1</v>
      </c>
    </row>
    <row r="208" spans="1:5" x14ac:dyDescent="0.35">
      <c r="A208">
        <f>Table!A208</f>
        <v>30</v>
      </c>
      <c r="B208">
        <f>Table!B208</f>
        <v>1784036</v>
      </c>
      <c r="C208">
        <f t="shared" si="3"/>
        <v>1784036</v>
      </c>
      <c r="D208" t="str">
        <f>Table!J208&amp;"/"&amp;Table!I208</f>
        <v>A/C</v>
      </c>
      <c r="E208">
        <v>1</v>
      </c>
    </row>
    <row r="209" spans="1:5" x14ac:dyDescent="0.35">
      <c r="A209">
        <f>Table!A209</f>
        <v>30</v>
      </c>
      <c r="B209">
        <f>Table!B209</f>
        <v>4822803</v>
      </c>
      <c r="C209">
        <f t="shared" si="3"/>
        <v>4822803</v>
      </c>
      <c r="D209" t="str">
        <f>Table!J209&amp;"/"&amp;Table!I209</f>
        <v>A/G</v>
      </c>
      <c r="E209">
        <v>1</v>
      </c>
    </row>
    <row r="210" spans="1:5" x14ac:dyDescent="0.35">
      <c r="A210">
        <f>Table!A210</f>
        <v>30</v>
      </c>
      <c r="B210">
        <f>Table!B210</f>
        <v>19252233</v>
      </c>
      <c r="C210">
        <f t="shared" si="3"/>
        <v>19252233</v>
      </c>
      <c r="D210" t="str">
        <f>Table!J210&amp;"/"&amp;Table!I210</f>
        <v>G/A</v>
      </c>
      <c r="E210">
        <v>1</v>
      </c>
    </row>
    <row r="211" spans="1:5" x14ac:dyDescent="0.35">
      <c r="A211">
        <f>Table!A211</f>
        <v>30</v>
      </c>
      <c r="B211">
        <f>Table!B211</f>
        <v>21276347</v>
      </c>
      <c r="C211">
        <f t="shared" si="3"/>
        <v>21276347</v>
      </c>
      <c r="D211" t="str">
        <f>Table!J211&amp;"/"&amp;Table!I211</f>
        <v>A/G</v>
      </c>
      <c r="E211">
        <v>1</v>
      </c>
    </row>
    <row r="212" spans="1:5" x14ac:dyDescent="0.35">
      <c r="A212">
        <f>Table!A212</f>
        <v>31</v>
      </c>
      <c r="B212">
        <f>Table!B212</f>
        <v>25635600</v>
      </c>
      <c r="C212">
        <f t="shared" si="3"/>
        <v>25635600</v>
      </c>
      <c r="D212" t="str">
        <f>Table!J212&amp;"/"&amp;Table!I212</f>
        <v>A/G</v>
      </c>
      <c r="E212">
        <v>1</v>
      </c>
    </row>
    <row r="213" spans="1:5" x14ac:dyDescent="0.35">
      <c r="A213">
        <f>Table!A213</f>
        <v>31</v>
      </c>
      <c r="B213">
        <f>Table!B213</f>
        <v>29464575</v>
      </c>
      <c r="C213">
        <f t="shared" si="3"/>
        <v>29464575</v>
      </c>
      <c r="D213" t="str">
        <f>Table!J213&amp;"/"&amp;Table!I213</f>
        <v>A/C</v>
      </c>
      <c r="E213">
        <v>1</v>
      </c>
    </row>
    <row r="214" spans="1:5" x14ac:dyDescent="0.35">
      <c r="A214">
        <f>Table!A214</f>
        <v>31</v>
      </c>
      <c r="B214">
        <f>Table!B214</f>
        <v>29635261</v>
      </c>
      <c r="C214">
        <f t="shared" si="3"/>
        <v>29635261</v>
      </c>
      <c r="D214" t="str">
        <f>Table!J214&amp;"/"&amp;Table!I214</f>
        <v>G/A</v>
      </c>
      <c r="E214">
        <v>1</v>
      </c>
    </row>
    <row r="215" spans="1:5" x14ac:dyDescent="0.35">
      <c r="A215">
        <f>Table!A215</f>
        <v>32</v>
      </c>
      <c r="B215">
        <f>Table!B215</f>
        <v>24622112</v>
      </c>
      <c r="C215">
        <f t="shared" si="3"/>
        <v>24622112</v>
      </c>
      <c r="D215" t="str">
        <f>Table!J215&amp;"/"&amp;Table!I215</f>
        <v>C/A</v>
      </c>
      <c r="E215">
        <v>1</v>
      </c>
    </row>
    <row r="216" spans="1:5" x14ac:dyDescent="0.35">
      <c r="A216">
        <f>Table!A216</f>
        <v>32</v>
      </c>
      <c r="B216">
        <f>Table!B216</f>
        <v>24642473</v>
      </c>
      <c r="C216">
        <f t="shared" si="3"/>
        <v>24642473</v>
      </c>
      <c r="D216" t="str">
        <f>Table!J216&amp;"/"&amp;Table!I216</f>
        <v>A/G</v>
      </c>
      <c r="E216">
        <v>1</v>
      </c>
    </row>
    <row r="217" spans="1:5" x14ac:dyDescent="0.35">
      <c r="A217">
        <f>Table!A217</f>
        <v>32</v>
      </c>
      <c r="B217">
        <f>Table!B217</f>
        <v>24657487</v>
      </c>
      <c r="C217">
        <f t="shared" si="3"/>
        <v>24657487</v>
      </c>
      <c r="D217" t="str">
        <f>Table!J217&amp;"/"&amp;Table!I217</f>
        <v>A/C</v>
      </c>
      <c r="E217">
        <v>1</v>
      </c>
    </row>
    <row r="218" spans="1:5" x14ac:dyDescent="0.35">
      <c r="A218">
        <f>Table!A218</f>
        <v>32</v>
      </c>
      <c r="B218">
        <f>Table!B218</f>
        <v>25070561</v>
      </c>
      <c r="C218">
        <f t="shared" si="3"/>
        <v>25070561</v>
      </c>
      <c r="D218" t="str">
        <f>Table!J218&amp;"/"&amp;Table!I218</f>
        <v>A/G</v>
      </c>
      <c r="E218">
        <v>1</v>
      </c>
    </row>
    <row r="219" spans="1:5" x14ac:dyDescent="0.35">
      <c r="A219">
        <f>Table!A219</f>
        <v>33</v>
      </c>
      <c r="B219">
        <f>Table!B219</f>
        <v>3477504</v>
      </c>
      <c r="C219">
        <f t="shared" si="3"/>
        <v>3477504</v>
      </c>
      <c r="D219" t="str">
        <f>Table!J219&amp;"/"&amp;Table!I219</f>
        <v>G/A</v>
      </c>
      <c r="E219">
        <v>1</v>
      </c>
    </row>
    <row r="220" spans="1:5" x14ac:dyDescent="0.35">
      <c r="A220">
        <f>Table!A220</f>
        <v>36</v>
      </c>
      <c r="B220">
        <f>Table!B220</f>
        <v>823663</v>
      </c>
      <c r="C220">
        <f t="shared" si="3"/>
        <v>823663</v>
      </c>
      <c r="D220" t="str">
        <f>Table!J220&amp;"/"&amp;Table!I220</f>
        <v>A/G</v>
      </c>
      <c r="E220">
        <v>1</v>
      </c>
    </row>
    <row r="221" spans="1:5" x14ac:dyDescent="0.35">
      <c r="A221">
        <f>Table!A221</f>
        <v>36</v>
      </c>
      <c r="B221">
        <f>Table!B221</f>
        <v>838511</v>
      </c>
      <c r="C221">
        <f t="shared" si="3"/>
        <v>838511</v>
      </c>
      <c r="D221" t="str">
        <f>Table!J221&amp;"/"&amp;Table!I221</f>
        <v>G/A</v>
      </c>
      <c r="E221">
        <v>1</v>
      </c>
    </row>
    <row r="222" spans="1:5" x14ac:dyDescent="0.35">
      <c r="A222">
        <f>Table!A222</f>
        <v>36</v>
      </c>
      <c r="B222">
        <f>Table!B222</f>
        <v>854378</v>
      </c>
      <c r="C222">
        <f t="shared" si="3"/>
        <v>854378</v>
      </c>
      <c r="D222" t="str">
        <f>Table!J222&amp;"/"&amp;Table!I222</f>
        <v>G/A</v>
      </c>
      <c r="E222">
        <v>1</v>
      </c>
    </row>
    <row r="223" spans="1:5" x14ac:dyDescent="0.35">
      <c r="A223">
        <f>Table!A223</f>
        <v>36</v>
      </c>
      <c r="B223">
        <f>Table!B223</f>
        <v>7146325</v>
      </c>
      <c r="C223">
        <f t="shared" si="3"/>
        <v>7146325</v>
      </c>
      <c r="D223" t="str">
        <f>Table!J223&amp;"/"&amp;Table!I223</f>
        <v>G/A</v>
      </c>
      <c r="E2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</vt:lpstr>
      <vt:lpstr>UniqueGenes</vt:lpstr>
      <vt:lpstr>Previously Published Lists</vt:lpstr>
      <vt:lpstr>PrevPublished</vt:lpstr>
      <vt:lpstr>Liftover</vt:lpstr>
      <vt:lpstr>Overlap</vt:lpstr>
      <vt:lpstr>ChIP</vt:lpstr>
      <vt:lpstr>ChIP genes</vt:lpstr>
      <vt:lpstr>VEP input</vt:lpstr>
      <vt:lpstr>VEP</vt:lpstr>
      <vt:lpstr>VEP genes</vt:lpstr>
      <vt:lpstr>VEP conseq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Horscroft C.</dc:creator>
  <cp:lastModifiedBy>Horscroft C.</cp:lastModifiedBy>
  <dcterms:created xsi:type="dcterms:W3CDTF">2015-06-05T18:17:20Z</dcterms:created>
  <dcterms:modified xsi:type="dcterms:W3CDTF">2020-08-20T09:32:43Z</dcterms:modified>
</cp:coreProperties>
</file>