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200" windowHeight="7545"/>
  </bookViews>
  <sheets>
    <sheet name="Schem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" i="1"/>
  <c r="W25"/>
  <c r="V26"/>
  <c r="W26"/>
  <c r="V27"/>
  <c r="W27"/>
  <c r="V28"/>
  <c r="W28"/>
  <c r="V29"/>
  <c r="V30"/>
  <c r="W30"/>
  <c r="V31"/>
  <c r="W31"/>
  <c r="V32"/>
  <c r="W32"/>
  <c r="V33"/>
  <c r="W33"/>
  <c r="V34"/>
  <c r="W34"/>
  <c r="V35"/>
  <c r="W35"/>
  <c r="V36"/>
  <c r="W36"/>
  <c r="V37"/>
  <c r="W37"/>
  <c r="V38"/>
  <c r="W38"/>
  <c r="V39"/>
  <c r="W39"/>
  <c r="V40"/>
  <c r="W40"/>
  <c r="V41"/>
  <c r="W41"/>
  <c r="V42"/>
  <c r="W42"/>
  <c r="V43"/>
  <c r="W43"/>
  <c r="V44"/>
  <c r="W44"/>
  <c r="V45"/>
  <c r="W45"/>
  <c r="V46"/>
  <c r="W46"/>
  <c r="V47"/>
  <c r="W47"/>
  <c r="V48"/>
  <c r="W48"/>
  <c r="V49"/>
  <c r="W49"/>
  <c r="V50"/>
  <c r="W50"/>
  <c r="V51"/>
  <c r="W51"/>
  <c r="V52"/>
  <c r="W52"/>
  <c r="V53"/>
  <c r="W53"/>
  <c r="V54"/>
  <c r="W54"/>
  <c r="V55"/>
  <c r="W55"/>
  <c r="V56"/>
  <c r="W56"/>
  <c r="V57"/>
  <c r="W57"/>
  <c r="V58"/>
  <c r="W58"/>
  <c r="V59"/>
  <c r="W59"/>
  <c r="V60"/>
  <c r="W60"/>
  <c r="V61"/>
  <c r="W61"/>
  <c r="V62"/>
  <c r="W62"/>
  <c r="V63"/>
  <c r="W63"/>
  <c r="V64"/>
  <c r="W64"/>
  <c r="V65"/>
  <c r="W65"/>
  <c r="V66"/>
  <c r="W66"/>
  <c r="V67"/>
  <c r="W67"/>
  <c r="V68"/>
  <c r="W68"/>
  <c r="V69"/>
  <c r="W69"/>
  <c r="V70"/>
  <c r="W70"/>
  <c r="V71"/>
  <c r="W71"/>
  <c r="V72"/>
  <c r="W72"/>
  <c r="V73"/>
  <c r="W73"/>
  <c r="V74"/>
  <c r="W74"/>
  <c r="V75"/>
  <c r="W75"/>
  <c r="V76"/>
  <c r="W76"/>
  <c r="V77"/>
  <c r="W77"/>
  <c r="V78"/>
  <c r="W78"/>
  <c r="V79"/>
  <c r="W79"/>
  <c r="V80"/>
  <c r="W80"/>
  <c r="V81"/>
  <c r="W81"/>
  <c r="V82"/>
  <c r="W82"/>
  <c r="V83"/>
  <c r="W83"/>
  <c r="V84"/>
  <c r="W84"/>
  <c r="V85"/>
  <c r="W85"/>
  <c r="V86"/>
  <c r="W86"/>
  <c r="V87"/>
  <c r="W87"/>
  <c r="V88"/>
  <c r="W88"/>
  <c r="V89"/>
  <c r="W89"/>
  <c r="V90"/>
  <c r="W90"/>
  <c r="V91"/>
  <c r="W91"/>
  <c r="V92"/>
  <c r="W92"/>
  <c r="V93"/>
  <c r="W93"/>
  <c r="V94"/>
  <c r="W94"/>
  <c r="V95"/>
  <c r="W95"/>
  <c r="V96"/>
  <c r="W96"/>
  <c r="V97"/>
  <c r="W97"/>
  <c r="V98"/>
  <c r="W98"/>
  <c r="V99"/>
  <c r="W99"/>
  <c r="V100"/>
  <c r="W100"/>
  <c r="V101"/>
  <c r="W101"/>
  <c r="V102"/>
  <c r="W102"/>
  <c r="V103"/>
  <c r="W103"/>
  <c r="V104"/>
  <c r="W104"/>
  <c r="V105"/>
  <c r="W105"/>
  <c r="V106"/>
  <c r="W106"/>
  <c r="V107"/>
  <c r="W107"/>
  <c r="V108"/>
  <c r="W108"/>
  <c r="V109"/>
  <c r="W109"/>
  <c r="V110"/>
  <c r="W110"/>
  <c r="V111"/>
  <c r="W111"/>
  <c r="V112"/>
  <c r="W112"/>
  <c r="V113"/>
  <c r="W113"/>
  <c r="V114"/>
  <c r="W114"/>
  <c r="V115"/>
  <c r="W115"/>
  <c r="V116"/>
  <c r="W116"/>
  <c r="V117"/>
  <c r="W117"/>
  <c r="V118"/>
  <c r="W118"/>
  <c r="V119"/>
  <c r="W119"/>
  <c r="V120"/>
  <c r="W120"/>
  <c r="V121"/>
  <c r="W121"/>
  <c r="V122"/>
  <c r="W122"/>
  <c r="V123"/>
  <c r="W123"/>
  <c r="V124"/>
  <c r="W124"/>
  <c r="V125"/>
  <c r="W125"/>
  <c r="V126"/>
  <c r="W126"/>
  <c r="V127"/>
  <c r="W127"/>
  <c r="V128"/>
  <c r="W128"/>
  <c r="V129"/>
  <c r="W129"/>
  <c r="V130"/>
  <c r="W130"/>
  <c r="V131"/>
  <c r="W131"/>
  <c r="V132"/>
  <c r="W132"/>
  <c r="V133"/>
  <c r="W133"/>
  <c r="V134"/>
  <c r="W134"/>
  <c r="V135"/>
  <c r="W135"/>
  <c r="V136"/>
  <c r="W136"/>
  <c r="V137"/>
  <c r="W137"/>
  <c r="V138"/>
  <c r="W138"/>
  <c r="V139"/>
  <c r="W139"/>
  <c r="V140"/>
  <c r="W140"/>
  <c r="V141"/>
  <c r="W141"/>
  <c r="V142"/>
  <c r="W142"/>
  <c r="V143"/>
  <c r="W143"/>
  <c r="V144"/>
  <c r="W144"/>
  <c r="V145"/>
  <c r="W145"/>
  <c r="V146"/>
  <c r="W146"/>
  <c r="V147"/>
  <c r="W147"/>
  <c r="V148"/>
  <c r="W148"/>
  <c r="V149"/>
  <c r="W149"/>
  <c r="V150"/>
  <c r="W150"/>
  <c r="V151"/>
  <c r="W151"/>
  <c r="V152"/>
  <c r="W152"/>
  <c r="V153"/>
  <c r="W153"/>
  <c r="V154"/>
  <c r="W154"/>
  <c r="V155"/>
  <c r="W155"/>
  <c r="V156"/>
  <c r="W156"/>
  <c r="V157"/>
  <c r="W157"/>
  <c r="V158"/>
  <c r="W158"/>
  <c r="V159"/>
  <c r="W159"/>
  <c r="V160"/>
  <c r="W160"/>
  <c r="V161"/>
  <c r="W161"/>
  <c r="V162"/>
  <c r="W162"/>
  <c r="V163"/>
  <c r="W163"/>
  <c r="V164"/>
  <c r="W164"/>
  <c r="V165"/>
  <c r="W165"/>
  <c r="V166"/>
  <c r="W166"/>
  <c r="V167"/>
  <c r="W167"/>
  <c r="V168"/>
  <c r="W168"/>
  <c r="V169"/>
  <c r="W169"/>
  <c r="V170"/>
  <c r="W170"/>
  <c r="V171"/>
  <c r="W171"/>
  <c r="V172"/>
  <c r="W172"/>
  <c r="V173"/>
  <c r="W173"/>
  <c r="V174"/>
  <c r="W174"/>
  <c r="V175"/>
  <c r="W175"/>
  <c r="V176"/>
  <c r="W176"/>
  <c r="V177"/>
  <c r="W177"/>
  <c r="V178"/>
  <c r="W178"/>
  <c r="V179"/>
  <c r="W179"/>
  <c r="V180"/>
  <c r="W180"/>
  <c r="V181"/>
  <c r="W181"/>
  <c r="V182"/>
  <c r="W182"/>
  <c r="V183"/>
  <c r="W183"/>
  <c r="V184"/>
  <c r="W184"/>
  <c r="V185"/>
  <c r="W185"/>
  <c r="V186"/>
  <c r="W186"/>
  <c r="V187"/>
  <c r="W187"/>
  <c r="V188"/>
  <c r="W188"/>
  <c r="V189"/>
  <c r="W189"/>
  <c r="V190"/>
  <c r="W190"/>
  <c r="V191"/>
  <c r="W191"/>
  <c r="V192"/>
  <c r="W192"/>
  <c r="V193"/>
  <c r="W193"/>
  <c r="V194"/>
  <c r="W194"/>
  <c r="V195"/>
  <c r="W195"/>
  <c r="V196"/>
  <c r="W196"/>
  <c r="V197"/>
  <c r="W197"/>
  <c r="V198"/>
  <c r="W198"/>
  <c r="V199"/>
  <c r="W199"/>
  <c r="V200"/>
  <c r="W200"/>
  <c r="V201"/>
  <c r="W201"/>
  <c r="V202"/>
  <c r="W202"/>
  <c r="V203"/>
  <c r="W203"/>
  <c r="V204"/>
  <c r="W204"/>
  <c r="V205"/>
  <c r="W205"/>
  <c r="V206"/>
  <c r="W206"/>
  <c r="V207"/>
  <c r="W207"/>
  <c r="V208"/>
  <c r="W208"/>
  <c r="V209"/>
  <c r="W209"/>
  <c r="V210"/>
  <c r="W210"/>
  <c r="V211"/>
  <c r="W211"/>
  <c r="V212"/>
  <c r="W212"/>
  <c r="V213"/>
  <c r="W213"/>
  <c r="V214"/>
  <c r="W214"/>
  <c r="V215"/>
  <c r="W215"/>
  <c r="V216"/>
  <c r="W216"/>
  <c r="V217"/>
  <c r="W217"/>
  <c r="V218"/>
  <c r="W218"/>
  <c r="V219"/>
  <c r="W219"/>
  <c r="V220"/>
  <c r="W220"/>
  <c r="V221"/>
  <c r="W221"/>
  <c r="V222"/>
  <c r="W222"/>
  <c r="V223"/>
  <c r="W223"/>
  <c r="V224"/>
  <c r="W224"/>
  <c r="V225"/>
  <c r="W225"/>
  <c r="V226"/>
  <c r="W226"/>
  <c r="V227"/>
  <c r="W227"/>
  <c r="V228"/>
  <c r="W228"/>
  <c r="V229"/>
  <c r="W229"/>
  <c r="V230"/>
  <c r="W230"/>
  <c r="V231"/>
  <c r="W231"/>
  <c r="V232"/>
  <c r="W232"/>
  <c r="V233"/>
  <c r="W233"/>
  <c r="V234"/>
  <c r="W234"/>
  <c r="V235"/>
  <c r="W235"/>
  <c r="V236"/>
  <c r="W236"/>
  <c r="V237"/>
  <c r="W237"/>
  <c r="V238"/>
  <c r="W238"/>
  <c r="V239"/>
  <c r="W239"/>
  <c r="V240"/>
  <c r="W240"/>
  <c r="V241"/>
  <c r="W241"/>
  <c r="V242"/>
  <c r="W242"/>
  <c r="V243"/>
  <c r="W243"/>
  <c r="V244"/>
  <c r="W244"/>
  <c r="W24"/>
  <c r="V24"/>
  <c r="T24"/>
  <c r="W11"/>
  <c r="W10"/>
  <c r="W9"/>
  <c r="W8"/>
  <c r="W7"/>
  <c r="W6"/>
  <c r="T41" l="1"/>
  <c r="U41"/>
  <c r="T42"/>
  <c r="U42"/>
  <c r="T43"/>
  <c r="U43"/>
  <c r="T44"/>
  <c r="U44"/>
  <c r="T45"/>
  <c r="U45"/>
  <c r="T46"/>
  <c r="U46"/>
  <c r="T47"/>
  <c r="U47"/>
  <c r="T48"/>
  <c r="U48"/>
  <c r="T49"/>
  <c r="U49"/>
  <c r="T50"/>
  <c r="U50"/>
  <c r="T51"/>
  <c r="U51"/>
  <c r="T52"/>
  <c r="U52"/>
  <c r="T53"/>
  <c r="U53"/>
  <c r="T54"/>
  <c r="U54"/>
  <c r="T55"/>
  <c r="U55"/>
  <c r="T56"/>
  <c r="U56"/>
  <c r="T57"/>
  <c r="U57"/>
  <c r="T58"/>
  <c r="U58"/>
  <c r="T59"/>
  <c r="U59"/>
  <c r="T60"/>
  <c r="U60"/>
  <c r="T61"/>
  <c r="U61"/>
  <c r="T62"/>
  <c r="U62"/>
  <c r="T63"/>
  <c r="U63"/>
  <c r="T64"/>
  <c r="U64"/>
  <c r="T65"/>
  <c r="U65"/>
  <c r="T66"/>
  <c r="U66"/>
  <c r="T67"/>
  <c r="U67"/>
  <c r="T68"/>
  <c r="U68"/>
  <c r="T69"/>
  <c r="U69"/>
  <c r="T70"/>
  <c r="U70"/>
  <c r="T71"/>
  <c r="U71"/>
  <c r="T72"/>
  <c r="U72"/>
  <c r="T73"/>
  <c r="U73"/>
  <c r="T74"/>
  <c r="U74"/>
  <c r="T75"/>
  <c r="U75"/>
  <c r="T76"/>
  <c r="U76"/>
  <c r="T77"/>
  <c r="U77"/>
  <c r="T78"/>
  <c r="U78"/>
  <c r="T79"/>
  <c r="U79"/>
  <c r="T80"/>
  <c r="U80"/>
  <c r="T81"/>
  <c r="U81"/>
  <c r="T82"/>
  <c r="U82"/>
  <c r="T83"/>
  <c r="U83"/>
  <c r="T84"/>
  <c r="U84"/>
  <c r="T85"/>
  <c r="U85"/>
  <c r="T86"/>
  <c r="U86"/>
  <c r="T87"/>
  <c r="U87"/>
  <c r="T88"/>
  <c r="U88"/>
  <c r="T89"/>
  <c r="U89"/>
  <c r="T90"/>
  <c r="U90"/>
  <c r="T91"/>
  <c r="U91"/>
  <c r="T92"/>
  <c r="U92"/>
  <c r="T93"/>
  <c r="U93"/>
  <c r="T94"/>
  <c r="U94"/>
  <c r="T95"/>
  <c r="U95"/>
  <c r="T96"/>
  <c r="U96"/>
  <c r="T97"/>
  <c r="U97"/>
  <c r="T98"/>
  <c r="U98"/>
  <c r="T99"/>
  <c r="U99"/>
  <c r="T100"/>
  <c r="U100"/>
  <c r="T101"/>
  <c r="U101"/>
  <c r="T102"/>
  <c r="U102"/>
  <c r="T103"/>
  <c r="U103"/>
  <c r="T104"/>
  <c r="U104"/>
  <c r="T105"/>
  <c r="U105"/>
  <c r="T106"/>
  <c r="U106"/>
  <c r="T107"/>
  <c r="U107"/>
  <c r="T108"/>
  <c r="U108"/>
  <c r="T109"/>
  <c r="U109"/>
  <c r="T110"/>
  <c r="U110"/>
  <c r="T111"/>
  <c r="U111"/>
  <c r="T112"/>
  <c r="U112"/>
  <c r="T113"/>
  <c r="U113"/>
  <c r="T114"/>
  <c r="U114"/>
  <c r="T115"/>
  <c r="U115"/>
  <c r="T116"/>
  <c r="U116"/>
  <c r="T117"/>
  <c r="U117"/>
  <c r="T118"/>
  <c r="U118"/>
  <c r="T119"/>
  <c r="U119"/>
  <c r="T120"/>
  <c r="U120"/>
  <c r="T121"/>
  <c r="U121"/>
  <c r="T122"/>
  <c r="U122"/>
  <c r="T123"/>
  <c r="U123"/>
  <c r="T124"/>
  <c r="U124"/>
  <c r="T125"/>
  <c r="U125"/>
  <c r="T126"/>
  <c r="U126"/>
  <c r="T127"/>
  <c r="U127"/>
  <c r="T128"/>
  <c r="U128"/>
  <c r="T129"/>
  <c r="U129"/>
  <c r="T130"/>
  <c r="U130"/>
  <c r="T131"/>
  <c r="U131"/>
  <c r="T132"/>
  <c r="U132"/>
  <c r="T133"/>
  <c r="U133"/>
  <c r="T134"/>
  <c r="U134"/>
  <c r="T135"/>
  <c r="U135"/>
  <c r="T136"/>
  <c r="U136"/>
  <c r="T137"/>
  <c r="U137"/>
  <c r="T138"/>
  <c r="U138"/>
  <c r="T139"/>
  <c r="U139"/>
  <c r="T140"/>
  <c r="U140"/>
  <c r="T141"/>
  <c r="U141"/>
  <c r="T142"/>
  <c r="U142"/>
  <c r="T143"/>
  <c r="U143"/>
  <c r="T144"/>
  <c r="U144"/>
  <c r="T145"/>
  <c r="U145"/>
  <c r="T146"/>
  <c r="U146"/>
  <c r="T147"/>
  <c r="U147"/>
  <c r="T148"/>
  <c r="U148"/>
  <c r="T149"/>
  <c r="U149"/>
  <c r="T150"/>
  <c r="U150"/>
  <c r="T151"/>
  <c r="U151"/>
  <c r="T152"/>
  <c r="U152"/>
  <c r="T153"/>
  <c r="U153"/>
  <c r="T154"/>
  <c r="U154"/>
  <c r="T155"/>
  <c r="U155"/>
  <c r="T156"/>
  <c r="U156"/>
  <c r="T157"/>
  <c r="U157"/>
  <c r="T158"/>
  <c r="U158"/>
  <c r="T159"/>
  <c r="U159"/>
  <c r="T160"/>
  <c r="U160"/>
  <c r="T161"/>
  <c r="U161"/>
  <c r="T162"/>
  <c r="U162"/>
  <c r="T163"/>
  <c r="U163"/>
  <c r="T164"/>
  <c r="U164"/>
  <c r="T165"/>
  <c r="U165"/>
  <c r="T166"/>
  <c r="U166"/>
  <c r="T167"/>
  <c r="U167"/>
  <c r="T168"/>
  <c r="U168"/>
  <c r="T169"/>
  <c r="U169"/>
  <c r="T170"/>
  <c r="U170"/>
  <c r="T171"/>
  <c r="U171"/>
  <c r="T172"/>
  <c r="U172"/>
  <c r="T173"/>
  <c r="U173"/>
  <c r="T174"/>
  <c r="U174"/>
  <c r="T175"/>
  <c r="U175"/>
  <c r="T176"/>
  <c r="U176"/>
  <c r="T177"/>
  <c r="U177"/>
  <c r="T178"/>
  <c r="U178"/>
  <c r="T179"/>
  <c r="U179"/>
  <c r="T180"/>
  <c r="U180"/>
  <c r="T181"/>
  <c r="U181"/>
  <c r="T182"/>
  <c r="U182"/>
  <c r="T183"/>
  <c r="U183"/>
  <c r="T184"/>
  <c r="U184"/>
  <c r="T185"/>
  <c r="U185"/>
  <c r="T186"/>
  <c r="U186"/>
  <c r="T187"/>
  <c r="U187"/>
  <c r="T188"/>
  <c r="U188"/>
  <c r="T189"/>
  <c r="U189"/>
  <c r="T190"/>
  <c r="U190"/>
  <c r="T191"/>
  <c r="U191"/>
  <c r="T192"/>
  <c r="U192"/>
  <c r="T193"/>
  <c r="U193"/>
  <c r="T194"/>
  <c r="U194"/>
  <c r="T195"/>
  <c r="U195"/>
  <c r="T196"/>
  <c r="U196"/>
  <c r="T197"/>
  <c r="U197"/>
  <c r="T198"/>
  <c r="U198"/>
  <c r="T199"/>
  <c r="U199"/>
  <c r="T200"/>
  <c r="U200"/>
  <c r="T201"/>
  <c r="U201"/>
  <c r="T202"/>
  <c r="U202"/>
  <c r="T203"/>
  <c r="U203"/>
  <c r="T204"/>
  <c r="U204"/>
  <c r="T205"/>
  <c r="U205"/>
  <c r="T206"/>
  <c r="U206"/>
  <c r="T207"/>
  <c r="U207"/>
  <c r="T208"/>
  <c r="U208"/>
  <c r="T209"/>
  <c r="U209"/>
  <c r="T210"/>
  <c r="U210"/>
  <c r="T211"/>
  <c r="U211"/>
  <c r="T212"/>
  <c r="U212"/>
  <c r="T213"/>
  <c r="U213"/>
  <c r="T214"/>
  <c r="U214"/>
  <c r="T215"/>
  <c r="U215"/>
  <c r="T216"/>
  <c r="U216"/>
  <c r="T217"/>
  <c r="U217"/>
  <c r="T218"/>
  <c r="U218"/>
  <c r="T219"/>
  <c r="U219"/>
  <c r="T220"/>
  <c r="U220"/>
  <c r="T221"/>
  <c r="U221"/>
  <c r="T222"/>
  <c r="U222"/>
  <c r="T223"/>
  <c r="U223"/>
  <c r="T224"/>
  <c r="U224"/>
  <c r="T225"/>
  <c r="U225"/>
  <c r="T226"/>
  <c r="U226"/>
  <c r="T227"/>
  <c r="U227"/>
  <c r="T228"/>
  <c r="U228"/>
  <c r="T229"/>
  <c r="U229"/>
  <c r="T230"/>
  <c r="U230"/>
  <c r="T231"/>
  <c r="U231"/>
  <c r="T232"/>
  <c r="U232"/>
  <c r="T233"/>
  <c r="U233"/>
  <c r="T234"/>
  <c r="U234"/>
  <c r="T235"/>
  <c r="U235"/>
  <c r="T236"/>
  <c r="U236"/>
  <c r="T237"/>
  <c r="U237"/>
  <c r="T238"/>
  <c r="U238"/>
  <c r="T239"/>
  <c r="U239"/>
  <c r="T240"/>
  <c r="U240"/>
  <c r="T241"/>
  <c r="U241"/>
  <c r="T242"/>
  <c r="U242"/>
  <c r="T243"/>
  <c r="U243"/>
  <c r="T244"/>
  <c r="U244"/>
  <c r="B244" l="1"/>
  <c r="A244"/>
  <c r="B228"/>
  <c r="B225"/>
  <c r="A225"/>
  <c r="B217"/>
  <c r="A217"/>
  <c r="B209"/>
  <c r="A209"/>
  <c r="B177"/>
  <c r="A177"/>
  <c r="B160"/>
  <c r="A160"/>
  <c r="B152"/>
  <c r="A152"/>
  <c r="B143"/>
  <c r="A143"/>
  <c r="B135"/>
  <c r="A135"/>
  <c r="B126"/>
  <c r="A126"/>
  <c r="B118"/>
  <c r="A118"/>
  <c r="B109"/>
  <c r="A109"/>
  <c r="B100"/>
  <c r="A100"/>
  <c r="B91"/>
  <c r="A91"/>
  <c r="B83"/>
  <c r="A83"/>
  <c r="B74"/>
  <c r="A74"/>
  <c r="B57"/>
  <c r="A57"/>
  <c r="A40"/>
  <c r="T40" s="1"/>
  <c r="B40" l="1"/>
  <c r="U40" s="1"/>
  <c r="P21"/>
  <c r="W5" l="1"/>
  <c r="W4"/>
  <c r="W3"/>
  <c r="B239" l="1"/>
  <c r="B229"/>
  <c r="B207"/>
  <c r="B200"/>
  <c r="B190"/>
  <c r="B185"/>
  <c r="B164"/>
  <c r="B148"/>
  <c r="B125"/>
  <c r="B116"/>
  <c r="B106"/>
  <c r="B95"/>
  <c r="B87"/>
  <c r="B82"/>
  <c r="B64"/>
  <c r="B45"/>
  <c r="B29"/>
  <c r="B224"/>
  <c r="B205"/>
  <c r="B188"/>
  <c r="B180"/>
  <c r="B176"/>
  <c r="A164"/>
  <c r="B147"/>
  <c r="B139"/>
  <c r="B134"/>
  <c r="B113"/>
  <c r="B94"/>
  <c r="B78"/>
  <c r="B65"/>
  <c r="B55"/>
  <c r="B37"/>
  <c r="B26"/>
  <c r="B232"/>
  <c r="B213"/>
  <c r="B208"/>
  <c r="B191"/>
  <c r="B181"/>
  <c r="B172"/>
  <c r="B163"/>
  <c r="B149"/>
  <c r="A139"/>
  <c r="B131"/>
  <c r="A116"/>
  <c r="B103"/>
  <c r="B99"/>
  <c r="B62"/>
  <c r="B48"/>
  <c r="B36"/>
  <c r="B32"/>
  <c r="B234"/>
  <c r="B216"/>
  <c r="B204"/>
  <c r="B199"/>
  <c r="B183"/>
  <c r="B168"/>
  <c r="B156"/>
  <c r="A148"/>
  <c r="B130"/>
  <c r="B121"/>
  <c r="B108"/>
  <c r="B97"/>
  <c r="B77"/>
  <c r="B60"/>
  <c r="B47"/>
  <c r="A37"/>
  <c r="A32"/>
  <c r="B230"/>
  <c r="B221"/>
  <c r="B214"/>
  <c r="B197"/>
  <c r="A191"/>
  <c r="B174"/>
  <c r="B157"/>
  <c r="B150"/>
  <c r="A134"/>
  <c r="B117"/>
  <c r="A108"/>
  <c r="A82"/>
  <c r="B70"/>
  <c r="B61"/>
  <c r="B56"/>
  <c r="B44"/>
  <c r="B30"/>
  <c r="A239"/>
  <c r="B233"/>
  <c r="A214"/>
  <c r="A204"/>
  <c r="B189"/>
  <c r="A167"/>
  <c r="B159"/>
  <c r="B140"/>
  <c r="A129"/>
  <c r="A123"/>
  <c r="B105"/>
  <c r="A94"/>
  <c r="A71"/>
  <c r="B63"/>
  <c r="B54"/>
  <c r="A36"/>
  <c r="B25"/>
  <c r="B241"/>
  <c r="A235"/>
  <c r="B223"/>
  <c r="A198"/>
  <c r="B193"/>
  <c r="A181"/>
  <c r="B173"/>
  <c r="A159"/>
  <c r="A122"/>
  <c r="B114"/>
  <c r="A95"/>
  <c r="A86"/>
  <c r="B80"/>
  <c r="B73"/>
  <c r="A60"/>
  <c r="A55"/>
  <c r="A30"/>
  <c r="A240"/>
  <c r="B231"/>
  <c r="A221"/>
  <c r="A206"/>
  <c r="A185"/>
  <c r="B171"/>
  <c r="B151"/>
  <c r="A141"/>
  <c r="A121"/>
  <c r="A114"/>
  <c r="A105"/>
  <c r="A99"/>
  <c r="B90"/>
  <c r="B69"/>
  <c r="A65"/>
  <c r="A53"/>
  <c r="B27"/>
  <c r="B242"/>
  <c r="A232"/>
  <c r="A224"/>
  <c r="B206"/>
  <c r="A199"/>
  <c r="B184"/>
  <c r="A174"/>
  <c r="B166"/>
  <c r="B133"/>
  <c r="B115"/>
  <c r="B107"/>
  <c r="B86"/>
  <c r="B71"/>
  <c r="B52"/>
  <c r="B46"/>
  <c r="B35"/>
  <c r="A29"/>
  <c r="A228"/>
  <c r="B220"/>
  <c r="A215"/>
  <c r="A197"/>
  <c r="A193"/>
  <c r="A168"/>
  <c r="A146"/>
  <c r="A140"/>
  <c r="A131"/>
  <c r="A115"/>
  <c r="A106"/>
  <c r="A90"/>
  <c r="B79"/>
  <c r="A72"/>
  <c r="B43"/>
  <c r="B39"/>
  <c r="B28"/>
  <c r="B240"/>
  <c r="B236"/>
  <c r="B215"/>
  <c r="B198"/>
  <c r="A188"/>
  <c r="B175"/>
  <c r="B167"/>
  <c r="A156"/>
  <c r="B142"/>
  <c r="B132"/>
  <c r="B96"/>
  <c r="A87"/>
  <c r="A70"/>
  <c r="A52"/>
  <c r="A48"/>
  <c r="B38"/>
  <c r="B24"/>
  <c r="A241"/>
  <c r="A229"/>
  <c r="B222"/>
  <c r="A208"/>
  <c r="A182"/>
  <c r="A176"/>
  <c r="B165"/>
  <c r="A155"/>
  <c r="A151"/>
  <c r="A130"/>
  <c r="A117"/>
  <c r="B104"/>
  <c r="B88"/>
  <c r="A79"/>
  <c r="A63"/>
  <c r="A46"/>
  <c r="A24"/>
  <c r="X12" s="1"/>
  <c r="A230"/>
  <c r="A222"/>
  <c r="B212"/>
  <c r="A203"/>
  <c r="B192"/>
  <c r="A171"/>
  <c r="A163"/>
  <c r="B158"/>
  <c r="A147"/>
  <c r="A142"/>
  <c r="A107"/>
  <c r="A77"/>
  <c r="A73"/>
  <c r="A64"/>
  <c r="A54"/>
  <c r="A43"/>
  <c r="A31"/>
  <c r="B243"/>
  <c r="A236"/>
  <c r="B203"/>
  <c r="B196"/>
  <c r="A190"/>
  <c r="A184"/>
  <c r="B155"/>
  <c r="A149"/>
  <c r="B129"/>
  <c r="B122"/>
  <c r="A97"/>
  <c r="B89"/>
  <c r="B81"/>
  <c r="B72"/>
  <c r="A61"/>
  <c r="B53"/>
  <c r="A26"/>
  <c r="A243"/>
  <c r="A233"/>
  <c r="A213"/>
  <c r="A200"/>
  <c r="A183"/>
  <c r="A173"/>
  <c r="A165"/>
  <c r="A158"/>
  <c r="A132"/>
  <c r="B124"/>
  <c r="A113"/>
  <c r="A98"/>
  <c r="A69"/>
  <c r="B51"/>
  <c r="A44"/>
  <c r="A35"/>
  <c r="A28"/>
  <c r="A242"/>
  <c r="B235"/>
  <c r="A207"/>
  <c r="A196"/>
  <c r="B182"/>
  <c r="A172"/>
  <c r="B146"/>
  <c r="B141"/>
  <c r="B123"/>
  <c r="B112"/>
  <c r="B98"/>
  <c r="A78"/>
  <c r="B68"/>
  <c r="A56"/>
  <c r="A47"/>
  <c r="A38"/>
  <c r="B31"/>
  <c r="A234"/>
  <c r="A220"/>
  <c r="A212"/>
  <c r="A189"/>
  <c r="A180"/>
  <c r="A166"/>
  <c r="A157"/>
  <c r="B138"/>
  <c r="A124"/>
  <c r="A112"/>
  <c r="A104"/>
  <c r="A96"/>
  <c r="A89"/>
  <c r="A80"/>
  <c r="A62"/>
  <c r="A45"/>
  <c r="A27"/>
  <c r="T27" s="1"/>
  <c r="A231"/>
  <c r="A223"/>
  <c r="A216"/>
  <c r="A205"/>
  <c r="A192"/>
  <c r="A175"/>
  <c r="A150"/>
  <c r="A138"/>
  <c r="A133"/>
  <c r="A125"/>
  <c r="A103"/>
  <c r="A88"/>
  <c r="A81"/>
  <c r="A68"/>
  <c r="A51"/>
  <c r="A39"/>
  <c r="A25"/>
  <c r="Y3" l="1"/>
  <c r="X16"/>
  <c r="W29"/>
  <c r="X14"/>
  <c r="X15"/>
  <c r="X3"/>
  <c r="Q18"/>
  <c r="Q14"/>
  <c r="Q10"/>
  <c r="Q6"/>
  <c r="Q20"/>
  <c r="Q19"/>
  <c r="Q7"/>
  <c r="Q17"/>
  <c r="Q13"/>
  <c r="Q9"/>
  <c r="Q5"/>
  <c r="Q21"/>
  <c r="Q15"/>
  <c r="Q3"/>
  <c r="Q16"/>
  <c r="Q12"/>
  <c r="Q8"/>
  <c r="Q4"/>
  <c r="Q11"/>
  <c r="R21"/>
  <c r="R17"/>
  <c r="R13"/>
  <c r="R9"/>
  <c r="R5"/>
  <c r="R10"/>
  <c r="R20"/>
  <c r="R16"/>
  <c r="R12"/>
  <c r="R8"/>
  <c r="R4"/>
  <c r="R14"/>
  <c r="R19"/>
  <c r="R15"/>
  <c r="R11"/>
  <c r="R7"/>
  <c r="R3"/>
  <c r="R18"/>
  <c r="R6"/>
  <c r="Y56"/>
  <c r="Y58"/>
  <c r="Y52"/>
  <c r="Y59"/>
  <c r="Y65"/>
  <c r="Y64"/>
  <c r="Y36"/>
  <c r="Y35"/>
  <c r="Y33"/>
  <c r="Y78"/>
  <c r="Y77"/>
  <c r="Y19"/>
  <c r="Y14"/>
  <c r="Y20"/>
  <c r="Y25"/>
  <c r="Y30"/>
  <c r="Y11"/>
  <c r="Y6"/>
  <c r="Y8"/>
  <c r="Y53"/>
  <c r="Y54"/>
  <c r="Y61"/>
  <c r="Y60"/>
  <c r="Y32"/>
  <c r="Y31"/>
  <c r="Y73"/>
  <c r="Y72"/>
  <c r="Y15"/>
  <c r="Y16"/>
  <c r="Y27"/>
  <c r="Y26"/>
  <c r="Y7"/>
  <c r="Y4"/>
  <c r="Y48"/>
  <c r="Y43"/>
  <c r="Y50"/>
  <c r="Y55"/>
  <c r="Y66"/>
  <c r="Y63"/>
  <c r="Y67"/>
  <c r="Y37"/>
  <c r="Y38"/>
  <c r="Y75"/>
  <c r="Y69"/>
  <c r="Y76"/>
  <c r="Y12"/>
  <c r="Y17"/>
  <c r="Y28"/>
  <c r="Y23"/>
  <c r="Y22"/>
  <c r="Y9"/>
  <c r="Y49"/>
  <c r="Y44"/>
  <c r="Y46"/>
  <c r="Y79"/>
  <c r="Y86"/>
  <c r="Y51"/>
  <c r="Y68"/>
  <c r="Y39"/>
  <c r="Y70"/>
  <c r="Y41"/>
  <c r="Y87"/>
  <c r="Y85"/>
  <c r="Y34"/>
  <c r="Y71"/>
  <c r="Y18"/>
  <c r="Y24"/>
  <c r="Y42"/>
  <c r="Y82"/>
  <c r="Y13"/>
  <c r="Y29"/>
  <c r="Y10"/>
  <c r="Y62"/>
  <c r="Y47"/>
  <c r="Y88"/>
  <c r="Y84"/>
  <c r="Y5"/>
  <c r="Y80"/>
  <c r="Y45"/>
  <c r="Y81"/>
  <c r="X58"/>
  <c r="X55"/>
  <c r="X50"/>
  <c r="X53"/>
  <c r="X51"/>
  <c r="X61"/>
  <c r="X67"/>
  <c r="X32"/>
  <c r="X38"/>
  <c r="X73"/>
  <c r="X76"/>
  <c r="X13"/>
  <c r="X23"/>
  <c r="X29"/>
  <c r="X7"/>
  <c r="X5"/>
  <c r="X48"/>
  <c r="X56"/>
  <c r="X59"/>
  <c r="X66"/>
  <c r="X68"/>
  <c r="X63"/>
  <c r="X39"/>
  <c r="X34"/>
  <c r="X75"/>
  <c r="X69"/>
  <c r="X71"/>
  <c r="X18"/>
  <c r="X20"/>
  <c r="X28"/>
  <c r="X30"/>
  <c r="X25"/>
  <c r="X10"/>
  <c r="X49"/>
  <c r="X44"/>
  <c r="X42"/>
  <c r="X52"/>
  <c r="X54"/>
  <c r="X62"/>
  <c r="X64"/>
  <c r="X35"/>
  <c r="X37"/>
  <c r="X70"/>
  <c r="X77"/>
  <c r="X24"/>
  <c r="X26"/>
  <c r="X6"/>
  <c r="X8"/>
  <c r="X45"/>
  <c r="X47"/>
  <c r="X87"/>
  <c r="X85"/>
  <c r="X22"/>
  <c r="X9"/>
  <c r="X41"/>
  <c r="X84"/>
  <c r="X81"/>
  <c r="X65"/>
  <c r="X36"/>
  <c r="X4"/>
  <c r="X43"/>
  <c r="X79"/>
  <c r="X80"/>
  <c r="X60"/>
  <c r="X31"/>
  <c r="X78"/>
  <c r="X19"/>
  <c r="X46"/>
  <c r="X27"/>
  <c r="X33"/>
  <c r="X11"/>
  <c r="X88"/>
  <c r="X72"/>
  <c r="X82"/>
  <c r="X17"/>
  <c r="X86"/>
  <c r="T25"/>
  <c r="U25"/>
  <c r="T26"/>
  <c r="U26"/>
  <c r="U27"/>
  <c r="T28"/>
  <c r="U28"/>
  <c r="T29"/>
  <c r="U29"/>
  <c r="T30"/>
  <c r="U30"/>
  <c r="T31"/>
  <c r="U31"/>
  <c r="T32"/>
  <c r="U32"/>
  <c r="T33"/>
  <c r="U33"/>
  <c r="T34"/>
  <c r="U34"/>
  <c r="T35"/>
  <c r="U35"/>
  <c r="T36"/>
  <c r="U36"/>
  <c r="T37"/>
  <c r="U37"/>
  <c r="T38"/>
  <c r="U38"/>
  <c r="T39"/>
  <c r="U39"/>
  <c r="U24"/>
  <c r="T3" l="1"/>
  <c r="AA7"/>
  <c r="AA11"/>
  <c r="AA15"/>
  <c r="AA19"/>
  <c r="AA8"/>
  <c r="AA20"/>
  <c r="AA4"/>
  <c r="AA5"/>
  <c r="AA9"/>
  <c r="AA13"/>
  <c r="AA17"/>
  <c r="AA21"/>
  <c r="AA16"/>
  <c r="AA6"/>
  <c r="AA10"/>
  <c r="AA14"/>
  <c r="AA18"/>
  <c r="AA3"/>
  <c r="AA12"/>
  <c r="Z3"/>
  <c r="S21"/>
  <c r="T10"/>
  <c r="T18"/>
  <c r="T13"/>
  <c r="T21"/>
  <c r="T14"/>
  <c r="T5"/>
  <c r="T17"/>
  <c r="T9"/>
  <c r="T6"/>
  <c r="T16"/>
  <c r="T15"/>
  <c r="T4"/>
  <c r="T12"/>
  <c r="T11"/>
  <c r="T7"/>
  <c r="T8"/>
  <c r="T20"/>
  <c r="T19"/>
  <c r="Z11"/>
  <c r="Z7"/>
  <c r="Z10"/>
  <c r="Z8"/>
  <c r="Z6"/>
  <c r="Z5"/>
  <c r="Z9"/>
  <c r="Z4"/>
  <c r="P4"/>
  <c r="P5"/>
  <c r="P6"/>
  <c r="P7"/>
  <c r="P8"/>
  <c r="P9"/>
  <c r="P10"/>
  <c r="P11"/>
  <c r="P12"/>
  <c r="P13"/>
  <c r="P14"/>
  <c r="P15"/>
  <c r="P16"/>
  <c r="P17"/>
  <c r="P18"/>
  <c r="P19"/>
  <c r="P20"/>
  <c r="P3"/>
  <c r="L33" l="1" a="1"/>
  <c r="L33" s="1"/>
  <c r="L29" a="1"/>
  <c r="L29" s="1"/>
  <c r="L32" a="1"/>
  <c r="L32" s="1"/>
  <c r="L27" a="1"/>
  <c r="L27" s="1"/>
  <c r="L30" a="1"/>
  <c r="L30" s="1"/>
  <c r="L31" a="1"/>
  <c r="L31" s="1"/>
  <c r="L26" a="1"/>
  <c r="L26" s="1"/>
  <c r="L25" a="1"/>
  <c r="L25" s="1"/>
  <c r="L28" a="1"/>
  <c r="L28" s="1"/>
  <c r="S7"/>
  <c r="S15"/>
  <c r="S17"/>
  <c r="S9"/>
  <c r="S5"/>
  <c r="S13"/>
  <c r="S6"/>
  <c r="S14"/>
  <c r="S8"/>
  <c r="S16"/>
  <c r="S11"/>
  <c r="S19"/>
  <c r="S3"/>
  <c r="S4"/>
  <c r="S12"/>
  <c r="S20"/>
  <c r="S10"/>
  <c r="S18"/>
  <c r="M25" l="1"/>
  <c r="N25"/>
  <c r="M26"/>
  <c r="N26"/>
  <c r="M32"/>
  <c r="N32"/>
  <c r="M27"/>
  <c r="N27"/>
  <c r="M31"/>
  <c r="N31"/>
  <c r="M29"/>
  <c r="N29"/>
  <c r="M28"/>
  <c r="N28"/>
  <c r="M30"/>
  <c r="N30"/>
  <c r="M33"/>
  <c r="N33"/>
  <c r="L18" a="1"/>
  <c r="L18" s="1"/>
  <c r="L14" a="1"/>
  <c r="L14" s="1"/>
  <c r="L10" a="1"/>
  <c r="L10" s="1"/>
  <c r="L6" a="1"/>
  <c r="L6" s="1"/>
  <c r="L21" a="1"/>
  <c r="L21" s="1"/>
  <c r="L17" a="1"/>
  <c r="L17" s="1"/>
  <c r="L13" a="1"/>
  <c r="L13" s="1"/>
  <c r="L9" a="1"/>
  <c r="L9" s="1"/>
  <c r="L5" a="1"/>
  <c r="L5" s="1"/>
  <c r="L20" a="1"/>
  <c r="L20" s="1"/>
  <c r="L16" a="1"/>
  <c r="L16" s="1"/>
  <c r="L12" a="1"/>
  <c r="L12" s="1"/>
  <c r="L8" a="1"/>
  <c r="L8" s="1"/>
  <c r="L4" a="1"/>
  <c r="L4" s="1"/>
  <c r="L19" a="1"/>
  <c r="L19" s="1"/>
  <c r="L15" a="1"/>
  <c r="L15" s="1"/>
  <c r="L11" a="1"/>
  <c r="L11" s="1"/>
  <c r="L7" a="1"/>
  <c r="L7" s="1"/>
  <c r="L3" a="1"/>
  <c r="L3" s="1"/>
  <c r="N3" s="1"/>
  <c r="M7" l="1"/>
  <c r="N7"/>
  <c r="N15"/>
  <c r="M15"/>
  <c r="M12"/>
  <c r="N12"/>
  <c r="N9"/>
  <c r="M9"/>
  <c r="M6"/>
  <c r="N6"/>
  <c r="M3"/>
  <c r="N19"/>
  <c r="M19"/>
  <c r="M16"/>
  <c r="N16"/>
  <c r="N13"/>
  <c r="M13"/>
  <c r="M10"/>
  <c r="N10"/>
  <c r="M4"/>
  <c r="N4"/>
  <c r="M20"/>
  <c r="N20"/>
  <c r="N17"/>
  <c r="M17"/>
  <c r="N14"/>
  <c r="M14"/>
  <c r="M11"/>
  <c r="N11"/>
  <c r="M8"/>
  <c r="N8"/>
  <c r="N5"/>
  <c r="M5"/>
  <c r="N21"/>
  <c r="M21"/>
  <c r="N18"/>
  <c r="M18"/>
</calcChain>
</file>

<file path=xl/sharedStrings.xml><?xml version="1.0" encoding="utf-8"?>
<sst xmlns="http://schemas.openxmlformats.org/spreadsheetml/2006/main" count="404" uniqueCount="29">
  <si>
    <t>Teams</t>
  </si>
  <si>
    <t>19:15 uur</t>
  </si>
  <si>
    <t>21:15 uur</t>
  </si>
  <si>
    <t>:</t>
  </si>
  <si>
    <t>Stand</t>
  </si>
  <si>
    <t>G</t>
  </si>
  <si>
    <t>P</t>
  </si>
  <si>
    <t>Stand dubbel</t>
  </si>
  <si>
    <t>Dubbel</t>
  </si>
  <si>
    <t>SKM</t>
  </si>
  <si>
    <t>Koosbusters</t>
  </si>
  <si>
    <t>Jemig</t>
  </si>
  <si>
    <t>Kansloos</t>
  </si>
  <si>
    <t>Life Koos On</t>
  </si>
  <si>
    <t>Disko Partizani</t>
  </si>
  <si>
    <t>Overdrive</t>
  </si>
  <si>
    <t>Drive</t>
  </si>
  <si>
    <t>B.A.M.</t>
  </si>
  <si>
    <t>The Beat Koos On</t>
  </si>
  <si>
    <t>Squash Bier &amp; Tietanium Rackets</t>
  </si>
  <si>
    <t>Good Busy</t>
  </si>
  <si>
    <t>Kleine Kompetitie</t>
  </si>
  <si>
    <t>Team Hailey</t>
  </si>
  <si>
    <t>Cap Gemini</t>
  </si>
  <si>
    <t>Snacksappeal</t>
  </si>
  <si>
    <t>Mixed Frusties</t>
  </si>
  <si>
    <t>*dubbel</t>
  </si>
  <si>
    <t>∆x  ∆p  ≥  ħ/2</t>
  </si>
  <si>
    <t>Mix2017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</si>
</sst>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22222"/>
      <name val="Arial"/>
      <family val="2"/>
    </font>
    <font>
      <sz val="7"/>
      <color rgb="FF37373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horizontal="center" vertical="center"/>
    </xf>
    <xf numFmtId="15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/>
    <xf numFmtId="0" fontId="0" fillId="0" borderId="8" xfId="0" applyBorder="1"/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/>
    <xf numFmtId="0" fontId="0" fillId="0" borderId="11" xfId="0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>
    <tabColor theme="4"/>
  </sheetPr>
  <dimension ref="A1:AC244"/>
  <sheetViews>
    <sheetView tabSelected="1" zoomScale="70" zoomScaleNormal="70" workbookViewId="0">
      <selection activeCell="H94" sqref="H94"/>
    </sheetView>
  </sheetViews>
  <sheetFormatPr defaultRowHeight="15"/>
  <cols>
    <col min="1" max="2" width="30.7109375" customWidth="1"/>
    <col min="3" max="5" width="3.7109375" style="2" customWidth="1"/>
    <col min="6" max="6" width="5.7109375" style="2" customWidth="1"/>
    <col min="7" max="9" width="3.7109375" style="2" customWidth="1"/>
    <col min="10" max="10" width="9.140625" customWidth="1"/>
    <col min="11" max="11" width="9.140625" style="2"/>
    <col min="12" max="12" width="30.7109375" customWidth="1"/>
    <col min="13" max="14" width="9.140625" style="2"/>
    <col min="16" max="19" width="9.140625" hidden="1" customWidth="1"/>
    <col min="20" max="20" width="10.5703125" hidden="1" customWidth="1"/>
    <col min="21" max="26" width="9.140625" hidden="1" customWidth="1"/>
    <col min="27" max="27" width="8.7109375" hidden="1" customWidth="1"/>
    <col min="29" max="29" width="10" bestFit="1" customWidth="1"/>
  </cols>
  <sheetData>
    <row r="1" spans="1:29">
      <c r="A1" s="20" t="s">
        <v>0</v>
      </c>
      <c r="K1" s="23"/>
      <c r="L1" s="21" t="s">
        <v>4</v>
      </c>
      <c r="M1" s="21" t="s">
        <v>6</v>
      </c>
      <c r="N1" s="21" t="s">
        <v>5</v>
      </c>
    </row>
    <row r="2" spans="1:29">
      <c r="A2" s="21"/>
      <c r="K2" s="24"/>
      <c r="L2" s="22"/>
      <c r="M2" s="22"/>
      <c r="N2" s="22"/>
    </row>
    <row r="3" spans="1:29">
      <c r="A3" s="15" t="s">
        <v>9</v>
      </c>
      <c r="B3" s="14" t="s">
        <v>26</v>
      </c>
      <c r="K3" s="9">
        <v>1</v>
      </c>
      <c r="L3" s="5" t="str">
        <f t="array" ref="L3">INDEX($P$3:$P$21,MATCH(LARGE($S$3:$S$21-ROW($S$3:$S$21)/COUNT($S$3:$S$21),ROW(L3)-ROW(L$3)+1),$S$3:$S$21-ROW($S$3:$S$21)/COUNT($S$3:$S$21),0))</f>
        <v>Disko Partizani</v>
      </c>
      <c r="M3" s="2">
        <f t="shared" ref="M3:M19" si="0">VLOOKUP($L3,$P$3:$S$21,4,0)</f>
        <v>65</v>
      </c>
      <c r="N3" s="2">
        <f>VLOOKUP($L3,$P$3:$T$21,5,0)</f>
        <v>6</v>
      </c>
      <c r="P3" t="str">
        <f>A3</f>
        <v>SKM</v>
      </c>
      <c r="Q3">
        <f>SUMIF(A24:A244,A3,C24:C244)</f>
        <v>27</v>
      </c>
      <c r="R3">
        <f>SUMIF(B24:B244,A3,E24:E244)</f>
        <v>0</v>
      </c>
      <c r="S3">
        <f>SUM(Q3:R3)</f>
        <v>27</v>
      </c>
      <c r="T3">
        <f>COUNTIF($T$24:$U$244,A3)</f>
        <v>6</v>
      </c>
      <c r="W3" t="str">
        <f>A3</f>
        <v>SKM</v>
      </c>
      <c r="X3">
        <f>SUMPRODUCT(($A$24:$A$243=$W$3)*($B$24:$B$243=$W$3)*($G$24:$G$243))</f>
        <v>0</v>
      </c>
      <c r="Y3">
        <f>SUMPRODUCT(($B$24:$B$243=$W$3)*($A$24:$A$243=$W$3)*($I$24:$I$243))</f>
        <v>0</v>
      </c>
      <c r="Z3">
        <f>SUM($X$3:$Y$11)</f>
        <v>4</v>
      </c>
      <c r="AA3">
        <f>COUNTIF($V$24:$W$244,A3)</f>
        <v>4</v>
      </c>
      <c r="AC3" s="19"/>
    </row>
    <row r="4" spans="1:29">
      <c r="A4" s="16" t="s">
        <v>27</v>
      </c>
      <c r="B4" t="s">
        <v>26</v>
      </c>
      <c r="D4" s="6"/>
      <c r="K4" s="9">
        <v>2</v>
      </c>
      <c r="L4" s="5" t="str">
        <f t="array" ref="L4">INDEX($P$3:$P$21,MATCH(LARGE($S$3:$S$21-ROW($S$3:$S$21)/COUNT($S$3:$S$21),ROW(L4)-ROW(L$3)+1),$S$3:$S$21-ROW($S$3:$S$21)/COUNT($S$3:$S$21),0))</f>
        <v>Life Koos On</v>
      </c>
      <c r="M4" s="2">
        <f t="shared" si="0"/>
        <v>64</v>
      </c>
      <c r="N4" s="2">
        <f t="shared" ref="N4:N21" si="1">VLOOKUP($L4,$P$3:$T$21,5,0)</f>
        <v>6</v>
      </c>
      <c r="P4" t="str">
        <f t="shared" ref="P4:P21" si="2">A4</f>
        <v>∆x  ∆p  ≥  ħ/2</v>
      </c>
      <c r="Q4">
        <f>SUMIF(A24:A244,A4,C24:C244)</f>
        <v>33</v>
      </c>
      <c r="R4">
        <f>SUMIF(B24:B244,A4,E24:E244)</f>
        <v>0</v>
      </c>
      <c r="S4">
        <f t="shared" ref="S4:S21" si="3">SUM(Q4:R4)</f>
        <v>33</v>
      </c>
      <c r="T4">
        <f t="shared" ref="T4:T21" si="4">COUNTIF($T$24:$U$244,A4)</f>
        <v>5</v>
      </c>
      <c r="W4" t="str">
        <f>A4</f>
        <v>∆x  ∆p  ≥  ħ/2</v>
      </c>
      <c r="X4">
        <f>SUMPRODUCT(($A$24:$A$243=$W$3)*($B$24:$B$243=$W$4)*($G$24:$G$243))</f>
        <v>0</v>
      </c>
      <c r="Y4">
        <f>SUMPRODUCT(($B$24:$B$243=$W$3)*($A$24:$A$243=$W$4)*($I$24:$I$243))</f>
        <v>0</v>
      </c>
      <c r="Z4">
        <f>SUM($X$12:$Y$20)</f>
        <v>3</v>
      </c>
      <c r="AA4">
        <f t="shared" ref="AA4:AA21" si="5">COUNTIF($V$24:$W$244,A4)</f>
        <v>2</v>
      </c>
    </row>
    <row r="5" spans="1:29">
      <c r="A5" s="16" t="s">
        <v>10</v>
      </c>
      <c r="B5" t="s">
        <v>26</v>
      </c>
      <c r="K5" s="9">
        <v>3</v>
      </c>
      <c r="L5" s="5" t="str">
        <f t="array" ref="L5">INDEX($P$3:$P$21,MATCH(LARGE($S$3:$S$21-ROW($S$3:$S$21)/COUNT($S$3:$S$21),ROW(L5)-ROW(L$3)+1),$S$3:$S$21-ROW($S$3:$S$21)/COUNT($S$3:$S$21),0))</f>
        <v>Kansloos</v>
      </c>
      <c r="M5" s="2">
        <f t="shared" si="0"/>
        <v>56</v>
      </c>
      <c r="N5" s="2">
        <f t="shared" si="1"/>
        <v>6</v>
      </c>
      <c r="P5" t="str">
        <f t="shared" si="2"/>
        <v>Koosbusters</v>
      </c>
      <c r="Q5">
        <f>SUMIF(A24:A244,A5,C24:C244)</f>
        <v>27</v>
      </c>
      <c r="R5">
        <f>SUMIF(B24:B244,A5,E24:E244)</f>
        <v>11</v>
      </c>
      <c r="S5">
        <f t="shared" si="3"/>
        <v>38</v>
      </c>
      <c r="T5">
        <f t="shared" si="4"/>
        <v>6</v>
      </c>
      <c r="W5" t="str">
        <f>A5</f>
        <v>Koosbusters</v>
      </c>
      <c r="X5">
        <f>SUMPRODUCT(($A$24:$A$243=$W$3)*($B$24:$B$243=$W$5)*($G$24:$G$243))</f>
        <v>2</v>
      </c>
      <c r="Y5">
        <f>SUMPRODUCT(($B$24:$B$243=$W$3)*($A$24:$A$243=$W$5)*($I$24:$I$243))</f>
        <v>0</v>
      </c>
      <c r="Z5">
        <f>SUM($X$22:$Y$30)</f>
        <v>0</v>
      </c>
      <c r="AA5">
        <f t="shared" si="5"/>
        <v>1</v>
      </c>
    </row>
    <row r="6" spans="1:29">
      <c r="A6" s="16" t="s">
        <v>11</v>
      </c>
      <c r="K6" s="9">
        <v>4</v>
      </c>
      <c r="L6" s="5" t="str">
        <f t="array" ref="L6">INDEX($P$3:$P$21,MATCH(LARGE($S$3:$S$21-ROW($S$3:$S$21)/COUNT($S$3:$S$21),ROW(L6)-ROW(L$3)+1),$S$3:$S$21-ROW($S$3:$S$21)/COUNT($S$3:$S$21),0))</f>
        <v>Overdrive</v>
      </c>
      <c r="M6" s="2">
        <f t="shared" si="0"/>
        <v>46</v>
      </c>
      <c r="N6" s="2">
        <f t="shared" si="1"/>
        <v>6</v>
      </c>
      <c r="P6" t="str">
        <f t="shared" si="2"/>
        <v>Jemig</v>
      </c>
      <c r="Q6">
        <f>SUMIF(A24:A244,A6,C24:C244)</f>
        <v>27</v>
      </c>
      <c r="R6">
        <f>SUMIF(B24:B244,A6,E24:E244)</f>
        <v>8</v>
      </c>
      <c r="S6">
        <f t="shared" si="3"/>
        <v>35</v>
      </c>
      <c r="T6">
        <f t="shared" si="4"/>
        <v>5</v>
      </c>
      <c r="W6" t="str">
        <f>A7</f>
        <v>Kansloos</v>
      </c>
      <c r="X6">
        <f>SUMPRODUCT(($A$24:$A$243=$W$3)*($B$24:$B$243=$W$6)*($G$24:$G$243))</f>
        <v>2</v>
      </c>
      <c r="Y6">
        <f>SUMPRODUCT(($B$24:$B$243=$W$3)*($A$24:$A$243=$W$6)*($I$24:$I$243))</f>
        <v>0</v>
      </c>
      <c r="Z6">
        <f>SUM($X$31:$Y$39)</f>
        <v>4</v>
      </c>
      <c r="AA6">
        <f t="shared" si="5"/>
        <v>0</v>
      </c>
    </row>
    <row r="7" spans="1:29">
      <c r="A7" s="16" t="s">
        <v>12</v>
      </c>
      <c r="B7" t="s">
        <v>26</v>
      </c>
      <c r="K7" s="9">
        <v>5</v>
      </c>
      <c r="L7" s="5" t="str">
        <f t="array" ref="L7">INDEX($P$3:$P$21,MATCH(LARGE($S$3:$S$21-ROW($S$3:$S$21)/COUNT($S$3:$S$21),ROW(L7)-ROW(L$3)+1),$S$3:$S$21-ROW($S$3:$S$21)/COUNT($S$3:$S$21),0))</f>
        <v>Drive</v>
      </c>
      <c r="M7" s="2">
        <f t="shared" si="0"/>
        <v>42</v>
      </c>
      <c r="N7" s="2">
        <f t="shared" si="1"/>
        <v>6</v>
      </c>
      <c r="P7" t="str">
        <f t="shared" si="2"/>
        <v>Kansloos</v>
      </c>
      <c r="Q7">
        <f>SUMIF(A24:A244,A7,C24:C244)</f>
        <v>19</v>
      </c>
      <c r="R7">
        <f>SUMIF(B24:B244,A7,E24:E244)</f>
        <v>37</v>
      </c>
      <c r="S7">
        <f t="shared" si="3"/>
        <v>56</v>
      </c>
      <c r="T7">
        <f t="shared" si="4"/>
        <v>6</v>
      </c>
      <c r="W7" t="str">
        <f>A9</f>
        <v>Disko Partizani</v>
      </c>
      <c r="X7">
        <f>SUMPRODUCT(($A$24:$A$243=$W$3)*($B$24:$B$243=$W$7)*($G$24:$G$243))</f>
        <v>0</v>
      </c>
      <c r="Y7">
        <f>SUMPRODUCT(($B$24:$B$243=$W$3)*($A$24:$A$243=$W$7)*($I$24:$I$243))</f>
        <v>0</v>
      </c>
      <c r="Z7">
        <f>SUM($X$41:$Y$49)</f>
        <v>8</v>
      </c>
      <c r="AA7">
        <f t="shared" si="5"/>
        <v>3</v>
      </c>
    </row>
    <row r="8" spans="1:29">
      <c r="A8" s="16" t="s">
        <v>13</v>
      </c>
      <c r="K8" s="9">
        <v>6</v>
      </c>
      <c r="L8" s="5" t="str">
        <f t="array" ref="L8">INDEX($P$3:$P$21,MATCH(LARGE($S$3:$S$21-ROW($S$3:$S$21)/COUNT($S$3:$S$21),ROW(L8)-ROW(L$3)+1),$S$3:$S$21-ROW($S$3:$S$21)/COUNT($S$3:$S$21),0))</f>
        <v>B.A.M.</v>
      </c>
      <c r="M8" s="2">
        <f t="shared" si="0"/>
        <v>39</v>
      </c>
      <c r="N8" s="2">
        <f t="shared" si="1"/>
        <v>7</v>
      </c>
      <c r="P8" t="str">
        <f t="shared" si="2"/>
        <v>Life Koos On</v>
      </c>
      <c r="Q8">
        <f>SUMIF(A24:A244,A8,C24:C244)</f>
        <v>64</v>
      </c>
      <c r="R8">
        <f>SUMIF(B24:B244,A8,E24:E244)</f>
        <v>0</v>
      </c>
      <c r="S8">
        <f t="shared" si="3"/>
        <v>64</v>
      </c>
      <c r="T8">
        <f t="shared" si="4"/>
        <v>6</v>
      </c>
      <c r="W8" t="str">
        <f>A11</f>
        <v>Drive</v>
      </c>
      <c r="X8">
        <f>SUMPRODUCT(($A$24:$A$243=$W$3)*($B$24:$B$243=$W$8)*($G$24:$G$243))</f>
        <v>0</v>
      </c>
      <c r="Y8">
        <f>SUMPRODUCT(($B$24:$B$243=$W$3)*($A$24:$A$243=$W$8)*($I$24:$I$243))</f>
        <v>0</v>
      </c>
      <c r="Z8">
        <f>SUM($X$50:$Y$59)</f>
        <v>2</v>
      </c>
      <c r="AA8">
        <f t="shared" si="5"/>
        <v>0</v>
      </c>
    </row>
    <row r="9" spans="1:29">
      <c r="A9" s="16" t="s">
        <v>14</v>
      </c>
      <c r="B9" t="s">
        <v>26</v>
      </c>
      <c r="K9" s="9">
        <v>7</v>
      </c>
      <c r="L9" s="5" t="str">
        <f t="array" ref="L9">INDEX($P$3:$P$21,MATCH(LARGE($S$3:$S$21-ROW($S$3:$S$21)/COUNT($S$3:$S$21),ROW(L9)-ROW(L$3)+1),$S$3:$S$21-ROW($S$3:$S$21)/COUNT($S$3:$S$21),0))</f>
        <v>Snacksappeal</v>
      </c>
      <c r="M9" s="2">
        <f t="shared" si="0"/>
        <v>39</v>
      </c>
      <c r="N9" s="2">
        <f t="shared" si="1"/>
        <v>5</v>
      </c>
      <c r="P9" t="str">
        <f t="shared" si="2"/>
        <v>Disko Partizani</v>
      </c>
      <c r="Q9">
        <f>SUMIF(A24:A244,A9,C24:C244)</f>
        <v>54</v>
      </c>
      <c r="R9">
        <f>SUMIF(B24:B244,A9,E24:E244)</f>
        <v>11</v>
      </c>
      <c r="S9">
        <f t="shared" si="3"/>
        <v>65</v>
      </c>
      <c r="T9">
        <f t="shared" si="4"/>
        <v>6</v>
      </c>
      <c r="W9" t="str">
        <f>A12</f>
        <v>B.A.M.</v>
      </c>
      <c r="X9">
        <f>SUMPRODUCT(($A$24:$A$243=$W$3)*($B$24:$B$243=$W$9)*($G$24:$G$243))</f>
        <v>0</v>
      </c>
      <c r="Y9">
        <f>SUMPRODUCT(($B$24:$B$243=$W$3)*($A$24:$A$243=$W$9)*($I$24:$I$243))</f>
        <v>0</v>
      </c>
      <c r="Z9">
        <f>SUM($X$60:$Y$68)</f>
        <v>3</v>
      </c>
      <c r="AA9">
        <f t="shared" si="5"/>
        <v>4</v>
      </c>
    </row>
    <row r="10" spans="1:29">
      <c r="A10" s="16" t="s">
        <v>15</v>
      </c>
      <c r="K10" s="9">
        <v>8</v>
      </c>
      <c r="L10" s="5" t="str">
        <f t="array" ref="L10">INDEX($P$3:$P$21,MATCH(LARGE($S$3:$S$21-ROW($S$3:$S$21)/COUNT($S$3:$S$21),ROW(L10)-ROW(L$3)+1),$S$3:$S$21-ROW($S$3:$S$21)/COUNT($S$3:$S$21),0))</f>
        <v>Koosbusters</v>
      </c>
      <c r="M10" s="2">
        <f t="shared" si="0"/>
        <v>38</v>
      </c>
      <c r="N10" s="2">
        <f t="shared" si="1"/>
        <v>6</v>
      </c>
      <c r="P10" t="str">
        <f t="shared" si="2"/>
        <v>Overdrive</v>
      </c>
      <c r="Q10">
        <f>SUMIF(A24:A244,A10,C24:C244)</f>
        <v>33</v>
      </c>
      <c r="R10">
        <f>SUMIF(B24:B244,A10,E24:E244)</f>
        <v>13</v>
      </c>
      <c r="S10">
        <f t="shared" si="3"/>
        <v>46</v>
      </c>
      <c r="T10">
        <f t="shared" si="4"/>
        <v>6</v>
      </c>
      <c r="W10" t="str">
        <f>A20</f>
        <v>Mix2017</v>
      </c>
      <c r="X10">
        <f>SUMPRODUCT(($A$24:$A$243=$W$3)*($B$24:$B$243=$W$10)*($G$24:$G$243))</f>
        <v>0</v>
      </c>
      <c r="Y10">
        <f>SUMPRODUCT(($B$24:$B$243=$W$3)*($A$24:$A$243=$W$10)*($I$24:$I$243))</f>
        <v>0</v>
      </c>
      <c r="Z10">
        <f>SUM($X$69:$Y$78)</f>
        <v>3</v>
      </c>
      <c r="AA10">
        <f t="shared" si="5"/>
        <v>0</v>
      </c>
    </row>
    <row r="11" spans="1:29">
      <c r="A11" s="16" t="s">
        <v>16</v>
      </c>
      <c r="B11" t="s">
        <v>26</v>
      </c>
      <c r="K11" s="9">
        <v>9</v>
      </c>
      <c r="L11" s="5" t="str">
        <f t="array" ref="L11">INDEX($P$3:$P$21,MATCH(LARGE($S$3:$S$21-ROW($S$3:$S$21)/COUNT($S$3:$S$21),ROW(L11)-ROW(L$3)+1),$S$3:$S$21-ROW($S$3:$S$21)/COUNT($S$3:$S$21),0))</f>
        <v>Kleine Kompetitie</v>
      </c>
      <c r="M11" s="2">
        <f t="shared" si="0"/>
        <v>36</v>
      </c>
      <c r="N11" s="2">
        <f t="shared" si="1"/>
        <v>6</v>
      </c>
      <c r="P11" t="str">
        <f t="shared" si="2"/>
        <v>Drive</v>
      </c>
      <c r="Q11">
        <f>SUMIF(A24:A244,A11,C24:C244)</f>
        <v>14</v>
      </c>
      <c r="R11">
        <f>SUMIF(B24:B244,A11,E24:E244)</f>
        <v>28</v>
      </c>
      <c r="S11">
        <f t="shared" si="3"/>
        <v>42</v>
      </c>
      <c r="T11">
        <f t="shared" si="4"/>
        <v>6</v>
      </c>
      <c r="W11" t="str">
        <f>A21</f>
        <v>Mixed Frusties</v>
      </c>
      <c r="X11">
        <f>SUMPRODUCT(($A$24:$A$243=$W$3)*($B$24:$B$243=$W$11)*($G$24:$G$243))</f>
        <v>0</v>
      </c>
      <c r="Y11">
        <f>SUMPRODUCT(($B$24:$B$243=$W$3)*($A$24:$A$243=$W$11)*($I$24:$I$243))</f>
        <v>0</v>
      </c>
      <c r="Z11">
        <f>SUM($X$79:$Y$88)</f>
        <v>0</v>
      </c>
      <c r="AA11">
        <f t="shared" si="5"/>
        <v>3</v>
      </c>
    </row>
    <row r="12" spans="1:29">
      <c r="A12" s="16" t="s">
        <v>17</v>
      </c>
      <c r="B12" t="s">
        <v>26</v>
      </c>
      <c r="K12" s="9">
        <v>10</v>
      </c>
      <c r="L12" s="5" t="str">
        <f t="array" ref="L12">INDEX($P$3:$P$21,MATCH(LARGE($S$3:$S$21-ROW($S$3:$S$21)/COUNT($S$3:$S$21),ROW(L12)-ROW(L$3)+1),$S$3:$S$21-ROW($S$3:$S$21)/COUNT($S$3:$S$21),0))</f>
        <v>Jemig</v>
      </c>
      <c r="M12" s="2">
        <f t="shared" si="0"/>
        <v>35</v>
      </c>
      <c r="N12" s="2">
        <f t="shared" si="1"/>
        <v>5</v>
      </c>
      <c r="P12" t="str">
        <f t="shared" si="2"/>
        <v>B.A.M.</v>
      </c>
      <c r="Q12">
        <f>SUMIF(A24:A244,A12,C24:C244)</f>
        <v>12</v>
      </c>
      <c r="R12">
        <f>SUMIF(B24:B244,A12,E24:E244)</f>
        <v>27</v>
      </c>
      <c r="S12">
        <f t="shared" si="3"/>
        <v>39</v>
      </c>
      <c r="T12">
        <f t="shared" si="4"/>
        <v>7</v>
      </c>
      <c r="X12">
        <f>SUMPRODUCT(($A$24:$A$243=$W$4)*($B$24:$B$243=$W$3)*($G$24:$G$243))</f>
        <v>0</v>
      </c>
      <c r="Y12">
        <f>SUMPRODUCT(($B$24:$B$243=$W$4)*($A$24:$A$243=$W$3)*($I$24:$I$243))</f>
        <v>0</v>
      </c>
      <c r="AA12">
        <f t="shared" si="5"/>
        <v>3</v>
      </c>
    </row>
    <row r="13" spans="1:29">
      <c r="A13" s="16" t="s">
        <v>18</v>
      </c>
      <c r="K13" s="9">
        <v>11</v>
      </c>
      <c r="L13" s="5" t="str">
        <f t="array" ref="L13">INDEX($P$3:$P$21,MATCH(LARGE($S$3:$S$21-ROW($S$3:$S$21)/COUNT($S$3:$S$21),ROW(L13)-ROW(L$3)+1),$S$3:$S$21-ROW($S$3:$S$21)/COUNT($S$3:$S$21),0))</f>
        <v>Mixed Frusties</v>
      </c>
      <c r="M13" s="2">
        <f t="shared" si="0"/>
        <v>34</v>
      </c>
      <c r="N13" s="2">
        <f t="shared" si="1"/>
        <v>5</v>
      </c>
      <c r="P13" t="str">
        <f t="shared" si="2"/>
        <v>The Beat Koos On</v>
      </c>
      <c r="Q13">
        <f>SUMIF(A24:A244,A13,C24:C244)</f>
        <v>11</v>
      </c>
      <c r="R13">
        <f>SUMIF(B24:B244,A13,E24:E244)</f>
        <v>18</v>
      </c>
      <c r="S13">
        <f t="shared" si="3"/>
        <v>29</v>
      </c>
      <c r="T13">
        <f t="shared" si="4"/>
        <v>6</v>
      </c>
      <c r="X13">
        <f>SUMPRODUCT(($A$24:$A$243=$W$4)*($B$24:$B$243=$W$4)*($G$24:$G$243))</f>
        <v>0</v>
      </c>
      <c r="Y13">
        <f>SUMPRODUCT(($B$24:$B$243=$W$4)*($A$24:$A$243=$W$4)*($I$24:$I$243))</f>
        <v>0</v>
      </c>
      <c r="AA13">
        <f t="shared" si="5"/>
        <v>0</v>
      </c>
    </row>
    <row r="14" spans="1:29">
      <c r="A14" s="16" t="s">
        <v>19</v>
      </c>
      <c r="K14" s="9">
        <v>12</v>
      </c>
      <c r="L14" s="5" t="str">
        <f t="array" ref="L14">INDEX($P$3:$P$21,MATCH(LARGE($S$3:$S$21-ROW($S$3:$S$21)/COUNT($S$3:$S$21),ROW(L14)-ROW(L$3)+1),$S$3:$S$21-ROW($S$3:$S$21)/COUNT($S$3:$S$21),0))</f>
        <v>∆x  ∆p  ≥  ħ/2</v>
      </c>
      <c r="M14" s="2">
        <f t="shared" si="0"/>
        <v>33</v>
      </c>
      <c r="N14" s="2">
        <f t="shared" si="1"/>
        <v>5</v>
      </c>
      <c r="P14" t="str">
        <f t="shared" si="2"/>
        <v>Squash Bier &amp; Tietanium Rackets</v>
      </c>
      <c r="Q14">
        <f>SUMIF(A24:A244,A14,C24:C244)</f>
        <v>15</v>
      </c>
      <c r="R14">
        <f>SUMIF(B24:B244,A14,E24:E244)</f>
        <v>5</v>
      </c>
      <c r="S14">
        <f t="shared" si="3"/>
        <v>20</v>
      </c>
      <c r="T14">
        <f t="shared" si="4"/>
        <v>6</v>
      </c>
      <c r="X14">
        <f>SUMPRODUCT(($A$24:$A$243=$W$4)*($B$24:$B$243=$W$5)*($G$24:$G$243))</f>
        <v>0</v>
      </c>
      <c r="Y14">
        <f>SUMPRODUCT(($B$24:$B$243=$W$4)*($A$24:$A$243=$W$5)*($I$24:$I$243))</f>
        <v>0</v>
      </c>
      <c r="AA14">
        <f t="shared" si="5"/>
        <v>0</v>
      </c>
    </row>
    <row r="15" spans="1:29">
      <c r="A15" s="16" t="s">
        <v>20</v>
      </c>
      <c r="K15" s="9">
        <v>13</v>
      </c>
      <c r="L15" s="5" t="str">
        <f t="array" ref="L15">INDEX($P$3:$P$21,MATCH(LARGE($S$3:$S$21-ROW($S$3:$S$21)/COUNT($S$3:$S$21),ROW(L15)-ROW(L$3)+1),$S$3:$S$21-ROW($S$3:$S$21)/COUNT($S$3:$S$21),0))</f>
        <v>Cap Gemini</v>
      </c>
      <c r="M15" s="2">
        <f t="shared" si="0"/>
        <v>32</v>
      </c>
      <c r="N15" s="2">
        <f t="shared" si="1"/>
        <v>5</v>
      </c>
      <c r="P15" t="str">
        <f t="shared" si="2"/>
        <v>Good Busy</v>
      </c>
      <c r="Q15">
        <f>SUMIF(A24:A244,A15,C24:C244)</f>
        <v>7</v>
      </c>
      <c r="R15">
        <f>SUMIF(B24:B244,A15,E24:E244)</f>
        <v>4</v>
      </c>
      <c r="S15">
        <f t="shared" si="3"/>
        <v>11</v>
      </c>
      <c r="T15">
        <f t="shared" si="4"/>
        <v>5</v>
      </c>
      <c r="X15">
        <f>SUMPRODUCT(($A$24:$A$243=$W$4)*($B$24:$B$243=$W$6)*($G$24:$G$243))</f>
        <v>1</v>
      </c>
      <c r="Y15">
        <f>SUMPRODUCT(($B$24:$B$243=$W$4)*($A$24:$A$243=$W$6)*($I$24:$I$243))</f>
        <v>0</v>
      </c>
      <c r="AA15">
        <f t="shared" si="5"/>
        <v>0</v>
      </c>
    </row>
    <row r="16" spans="1:29">
      <c r="A16" s="16" t="s">
        <v>21</v>
      </c>
      <c r="K16" s="9">
        <v>14</v>
      </c>
      <c r="L16" s="5" t="str">
        <f t="array" ref="L16">INDEX($P$3:$P$21,MATCH(LARGE($S$3:$S$21-ROW($S$3:$S$21)/COUNT($S$3:$S$21),ROW(L16)-ROW(L$3)+1),$S$3:$S$21-ROW($S$3:$S$21)/COUNT($S$3:$S$21),0))</f>
        <v>Mix2017</v>
      </c>
      <c r="M16" s="2">
        <f t="shared" si="0"/>
        <v>31</v>
      </c>
      <c r="N16" s="2">
        <f t="shared" si="1"/>
        <v>5</v>
      </c>
      <c r="P16" t="str">
        <f t="shared" si="2"/>
        <v>Kleine Kompetitie</v>
      </c>
      <c r="Q16">
        <f>SUMIF(A24:A244,A16,C24:C244)</f>
        <v>10</v>
      </c>
      <c r="R16">
        <f>SUMIF(B24:B244,A16,E24:E244)</f>
        <v>26</v>
      </c>
      <c r="S16">
        <f t="shared" si="3"/>
        <v>36</v>
      </c>
      <c r="T16">
        <f t="shared" si="4"/>
        <v>6</v>
      </c>
      <c r="X16">
        <f>SUMPRODUCT(($A$24:$A$243=$W$4)*($B$24:$B$243=$W$7)*($G$24:$G$243))</f>
        <v>0</v>
      </c>
      <c r="Y16">
        <f>SUMPRODUCT(($B$24:$B$243=$W$4)*($A$24:$A$243=$W$7)*($I$24:$I$243))</f>
        <v>0</v>
      </c>
      <c r="AA16">
        <f t="shared" si="5"/>
        <v>0</v>
      </c>
    </row>
    <row r="17" spans="1:27">
      <c r="A17" s="16" t="s">
        <v>22</v>
      </c>
      <c r="K17" s="9">
        <v>15</v>
      </c>
      <c r="L17" s="5" t="str">
        <f t="array" ref="L17">INDEX($P$3:$P$21,MATCH(LARGE($S$3:$S$21-ROW($S$3:$S$21)/COUNT($S$3:$S$21),ROW(L17)-ROW(L$3)+1),$S$3:$S$21-ROW($S$3:$S$21)/COUNT($S$3:$S$21),0))</f>
        <v>The Beat Koos On</v>
      </c>
      <c r="M17" s="2">
        <f t="shared" si="0"/>
        <v>29</v>
      </c>
      <c r="N17" s="2">
        <f t="shared" si="1"/>
        <v>6</v>
      </c>
      <c r="P17" t="str">
        <f t="shared" si="2"/>
        <v>Team Hailey</v>
      </c>
      <c r="Q17">
        <f>SUMIF(A24:A244,A17,C24:C244)</f>
        <v>8</v>
      </c>
      <c r="R17">
        <f>SUMIF(B24:B244,A17,E24:E244)</f>
        <v>8</v>
      </c>
      <c r="S17">
        <f t="shared" si="3"/>
        <v>16</v>
      </c>
      <c r="T17">
        <f t="shared" si="4"/>
        <v>6</v>
      </c>
      <c r="X17">
        <f>SUMPRODUCT(($A$24:$A$243=$W$4)*($B$24:$B$243=$W$8)*($G$24:$G$243))</f>
        <v>0</v>
      </c>
      <c r="Y17">
        <f>SUMPRODUCT(($B$24:$B$243=$W$4)*($A$24:$A$243=$W$8)*($I$24:$I$243))</f>
        <v>0</v>
      </c>
      <c r="AA17">
        <f t="shared" si="5"/>
        <v>0</v>
      </c>
    </row>
    <row r="18" spans="1:27">
      <c r="A18" s="16" t="s">
        <v>23</v>
      </c>
      <c r="K18" s="9">
        <v>16</v>
      </c>
      <c r="L18" s="5" t="str">
        <f t="array" ref="L18">INDEX($P$3:$P$21,MATCH(LARGE($S$3:$S$21-ROW($S$3:$S$21)/COUNT($S$3:$S$21),ROW(L18)-ROW(L$3)+1),$S$3:$S$21-ROW($S$3:$S$21)/COUNT($S$3:$S$21),0))</f>
        <v>SKM</v>
      </c>
      <c r="M18" s="2">
        <f t="shared" si="0"/>
        <v>27</v>
      </c>
      <c r="N18" s="2">
        <f t="shared" si="1"/>
        <v>6</v>
      </c>
      <c r="P18" t="str">
        <f t="shared" si="2"/>
        <v>Cap Gemini</v>
      </c>
      <c r="Q18">
        <f>SUMIF(A24:A244,A18,C24:C244)</f>
        <v>2</v>
      </c>
      <c r="R18">
        <f>SUMIF(B24:B244,A18,E24:E244)</f>
        <v>30</v>
      </c>
      <c r="S18">
        <f t="shared" si="3"/>
        <v>32</v>
      </c>
      <c r="T18">
        <f t="shared" si="4"/>
        <v>5</v>
      </c>
      <c r="X18">
        <f>SUMPRODUCT(($A$24:$A$243=$W$4)*($B$24:$B$243=$W$9)*($G$24:$G$243))</f>
        <v>0</v>
      </c>
      <c r="Y18">
        <f>SUMPRODUCT(($B$24:$B$243=$W$4)*($A$24:$A$243=$W$9)*($I$24:$I$243))</f>
        <v>0</v>
      </c>
      <c r="AA18">
        <f t="shared" si="5"/>
        <v>0</v>
      </c>
    </row>
    <row r="19" spans="1:27">
      <c r="A19" s="16" t="s">
        <v>24</v>
      </c>
      <c r="K19" s="9">
        <v>17</v>
      </c>
      <c r="L19" s="5" t="str">
        <f t="array" ref="L19">INDEX($P$3:$P$21,MATCH(LARGE($S$3:$S$21-ROW($S$3:$S$21)/COUNT($S$3:$S$21),ROW(L19)-ROW(L$3)+1),$S$3:$S$21-ROW($S$3:$S$21)/COUNT($S$3:$S$21),0))</f>
        <v>Squash Bier &amp; Tietanium Rackets</v>
      </c>
      <c r="M19" s="2">
        <f t="shared" si="0"/>
        <v>20</v>
      </c>
      <c r="N19" s="2">
        <f t="shared" si="1"/>
        <v>6</v>
      </c>
      <c r="P19" t="str">
        <f t="shared" si="2"/>
        <v>Snacksappeal</v>
      </c>
      <c r="Q19">
        <f>SUMIF(A24:A244,A19,C24:C244)</f>
        <v>0</v>
      </c>
      <c r="R19">
        <f>SUMIF(B24:B244,A19,E24:E244)</f>
        <v>39</v>
      </c>
      <c r="S19">
        <f t="shared" si="3"/>
        <v>39</v>
      </c>
      <c r="T19">
        <f t="shared" si="4"/>
        <v>5</v>
      </c>
      <c r="X19">
        <f>SUMPRODUCT(($A$24:$A$243=$W$4)*($B$24:$B$243=$W$10)*($G$24:$G$243))</f>
        <v>2</v>
      </c>
      <c r="Y19">
        <f>SUMPRODUCT(($B$24:$B$243=$W$4)*($A$24:$A$243=$W$10)*($I$24:$I$243))</f>
        <v>0</v>
      </c>
      <c r="AA19">
        <f t="shared" si="5"/>
        <v>0</v>
      </c>
    </row>
    <row r="20" spans="1:27">
      <c r="A20" s="16" t="s">
        <v>28</v>
      </c>
      <c r="B20" t="s">
        <v>26</v>
      </c>
      <c r="K20" s="9">
        <v>18</v>
      </c>
      <c r="L20" s="5" t="str">
        <f t="array" ref="L20">INDEX($P$3:$P$21,MATCH(LARGE($S$3:$S$21-ROW($S$3:$S$21)/COUNT($S$3:$S$21),ROW(L20)-ROW(L$3)+1),$S$3:$S$21-ROW($S$3:$S$21)/COUNT($S$3:$S$21),0))</f>
        <v>Team Hailey</v>
      </c>
      <c r="M20" s="2">
        <f>VLOOKUP($L20,$P$2:$S$21,4,0)</f>
        <v>16</v>
      </c>
      <c r="N20" s="2">
        <f t="shared" si="1"/>
        <v>6</v>
      </c>
      <c r="P20" t="str">
        <f t="shared" si="2"/>
        <v>Mix2017</v>
      </c>
      <c r="Q20">
        <f>SUMIF(A24:A244,A20,C24:C244)</f>
        <v>0</v>
      </c>
      <c r="R20">
        <f>SUMIF(B24:B244,A20,E24:E244)</f>
        <v>31</v>
      </c>
      <c r="S20">
        <f t="shared" si="3"/>
        <v>31</v>
      </c>
      <c r="T20">
        <f t="shared" si="4"/>
        <v>5</v>
      </c>
      <c r="X20">
        <f>SUMPRODUCT(($A$24:$A$243=$W$4)*($B$24:$B$243=$W$11)*($G$24:$G$243))</f>
        <v>0</v>
      </c>
      <c r="Y20">
        <f>SUMPRODUCT(($B$24:$B$243=$W$4)*($A$24:$A$243=$W$11)*($I$24:$I$243))</f>
        <v>0</v>
      </c>
      <c r="AA20">
        <f t="shared" si="5"/>
        <v>2</v>
      </c>
    </row>
    <row r="21" spans="1:27">
      <c r="A21" s="17" t="s">
        <v>25</v>
      </c>
      <c r="B21" s="18" t="s">
        <v>26</v>
      </c>
      <c r="K21" s="12">
        <v>19</v>
      </c>
      <c r="L21" s="5" t="str">
        <f t="array" ref="L21">INDEX($P$3:$P$21,MATCH(LARGE($S$3:$S$21-ROW($S$3:$S$21)/COUNT($S$3:$S$21),ROW(L21)-ROW(L$3)+1),$S$3:$S$21-ROW($S$3:$S$21)/COUNT($S$3:$S$21),0))</f>
        <v>Good Busy</v>
      </c>
      <c r="M21" s="2">
        <f>VLOOKUP($L21,$P$3:$S$21,4,0)</f>
        <v>11</v>
      </c>
      <c r="N21" s="2">
        <f t="shared" si="1"/>
        <v>5</v>
      </c>
      <c r="P21" t="str">
        <f t="shared" si="2"/>
        <v>Mixed Frusties</v>
      </c>
      <c r="Q21">
        <f>SUMIF(A24:A244,A21,C24:C244)</f>
        <v>0</v>
      </c>
      <c r="R21">
        <f>SUMIF(B24:B244,A21,E24:E244)</f>
        <v>34</v>
      </c>
      <c r="S21">
        <f t="shared" si="3"/>
        <v>34</v>
      </c>
      <c r="T21">
        <f t="shared" si="4"/>
        <v>5</v>
      </c>
      <c r="AA21">
        <f t="shared" si="5"/>
        <v>2</v>
      </c>
    </row>
    <row r="22" spans="1:27">
      <c r="A22" s="13"/>
      <c r="X22">
        <f>SUMPRODUCT(($A$24:$A$243=$W$5)*($B$24:$B$243=$W$3)*($G$24:$G$243))</f>
        <v>0</v>
      </c>
      <c r="Y22">
        <f>SUMPRODUCT(($B$24:$B$243=$W$5)*($A$24:$A$243=$W$3)*($I$24:$I$243))</f>
        <v>0</v>
      </c>
    </row>
    <row r="23" spans="1:27">
      <c r="A23" s="7">
        <v>42832</v>
      </c>
      <c r="B23" s="8" t="s">
        <v>1</v>
      </c>
      <c r="G23" s="27" t="s">
        <v>8</v>
      </c>
      <c r="H23" s="27"/>
      <c r="I23" s="27"/>
      <c r="K23" s="23"/>
      <c r="L23" s="25" t="s">
        <v>7</v>
      </c>
      <c r="M23" s="25" t="s">
        <v>6</v>
      </c>
      <c r="N23" s="25" t="s">
        <v>5</v>
      </c>
      <c r="X23">
        <f>SUMPRODUCT(($A$24:$A$243=$W$5)*($B$24:$B$243=$W$4)*($G$24:$G$243))</f>
        <v>0</v>
      </c>
      <c r="Y23">
        <f>SUMPRODUCT(($B$24:$B$243=$W$5)*($A$24:$A$243=$W$4)*($I$24:$I$243))</f>
        <v>0</v>
      </c>
    </row>
    <row r="24" spans="1:27">
      <c r="A24" s="1" t="str">
        <f>A9</f>
        <v>Disko Partizani</v>
      </c>
      <c r="B24" s="1" t="str">
        <f>A10</f>
        <v>Overdrive</v>
      </c>
      <c r="C24" s="4">
        <v>11</v>
      </c>
      <c r="D24" s="4" t="s">
        <v>3</v>
      </c>
      <c r="E24" s="4">
        <v>4</v>
      </c>
      <c r="F24" s="11"/>
      <c r="G24" s="4"/>
      <c r="H24" s="4" t="s">
        <v>3</v>
      </c>
      <c r="I24" s="4"/>
      <c r="J24" s="5"/>
      <c r="K24" s="24"/>
      <c r="L24" s="26"/>
      <c r="M24" s="26"/>
      <c r="N24" s="26"/>
      <c r="T24" t="str">
        <f>IF(COUNT(C24)&gt;0,A24)</f>
        <v>Disko Partizani</v>
      </c>
      <c r="U24" t="str">
        <f>IF(COUNT(E24)&gt;0,B24)</f>
        <v>Overdrive</v>
      </c>
      <c r="V24" t="b">
        <f>IF(COUNT(G24)&gt;0,A24)</f>
        <v>0</v>
      </c>
      <c r="W24" t="b">
        <f>IF(COUNT(I24)&gt;0,B24)</f>
        <v>0</v>
      </c>
      <c r="X24">
        <f>SUMPRODUCT(($A$24:$A$243=$W$5)*($B$24:$B$243=$W$5)*($G$24:$G$243))</f>
        <v>0</v>
      </c>
      <c r="Y24">
        <f>SUMPRODUCT(($B$24:$B$243=$W$5)*($A$24:$A$243=$W$5)*($I$24:$I$243))</f>
        <v>0</v>
      </c>
    </row>
    <row r="25" spans="1:27">
      <c r="A25" s="3" t="str">
        <f>A3</f>
        <v>SKM</v>
      </c>
      <c r="B25" s="3" t="str">
        <f>A15</f>
        <v>Good Busy</v>
      </c>
      <c r="C25" s="4">
        <v>11</v>
      </c>
      <c r="D25" s="4" t="s">
        <v>3</v>
      </c>
      <c r="E25" s="4">
        <v>1</v>
      </c>
      <c r="F25" s="11"/>
      <c r="G25" s="4"/>
      <c r="H25" s="4" t="s">
        <v>3</v>
      </c>
      <c r="I25" s="4"/>
      <c r="J25" s="5"/>
      <c r="K25" s="10">
        <v>1</v>
      </c>
      <c r="L25" t="str">
        <f t="array" ref="L25">INDEX($W$3:$W$11,MATCH(LARGE($Z$3:$Z$11-ROW($Z$3:$Z$11)/COUNT($Z$3:$Z$11),ROW(W3)-ROW(W$3)+1),$Z$3:$Z$11-ROW($Z$3:$Z$11)/COUNT($Z$3:$Z$11),0))</f>
        <v>Disko Partizani</v>
      </c>
      <c r="M25" s="2">
        <f>VLOOKUP($L25,$W$3:$Z$11,4,0)</f>
        <v>8</v>
      </c>
      <c r="N25" s="2">
        <f>VLOOKUP($L25,$P$3:$AA$21,12,0)</f>
        <v>4</v>
      </c>
      <c r="T25" t="str">
        <f t="shared" ref="T25:T40" si="6">IF(COUNT(C25)&gt;0,A25)</f>
        <v>SKM</v>
      </c>
      <c r="U25" t="str">
        <f t="shared" ref="U25:U40" si="7">IF(COUNT(E25)&gt;0,B25)</f>
        <v>Good Busy</v>
      </c>
      <c r="V25" t="b">
        <f t="shared" ref="V25:V88" si="8">IF(COUNT(G25)&gt;0,A25)</f>
        <v>0</v>
      </c>
      <c r="W25" t="b">
        <f t="shared" ref="W25:W88" si="9">IF(COUNT(I25)&gt;0,B25)</f>
        <v>0</v>
      </c>
      <c r="X25">
        <f>SUMPRODUCT(($A$24:$A$243=$W$5)*($B$24:$B$243=$W$6)*($G$24:$G$243))</f>
        <v>0</v>
      </c>
      <c r="Y25">
        <f>SUMPRODUCT(($B$24:$B$243=$W$5)*($A$24:$A$243=$W$6)*($I$24:$I$243))</f>
        <v>0</v>
      </c>
    </row>
    <row r="26" spans="1:27">
      <c r="A26" s="3" t="str">
        <f>A7</f>
        <v>Kansloos</v>
      </c>
      <c r="B26" s="3" t="str">
        <f>A19</f>
        <v>Snacksappeal</v>
      </c>
      <c r="C26" s="4">
        <v>8</v>
      </c>
      <c r="D26" s="4" t="s">
        <v>3</v>
      </c>
      <c r="E26" s="4">
        <v>3</v>
      </c>
      <c r="F26" s="11"/>
      <c r="G26" s="4"/>
      <c r="H26" s="4" t="s">
        <v>3</v>
      </c>
      <c r="I26" s="4"/>
      <c r="J26" s="5"/>
      <c r="K26" s="10">
        <v>2</v>
      </c>
      <c r="L26" t="str">
        <f t="array" ref="L26">INDEX($W$3:$W$11,MATCH(LARGE($Z$3:$Z$11-ROW($Z$3:$Z$11)/COUNT($Z$3:$Z$11),ROW(W4)-ROW(W$3)+1),$Z$3:$Z$11-ROW($Z$3:$Z$11)/COUNT($Z$3:$Z$11),0))</f>
        <v>SKM</v>
      </c>
      <c r="M26" s="2">
        <f t="shared" ref="M26:M33" si="10">VLOOKUP($L26,$W$3:$Z$11,4,0)</f>
        <v>4</v>
      </c>
      <c r="N26" s="2">
        <f t="shared" ref="N26:N33" si="11">VLOOKUP($L26,$P$3:$AA$21,12,0)</f>
        <v>4</v>
      </c>
      <c r="T26" t="str">
        <f t="shared" si="6"/>
        <v>Kansloos</v>
      </c>
      <c r="U26" t="str">
        <f t="shared" si="7"/>
        <v>Snacksappeal</v>
      </c>
      <c r="V26" t="b">
        <f t="shared" si="8"/>
        <v>0</v>
      </c>
      <c r="W26" t="b">
        <f t="shared" si="9"/>
        <v>0</v>
      </c>
      <c r="X26">
        <f>SUMPRODUCT(($A$24:$A$243=$W$5)*($B$24:$B$243=$W$7)*($G$24:$G$243))</f>
        <v>0</v>
      </c>
      <c r="Y26">
        <f>SUMPRODUCT(($B$24:$B$243=$W$5)*($A$24:$A$243=$W$7)*($I$24:$I$243))</f>
        <v>0</v>
      </c>
    </row>
    <row r="27" spans="1:27">
      <c r="A27" s="3" t="str">
        <f>A4</f>
        <v>∆x  ∆p  ≥  ħ/2</v>
      </c>
      <c r="B27" s="3" t="str">
        <f>A13</f>
        <v>The Beat Koos On</v>
      </c>
      <c r="C27" s="4">
        <v>3</v>
      </c>
      <c r="D27" s="4" t="s">
        <v>3</v>
      </c>
      <c r="E27" s="4">
        <v>10</v>
      </c>
      <c r="F27" s="11"/>
      <c r="G27" s="4"/>
      <c r="H27" s="4" t="s">
        <v>3</v>
      </c>
      <c r="I27" s="4"/>
      <c r="J27" s="5"/>
      <c r="K27" s="10">
        <v>3</v>
      </c>
      <c r="L27" t="str">
        <f t="array" ref="L27">INDEX($W$3:$W$11,MATCH(LARGE($Z$3:$Z$11-ROW($Z$3:$Z$11)/COUNT($Z$3:$Z$11),ROW(W5)-ROW(W$3)+1),$Z$3:$Z$11-ROW($Z$3:$Z$11)/COUNT($Z$3:$Z$11),0))</f>
        <v>Kansloos</v>
      </c>
      <c r="M27" s="2">
        <f t="shared" si="10"/>
        <v>4</v>
      </c>
      <c r="N27" s="2">
        <f t="shared" si="11"/>
        <v>3</v>
      </c>
      <c r="T27" t="str">
        <f t="shared" si="6"/>
        <v>∆x  ∆p  ≥  ħ/2</v>
      </c>
      <c r="U27" t="str">
        <f t="shared" si="7"/>
        <v>The Beat Koos On</v>
      </c>
      <c r="V27" t="b">
        <f t="shared" si="8"/>
        <v>0</v>
      </c>
      <c r="W27" t="b">
        <f t="shared" si="9"/>
        <v>0</v>
      </c>
      <c r="X27">
        <f>SUMPRODUCT(($A$24:$A$243=$W$5)*($B$24:$B$243=$W$8)*($G$24:$G$243))</f>
        <v>0</v>
      </c>
      <c r="Y27">
        <f>SUMPRODUCT(($B$24:$B$243=$W$5)*($A$24:$A$243=$W$8)*($I$24:$I$243))</f>
        <v>0</v>
      </c>
    </row>
    <row r="28" spans="1:27">
      <c r="A28" s="3" t="str">
        <f>A6</f>
        <v>Jemig</v>
      </c>
      <c r="B28" s="3" t="str">
        <f>A11</f>
        <v>Drive</v>
      </c>
      <c r="C28" s="4">
        <v>3</v>
      </c>
      <c r="D28" s="4" t="s">
        <v>3</v>
      </c>
      <c r="E28" s="4">
        <v>9</v>
      </c>
      <c r="F28" s="11"/>
      <c r="G28" s="4"/>
      <c r="H28" s="4" t="s">
        <v>3</v>
      </c>
      <c r="I28" s="4"/>
      <c r="J28" s="5"/>
      <c r="K28" s="10">
        <v>4</v>
      </c>
      <c r="L28" t="str">
        <f t="array" ref="L28">INDEX($W$3:$W$11,MATCH(LARGE($Z$3:$Z$11-ROW($Z$3:$Z$11)/COUNT($Z$3:$Z$11),ROW(W6)-ROW(W$3)+1),$Z$3:$Z$11-ROW($Z$3:$Z$11)/COUNT($Z$3:$Z$11),0))</f>
        <v>∆x  ∆p  ≥  ħ/2</v>
      </c>
      <c r="M28" s="2">
        <f t="shared" si="10"/>
        <v>3</v>
      </c>
      <c r="N28" s="2">
        <f t="shared" si="11"/>
        <v>2</v>
      </c>
      <c r="T28" t="str">
        <f t="shared" si="6"/>
        <v>Jemig</v>
      </c>
      <c r="U28" t="str">
        <f t="shared" si="7"/>
        <v>Drive</v>
      </c>
      <c r="V28" t="b">
        <f t="shared" si="8"/>
        <v>0</v>
      </c>
      <c r="W28" t="b">
        <f t="shared" si="9"/>
        <v>0</v>
      </c>
      <c r="X28">
        <f>SUMPRODUCT(($A$24:$A$243=$W$5)*($B$24:$B$243=$W$9)*($G$24:$G$243))</f>
        <v>0</v>
      </c>
      <c r="Y28">
        <f>SUMPRODUCT(($B$24:$B$243=$W$5)*($A$24:$A$243=$W$9)*($I$24:$I$243))</f>
        <v>0</v>
      </c>
    </row>
    <row r="29" spans="1:27">
      <c r="A29" s="3" t="str">
        <f>A12</f>
        <v>B.A.M.</v>
      </c>
      <c r="B29" s="3" t="str">
        <f>A20</f>
        <v>Mix2017</v>
      </c>
      <c r="C29" s="4">
        <v>5</v>
      </c>
      <c r="D29" s="4" t="s">
        <v>3</v>
      </c>
      <c r="E29" s="4">
        <v>9</v>
      </c>
      <c r="F29" s="11"/>
      <c r="G29" s="4">
        <v>1</v>
      </c>
      <c r="H29" s="4" t="s">
        <v>3</v>
      </c>
      <c r="I29" s="4">
        <v>2</v>
      </c>
      <c r="J29" s="5"/>
      <c r="K29" s="10">
        <v>5</v>
      </c>
      <c r="L29" t="str">
        <f t="array" ref="L29">INDEX($W$3:$W$11,MATCH(LARGE($Z$3:$Z$11-ROW($Z$3:$Z$11)/COUNT($Z$3:$Z$11),ROW(W7)-ROW(W$3)+1),$Z$3:$Z$11-ROW($Z$3:$Z$11)/COUNT($Z$3:$Z$11),0))</f>
        <v>B.A.M.</v>
      </c>
      <c r="M29" s="2">
        <f t="shared" si="10"/>
        <v>3</v>
      </c>
      <c r="N29" s="2">
        <f t="shared" si="11"/>
        <v>3</v>
      </c>
      <c r="T29" t="str">
        <f t="shared" si="6"/>
        <v>B.A.M.</v>
      </c>
      <c r="U29" t="str">
        <f t="shared" si="7"/>
        <v>Mix2017</v>
      </c>
      <c r="V29" t="str">
        <f t="shared" si="8"/>
        <v>B.A.M.</v>
      </c>
      <c r="W29" t="str">
        <f t="shared" si="9"/>
        <v>Mix2017</v>
      </c>
      <c r="X29">
        <f>SUMPRODUCT(($A$24:$A$243=$W$5)*($B$24:$B$243=$W$10)*($G$24:$G$243))</f>
        <v>0</v>
      </c>
      <c r="Y29">
        <f>SUMPRODUCT(($B$24:$B$243=$W$5)*($A$24:$A$243=$W$10)*($I$24:$I$243))</f>
        <v>0</v>
      </c>
    </row>
    <row r="30" spans="1:27">
      <c r="A30" s="3" t="str">
        <f>A14</f>
        <v>Squash Bier &amp; Tietanium Rackets</v>
      </c>
      <c r="B30" s="3" t="str">
        <f>A16</f>
        <v>Kleine Kompetitie</v>
      </c>
      <c r="C30" s="4">
        <v>0</v>
      </c>
      <c r="D30" s="4" t="s">
        <v>3</v>
      </c>
      <c r="E30" s="4">
        <v>11</v>
      </c>
      <c r="F30" s="11"/>
      <c r="G30" s="4"/>
      <c r="H30" s="4" t="s">
        <v>3</v>
      </c>
      <c r="I30" s="4"/>
      <c r="J30" s="5"/>
      <c r="K30" s="10">
        <v>6</v>
      </c>
      <c r="L30" t="str">
        <f t="array" ref="L30">INDEX($W$3:$W$11,MATCH(LARGE($Z$3:$Z$11-ROW($Z$3:$Z$11)/COUNT($Z$3:$Z$11),ROW(W8)-ROW(W$3)+1),$Z$3:$Z$11-ROW($Z$3:$Z$11)/COUNT($Z$3:$Z$11),0))</f>
        <v>Mix2017</v>
      </c>
      <c r="M30" s="2">
        <f t="shared" si="10"/>
        <v>3</v>
      </c>
      <c r="N30" s="2">
        <f t="shared" si="11"/>
        <v>2</v>
      </c>
      <c r="T30" t="str">
        <f t="shared" si="6"/>
        <v>Squash Bier &amp; Tietanium Rackets</v>
      </c>
      <c r="U30" t="str">
        <f t="shared" si="7"/>
        <v>Kleine Kompetitie</v>
      </c>
      <c r="V30" t="b">
        <f t="shared" si="8"/>
        <v>0</v>
      </c>
      <c r="W30" t="b">
        <f t="shared" si="9"/>
        <v>0</v>
      </c>
      <c r="X30">
        <f>SUMPRODUCT(($A$24:$A$243=$W$5)*($B$24:$B$243=$W$11)*($G$24:$G$243))</f>
        <v>0</v>
      </c>
      <c r="Y30">
        <f>SUMPRODUCT(($B$24:$B$243=$W$5)*($A$24:$A$243=$W$11)*($I$24:$I$243))</f>
        <v>0</v>
      </c>
    </row>
    <row r="31" spans="1:27">
      <c r="A31" s="3" t="str">
        <f>A8</f>
        <v>Life Koos On</v>
      </c>
      <c r="B31" s="3" t="str">
        <f>A5</f>
        <v>Koosbusters</v>
      </c>
      <c r="C31" s="4">
        <v>11</v>
      </c>
      <c r="D31" s="4" t="s">
        <v>3</v>
      </c>
      <c r="E31" s="4">
        <v>2</v>
      </c>
      <c r="F31" s="11"/>
      <c r="G31" s="4"/>
      <c r="H31" s="4" t="s">
        <v>3</v>
      </c>
      <c r="I31" s="4"/>
      <c r="J31" s="5"/>
      <c r="K31" s="10">
        <v>7</v>
      </c>
      <c r="L31" t="str">
        <f t="array" ref="L31">INDEX($W$3:$W$11,MATCH(LARGE($Z$3:$Z$11-ROW($Z$3:$Z$11)/COUNT($Z$3:$Z$11),ROW(W9)-ROW(W$3)+1),$Z$3:$Z$11-ROW($Z$3:$Z$11)/COUNT($Z$3:$Z$11),0))</f>
        <v>Drive</v>
      </c>
      <c r="M31" s="2">
        <f t="shared" si="10"/>
        <v>2</v>
      </c>
      <c r="N31" s="2">
        <f t="shared" si="11"/>
        <v>3</v>
      </c>
      <c r="T31" t="str">
        <f t="shared" si="6"/>
        <v>Life Koos On</v>
      </c>
      <c r="U31" t="str">
        <f t="shared" si="7"/>
        <v>Koosbusters</v>
      </c>
      <c r="V31" t="b">
        <f t="shared" si="8"/>
        <v>0</v>
      </c>
      <c r="W31" t="b">
        <f t="shared" si="9"/>
        <v>0</v>
      </c>
      <c r="X31">
        <f>SUMPRODUCT(($A$24:$A$243=$W$6)*($B$24:$B$243=$W$3)*($G$24:$G$243))</f>
        <v>0</v>
      </c>
      <c r="Y31">
        <f>SUMPRODUCT(($B$24:$B$243=$W$6)*($A$24:$A$243=$W$3)*($I$24:$I$243))</f>
        <v>0</v>
      </c>
    </row>
    <row r="32" spans="1:27">
      <c r="A32" s="3" t="str">
        <f>A17</f>
        <v>Team Hailey</v>
      </c>
      <c r="B32" s="3" t="str">
        <f>A18</f>
        <v>Cap Gemini</v>
      </c>
      <c r="C32" s="4">
        <v>3</v>
      </c>
      <c r="D32" s="4" t="s">
        <v>3</v>
      </c>
      <c r="E32" s="4">
        <v>9</v>
      </c>
      <c r="F32" s="11"/>
      <c r="G32" s="4"/>
      <c r="H32" s="4" t="s">
        <v>3</v>
      </c>
      <c r="I32" s="4"/>
      <c r="J32" s="5"/>
      <c r="K32" s="10">
        <v>8</v>
      </c>
      <c r="L32" t="str">
        <f t="array" ref="L32">INDEX($W$3:$W$11,MATCH(LARGE($Z$3:$Z$11-ROW($Z$3:$Z$11)/COUNT($Z$3:$Z$11),ROW(W10)-ROW(W$3)+1),$Z$3:$Z$11-ROW($Z$3:$Z$11)/COUNT($Z$3:$Z$11),0))</f>
        <v>Koosbusters</v>
      </c>
      <c r="M32" s="2">
        <f t="shared" si="10"/>
        <v>0</v>
      </c>
      <c r="N32" s="2">
        <f t="shared" si="11"/>
        <v>1</v>
      </c>
      <c r="T32" t="str">
        <f t="shared" si="6"/>
        <v>Team Hailey</v>
      </c>
      <c r="U32" t="str">
        <f t="shared" si="7"/>
        <v>Cap Gemini</v>
      </c>
      <c r="V32" t="b">
        <f t="shared" si="8"/>
        <v>0</v>
      </c>
      <c r="W32" t="b">
        <f t="shared" si="9"/>
        <v>0</v>
      </c>
      <c r="X32">
        <f>SUMPRODUCT(($A$24:$A$243=$W$6)*($B$24:$B$243=$W$4)*($G$24:$G$243))</f>
        <v>0</v>
      </c>
      <c r="Y32">
        <f>SUMPRODUCT(($B$24:$B$243=$W$6)*($A$24:$A$243=$W$4)*($I$24:$I$243))</f>
        <v>2</v>
      </c>
    </row>
    <row r="33" spans="1:25">
      <c r="K33" s="10">
        <v>9</v>
      </c>
      <c r="L33" t="str">
        <f t="array" ref="L33">INDEX($W$3:$W$11,MATCH(LARGE($Z$3:$Z$11-ROW($Z$3:$Z$11)/COUNT($Z$3:$Z$11),ROW(W11)-ROW(W$3)+1),$Z$3:$Z$11-ROW($Z$3:$Z$11)/COUNT($Z$3:$Z$11),0))</f>
        <v>Mixed Frusties</v>
      </c>
      <c r="M33" s="2">
        <f t="shared" si="10"/>
        <v>0</v>
      </c>
      <c r="N33" s="2">
        <f t="shared" si="11"/>
        <v>2</v>
      </c>
      <c r="T33" t="b">
        <f t="shared" si="6"/>
        <v>0</v>
      </c>
      <c r="U33" t="b">
        <f t="shared" si="7"/>
        <v>0</v>
      </c>
      <c r="V33" t="b">
        <f t="shared" si="8"/>
        <v>0</v>
      </c>
      <c r="W33" t="b">
        <f t="shared" si="9"/>
        <v>0</v>
      </c>
      <c r="X33">
        <f>SUMPRODUCT(($A$24:$A$243=$W$6)*($B$24:$B$243=$W$5)*($G$24:$G$243))</f>
        <v>0</v>
      </c>
      <c r="Y33">
        <f>SUMPRODUCT(($B$24:$B$243=$W$6)*($A$24:$A$243=$W$5)*($I$24:$I$243))</f>
        <v>0</v>
      </c>
    </row>
    <row r="34" spans="1:25">
      <c r="A34" s="7">
        <v>42832</v>
      </c>
      <c r="B34" s="8" t="s">
        <v>2</v>
      </c>
      <c r="T34" t="b">
        <f t="shared" si="6"/>
        <v>0</v>
      </c>
      <c r="U34" t="b">
        <f t="shared" si="7"/>
        <v>0</v>
      </c>
      <c r="V34" t="b">
        <f t="shared" si="8"/>
        <v>0</v>
      </c>
      <c r="W34" t="b">
        <f t="shared" si="9"/>
        <v>0</v>
      </c>
      <c r="X34">
        <f>SUMPRODUCT(($A$24:$A$243=$W$6)*($B$24:$B$243=$W$6)*($G$24:$G$243))</f>
        <v>0</v>
      </c>
      <c r="Y34">
        <f>SUMPRODUCT(($B$24:$B$243=$W$6)*($A$24:$A$243=$W$6)*($I$24:$I$243))</f>
        <v>0</v>
      </c>
    </row>
    <row r="35" spans="1:25">
      <c r="A35" s="3" t="str">
        <f>A6</f>
        <v>Jemig</v>
      </c>
      <c r="B35" s="3" t="str">
        <f>A12</f>
        <v>B.A.M.</v>
      </c>
      <c r="C35" s="4">
        <v>8</v>
      </c>
      <c r="D35" s="4" t="s">
        <v>3</v>
      </c>
      <c r="E35" s="4">
        <v>5</v>
      </c>
      <c r="F35" s="11"/>
      <c r="G35" s="4"/>
      <c r="H35" s="4" t="s">
        <v>3</v>
      </c>
      <c r="I35" s="4"/>
      <c r="J35" s="5"/>
      <c r="T35" t="str">
        <f t="shared" si="6"/>
        <v>Jemig</v>
      </c>
      <c r="U35" t="str">
        <f t="shared" si="7"/>
        <v>B.A.M.</v>
      </c>
      <c r="V35" t="b">
        <f t="shared" si="8"/>
        <v>0</v>
      </c>
      <c r="W35" t="b">
        <f t="shared" si="9"/>
        <v>0</v>
      </c>
      <c r="X35">
        <f>SUMPRODUCT(($A$24:$A$243=$W$6)*($B$24:$B$243=$W$7)*($G$24:$G$243))</f>
        <v>0</v>
      </c>
      <c r="Y35">
        <f>SUMPRODUCT(($B$24:$B$243=$W$6)*($A$24:$A$243=$W$7)*($I$24:$I$243))</f>
        <v>0</v>
      </c>
    </row>
    <row r="36" spans="1:25">
      <c r="A36" s="3" t="str">
        <f>A15</f>
        <v>Good Busy</v>
      </c>
      <c r="B36" s="3" t="str">
        <f>A18</f>
        <v>Cap Gemini</v>
      </c>
      <c r="C36" s="4">
        <v>4</v>
      </c>
      <c r="D36" s="4" t="s">
        <v>3</v>
      </c>
      <c r="E36" s="4">
        <v>8</v>
      </c>
      <c r="F36" s="11"/>
      <c r="G36" s="4"/>
      <c r="H36" s="4" t="s">
        <v>3</v>
      </c>
      <c r="I36" s="4"/>
      <c r="J36" s="5"/>
      <c r="T36" t="str">
        <f t="shared" si="6"/>
        <v>Good Busy</v>
      </c>
      <c r="U36" t="str">
        <f t="shared" si="7"/>
        <v>Cap Gemini</v>
      </c>
      <c r="V36" t="b">
        <f t="shared" si="8"/>
        <v>0</v>
      </c>
      <c r="W36" t="b">
        <f t="shared" si="9"/>
        <v>0</v>
      </c>
      <c r="X36">
        <f>SUMPRODUCT(($A$24:$A$243=$W$6)*($B$24:$B$243=$W$8)*($G$24:$G$243))</f>
        <v>0</v>
      </c>
      <c r="Y36">
        <f>SUMPRODUCT(($B$24:$B$243=$W$6)*($A$24:$A$243=$W$8)*($I$24:$I$243))</f>
        <v>2</v>
      </c>
    </row>
    <row r="37" spans="1:25">
      <c r="A37" s="3" t="str">
        <f>A17</f>
        <v>Team Hailey</v>
      </c>
      <c r="B37" s="3" t="str">
        <f>A19</f>
        <v>Snacksappeal</v>
      </c>
      <c r="C37" s="4">
        <v>3</v>
      </c>
      <c r="D37" s="4" t="s">
        <v>3</v>
      </c>
      <c r="E37" s="4">
        <v>8</v>
      </c>
      <c r="F37" s="11"/>
      <c r="G37" s="4"/>
      <c r="H37" s="4" t="s">
        <v>3</v>
      </c>
      <c r="I37" s="4"/>
      <c r="J37" s="5"/>
      <c r="T37" t="str">
        <f t="shared" si="6"/>
        <v>Team Hailey</v>
      </c>
      <c r="U37" t="str">
        <f t="shared" si="7"/>
        <v>Snacksappeal</v>
      </c>
      <c r="V37" t="b">
        <f t="shared" si="8"/>
        <v>0</v>
      </c>
      <c r="W37" t="b">
        <f t="shared" si="9"/>
        <v>0</v>
      </c>
      <c r="X37">
        <f>SUMPRODUCT(($A$24:$A$243=$W$6)*($B$24:$B$243=$W$9)*($G$24:$G$243))</f>
        <v>0</v>
      </c>
      <c r="Y37">
        <f>SUMPRODUCT(($B$24:$B$243=$W$6)*($A$24:$A$243=$W$9)*($I$24:$I$243))</f>
        <v>0</v>
      </c>
    </row>
    <row r="38" spans="1:25">
      <c r="A38" s="3" t="str">
        <f>A5</f>
        <v>Koosbusters</v>
      </c>
      <c r="B38" s="3" t="str">
        <f>A10</f>
        <v>Overdrive</v>
      </c>
      <c r="C38" s="4">
        <v>4</v>
      </c>
      <c r="D38" s="4" t="s">
        <v>3</v>
      </c>
      <c r="E38" s="4">
        <v>9</v>
      </c>
      <c r="F38" s="11"/>
      <c r="G38" s="4"/>
      <c r="H38" s="4" t="s">
        <v>3</v>
      </c>
      <c r="I38" s="4"/>
      <c r="J38" s="5"/>
      <c r="T38" t="str">
        <f t="shared" si="6"/>
        <v>Koosbusters</v>
      </c>
      <c r="U38" t="str">
        <f t="shared" si="7"/>
        <v>Overdrive</v>
      </c>
      <c r="V38" t="b">
        <f t="shared" si="8"/>
        <v>0</v>
      </c>
      <c r="W38" t="b">
        <f t="shared" si="9"/>
        <v>0</v>
      </c>
      <c r="X38">
        <f>SUMPRODUCT(($A$24:$A$243=$W$6)*($B$24:$B$243=$W$10)*($G$24:$G$243))</f>
        <v>0</v>
      </c>
      <c r="Y38">
        <f>SUMPRODUCT(($B$24:$B$243=$W$6)*($A$24:$A$243=$W$10)*($I$24:$I$243))</f>
        <v>0</v>
      </c>
    </row>
    <row r="39" spans="1:25">
      <c r="A39" s="3" t="str">
        <f>A3</f>
        <v>SKM</v>
      </c>
      <c r="B39" s="3" t="str">
        <f>A11</f>
        <v>Drive</v>
      </c>
      <c r="C39" s="4">
        <v>2</v>
      </c>
      <c r="D39" s="4" t="s">
        <v>3</v>
      </c>
      <c r="E39" s="4">
        <v>11</v>
      </c>
      <c r="F39" s="11"/>
      <c r="G39" s="4">
        <v>0</v>
      </c>
      <c r="H39" s="4" t="s">
        <v>3</v>
      </c>
      <c r="I39" s="4">
        <v>2</v>
      </c>
      <c r="J39" s="5"/>
      <c r="T39" t="str">
        <f t="shared" si="6"/>
        <v>SKM</v>
      </c>
      <c r="U39" t="str">
        <f t="shared" si="7"/>
        <v>Drive</v>
      </c>
      <c r="V39" t="str">
        <f t="shared" si="8"/>
        <v>SKM</v>
      </c>
      <c r="W39" t="str">
        <f t="shared" si="9"/>
        <v>Drive</v>
      </c>
      <c r="X39">
        <f>SUMPRODUCT(($A$24:$A$243=$W$6)*($B$24:$B$243=$W$11)*($G$24:$G$243))</f>
        <v>0</v>
      </c>
      <c r="Y39">
        <f>SUMPRODUCT(($B$24:$B$243=$W$6)*($A$24:$A$243=$W$11)*($I$24:$I$243))</f>
        <v>0</v>
      </c>
    </row>
    <row r="40" spans="1:25">
      <c r="A40" s="3" t="str">
        <f>A13</f>
        <v>The Beat Koos On</v>
      </c>
      <c r="B40" s="3" t="str">
        <f>A21</f>
        <v>Mixed Frusties</v>
      </c>
      <c r="C40" s="4">
        <v>11</v>
      </c>
      <c r="D40" s="4" t="s">
        <v>3</v>
      </c>
      <c r="E40" s="4">
        <v>2</v>
      </c>
      <c r="F40" s="11"/>
      <c r="G40" s="4"/>
      <c r="H40" s="4" t="s">
        <v>3</v>
      </c>
      <c r="I40" s="4"/>
      <c r="J40" s="5"/>
      <c r="T40" t="str">
        <f t="shared" si="6"/>
        <v>The Beat Koos On</v>
      </c>
      <c r="U40" t="str">
        <f t="shared" si="7"/>
        <v>Mixed Frusties</v>
      </c>
      <c r="V40" t="b">
        <f t="shared" si="8"/>
        <v>0</v>
      </c>
      <c r="W40" t="b">
        <f t="shared" si="9"/>
        <v>0</v>
      </c>
    </row>
    <row r="41" spans="1:25">
      <c r="T41" t="b">
        <f t="shared" ref="T41:T104" si="12">IF(COUNT(C41)&gt;0,A41)</f>
        <v>0</v>
      </c>
      <c r="U41" t="b">
        <f t="shared" ref="U41:U104" si="13">IF(COUNT(E41)&gt;0,B41)</f>
        <v>0</v>
      </c>
      <c r="V41" t="b">
        <f t="shared" si="8"/>
        <v>0</v>
      </c>
      <c r="W41" t="b">
        <f t="shared" si="9"/>
        <v>0</v>
      </c>
      <c r="X41">
        <f>SUMPRODUCT(($A$24:$A$243=$W$7)*($B$24:$B$243=$W$3)*($G$24:$G$243))</f>
        <v>0</v>
      </c>
      <c r="Y41">
        <f>SUMPRODUCT(($B$24:$B$243=$W$7)*($A$24:$A$243=$W$3)*($I$24:$I$243))</f>
        <v>2</v>
      </c>
    </row>
    <row r="42" spans="1:25">
      <c r="A42" s="7">
        <v>42839</v>
      </c>
      <c r="B42" s="8" t="s">
        <v>1</v>
      </c>
      <c r="T42" t="b">
        <f t="shared" si="12"/>
        <v>0</v>
      </c>
      <c r="U42" t="b">
        <f t="shared" si="13"/>
        <v>0</v>
      </c>
      <c r="V42" t="b">
        <f t="shared" si="8"/>
        <v>0</v>
      </c>
      <c r="W42" t="b">
        <f t="shared" si="9"/>
        <v>0</v>
      </c>
      <c r="X42">
        <f>SUMPRODUCT(($A$24:$A$243=$W$7)*($B$24:$B$243=$W$4)*($G$24:$G$243))</f>
        <v>0</v>
      </c>
      <c r="Y42">
        <f>SUMPRODUCT(($B$24:$B$243=$W$7)*($A$24:$A$243=$W$4)*($I$24:$I$243))</f>
        <v>0</v>
      </c>
    </row>
    <row r="43" spans="1:25">
      <c r="A43" s="3" t="str">
        <f>A8</f>
        <v>Life Koos On</v>
      </c>
      <c r="B43" s="3" t="str">
        <f>A11</f>
        <v>Drive</v>
      </c>
      <c r="C43" s="4">
        <v>10</v>
      </c>
      <c r="D43" s="4" t="s">
        <v>3</v>
      </c>
      <c r="E43" s="4">
        <v>4</v>
      </c>
      <c r="F43" s="11"/>
      <c r="G43" s="4"/>
      <c r="H43" s="4" t="s">
        <v>3</v>
      </c>
      <c r="I43" s="4"/>
      <c r="J43" s="5"/>
      <c r="T43" t="str">
        <f t="shared" si="12"/>
        <v>Life Koos On</v>
      </c>
      <c r="U43" t="str">
        <f t="shared" si="13"/>
        <v>Drive</v>
      </c>
      <c r="V43" t="b">
        <f t="shared" si="8"/>
        <v>0</v>
      </c>
      <c r="W43" t="b">
        <f t="shared" si="9"/>
        <v>0</v>
      </c>
      <c r="X43">
        <f>SUMPRODUCT(($A$24:$A$243=$W$7)*($B$24:$B$243=$W$5)*($G$24:$G$243))</f>
        <v>0</v>
      </c>
      <c r="Y43">
        <f>SUMPRODUCT(($B$24:$B$243=$W$7)*($A$24:$A$243=$W$5)*($I$24:$I$243))</f>
        <v>0</v>
      </c>
    </row>
    <row r="44" spans="1:25">
      <c r="A44" s="3" t="str">
        <f>A6</f>
        <v>Jemig</v>
      </c>
      <c r="B44" s="3" t="str">
        <f>A16</f>
        <v>Kleine Kompetitie</v>
      </c>
      <c r="C44" s="4">
        <v>8</v>
      </c>
      <c r="D44" s="4" t="s">
        <v>3</v>
      </c>
      <c r="E44" s="4">
        <v>3</v>
      </c>
      <c r="F44" s="11"/>
      <c r="G44" s="4"/>
      <c r="H44" s="4" t="s">
        <v>3</v>
      </c>
      <c r="I44" s="4"/>
      <c r="J44" s="5"/>
      <c r="T44" t="str">
        <f t="shared" si="12"/>
        <v>Jemig</v>
      </c>
      <c r="U44" t="str">
        <f t="shared" si="13"/>
        <v>Kleine Kompetitie</v>
      </c>
      <c r="V44" t="b">
        <f t="shared" si="8"/>
        <v>0</v>
      </c>
      <c r="W44" t="b">
        <f t="shared" si="9"/>
        <v>0</v>
      </c>
      <c r="X44">
        <f>SUMPRODUCT(($A$24:$A$243=$W$7)*($B$24:$B$243=$W$6)*($G$24:$G$243))</f>
        <v>0</v>
      </c>
      <c r="Y44">
        <f>SUMPRODUCT(($B$24:$B$243=$W$7)*($A$24:$A$243=$W$6)*($I$24:$I$243))</f>
        <v>0</v>
      </c>
    </row>
    <row r="45" spans="1:25">
      <c r="A45" s="3" t="str">
        <f>A4</f>
        <v>∆x  ∆p  ≥  ħ/2</v>
      </c>
      <c r="B45" s="3" t="str">
        <f>A20</f>
        <v>Mix2017</v>
      </c>
      <c r="C45" s="4">
        <v>10</v>
      </c>
      <c r="D45" s="4" t="s">
        <v>3</v>
      </c>
      <c r="E45" s="4">
        <v>6</v>
      </c>
      <c r="F45" s="11"/>
      <c r="G45" s="4">
        <v>2</v>
      </c>
      <c r="H45" s="4" t="s">
        <v>3</v>
      </c>
      <c r="I45" s="4">
        <v>1</v>
      </c>
      <c r="J45" s="5"/>
      <c r="T45" t="str">
        <f t="shared" si="12"/>
        <v>∆x  ∆p  ≥  ħ/2</v>
      </c>
      <c r="U45" t="str">
        <f t="shared" si="13"/>
        <v>Mix2017</v>
      </c>
      <c r="V45" t="str">
        <f t="shared" si="8"/>
        <v>∆x  ∆p  ≥  ħ/2</v>
      </c>
      <c r="W45" t="str">
        <f t="shared" si="9"/>
        <v>Mix2017</v>
      </c>
      <c r="X45">
        <f>SUMPRODUCT(($A$24:$A$243=$W$7)*($B$24:$B$243=$W$7)*($G$24:$G$243))</f>
        <v>0</v>
      </c>
      <c r="Y45">
        <f>SUMPRODUCT(($B$24:$B$243=$W$7)*($A$24:$A$243=$W$7)*($I$24:$I$243))</f>
        <v>0</v>
      </c>
    </row>
    <row r="46" spans="1:25">
      <c r="A46" s="3" t="str">
        <f>A9</f>
        <v>Disko Partizani</v>
      </c>
      <c r="B46" s="3" t="str">
        <f>A12</f>
        <v>B.A.M.</v>
      </c>
      <c r="C46" s="4">
        <v>11</v>
      </c>
      <c r="D46" s="4" t="s">
        <v>3</v>
      </c>
      <c r="E46" s="4">
        <v>2</v>
      </c>
      <c r="F46" s="11"/>
      <c r="G46" s="4">
        <v>2</v>
      </c>
      <c r="H46" s="4" t="s">
        <v>3</v>
      </c>
      <c r="I46" s="4">
        <v>0</v>
      </c>
      <c r="J46" s="5"/>
      <c r="T46" t="str">
        <f t="shared" si="12"/>
        <v>Disko Partizani</v>
      </c>
      <c r="U46" t="str">
        <f t="shared" si="13"/>
        <v>B.A.M.</v>
      </c>
      <c r="V46" t="str">
        <f t="shared" si="8"/>
        <v>Disko Partizani</v>
      </c>
      <c r="W46" t="str">
        <f t="shared" si="9"/>
        <v>B.A.M.</v>
      </c>
      <c r="X46">
        <f>SUMPRODUCT(($A$24:$A$243=$W$7)*($B$24:$B$243=$W$8)*($G$24:$G$243))</f>
        <v>2</v>
      </c>
      <c r="Y46">
        <f>SUMPRODUCT(($B$24:$B$243=$W$7)*($A$24:$A$243=$W$8)*($I$24:$I$243))</f>
        <v>0</v>
      </c>
    </row>
    <row r="47" spans="1:25">
      <c r="A47" s="3" t="str">
        <f>A5</f>
        <v>Koosbusters</v>
      </c>
      <c r="B47" s="3" t="str">
        <f>A17</f>
        <v>Team Hailey</v>
      </c>
      <c r="C47" s="4">
        <v>11</v>
      </c>
      <c r="D47" s="4" t="s">
        <v>3</v>
      </c>
      <c r="E47" s="4">
        <v>0</v>
      </c>
      <c r="F47" s="11"/>
      <c r="G47" s="4"/>
      <c r="H47" s="4" t="s">
        <v>3</v>
      </c>
      <c r="I47" s="4"/>
      <c r="J47" s="5"/>
      <c r="T47" t="str">
        <f t="shared" si="12"/>
        <v>Koosbusters</v>
      </c>
      <c r="U47" t="str">
        <f t="shared" si="13"/>
        <v>Team Hailey</v>
      </c>
      <c r="V47" t="b">
        <f t="shared" si="8"/>
        <v>0</v>
      </c>
      <c r="W47" t="b">
        <f t="shared" si="9"/>
        <v>0</v>
      </c>
      <c r="X47">
        <f>SUMPRODUCT(($A$24:$A$243=$W$7)*($B$24:$B$243=$W$9)*($G$24:$G$243))</f>
        <v>2</v>
      </c>
      <c r="Y47">
        <f>SUMPRODUCT(($B$24:$B$243=$W$7)*($A$24:$A$243=$W$9)*($I$24:$I$243))</f>
        <v>0</v>
      </c>
    </row>
    <row r="48" spans="1:25">
      <c r="A48" s="3" t="str">
        <f>A10</f>
        <v>Overdrive</v>
      </c>
      <c r="B48" s="3" t="str">
        <f>A18</f>
        <v>Cap Gemini</v>
      </c>
      <c r="C48" s="4">
        <v>8</v>
      </c>
      <c r="D48" s="4" t="s">
        <v>3</v>
      </c>
      <c r="E48" s="4">
        <v>4</v>
      </c>
      <c r="F48" s="11"/>
      <c r="G48" s="4"/>
      <c r="H48" s="4" t="s">
        <v>3</v>
      </c>
      <c r="I48" s="4"/>
      <c r="J48" s="5"/>
      <c r="T48" t="str">
        <f t="shared" si="12"/>
        <v>Overdrive</v>
      </c>
      <c r="U48" t="str">
        <f t="shared" si="13"/>
        <v>Cap Gemini</v>
      </c>
      <c r="V48" t="b">
        <f t="shared" si="8"/>
        <v>0</v>
      </c>
      <c r="W48" t="b">
        <f t="shared" si="9"/>
        <v>0</v>
      </c>
      <c r="X48">
        <f>SUMPRODUCT(($A$24:$A$243=$W$7)*($B$24:$B$243=$W$10)*($G$24:$G$243))</f>
        <v>0</v>
      </c>
      <c r="Y48">
        <f>SUMPRODUCT(($B$24:$B$243=$W$7)*($A$24:$A$243=$W$10)*($I$24:$I$243))</f>
        <v>0</v>
      </c>
    </row>
    <row r="49" spans="1:25">
      <c r="T49" t="b">
        <f t="shared" si="12"/>
        <v>0</v>
      </c>
      <c r="U49" t="b">
        <f t="shared" si="13"/>
        <v>0</v>
      </c>
      <c r="V49" t="b">
        <f t="shared" si="8"/>
        <v>0</v>
      </c>
      <c r="W49" t="b">
        <f t="shared" si="9"/>
        <v>0</v>
      </c>
      <c r="X49">
        <f>SUMPRODUCT(($A$24:$A$243=$W$7)*($B$24:$B$243=$W$11)*($G$24:$G$243))</f>
        <v>2</v>
      </c>
      <c r="Y49">
        <f>SUMPRODUCT(($B$24:$B$243=$W$7)*($A$24:$A$243=$W$11)*($I$24:$I$243))</f>
        <v>0</v>
      </c>
    </row>
    <row r="50" spans="1:25">
      <c r="A50" s="7">
        <v>42839</v>
      </c>
      <c r="B50" s="8" t="s">
        <v>2</v>
      </c>
      <c r="T50" t="b">
        <f t="shared" si="12"/>
        <v>0</v>
      </c>
      <c r="U50" t="b">
        <f t="shared" si="13"/>
        <v>0</v>
      </c>
      <c r="V50" t="b">
        <f t="shared" si="8"/>
        <v>0</v>
      </c>
      <c r="W50" t="b">
        <f t="shared" si="9"/>
        <v>0</v>
      </c>
      <c r="X50">
        <f>SUMPRODUCT(($A$24:$A$243=$W$8)*($B$24:$B$243=$W$3)*($G$24:$G$243))</f>
        <v>0</v>
      </c>
      <c r="Y50">
        <f>SUMPRODUCT(($B$24:$B$243=$W$8)*($A$24:$A$243=$W$3)*($I$24:$I$243))</f>
        <v>2</v>
      </c>
    </row>
    <row r="51" spans="1:25">
      <c r="A51" s="3" t="str">
        <f>A3</f>
        <v>SKM</v>
      </c>
      <c r="B51" s="3" t="str">
        <f>A6</f>
        <v>Jemig</v>
      </c>
      <c r="C51" s="4">
        <v>5</v>
      </c>
      <c r="D51" s="4" t="s">
        <v>3</v>
      </c>
      <c r="E51" s="4">
        <v>8</v>
      </c>
      <c r="F51" s="11"/>
      <c r="G51" s="4"/>
      <c r="H51" s="4" t="s">
        <v>3</v>
      </c>
      <c r="I51" s="4"/>
      <c r="J51" s="5"/>
      <c r="T51" t="str">
        <f t="shared" si="12"/>
        <v>SKM</v>
      </c>
      <c r="U51" t="str">
        <f t="shared" si="13"/>
        <v>Jemig</v>
      </c>
      <c r="V51" t="b">
        <f t="shared" si="8"/>
        <v>0</v>
      </c>
      <c r="W51" t="b">
        <f t="shared" si="9"/>
        <v>0</v>
      </c>
      <c r="X51">
        <f>SUMPRODUCT(($A$24:$A$243=$W$8)*($B$24:$B$243=$W$4)*($G$24:$G$243))</f>
        <v>0</v>
      </c>
      <c r="Y51">
        <f>SUMPRODUCT(($B$24:$B$243=$W$8)*($A$24:$A$243=$W$4)*($I$24:$I$243))</f>
        <v>0</v>
      </c>
    </row>
    <row r="52" spans="1:25">
      <c r="A52" s="3" t="str">
        <f>A10</f>
        <v>Overdrive</v>
      </c>
      <c r="B52" s="3" t="str">
        <f>A12</f>
        <v>B.A.M.</v>
      </c>
      <c r="C52" s="4">
        <v>9</v>
      </c>
      <c r="D52" s="4" t="s">
        <v>3</v>
      </c>
      <c r="E52" s="4">
        <v>4</v>
      </c>
      <c r="F52" s="11"/>
      <c r="G52" s="4"/>
      <c r="H52" s="4" t="s">
        <v>3</v>
      </c>
      <c r="I52" s="4"/>
      <c r="J52" s="5"/>
      <c r="T52" t="str">
        <f t="shared" si="12"/>
        <v>Overdrive</v>
      </c>
      <c r="U52" t="str">
        <f t="shared" si="13"/>
        <v>B.A.M.</v>
      </c>
      <c r="V52" t="b">
        <f t="shared" si="8"/>
        <v>0</v>
      </c>
      <c r="W52" t="b">
        <f t="shared" si="9"/>
        <v>0</v>
      </c>
      <c r="X52">
        <f>SUMPRODUCT(($A$24:$A$243=$W$8)*($B$24:$B$243=$W$5)*($G$24:$G$243))</f>
        <v>0</v>
      </c>
      <c r="Y52">
        <f>SUMPRODUCT(($B$24:$B$243=$W$8)*($A$24:$A$243=$W$5)*($I$24:$I$243))</f>
        <v>0</v>
      </c>
    </row>
    <row r="53" spans="1:25">
      <c r="A53" s="3" t="str">
        <f>A13</f>
        <v>The Beat Koos On</v>
      </c>
      <c r="B53" s="3" t="str">
        <f>A7</f>
        <v>Kansloos</v>
      </c>
      <c r="C53" s="4">
        <v>0</v>
      </c>
      <c r="D53" s="4" t="s">
        <v>3</v>
      </c>
      <c r="E53" s="4">
        <v>11</v>
      </c>
      <c r="F53" s="11"/>
      <c r="G53" s="4"/>
      <c r="H53" s="4" t="s">
        <v>3</v>
      </c>
      <c r="I53" s="4"/>
      <c r="J53" s="5"/>
      <c r="T53" t="str">
        <f t="shared" si="12"/>
        <v>The Beat Koos On</v>
      </c>
      <c r="U53" t="str">
        <f t="shared" si="13"/>
        <v>Kansloos</v>
      </c>
      <c r="V53" t="b">
        <f t="shared" si="8"/>
        <v>0</v>
      </c>
      <c r="W53" t="b">
        <f t="shared" si="9"/>
        <v>0</v>
      </c>
      <c r="X53">
        <f>SUMPRODUCT(($A$24:$A$243=$W$8)*($B$24:$B$243=$W$6)*($G$24:$G$243))</f>
        <v>0</v>
      </c>
      <c r="Y53">
        <f>SUMPRODUCT(($B$24:$B$243=$W$8)*($A$24:$A$243=$W$6)*($I$24:$I$243))</f>
        <v>0</v>
      </c>
    </row>
    <row r="54" spans="1:25">
      <c r="A54" s="3" t="str">
        <f>A8</f>
        <v>Life Koos On</v>
      </c>
      <c r="B54" s="3" t="str">
        <f>A15</f>
        <v>Good Busy</v>
      </c>
      <c r="C54" s="4">
        <v>11</v>
      </c>
      <c r="D54" s="4" t="s">
        <v>3</v>
      </c>
      <c r="E54" s="4">
        <v>3</v>
      </c>
      <c r="F54" s="11"/>
      <c r="G54" s="4"/>
      <c r="H54" s="4" t="s">
        <v>3</v>
      </c>
      <c r="I54" s="4"/>
      <c r="J54" s="5"/>
      <c r="T54" t="str">
        <f t="shared" si="12"/>
        <v>Life Koos On</v>
      </c>
      <c r="U54" t="str">
        <f t="shared" si="13"/>
        <v>Good Busy</v>
      </c>
      <c r="V54" t="b">
        <f t="shared" si="8"/>
        <v>0</v>
      </c>
      <c r="W54" t="b">
        <f t="shared" si="9"/>
        <v>0</v>
      </c>
      <c r="X54">
        <f>SUMPRODUCT(($A$24:$A$243=$W$8)*($B$24:$B$243=$W$7)*($G$24:$G$243))</f>
        <v>0</v>
      </c>
      <c r="Y54">
        <f>SUMPRODUCT(($B$24:$B$243=$W$8)*($A$24:$A$243=$W$7)*($I$24:$I$243))</f>
        <v>0</v>
      </c>
    </row>
    <row r="55" spans="1:25">
      <c r="A55" s="3" t="str">
        <f>A14</f>
        <v>Squash Bier &amp; Tietanium Rackets</v>
      </c>
      <c r="B55" s="3" t="str">
        <f>A19</f>
        <v>Snacksappeal</v>
      </c>
      <c r="C55" s="4">
        <v>3</v>
      </c>
      <c r="D55" s="4" t="s">
        <v>3</v>
      </c>
      <c r="E55" s="4">
        <v>8</v>
      </c>
      <c r="F55" s="11"/>
      <c r="G55" s="4"/>
      <c r="H55" s="4" t="s">
        <v>3</v>
      </c>
      <c r="I55" s="4"/>
      <c r="J55" s="5"/>
      <c r="T55" t="str">
        <f t="shared" si="12"/>
        <v>Squash Bier &amp; Tietanium Rackets</v>
      </c>
      <c r="U55" t="str">
        <f t="shared" si="13"/>
        <v>Snacksappeal</v>
      </c>
      <c r="V55" t="b">
        <f t="shared" si="8"/>
        <v>0</v>
      </c>
      <c r="W55" t="b">
        <f t="shared" si="9"/>
        <v>0</v>
      </c>
      <c r="X55">
        <f>SUMPRODUCT(($A$24:$A$243=$W$8)*($B$24:$B$243=$W$8)*($G$24:$G$243))</f>
        <v>0</v>
      </c>
      <c r="Y55">
        <f>SUMPRODUCT(($B$24:$B$243=$W$8)*($A$24:$A$243=$W$8)*($I$24:$I$243))</f>
        <v>0</v>
      </c>
    </row>
    <row r="56" spans="1:25">
      <c r="A56" s="3" t="str">
        <f>A5</f>
        <v>Koosbusters</v>
      </c>
      <c r="B56" s="3" t="str">
        <f>A16</f>
        <v>Kleine Kompetitie</v>
      </c>
      <c r="C56" s="4">
        <v>8</v>
      </c>
      <c r="D56" s="4" t="s">
        <v>3</v>
      </c>
      <c r="E56" s="4">
        <v>5</v>
      </c>
      <c r="F56" s="11"/>
      <c r="G56" s="4"/>
      <c r="H56" s="4" t="s">
        <v>3</v>
      </c>
      <c r="I56" s="4"/>
      <c r="J56" s="5"/>
      <c r="T56" t="str">
        <f t="shared" si="12"/>
        <v>Koosbusters</v>
      </c>
      <c r="U56" t="str">
        <f t="shared" si="13"/>
        <v>Kleine Kompetitie</v>
      </c>
      <c r="V56" t="b">
        <f t="shared" si="8"/>
        <v>0</v>
      </c>
      <c r="W56" t="b">
        <f t="shared" si="9"/>
        <v>0</v>
      </c>
      <c r="X56">
        <f>SUMPRODUCT(($A$24:$A$243=$W$8)*($B$24:$B$243=$W$9)*($G$24:$G$243))</f>
        <v>0</v>
      </c>
      <c r="Y56">
        <f>SUMPRODUCT(($B$24:$B$243=$W$8)*($A$24:$A$243=$W$9)*($I$24:$I$243))</f>
        <v>0</v>
      </c>
    </row>
    <row r="57" spans="1:25">
      <c r="A57" s="3" t="str">
        <f>A18</f>
        <v>Cap Gemini</v>
      </c>
      <c r="B57" s="3" t="str">
        <f>A21</f>
        <v>Mixed Frusties</v>
      </c>
      <c r="C57" s="4">
        <v>2</v>
      </c>
      <c r="D57" s="4" t="s">
        <v>3</v>
      </c>
      <c r="E57" s="4">
        <v>11</v>
      </c>
      <c r="F57" s="11"/>
      <c r="G57" s="4"/>
      <c r="H57" s="4" t="s">
        <v>3</v>
      </c>
      <c r="I57" s="4"/>
      <c r="J57" s="5"/>
      <c r="T57" t="str">
        <f t="shared" si="12"/>
        <v>Cap Gemini</v>
      </c>
      <c r="U57" t="str">
        <f t="shared" si="13"/>
        <v>Mixed Frusties</v>
      </c>
      <c r="V57" t="b">
        <f t="shared" si="8"/>
        <v>0</v>
      </c>
      <c r="W57" t="b">
        <f t="shared" si="9"/>
        <v>0</v>
      </c>
    </row>
    <row r="58" spans="1:25">
      <c r="T58" t="b">
        <f t="shared" si="12"/>
        <v>0</v>
      </c>
      <c r="U58" t="b">
        <f t="shared" si="13"/>
        <v>0</v>
      </c>
      <c r="V58" t="b">
        <f t="shared" si="8"/>
        <v>0</v>
      </c>
      <c r="W58" t="b">
        <f t="shared" si="9"/>
        <v>0</v>
      </c>
      <c r="X58">
        <f>SUMPRODUCT(($A$24:$A$243=$W$8)*($B$24:$B$243=$W$10)*($G$24:$G$243))</f>
        <v>0</v>
      </c>
      <c r="Y58">
        <f>SUMPRODUCT(($B$24:$B$243=$W$8)*($A$24:$A$243=$W$10)*($I$24:$I$243))</f>
        <v>0</v>
      </c>
    </row>
    <row r="59" spans="1:25">
      <c r="A59" s="7">
        <v>42846</v>
      </c>
      <c r="B59" s="8" t="s">
        <v>1</v>
      </c>
      <c r="T59" t="b">
        <f t="shared" si="12"/>
        <v>0</v>
      </c>
      <c r="U59" t="b">
        <f t="shared" si="13"/>
        <v>0</v>
      </c>
      <c r="V59" t="b">
        <f t="shared" si="8"/>
        <v>0</v>
      </c>
      <c r="W59" t="b">
        <f t="shared" si="9"/>
        <v>0</v>
      </c>
      <c r="X59">
        <f>SUMPRODUCT(($A$24:$A$243=$W$8)*($B$24:$B$243=$W$11)*($G$24:$G$243))</f>
        <v>0</v>
      </c>
      <c r="Y59">
        <f>SUMPRODUCT(($B$24:$B$243=$W$8)*($A$24:$A$243=$W$11)*($I$24:$I$243))</f>
        <v>0</v>
      </c>
    </row>
    <row r="60" spans="1:25">
      <c r="A60" s="3" t="str">
        <f>A14</f>
        <v>Squash Bier &amp; Tietanium Rackets</v>
      </c>
      <c r="B60" s="3" t="str">
        <f>A17</f>
        <v>Team Hailey</v>
      </c>
      <c r="C60" s="4">
        <v>8</v>
      </c>
      <c r="D60" s="4" t="s">
        <v>3</v>
      </c>
      <c r="E60" s="4">
        <v>3</v>
      </c>
      <c r="F60" s="11"/>
      <c r="G60" s="4"/>
      <c r="H60" s="4" t="s">
        <v>3</v>
      </c>
      <c r="I60" s="4"/>
      <c r="J60" s="5"/>
      <c r="T60" t="str">
        <f t="shared" si="12"/>
        <v>Squash Bier &amp; Tietanium Rackets</v>
      </c>
      <c r="U60" t="str">
        <f t="shared" si="13"/>
        <v>Team Hailey</v>
      </c>
      <c r="V60" t="b">
        <f t="shared" si="8"/>
        <v>0</v>
      </c>
      <c r="W60" t="b">
        <f t="shared" si="9"/>
        <v>0</v>
      </c>
      <c r="X60">
        <f>SUMPRODUCT(($A$24:$A$243=$W$9)*($B$24:$B$243=$W$3)*($G$24:$G$243))</f>
        <v>0</v>
      </c>
      <c r="Y60">
        <f>SUMPRODUCT(($B$24:$B$243=$W$9)*($A$24:$A$243=$W$3)*($I$24:$I$243))</f>
        <v>0</v>
      </c>
    </row>
    <row r="61" spans="1:25">
      <c r="A61" s="3" t="str">
        <f>A7</f>
        <v>Kansloos</v>
      </c>
      <c r="B61" s="3" t="str">
        <f>A16</f>
        <v>Kleine Kompetitie</v>
      </c>
      <c r="C61" s="4">
        <v>11</v>
      </c>
      <c r="D61" s="4" t="s">
        <v>3</v>
      </c>
      <c r="E61" s="4">
        <v>5</v>
      </c>
      <c r="F61" s="11"/>
      <c r="G61" s="4"/>
      <c r="H61" s="4" t="s">
        <v>3</v>
      </c>
      <c r="I61" s="4"/>
      <c r="J61" s="5"/>
      <c r="T61" t="str">
        <f t="shared" si="12"/>
        <v>Kansloos</v>
      </c>
      <c r="U61" t="str">
        <f t="shared" si="13"/>
        <v>Kleine Kompetitie</v>
      </c>
      <c r="V61" t="b">
        <f t="shared" si="8"/>
        <v>0</v>
      </c>
      <c r="W61" t="b">
        <f t="shared" si="9"/>
        <v>0</v>
      </c>
      <c r="X61">
        <f>SUMPRODUCT(($A$24:$A$243=$W$9)*($B$24:$B$243=$W$4)*($G$24:$G$243))</f>
        <v>0</v>
      </c>
      <c r="Y61">
        <f>SUMPRODUCT(($B$24:$B$243=$W$9)*($A$24:$A$243=$W$4)*($I$24:$I$243))</f>
        <v>0</v>
      </c>
    </row>
    <row r="62" spans="1:25">
      <c r="A62" s="3" t="str">
        <f>A4</f>
        <v>∆x  ∆p  ≥  ħ/2</v>
      </c>
      <c r="B62" s="3" t="str">
        <f>A18</f>
        <v>Cap Gemini</v>
      </c>
      <c r="C62" s="4">
        <v>3</v>
      </c>
      <c r="D62" s="4" t="s">
        <v>3</v>
      </c>
      <c r="E62" s="4">
        <v>9</v>
      </c>
      <c r="F62" s="11"/>
      <c r="G62" s="4"/>
      <c r="H62" s="4" t="s">
        <v>3</v>
      </c>
      <c r="I62" s="4"/>
      <c r="J62" s="5"/>
      <c r="T62" t="str">
        <f t="shared" si="12"/>
        <v>∆x  ∆p  ≥  ħ/2</v>
      </c>
      <c r="U62" t="str">
        <f t="shared" si="13"/>
        <v>Cap Gemini</v>
      </c>
      <c r="V62" t="b">
        <f t="shared" si="8"/>
        <v>0</v>
      </c>
      <c r="W62" t="b">
        <f t="shared" si="9"/>
        <v>0</v>
      </c>
      <c r="X62">
        <f>SUMPRODUCT(($A$24:$A$243=$W$9)*($B$24:$B$243=$W$5)*($G$24:$G$243))</f>
        <v>0</v>
      </c>
      <c r="Y62">
        <f>SUMPRODUCT(($B$24:$B$243=$W$9)*($A$24:$A$243=$W$5)*($I$24:$I$243))</f>
        <v>0</v>
      </c>
    </row>
    <row r="63" spans="1:25">
      <c r="A63" s="3" t="str">
        <f>A9</f>
        <v>Disko Partizani</v>
      </c>
      <c r="B63" s="3" t="str">
        <f>A15</f>
        <v>Good Busy</v>
      </c>
      <c r="C63" s="4">
        <v>11</v>
      </c>
      <c r="D63" s="4" t="s">
        <v>3</v>
      </c>
      <c r="E63" s="4">
        <v>0</v>
      </c>
      <c r="F63" s="11"/>
      <c r="G63" s="4"/>
      <c r="H63" s="4" t="s">
        <v>3</v>
      </c>
      <c r="I63" s="4"/>
      <c r="J63" s="5"/>
      <c r="T63" t="str">
        <f t="shared" si="12"/>
        <v>Disko Partizani</v>
      </c>
      <c r="U63" t="str">
        <f t="shared" si="13"/>
        <v>Good Busy</v>
      </c>
      <c r="V63" t="b">
        <f t="shared" si="8"/>
        <v>0</v>
      </c>
      <c r="W63" t="b">
        <f t="shared" si="9"/>
        <v>0</v>
      </c>
      <c r="X63">
        <f>SUMPRODUCT(($A$24:$A$243=$W$9)*($B$24:$B$243=$W$6)*($G$24:$G$243))</f>
        <v>0</v>
      </c>
      <c r="Y63">
        <f>SUMPRODUCT(($B$24:$B$243=$W$9)*($A$24:$A$243=$W$6)*($I$24:$I$243))</f>
        <v>0</v>
      </c>
    </row>
    <row r="64" spans="1:25">
      <c r="A64" s="3" t="str">
        <f>A8</f>
        <v>Life Koos On</v>
      </c>
      <c r="B64" s="3" t="str">
        <f>A20</f>
        <v>Mix2017</v>
      </c>
      <c r="C64" s="4">
        <v>10</v>
      </c>
      <c r="D64" s="4" t="s">
        <v>3</v>
      </c>
      <c r="E64" s="4">
        <v>4</v>
      </c>
      <c r="F64" s="11"/>
      <c r="G64" s="4"/>
      <c r="H64" s="4" t="s">
        <v>3</v>
      </c>
      <c r="I64" s="4"/>
      <c r="J64" s="5"/>
      <c r="T64" t="str">
        <f t="shared" si="12"/>
        <v>Life Koos On</v>
      </c>
      <c r="U64" t="str">
        <f t="shared" si="13"/>
        <v>Mix2017</v>
      </c>
      <c r="V64" t="b">
        <f t="shared" si="8"/>
        <v>0</v>
      </c>
      <c r="W64" t="b">
        <f t="shared" si="9"/>
        <v>0</v>
      </c>
      <c r="X64">
        <f>SUMPRODUCT(($A$24:$A$243=$W$9)*($B$24:$B$243=$W$7)*($G$24:$G$243))</f>
        <v>0</v>
      </c>
      <c r="Y64">
        <f>SUMPRODUCT(($B$24:$B$243=$W$9)*($A$24:$A$243=$W$7)*($I$24:$I$243))</f>
        <v>0</v>
      </c>
    </row>
    <row r="65" spans="1:25">
      <c r="A65" s="3" t="str">
        <f>A13</f>
        <v>The Beat Koos On</v>
      </c>
      <c r="B65" s="3" t="str">
        <f>A19</f>
        <v>Snacksappeal</v>
      </c>
      <c r="C65" s="4">
        <v>0</v>
      </c>
      <c r="D65" s="4" t="s">
        <v>3</v>
      </c>
      <c r="E65" s="4">
        <v>11</v>
      </c>
      <c r="F65" s="11"/>
      <c r="G65" s="4"/>
      <c r="H65" s="4" t="s">
        <v>3</v>
      </c>
      <c r="I65" s="4"/>
      <c r="J65" s="5"/>
      <c r="T65" t="str">
        <f t="shared" si="12"/>
        <v>The Beat Koos On</v>
      </c>
      <c r="U65" t="str">
        <f t="shared" si="13"/>
        <v>Snacksappeal</v>
      </c>
      <c r="V65" t="b">
        <f t="shared" si="8"/>
        <v>0</v>
      </c>
      <c r="W65" t="b">
        <f t="shared" si="9"/>
        <v>0</v>
      </c>
      <c r="X65">
        <f>SUMPRODUCT(($A$24:$A$243=$W$9)*($B$24:$B$243=$W$8)*($G$24:$G$243))</f>
        <v>0</v>
      </c>
      <c r="Y65">
        <f>SUMPRODUCT(($B$24:$B$243=$W$9)*($A$24:$A$243=$W$8)*($I$24:$I$243))</f>
        <v>0</v>
      </c>
    </row>
    <row r="66" spans="1:25">
      <c r="T66" t="b">
        <f t="shared" si="12"/>
        <v>0</v>
      </c>
      <c r="U66" t="b">
        <f t="shared" si="13"/>
        <v>0</v>
      </c>
      <c r="V66" t="b">
        <f t="shared" si="8"/>
        <v>0</v>
      </c>
      <c r="W66" t="b">
        <f t="shared" si="9"/>
        <v>0</v>
      </c>
      <c r="X66">
        <f>SUMPRODUCT(($A$24:$A$243=$W$9)*($B$24:$B$243=$W$9)*($G$24:$G$243))</f>
        <v>0</v>
      </c>
      <c r="Y66">
        <f>SUMPRODUCT(($B$24:$B$243=$W$9)*($A$24:$A$243=$W$9)*($I$24:$I$243))</f>
        <v>0</v>
      </c>
    </row>
    <row r="67" spans="1:25">
      <c r="A67" s="7">
        <v>42846</v>
      </c>
      <c r="B67" s="8" t="s">
        <v>2</v>
      </c>
      <c r="T67" t="b">
        <f t="shared" si="12"/>
        <v>0</v>
      </c>
      <c r="U67" t="b">
        <f t="shared" si="13"/>
        <v>0</v>
      </c>
      <c r="V67" t="b">
        <f t="shared" si="8"/>
        <v>0</v>
      </c>
      <c r="W67" t="b">
        <f t="shared" si="9"/>
        <v>0</v>
      </c>
      <c r="X67">
        <f>SUMPRODUCT(($A$24:$A$243=$W$9)*($B$24:$B$243=$W$10)*($G$24:$G$243))</f>
        <v>1</v>
      </c>
      <c r="Y67">
        <f>SUMPRODUCT(($B$24:$B$243=$W$9)*($A$24:$A$243=$W$10)*($I$24:$I$243))</f>
        <v>0</v>
      </c>
    </row>
    <row r="68" spans="1:25">
      <c r="A68" s="3" t="str">
        <f>A3</f>
        <v>SKM</v>
      </c>
      <c r="B68" s="3" t="str">
        <f>A5</f>
        <v>Koosbusters</v>
      </c>
      <c r="C68" s="4">
        <v>3</v>
      </c>
      <c r="D68" s="4" t="s">
        <v>3</v>
      </c>
      <c r="E68" s="4">
        <v>9</v>
      </c>
      <c r="F68" s="11"/>
      <c r="G68" s="4">
        <v>2</v>
      </c>
      <c r="H68" s="4" t="s">
        <v>3</v>
      </c>
      <c r="I68" s="4">
        <v>0</v>
      </c>
      <c r="J68" s="5"/>
      <c r="T68" t="str">
        <f t="shared" si="12"/>
        <v>SKM</v>
      </c>
      <c r="U68" t="str">
        <f t="shared" si="13"/>
        <v>Koosbusters</v>
      </c>
      <c r="V68" t="str">
        <f t="shared" si="8"/>
        <v>SKM</v>
      </c>
      <c r="W68" t="str">
        <f t="shared" si="9"/>
        <v>Koosbusters</v>
      </c>
      <c r="X68">
        <f>SUMPRODUCT(($A$24:$A$243=$W$9)*($B$24:$B$243=$W$11)*($G$24:$G$243))</f>
        <v>2</v>
      </c>
      <c r="Y68">
        <f>SUMPRODUCT(($B$24:$B$243=$W$9)*($A$24:$A$243=$W$11)*($I$24:$I$243))</f>
        <v>0</v>
      </c>
    </row>
    <row r="69" spans="1:25">
      <c r="A69" s="3" t="str">
        <f>A6</f>
        <v>Jemig</v>
      </c>
      <c r="B69" s="3" t="str">
        <f>A13</f>
        <v>The Beat Koos On</v>
      </c>
      <c r="C69" s="4">
        <v>8</v>
      </c>
      <c r="D69" s="4" t="s">
        <v>3</v>
      </c>
      <c r="E69" s="4">
        <v>3</v>
      </c>
      <c r="F69" s="11"/>
      <c r="G69" s="4"/>
      <c r="H69" s="4" t="s">
        <v>3</v>
      </c>
      <c r="I69" s="4"/>
      <c r="J69" s="5"/>
      <c r="T69" t="str">
        <f t="shared" si="12"/>
        <v>Jemig</v>
      </c>
      <c r="U69" t="str">
        <f t="shared" si="13"/>
        <v>The Beat Koos On</v>
      </c>
      <c r="V69" t="b">
        <f t="shared" si="8"/>
        <v>0</v>
      </c>
      <c r="W69" t="b">
        <f t="shared" si="9"/>
        <v>0</v>
      </c>
      <c r="X69">
        <f>SUMPRODUCT(($A$24:$A$243=$W$10)*($B$24:$B$243=$W$3)*($G$24:$G$243))</f>
        <v>0</v>
      </c>
      <c r="Y69">
        <f>SUMPRODUCT(($B$24:$B$243=$W$10)*($A$24:$A$243=$W$3)*($I$24:$I$243))</f>
        <v>0</v>
      </c>
    </row>
    <row r="70" spans="1:25">
      <c r="A70" s="3" t="str">
        <f>A10</f>
        <v>Overdrive</v>
      </c>
      <c r="B70" s="3" t="str">
        <f>A16</f>
        <v>Kleine Kompetitie</v>
      </c>
      <c r="C70" s="4">
        <v>11</v>
      </c>
      <c r="D70" s="4" t="s">
        <v>3</v>
      </c>
      <c r="E70" s="4">
        <v>2</v>
      </c>
      <c r="F70" s="11"/>
      <c r="G70" s="4"/>
      <c r="H70" s="4" t="s">
        <v>3</v>
      </c>
      <c r="I70" s="4"/>
      <c r="J70" s="5"/>
      <c r="T70" t="str">
        <f t="shared" si="12"/>
        <v>Overdrive</v>
      </c>
      <c r="U70" t="str">
        <f t="shared" si="13"/>
        <v>Kleine Kompetitie</v>
      </c>
      <c r="V70" t="b">
        <f t="shared" si="8"/>
        <v>0</v>
      </c>
      <c r="W70" t="b">
        <f t="shared" si="9"/>
        <v>0</v>
      </c>
      <c r="X70">
        <f>SUMPRODUCT(($A$24:$A$243=$W$10)*($B$24:$B$243=$W$4)*($G$24:$G$243))</f>
        <v>0</v>
      </c>
      <c r="Y70">
        <f>SUMPRODUCT(($B$24:$B$243=$W$10)*($A$24:$A$243=$W$4)*($I$24:$I$243))</f>
        <v>1</v>
      </c>
    </row>
    <row r="71" spans="1:25">
      <c r="A71" s="3" t="str">
        <f>A15</f>
        <v>Good Busy</v>
      </c>
      <c r="B71" s="3" t="str">
        <f>A12</f>
        <v>B.A.M.</v>
      </c>
      <c r="C71" s="4">
        <v>3</v>
      </c>
      <c r="D71" s="4" t="s">
        <v>3</v>
      </c>
      <c r="E71" s="4">
        <v>8</v>
      </c>
      <c r="F71" s="11"/>
      <c r="G71" s="4"/>
      <c r="H71" s="4" t="s">
        <v>3</v>
      </c>
      <c r="I71" s="4"/>
      <c r="J71" s="5"/>
      <c r="T71" t="str">
        <f t="shared" si="12"/>
        <v>Good Busy</v>
      </c>
      <c r="U71" t="str">
        <f t="shared" si="13"/>
        <v>B.A.M.</v>
      </c>
      <c r="V71" t="b">
        <f t="shared" si="8"/>
        <v>0</v>
      </c>
      <c r="W71" t="b">
        <f t="shared" si="9"/>
        <v>0</v>
      </c>
      <c r="X71">
        <f>SUMPRODUCT(($A$24:$A$243=$W$10)*($B$24:$B$243=$W$5)*($G$24:$G$243))</f>
        <v>0</v>
      </c>
      <c r="Y71">
        <f>SUMPRODUCT(($B$24:$B$243=$W$10)*($A$24:$A$243=$W$5)*($I$24:$I$243))</f>
        <v>0</v>
      </c>
    </row>
    <row r="72" spans="1:25">
      <c r="A72" s="3" t="str">
        <f>A11</f>
        <v>Drive</v>
      </c>
      <c r="B72" s="3" t="str">
        <f>A7</f>
        <v>Kansloos</v>
      </c>
      <c r="C72" s="4">
        <v>3</v>
      </c>
      <c r="D72" s="4" t="s">
        <v>3</v>
      </c>
      <c r="E72" s="4">
        <v>10</v>
      </c>
      <c r="F72" s="11"/>
      <c r="G72" s="4">
        <v>0</v>
      </c>
      <c r="H72" s="4" t="s">
        <v>3</v>
      </c>
      <c r="I72" s="4">
        <v>2</v>
      </c>
      <c r="J72" s="5"/>
      <c r="T72" t="str">
        <f t="shared" si="12"/>
        <v>Drive</v>
      </c>
      <c r="U72" t="str">
        <f t="shared" si="13"/>
        <v>Kansloos</v>
      </c>
      <c r="V72" t="str">
        <f t="shared" si="8"/>
        <v>Drive</v>
      </c>
      <c r="W72" t="str">
        <f t="shared" si="9"/>
        <v>Kansloos</v>
      </c>
      <c r="X72">
        <f>SUMPRODUCT(($A$24:$A$243=$W$10)*($B$24:$B$243=$W$6)*($G$24:$G$243))</f>
        <v>0</v>
      </c>
      <c r="Y72">
        <f>SUMPRODUCT(($B$24:$B$243=$W$10)*($A$24:$A$243=$W$6)*($I$24:$I$243))</f>
        <v>0</v>
      </c>
    </row>
    <row r="73" spans="1:25">
      <c r="A73" s="3" t="str">
        <f>A8</f>
        <v>Life Koos On</v>
      </c>
      <c r="B73" s="3" t="str">
        <f>A14</f>
        <v>Squash Bier &amp; Tietanium Rackets</v>
      </c>
      <c r="C73" s="4">
        <v>11</v>
      </c>
      <c r="D73" s="4" t="s">
        <v>3</v>
      </c>
      <c r="E73" s="4">
        <v>5</v>
      </c>
      <c r="F73" s="11"/>
      <c r="G73" s="4"/>
      <c r="H73" s="4" t="s">
        <v>3</v>
      </c>
      <c r="I73" s="4"/>
      <c r="J73" s="5"/>
      <c r="T73" t="str">
        <f t="shared" si="12"/>
        <v>Life Koos On</v>
      </c>
      <c r="U73" t="str">
        <f t="shared" si="13"/>
        <v>Squash Bier &amp; Tietanium Rackets</v>
      </c>
      <c r="V73" t="b">
        <f t="shared" si="8"/>
        <v>0</v>
      </c>
      <c r="W73" t="b">
        <f t="shared" si="9"/>
        <v>0</v>
      </c>
      <c r="X73">
        <f>SUMPRODUCT(($A$24:$A$243=$W$10)*($B$24:$B$243=$W$7)*($G$24:$G$243))</f>
        <v>0</v>
      </c>
      <c r="Y73">
        <f>SUMPRODUCT(($B$24:$B$243=$W$10)*($A$24:$A$243=$W$7)*($I$24:$I$243))</f>
        <v>0</v>
      </c>
    </row>
    <row r="74" spans="1:25">
      <c r="A74" s="3" t="str">
        <f>A9</f>
        <v>Disko Partizani</v>
      </c>
      <c r="B74" s="3" t="str">
        <f>A21</f>
        <v>Mixed Frusties</v>
      </c>
      <c r="C74" s="4">
        <v>11</v>
      </c>
      <c r="D74" s="4" t="s">
        <v>3</v>
      </c>
      <c r="E74" s="4">
        <v>1</v>
      </c>
      <c r="F74" s="11"/>
      <c r="G74" s="4">
        <v>2</v>
      </c>
      <c r="H74" s="4" t="s">
        <v>3</v>
      </c>
      <c r="I74" s="4">
        <v>0</v>
      </c>
      <c r="J74" s="5"/>
      <c r="T74" t="str">
        <f t="shared" si="12"/>
        <v>Disko Partizani</v>
      </c>
      <c r="U74" t="str">
        <f t="shared" si="13"/>
        <v>Mixed Frusties</v>
      </c>
      <c r="V74" t="str">
        <f t="shared" si="8"/>
        <v>Disko Partizani</v>
      </c>
      <c r="W74" t="str">
        <f t="shared" si="9"/>
        <v>Mixed Frusties</v>
      </c>
    </row>
    <row r="75" spans="1:25">
      <c r="T75" t="b">
        <f t="shared" si="12"/>
        <v>0</v>
      </c>
      <c r="U75" t="b">
        <f t="shared" si="13"/>
        <v>0</v>
      </c>
      <c r="V75" t="b">
        <f t="shared" si="8"/>
        <v>0</v>
      </c>
      <c r="W75" t="b">
        <f t="shared" si="9"/>
        <v>0</v>
      </c>
      <c r="X75">
        <f>SUMPRODUCT(($A$24:$A$243=$W$10)*($B$24:$B$243=$W$8)*($G$24:$G$243))</f>
        <v>0</v>
      </c>
      <c r="Y75">
        <f>SUMPRODUCT(($B$24:$B$243=$W$10)*($A$24:$A$243=$W$8)*($I$24:$I$243))</f>
        <v>0</v>
      </c>
    </row>
    <row r="76" spans="1:25">
      <c r="A76" s="7">
        <v>42853</v>
      </c>
      <c r="B76" s="8" t="s">
        <v>1</v>
      </c>
      <c r="T76" t="b">
        <f t="shared" si="12"/>
        <v>0</v>
      </c>
      <c r="U76" t="b">
        <f t="shared" si="13"/>
        <v>0</v>
      </c>
      <c r="V76" t="b">
        <f t="shared" si="8"/>
        <v>0</v>
      </c>
      <c r="W76" t="b">
        <f t="shared" si="9"/>
        <v>0</v>
      </c>
      <c r="X76">
        <f>SUMPRODUCT(($A$24:$A$243=$W$10)*($B$24:$B$243=$W$9)*($G$24:$G$243))</f>
        <v>0</v>
      </c>
      <c r="Y76">
        <f>SUMPRODUCT(($B$24:$B$243=$W$10)*($A$24:$A$243=$W$9)*($I$24:$I$243))</f>
        <v>2</v>
      </c>
    </row>
    <row r="77" spans="1:25">
      <c r="A77" s="3" t="str">
        <f>A8</f>
        <v>Life Koos On</v>
      </c>
      <c r="B77" s="3" t="str">
        <f>A17</f>
        <v>Team Hailey</v>
      </c>
      <c r="C77" s="4">
        <v>11</v>
      </c>
      <c r="D77" s="4" t="s">
        <v>3</v>
      </c>
      <c r="E77" s="4">
        <v>5</v>
      </c>
      <c r="F77" s="11"/>
      <c r="G77" s="4"/>
      <c r="H77" s="4" t="s">
        <v>3</v>
      </c>
      <c r="I77" s="4"/>
      <c r="J77" s="5"/>
      <c r="T77" t="str">
        <f t="shared" si="12"/>
        <v>Life Koos On</v>
      </c>
      <c r="U77" t="str">
        <f t="shared" si="13"/>
        <v>Team Hailey</v>
      </c>
      <c r="V77" t="b">
        <f t="shared" si="8"/>
        <v>0</v>
      </c>
      <c r="W77" t="b">
        <f t="shared" si="9"/>
        <v>0</v>
      </c>
      <c r="X77">
        <f>SUMPRODUCT(($A$24:$A$243=$W$10)*($B$24:$B$243=$W$10)*($G$24:$G$243))</f>
        <v>0</v>
      </c>
      <c r="Y77">
        <f>SUMPRODUCT(($B$24:$B$243=$W$10)*($A$24:$A$243=$W$10)*($I$24:$I$243))</f>
        <v>0</v>
      </c>
    </row>
    <row r="78" spans="1:25">
      <c r="A78" s="3" t="str">
        <f>A5</f>
        <v>Koosbusters</v>
      </c>
      <c r="B78" s="3" t="str">
        <f>A19</f>
        <v>Snacksappeal</v>
      </c>
      <c r="C78" s="4">
        <v>4</v>
      </c>
      <c r="D78" s="4" t="s">
        <v>3</v>
      </c>
      <c r="E78" s="4">
        <v>9</v>
      </c>
      <c r="F78" s="11"/>
      <c r="G78" s="4"/>
      <c r="H78" s="4" t="s">
        <v>3</v>
      </c>
      <c r="I78" s="4"/>
      <c r="J78" s="5"/>
      <c r="T78" t="str">
        <f t="shared" si="12"/>
        <v>Koosbusters</v>
      </c>
      <c r="U78" t="str">
        <f t="shared" si="13"/>
        <v>Snacksappeal</v>
      </c>
      <c r="V78" t="b">
        <f t="shared" si="8"/>
        <v>0</v>
      </c>
      <c r="W78" t="b">
        <f t="shared" si="9"/>
        <v>0</v>
      </c>
      <c r="X78">
        <f>SUMPRODUCT(($A$24:$A$243=$W$10)*($B$24:$B$243=$W$11)*($G$24:$G$243))</f>
        <v>0</v>
      </c>
      <c r="Y78">
        <f>SUMPRODUCT(($B$24:$B$243=$W$10)*($A$24:$A$243=$W$11)*($I$24:$I$243))</f>
        <v>0</v>
      </c>
    </row>
    <row r="79" spans="1:25">
      <c r="A79" s="3" t="str">
        <f>A9</f>
        <v>Disko Partizani</v>
      </c>
      <c r="B79" s="3" t="str">
        <f>A11</f>
        <v>Drive</v>
      </c>
      <c r="C79" s="4">
        <v>10</v>
      </c>
      <c r="D79" s="4" t="s">
        <v>3</v>
      </c>
      <c r="E79" s="4">
        <v>4</v>
      </c>
      <c r="F79" s="11"/>
      <c r="G79" s="4">
        <v>2</v>
      </c>
      <c r="H79" s="4" t="s">
        <v>3</v>
      </c>
      <c r="I79" s="4">
        <v>0</v>
      </c>
      <c r="J79" s="5"/>
      <c r="T79" t="str">
        <f t="shared" si="12"/>
        <v>Disko Partizani</v>
      </c>
      <c r="U79" t="str">
        <f t="shared" si="13"/>
        <v>Drive</v>
      </c>
      <c r="V79" t="str">
        <f t="shared" si="8"/>
        <v>Disko Partizani</v>
      </c>
      <c r="W79" t="str">
        <f t="shared" si="9"/>
        <v>Drive</v>
      </c>
      <c r="X79">
        <f>SUMPRODUCT(($A$24:$A$243=$W$11)*($B$24:$B$243=$W$3)*($G$24:$G$243))</f>
        <v>0</v>
      </c>
      <c r="Y79">
        <f>SUMPRODUCT(($B$24:$B$243=$W$11)*($A$24:$A$243=$W$3)*($I$24:$I$243))</f>
        <v>0</v>
      </c>
    </row>
    <row r="80" spans="1:25">
      <c r="A80" s="3" t="str">
        <f>A4</f>
        <v>∆x  ∆p  ≥  ħ/2</v>
      </c>
      <c r="B80" s="3" t="str">
        <f>A14</f>
        <v>Squash Bier &amp; Tietanium Rackets</v>
      </c>
      <c r="C80" s="4">
        <v>11</v>
      </c>
      <c r="D80" s="4" t="s">
        <v>3</v>
      </c>
      <c r="E80" s="4">
        <v>0</v>
      </c>
      <c r="F80" s="11"/>
      <c r="G80" s="4"/>
      <c r="H80" s="4" t="s">
        <v>3</v>
      </c>
      <c r="I80" s="4"/>
      <c r="J80" s="5"/>
      <c r="T80" t="str">
        <f t="shared" si="12"/>
        <v>∆x  ∆p  ≥  ħ/2</v>
      </c>
      <c r="U80" t="str">
        <f t="shared" si="13"/>
        <v>Squash Bier &amp; Tietanium Rackets</v>
      </c>
      <c r="V80" t="b">
        <f t="shared" si="8"/>
        <v>0</v>
      </c>
      <c r="W80" t="b">
        <f t="shared" si="9"/>
        <v>0</v>
      </c>
      <c r="X80">
        <f>SUMPRODUCT(($A$24:$A$243=$W$11)*($B$24:$B$243=$W$4)*($G$24:$G$243))</f>
        <v>0</v>
      </c>
      <c r="Y80">
        <f>SUMPRODUCT(($B$24:$B$243=$W$11)*($A$24:$A$243=$W$4)*($I$24:$I$243))</f>
        <v>0</v>
      </c>
    </row>
    <row r="81" spans="1:25">
      <c r="A81" s="3" t="str">
        <f>A3</f>
        <v>SKM</v>
      </c>
      <c r="B81" s="3" t="str">
        <f>A7</f>
        <v>Kansloos</v>
      </c>
      <c r="C81" s="4">
        <v>5</v>
      </c>
      <c r="D81" s="4" t="s">
        <v>3</v>
      </c>
      <c r="E81" s="4">
        <v>8</v>
      </c>
      <c r="F81" s="11"/>
      <c r="G81" s="4">
        <v>2</v>
      </c>
      <c r="H81" s="4" t="s">
        <v>3</v>
      </c>
      <c r="I81" s="4">
        <v>0</v>
      </c>
      <c r="J81" s="5"/>
      <c r="T81" t="str">
        <f t="shared" si="12"/>
        <v>SKM</v>
      </c>
      <c r="U81" t="str">
        <f t="shared" si="13"/>
        <v>Kansloos</v>
      </c>
      <c r="V81" t="str">
        <f t="shared" si="8"/>
        <v>SKM</v>
      </c>
      <c r="W81" t="str">
        <f t="shared" si="9"/>
        <v>Kansloos</v>
      </c>
      <c r="X81">
        <f>SUMPRODUCT(($A$24:$A$243=$W$11)*($B$24:$B$243=$W$5)*($G$24:$G$243))</f>
        <v>0</v>
      </c>
      <c r="Y81">
        <f>SUMPRODUCT(($B$24:$B$243=$W$11)*($A$24:$A$243=$W$5)*($I$24:$I$243))</f>
        <v>0</v>
      </c>
    </row>
    <row r="82" spans="1:25">
      <c r="A82" s="3" t="str">
        <f>A16</f>
        <v>Kleine Kompetitie</v>
      </c>
      <c r="B82" s="3" t="str">
        <f>A20</f>
        <v>Mix2017</v>
      </c>
      <c r="C82" s="4">
        <v>10</v>
      </c>
      <c r="D82" s="4" t="s">
        <v>3</v>
      </c>
      <c r="E82" s="4">
        <v>4</v>
      </c>
      <c r="F82" s="11"/>
      <c r="G82" s="4"/>
      <c r="H82" s="4" t="s">
        <v>3</v>
      </c>
      <c r="I82" s="4"/>
      <c r="J82" s="5"/>
      <c r="T82" t="str">
        <f t="shared" si="12"/>
        <v>Kleine Kompetitie</v>
      </c>
      <c r="U82" t="str">
        <f t="shared" si="13"/>
        <v>Mix2017</v>
      </c>
      <c r="V82" t="b">
        <f t="shared" si="8"/>
        <v>0</v>
      </c>
      <c r="W82" t="b">
        <f t="shared" si="9"/>
        <v>0</v>
      </c>
      <c r="X82">
        <f>SUMPRODUCT(($A$24:$A$243=$W$11)*($B$24:$B$243=$W$6)*($G$24:$G$243))</f>
        <v>0</v>
      </c>
      <c r="Y82">
        <f>SUMPRODUCT(($B$24:$B$243=$W$11)*($A$24:$A$243=$W$6)*($I$24:$I$243))</f>
        <v>0</v>
      </c>
    </row>
    <row r="83" spans="1:25">
      <c r="A83" s="3" t="str">
        <f>A12</f>
        <v>B.A.M.</v>
      </c>
      <c r="B83" s="3" t="str">
        <f>A21</f>
        <v>Mixed Frusties</v>
      </c>
      <c r="C83" s="4">
        <v>7</v>
      </c>
      <c r="D83" s="4" t="s">
        <v>3</v>
      </c>
      <c r="E83" s="4">
        <v>9</v>
      </c>
      <c r="F83" s="11"/>
      <c r="G83" s="4">
        <v>2</v>
      </c>
      <c r="H83" s="4" t="s">
        <v>3</v>
      </c>
      <c r="I83" s="4">
        <v>0</v>
      </c>
      <c r="J83" s="5"/>
      <c r="T83" t="str">
        <f t="shared" si="12"/>
        <v>B.A.M.</v>
      </c>
      <c r="U83" t="str">
        <f t="shared" si="13"/>
        <v>Mixed Frusties</v>
      </c>
      <c r="V83" t="str">
        <f t="shared" si="8"/>
        <v>B.A.M.</v>
      </c>
      <c r="W83" t="str">
        <f t="shared" si="9"/>
        <v>Mixed Frusties</v>
      </c>
    </row>
    <row r="84" spans="1:25">
      <c r="T84" t="b">
        <f t="shared" si="12"/>
        <v>0</v>
      </c>
      <c r="U84" t="b">
        <f t="shared" si="13"/>
        <v>0</v>
      </c>
      <c r="V84" t="b">
        <f t="shared" si="8"/>
        <v>0</v>
      </c>
      <c r="W84" t="b">
        <f t="shared" si="9"/>
        <v>0</v>
      </c>
      <c r="X84">
        <f>SUMPRODUCT(($A$24:$A$243=$W$11)*($B$24:$B$243=$W$7)*($G$24:$G$243))</f>
        <v>0</v>
      </c>
      <c r="Y84">
        <f>SUMPRODUCT(($B$24:$B$243=$W$11)*($A$24:$A$243=$W$7)*($I$24:$I$243))</f>
        <v>0</v>
      </c>
    </row>
    <row r="85" spans="1:25">
      <c r="A85" s="7">
        <v>42853</v>
      </c>
      <c r="B85" s="8" t="s">
        <v>2</v>
      </c>
      <c r="T85" t="b">
        <f t="shared" si="12"/>
        <v>0</v>
      </c>
      <c r="U85" t="b">
        <f t="shared" si="13"/>
        <v>0</v>
      </c>
      <c r="V85" t="b">
        <f t="shared" si="8"/>
        <v>0</v>
      </c>
      <c r="W85" t="b">
        <f t="shared" si="9"/>
        <v>0</v>
      </c>
      <c r="X85">
        <f>SUMPRODUCT(($A$24:$A$243=$W$11)*($B$24:$B$243=$W$8)*($G$24:$G$243))</f>
        <v>0</v>
      </c>
      <c r="Y85">
        <f>SUMPRODUCT(($B$24:$B$243=$W$11)*($A$24:$A$243=$W$8)*($I$24:$I$243))</f>
        <v>0</v>
      </c>
    </row>
    <row r="86" spans="1:25">
      <c r="A86" s="3" t="str">
        <f>A14</f>
        <v>Squash Bier &amp; Tietanium Rackets</v>
      </c>
      <c r="B86" s="3" t="str">
        <f>A12</f>
        <v>B.A.M.</v>
      </c>
      <c r="C86" s="4">
        <v>4</v>
      </c>
      <c r="D86" s="4" t="s">
        <v>3</v>
      </c>
      <c r="E86" s="4">
        <v>8</v>
      </c>
      <c r="F86" s="11"/>
      <c r="G86" s="4"/>
      <c r="H86" s="4" t="s">
        <v>3</v>
      </c>
      <c r="I86" s="4"/>
      <c r="J86" s="5"/>
      <c r="T86" t="str">
        <f t="shared" si="12"/>
        <v>Squash Bier &amp; Tietanium Rackets</v>
      </c>
      <c r="U86" t="str">
        <f t="shared" si="13"/>
        <v>B.A.M.</v>
      </c>
      <c r="V86" t="b">
        <f t="shared" si="8"/>
        <v>0</v>
      </c>
      <c r="W86" t="b">
        <f t="shared" si="9"/>
        <v>0</v>
      </c>
      <c r="X86">
        <f>SUMPRODUCT(($A$24:$A$243=$W$11)*($B$24:$B$243=$W$9)*($G$24:$G$243))</f>
        <v>0</v>
      </c>
      <c r="Y86">
        <f>SUMPRODUCT(($B$24:$B$243=$W$11)*($A$24:$A$243=$W$9)*($I$24:$I$243))</f>
        <v>0</v>
      </c>
    </row>
    <row r="87" spans="1:25">
      <c r="A87" s="3" t="str">
        <f>A10</f>
        <v>Overdrive</v>
      </c>
      <c r="B87" s="3" t="str">
        <f>A20</f>
        <v>Mix2017</v>
      </c>
      <c r="C87" s="4">
        <v>5</v>
      </c>
      <c r="D87" s="4" t="s">
        <v>3</v>
      </c>
      <c r="E87" s="4">
        <v>8</v>
      </c>
      <c r="F87" s="11"/>
      <c r="G87" s="4"/>
      <c r="H87" s="4" t="s">
        <v>3</v>
      </c>
      <c r="I87" s="4"/>
      <c r="J87" s="5"/>
      <c r="T87" t="str">
        <f t="shared" si="12"/>
        <v>Overdrive</v>
      </c>
      <c r="U87" t="str">
        <f t="shared" si="13"/>
        <v>Mix2017</v>
      </c>
      <c r="V87" t="b">
        <f t="shared" si="8"/>
        <v>0</v>
      </c>
      <c r="W87" t="b">
        <f t="shared" si="9"/>
        <v>0</v>
      </c>
      <c r="X87">
        <f>SUMPRODUCT(($A$24:$A$243=$W$11)*($B$24:$B$243=$W$10)*($G$24:$G$243))</f>
        <v>0</v>
      </c>
      <c r="Y87">
        <f>SUMPRODUCT(($B$24:$B$243=$W$11)*($A$24:$A$243=$W$10)*($I$24:$I$243))</f>
        <v>0</v>
      </c>
    </row>
    <row r="88" spans="1:25">
      <c r="A88" s="3" t="str">
        <f>A3</f>
        <v>SKM</v>
      </c>
      <c r="B88" s="3" t="str">
        <f>A9</f>
        <v>Disko Partizani</v>
      </c>
      <c r="C88" s="4">
        <v>1</v>
      </c>
      <c r="D88" s="4" t="s">
        <v>3</v>
      </c>
      <c r="E88" s="4">
        <v>11</v>
      </c>
      <c r="F88" s="11"/>
      <c r="G88" s="4">
        <v>0</v>
      </c>
      <c r="H88" s="4" t="s">
        <v>3</v>
      </c>
      <c r="I88" s="4">
        <v>2</v>
      </c>
      <c r="J88" s="5"/>
      <c r="T88" t="str">
        <f t="shared" si="12"/>
        <v>SKM</v>
      </c>
      <c r="U88" t="str">
        <f t="shared" si="13"/>
        <v>Disko Partizani</v>
      </c>
      <c r="V88" t="str">
        <f t="shared" si="8"/>
        <v>SKM</v>
      </c>
      <c r="W88" t="str">
        <f t="shared" si="9"/>
        <v>Disko Partizani</v>
      </c>
      <c r="X88">
        <f>SUMPRODUCT(($A$24:$A$243=$W$11)*($B$24:$B$243=$W$11)*($G$24:$G$243))</f>
        <v>0</v>
      </c>
      <c r="Y88">
        <f>SUMPRODUCT(($B$24:$B$243=$W$11)*($A$24:$A$243=$W$11)*($I$24:$I$243))</f>
        <v>0</v>
      </c>
    </row>
    <row r="89" spans="1:25">
      <c r="A89" s="3" t="str">
        <f>A4</f>
        <v>∆x  ∆p  ≥  ħ/2</v>
      </c>
      <c r="B89" s="3" t="str">
        <f>A7</f>
        <v>Kansloos</v>
      </c>
      <c r="C89" s="4">
        <v>6</v>
      </c>
      <c r="D89" s="4" t="s">
        <v>3</v>
      </c>
      <c r="E89" s="4">
        <v>8</v>
      </c>
      <c r="F89" s="11"/>
      <c r="G89" s="4">
        <v>1</v>
      </c>
      <c r="H89" s="4" t="s">
        <v>3</v>
      </c>
      <c r="I89" s="4">
        <v>2</v>
      </c>
      <c r="J89" s="5"/>
      <c r="T89" t="str">
        <f t="shared" si="12"/>
        <v>∆x  ∆p  ≥  ħ/2</v>
      </c>
      <c r="U89" t="str">
        <f t="shared" si="13"/>
        <v>Kansloos</v>
      </c>
      <c r="V89" t="str">
        <f t="shared" ref="V89:V152" si="14">IF(COUNT(G89)&gt;0,A89)</f>
        <v>∆x  ∆p  ≥  ħ/2</v>
      </c>
      <c r="W89" t="str">
        <f t="shared" ref="W89:W152" si="15">IF(COUNT(I89)&gt;0,B89)</f>
        <v>Kansloos</v>
      </c>
    </row>
    <row r="90" spans="1:25">
      <c r="A90" s="3" t="str">
        <f>A11</f>
        <v>Drive</v>
      </c>
      <c r="B90" s="3" t="str">
        <f>A13</f>
        <v>The Beat Koos On</v>
      </c>
      <c r="C90" s="4">
        <v>11</v>
      </c>
      <c r="D90" s="4" t="s">
        <v>3</v>
      </c>
      <c r="E90" s="4">
        <v>5</v>
      </c>
      <c r="F90" s="11"/>
      <c r="G90" s="4"/>
      <c r="H90" s="4" t="s">
        <v>3</v>
      </c>
      <c r="I90" s="4"/>
      <c r="J90" s="5"/>
      <c r="T90" t="str">
        <f t="shared" si="12"/>
        <v>Drive</v>
      </c>
      <c r="U90" t="str">
        <f t="shared" si="13"/>
        <v>The Beat Koos On</v>
      </c>
      <c r="V90" t="b">
        <f t="shared" si="14"/>
        <v>0</v>
      </c>
      <c r="W90" t="b">
        <f t="shared" si="15"/>
        <v>0</v>
      </c>
    </row>
    <row r="91" spans="1:25">
      <c r="A91" s="3" t="str">
        <f>A17</f>
        <v>Team Hailey</v>
      </c>
      <c r="B91" s="3" t="str">
        <f>A21</f>
        <v>Mixed Frusties</v>
      </c>
      <c r="C91" s="4">
        <v>2</v>
      </c>
      <c r="D91" s="4" t="s">
        <v>3</v>
      </c>
      <c r="E91" s="4">
        <v>11</v>
      </c>
      <c r="F91" s="11"/>
      <c r="G91" s="4"/>
      <c r="H91" s="4" t="s">
        <v>3</v>
      </c>
      <c r="I91" s="4"/>
      <c r="J91" s="5"/>
      <c r="T91" t="str">
        <f t="shared" si="12"/>
        <v>Team Hailey</v>
      </c>
      <c r="U91" t="str">
        <f t="shared" si="13"/>
        <v>Mixed Frusties</v>
      </c>
      <c r="V91" t="b">
        <f t="shared" si="14"/>
        <v>0</v>
      </c>
      <c r="W91" t="b">
        <f t="shared" si="15"/>
        <v>0</v>
      </c>
    </row>
    <row r="92" spans="1:25">
      <c r="T92" t="b">
        <f t="shared" si="12"/>
        <v>0</v>
      </c>
      <c r="U92" t="b">
        <f t="shared" si="13"/>
        <v>0</v>
      </c>
      <c r="V92" t="b">
        <f t="shared" si="14"/>
        <v>0</v>
      </c>
      <c r="W92" t="b">
        <f t="shared" si="15"/>
        <v>0</v>
      </c>
    </row>
    <row r="93" spans="1:25">
      <c r="A93" s="7">
        <v>42867</v>
      </c>
      <c r="B93" s="8" t="s">
        <v>1</v>
      </c>
      <c r="T93" t="b">
        <f t="shared" si="12"/>
        <v>0</v>
      </c>
      <c r="U93" t="b">
        <f t="shared" si="13"/>
        <v>0</v>
      </c>
      <c r="V93" t="b">
        <f t="shared" si="14"/>
        <v>0</v>
      </c>
      <c r="W93" t="b">
        <f t="shared" si="15"/>
        <v>0</v>
      </c>
    </row>
    <row r="94" spans="1:25">
      <c r="A94" s="3" t="str">
        <f>A15</f>
        <v>Good Busy</v>
      </c>
      <c r="B94" s="3" t="str">
        <f>A19</f>
        <v>Snacksappeal</v>
      </c>
      <c r="C94" s="4"/>
      <c r="D94" s="4" t="s">
        <v>3</v>
      </c>
      <c r="E94" s="4"/>
      <c r="F94" s="11"/>
      <c r="G94" s="4"/>
      <c r="H94" s="4" t="s">
        <v>3</v>
      </c>
      <c r="I94" s="4"/>
      <c r="J94" s="5"/>
      <c r="T94" t="b">
        <f t="shared" si="12"/>
        <v>0</v>
      </c>
      <c r="U94" t="b">
        <f t="shared" si="13"/>
        <v>0</v>
      </c>
      <c r="V94" t="b">
        <f t="shared" si="14"/>
        <v>0</v>
      </c>
      <c r="W94" t="b">
        <f t="shared" si="15"/>
        <v>0</v>
      </c>
    </row>
    <row r="95" spans="1:25">
      <c r="A95" s="3" t="str">
        <f>A14</f>
        <v>Squash Bier &amp; Tietanium Rackets</v>
      </c>
      <c r="B95" s="3" t="str">
        <f>A20</f>
        <v>Mix2017</v>
      </c>
      <c r="C95" s="4"/>
      <c r="D95" s="4" t="s">
        <v>3</v>
      </c>
      <c r="E95" s="4"/>
      <c r="F95" s="11"/>
      <c r="G95" s="4"/>
      <c r="H95" s="4" t="s">
        <v>3</v>
      </c>
      <c r="I95" s="4"/>
      <c r="J95" s="5"/>
      <c r="T95" t="b">
        <f t="shared" si="12"/>
        <v>0</v>
      </c>
      <c r="U95" t="b">
        <f t="shared" si="13"/>
        <v>0</v>
      </c>
      <c r="V95" t="b">
        <f t="shared" si="14"/>
        <v>0</v>
      </c>
      <c r="W95" t="b">
        <f t="shared" si="15"/>
        <v>0</v>
      </c>
    </row>
    <row r="96" spans="1:25">
      <c r="A96" s="3" t="str">
        <f>A4</f>
        <v>∆x  ∆p  ≥  ħ/2</v>
      </c>
      <c r="B96" s="3" t="str">
        <f>A10</f>
        <v>Overdrive</v>
      </c>
      <c r="C96" s="4"/>
      <c r="D96" s="4" t="s">
        <v>3</v>
      </c>
      <c r="E96" s="4"/>
      <c r="F96" s="11"/>
      <c r="G96" s="4"/>
      <c r="H96" s="4" t="s">
        <v>3</v>
      </c>
      <c r="I96" s="4"/>
      <c r="J96" s="5"/>
      <c r="T96" t="b">
        <f t="shared" si="12"/>
        <v>0</v>
      </c>
      <c r="U96" t="b">
        <f t="shared" si="13"/>
        <v>0</v>
      </c>
      <c r="V96" t="b">
        <f t="shared" si="14"/>
        <v>0</v>
      </c>
      <c r="W96" t="b">
        <f t="shared" si="15"/>
        <v>0</v>
      </c>
    </row>
    <row r="97" spans="1:23">
      <c r="A97" s="3" t="str">
        <f>A7</f>
        <v>Kansloos</v>
      </c>
      <c r="B97" s="3" t="str">
        <f>A17</f>
        <v>Team Hailey</v>
      </c>
      <c r="C97" s="4"/>
      <c r="D97" s="4" t="s">
        <v>3</v>
      </c>
      <c r="E97" s="4"/>
      <c r="F97" s="11"/>
      <c r="G97" s="4"/>
      <c r="H97" s="4" t="s">
        <v>3</v>
      </c>
      <c r="I97" s="4"/>
      <c r="J97" s="5"/>
      <c r="T97" t="b">
        <f t="shared" si="12"/>
        <v>0</v>
      </c>
      <c r="U97" t="b">
        <f t="shared" si="13"/>
        <v>0</v>
      </c>
      <c r="V97" t="b">
        <f t="shared" si="14"/>
        <v>0</v>
      </c>
      <c r="W97" t="b">
        <f t="shared" si="15"/>
        <v>0</v>
      </c>
    </row>
    <row r="98" spans="1:23">
      <c r="A98" s="3" t="str">
        <f>A6</f>
        <v>Jemig</v>
      </c>
      <c r="B98" s="3" t="str">
        <f>A5</f>
        <v>Koosbusters</v>
      </c>
      <c r="C98" s="4"/>
      <c r="D98" s="4" t="s">
        <v>3</v>
      </c>
      <c r="E98" s="4"/>
      <c r="F98" s="11"/>
      <c r="G98" s="4"/>
      <c r="H98" s="4" t="s">
        <v>3</v>
      </c>
      <c r="I98" s="4"/>
      <c r="J98" s="5"/>
      <c r="T98" t="b">
        <f t="shared" si="12"/>
        <v>0</v>
      </c>
      <c r="U98" t="b">
        <f t="shared" si="13"/>
        <v>0</v>
      </c>
      <c r="V98" t="b">
        <f t="shared" si="14"/>
        <v>0</v>
      </c>
      <c r="W98" t="b">
        <f t="shared" si="15"/>
        <v>0</v>
      </c>
    </row>
    <row r="99" spans="1:23">
      <c r="A99" s="3" t="str">
        <f>A13</f>
        <v>The Beat Koos On</v>
      </c>
      <c r="B99" s="3" t="str">
        <f>A18</f>
        <v>Cap Gemini</v>
      </c>
      <c r="C99" s="4"/>
      <c r="D99" s="4" t="s">
        <v>3</v>
      </c>
      <c r="E99" s="4"/>
      <c r="F99" s="11"/>
      <c r="G99" s="4"/>
      <c r="H99" s="4" t="s">
        <v>3</v>
      </c>
      <c r="I99" s="4"/>
      <c r="J99" s="5"/>
      <c r="T99" t="b">
        <f t="shared" si="12"/>
        <v>0</v>
      </c>
      <c r="U99" t="b">
        <f t="shared" si="13"/>
        <v>0</v>
      </c>
      <c r="V99" t="b">
        <f t="shared" si="14"/>
        <v>0</v>
      </c>
      <c r="W99" t="b">
        <f t="shared" si="15"/>
        <v>0</v>
      </c>
    </row>
    <row r="100" spans="1:23">
      <c r="A100" s="3" t="str">
        <f>A8</f>
        <v>Life Koos On</v>
      </c>
      <c r="B100" s="3" t="str">
        <f>A21</f>
        <v>Mixed Frusties</v>
      </c>
      <c r="C100" s="4"/>
      <c r="D100" s="4" t="s">
        <v>3</v>
      </c>
      <c r="E100" s="4"/>
      <c r="F100" s="11"/>
      <c r="G100" s="4"/>
      <c r="H100" s="4" t="s">
        <v>3</v>
      </c>
      <c r="I100" s="4"/>
      <c r="J100" s="5"/>
      <c r="T100" t="b">
        <f t="shared" si="12"/>
        <v>0</v>
      </c>
      <c r="U100" t="b">
        <f t="shared" si="13"/>
        <v>0</v>
      </c>
      <c r="V100" t="b">
        <f t="shared" si="14"/>
        <v>0</v>
      </c>
      <c r="W100" t="b">
        <f t="shared" si="15"/>
        <v>0</v>
      </c>
    </row>
    <row r="101" spans="1:23">
      <c r="T101" t="b">
        <f t="shared" si="12"/>
        <v>0</v>
      </c>
      <c r="U101" t="b">
        <f t="shared" si="13"/>
        <v>0</v>
      </c>
      <c r="V101" t="b">
        <f t="shared" si="14"/>
        <v>0</v>
      </c>
      <c r="W101" t="b">
        <f t="shared" si="15"/>
        <v>0</v>
      </c>
    </row>
    <row r="102" spans="1:23">
      <c r="A102" s="7">
        <v>42867</v>
      </c>
      <c r="B102" s="8" t="s">
        <v>2</v>
      </c>
      <c r="T102" t="b">
        <f t="shared" si="12"/>
        <v>0</v>
      </c>
      <c r="U102" t="b">
        <f t="shared" si="13"/>
        <v>0</v>
      </c>
      <c r="V102" t="b">
        <f t="shared" si="14"/>
        <v>0</v>
      </c>
      <c r="W102" t="b">
        <f t="shared" si="15"/>
        <v>0</v>
      </c>
    </row>
    <row r="103" spans="1:23">
      <c r="A103" s="3" t="str">
        <f>A3</f>
        <v>SKM</v>
      </c>
      <c r="B103" s="3" t="str">
        <f>A18</f>
        <v>Cap Gemini</v>
      </c>
      <c r="C103" s="4"/>
      <c r="D103" s="4" t="s">
        <v>3</v>
      </c>
      <c r="E103" s="4"/>
      <c r="F103" s="11"/>
      <c r="G103" s="4"/>
      <c r="H103" s="4" t="s">
        <v>3</v>
      </c>
      <c r="I103" s="4"/>
      <c r="J103" s="5"/>
      <c r="T103" t="b">
        <f t="shared" si="12"/>
        <v>0</v>
      </c>
      <c r="U103" t="b">
        <f t="shared" si="13"/>
        <v>0</v>
      </c>
      <c r="V103" t="b">
        <f t="shared" si="14"/>
        <v>0</v>
      </c>
      <c r="W103" t="b">
        <f t="shared" si="15"/>
        <v>0</v>
      </c>
    </row>
    <row r="104" spans="1:23">
      <c r="A104" s="3" t="str">
        <f>A4</f>
        <v>∆x  ∆p  ≥  ħ/2</v>
      </c>
      <c r="B104" s="3" t="str">
        <f>A9</f>
        <v>Disko Partizani</v>
      </c>
      <c r="C104" s="4"/>
      <c r="D104" s="4" t="s">
        <v>3</v>
      </c>
      <c r="E104" s="4"/>
      <c r="F104" s="11"/>
      <c r="G104" s="4"/>
      <c r="H104" s="4" t="s">
        <v>3</v>
      </c>
      <c r="I104" s="4"/>
      <c r="J104" s="5"/>
      <c r="T104" t="b">
        <f t="shared" si="12"/>
        <v>0</v>
      </c>
      <c r="U104" t="b">
        <f t="shared" si="13"/>
        <v>0</v>
      </c>
      <c r="V104" t="b">
        <f t="shared" si="14"/>
        <v>0</v>
      </c>
      <c r="W104" t="b">
        <f t="shared" si="15"/>
        <v>0</v>
      </c>
    </row>
    <row r="105" spans="1:23">
      <c r="A105" s="3" t="str">
        <f>A13</f>
        <v>The Beat Koos On</v>
      </c>
      <c r="B105" s="3" t="str">
        <f>A15</f>
        <v>Good Busy</v>
      </c>
      <c r="C105" s="4"/>
      <c r="D105" s="4" t="s">
        <v>3</v>
      </c>
      <c r="E105" s="4"/>
      <c r="F105" s="11"/>
      <c r="G105" s="4"/>
      <c r="H105" s="4" t="s">
        <v>3</v>
      </c>
      <c r="I105" s="4"/>
      <c r="J105" s="5"/>
      <c r="T105" t="b">
        <f t="shared" ref="T105:T168" si="16">IF(COUNT(C105)&gt;0,A105)</f>
        <v>0</v>
      </c>
      <c r="U105" t="b">
        <f t="shared" ref="U105:U168" si="17">IF(COUNT(E105)&gt;0,B105)</f>
        <v>0</v>
      </c>
      <c r="V105" t="b">
        <f t="shared" si="14"/>
        <v>0</v>
      </c>
      <c r="W105" t="b">
        <f t="shared" si="15"/>
        <v>0</v>
      </c>
    </row>
    <row r="106" spans="1:23">
      <c r="A106" s="3" t="str">
        <f>A11</f>
        <v>Drive</v>
      </c>
      <c r="B106" s="3" t="str">
        <f>A20</f>
        <v>Mix2017</v>
      </c>
      <c r="C106" s="4"/>
      <c r="D106" s="4" t="s">
        <v>3</v>
      </c>
      <c r="E106" s="4"/>
      <c r="F106" s="11"/>
      <c r="G106" s="4"/>
      <c r="H106" s="4" t="s">
        <v>3</v>
      </c>
      <c r="I106" s="4"/>
      <c r="J106" s="5"/>
      <c r="T106" t="b">
        <f t="shared" si="16"/>
        <v>0</v>
      </c>
      <c r="U106" t="b">
        <f t="shared" si="17"/>
        <v>0</v>
      </c>
      <c r="V106" t="b">
        <f t="shared" si="14"/>
        <v>0</v>
      </c>
      <c r="W106" t="b">
        <f t="shared" si="15"/>
        <v>0</v>
      </c>
    </row>
    <row r="107" spans="1:23">
      <c r="A107" s="3" t="str">
        <f>A8</f>
        <v>Life Koos On</v>
      </c>
      <c r="B107" s="3" t="str">
        <f>A12</f>
        <v>B.A.M.</v>
      </c>
      <c r="C107" s="4"/>
      <c r="D107" s="4" t="s">
        <v>3</v>
      </c>
      <c r="E107" s="4"/>
      <c r="F107" s="11"/>
      <c r="G107" s="4"/>
      <c r="H107" s="4" t="s">
        <v>3</v>
      </c>
      <c r="I107" s="4"/>
      <c r="J107" s="5"/>
      <c r="T107" t="b">
        <f t="shared" si="16"/>
        <v>0</v>
      </c>
      <c r="U107" t="b">
        <f t="shared" si="17"/>
        <v>0</v>
      </c>
      <c r="V107" t="b">
        <f t="shared" si="14"/>
        <v>0</v>
      </c>
      <c r="W107" t="b">
        <f t="shared" si="15"/>
        <v>0</v>
      </c>
    </row>
    <row r="108" spans="1:23">
      <c r="A108" s="3" t="str">
        <f>A16</f>
        <v>Kleine Kompetitie</v>
      </c>
      <c r="B108" s="3" t="str">
        <f>A17</f>
        <v>Team Hailey</v>
      </c>
      <c r="C108" s="4"/>
      <c r="D108" s="4" t="s">
        <v>3</v>
      </c>
      <c r="E108" s="4"/>
      <c r="F108" s="11"/>
      <c r="G108" s="4"/>
      <c r="H108" s="4" t="s">
        <v>3</v>
      </c>
      <c r="I108" s="4"/>
      <c r="J108" s="5"/>
      <c r="T108" t="b">
        <f t="shared" si="16"/>
        <v>0</v>
      </c>
      <c r="U108" t="b">
        <f t="shared" si="17"/>
        <v>0</v>
      </c>
      <c r="V108" t="b">
        <f t="shared" si="14"/>
        <v>0</v>
      </c>
      <c r="W108" t="b">
        <f t="shared" si="15"/>
        <v>0</v>
      </c>
    </row>
    <row r="109" spans="1:23">
      <c r="A109" s="3" t="str">
        <f>A19</f>
        <v>Snacksappeal</v>
      </c>
      <c r="B109" s="3" t="str">
        <f>A21</f>
        <v>Mixed Frusties</v>
      </c>
      <c r="C109" s="4"/>
      <c r="D109" s="4" t="s">
        <v>3</v>
      </c>
      <c r="E109" s="4"/>
      <c r="F109" s="11"/>
      <c r="G109" s="4"/>
      <c r="H109" s="4" t="s">
        <v>3</v>
      </c>
      <c r="I109" s="4"/>
      <c r="J109" s="5"/>
      <c r="T109" t="b">
        <f t="shared" si="16"/>
        <v>0</v>
      </c>
      <c r="U109" t="b">
        <f t="shared" si="17"/>
        <v>0</v>
      </c>
      <c r="V109" t="b">
        <f t="shared" si="14"/>
        <v>0</v>
      </c>
      <c r="W109" t="b">
        <f t="shared" si="15"/>
        <v>0</v>
      </c>
    </row>
    <row r="110" spans="1:23">
      <c r="T110" t="b">
        <f t="shared" si="16"/>
        <v>0</v>
      </c>
      <c r="U110" t="b">
        <f t="shared" si="17"/>
        <v>0</v>
      </c>
      <c r="V110" t="b">
        <f t="shared" si="14"/>
        <v>0</v>
      </c>
      <c r="W110" t="b">
        <f t="shared" si="15"/>
        <v>0</v>
      </c>
    </row>
    <row r="111" spans="1:23">
      <c r="A111" s="7">
        <v>42874</v>
      </c>
      <c r="B111" s="8" t="s">
        <v>1</v>
      </c>
      <c r="T111" t="b">
        <f t="shared" si="16"/>
        <v>0</v>
      </c>
      <c r="U111" t="b">
        <f t="shared" si="17"/>
        <v>0</v>
      </c>
      <c r="V111" t="b">
        <f t="shared" si="14"/>
        <v>0</v>
      </c>
      <c r="W111" t="b">
        <f t="shared" si="15"/>
        <v>0</v>
      </c>
    </row>
    <row r="112" spans="1:23">
      <c r="A112" s="3" t="str">
        <f>A4</f>
        <v>∆x  ∆p  ≥  ħ/2</v>
      </c>
      <c r="B112" s="3" t="str">
        <f>A5</f>
        <v>Koosbusters</v>
      </c>
      <c r="C112" s="4"/>
      <c r="D112" s="4" t="s">
        <v>3</v>
      </c>
      <c r="E112" s="4"/>
      <c r="F112" s="11"/>
      <c r="G112" s="4"/>
      <c r="H112" s="4" t="s">
        <v>3</v>
      </c>
      <c r="I112" s="4"/>
      <c r="J112" s="5"/>
      <c r="T112" t="b">
        <f t="shared" si="16"/>
        <v>0</v>
      </c>
      <c r="U112" t="b">
        <f t="shared" si="17"/>
        <v>0</v>
      </c>
      <c r="V112" t="b">
        <f t="shared" si="14"/>
        <v>0</v>
      </c>
      <c r="W112" t="b">
        <f t="shared" si="15"/>
        <v>0</v>
      </c>
    </row>
    <row r="113" spans="1:23">
      <c r="A113" s="3" t="str">
        <f>A6</f>
        <v>Jemig</v>
      </c>
      <c r="B113" s="3" t="str">
        <f>A19</f>
        <v>Snacksappeal</v>
      </c>
      <c r="C113" s="4"/>
      <c r="D113" s="4" t="s">
        <v>3</v>
      </c>
      <c r="E113" s="4"/>
      <c r="F113" s="11"/>
      <c r="G113" s="4"/>
      <c r="H113" s="4" t="s">
        <v>3</v>
      </c>
      <c r="I113" s="4"/>
      <c r="J113" s="5"/>
      <c r="T113" t="b">
        <f t="shared" si="16"/>
        <v>0</v>
      </c>
      <c r="U113" t="b">
        <f t="shared" si="17"/>
        <v>0</v>
      </c>
      <c r="V113" t="b">
        <f t="shared" si="14"/>
        <v>0</v>
      </c>
      <c r="W113" t="b">
        <f t="shared" si="15"/>
        <v>0</v>
      </c>
    </row>
    <row r="114" spans="1:23">
      <c r="A114" s="3" t="str">
        <f>A13</f>
        <v>The Beat Koos On</v>
      </c>
      <c r="B114" s="3" t="str">
        <f>A14</f>
        <v>Squash Bier &amp; Tietanium Rackets</v>
      </c>
      <c r="C114" s="4"/>
      <c r="D114" s="4" t="s">
        <v>3</v>
      </c>
      <c r="E114" s="4"/>
      <c r="F114" s="11"/>
      <c r="G114" s="4"/>
      <c r="H114" s="4" t="s">
        <v>3</v>
      </c>
      <c r="I114" s="4"/>
      <c r="J114" s="5"/>
      <c r="T114" t="b">
        <f t="shared" si="16"/>
        <v>0</v>
      </c>
      <c r="U114" t="b">
        <f t="shared" si="17"/>
        <v>0</v>
      </c>
      <c r="V114" t="b">
        <f t="shared" si="14"/>
        <v>0</v>
      </c>
      <c r="W114" t="b">
        <f t="shared" si="15"/>
        <v>0</v>
      </c>
    </row>
    <row r="115" spans="1:23">
      <c r="A115" s="3" t="str">
        <f>A11</f>
        <v>Drive</v>
      </c>
      <c r="B115" s="3" t="str">
        <f>A12</f>
        <v>B.A.M.</v>
      </c>
      <c r="C115" s="4"/>
      <c r="D115" s="4" t="s">
        <v>3</v>
      </c>
      <c r="E115" s="4"/>
      <c r="F115" s="11"/>
      <c r="G115" s="4"/>
      <c r="H115" s="4" t="s">
        <v>3</v>
      </c>
      <c r="I115" s="4"/>
      <c r="J115" s="5"/>
      <c r="T115" t="b">
        <f t="shared" si="16"/>
        <v>0</v>
      </c>
      <c r="U115" t="b">
        <f t="shared" si="17"/>
        <v>0</v>
      </c>
      <c r="V115" t="b">
        <f t="shared" si="14"/>
        <v>0</v>
      </c>
      <c r="W115" t="b">
        <f t="shared" si="15"/>
        <v>0</v>
      </c>
    </row>
    <row r="116" spans="1:23">
      <c r="A116" s="3" t="str">
        <f>A18</f>
        <v>Cap Gemini</v>
      </c>
      <c r="B116" s="3" t="str">
        <f>A20</f>
        <v>Mix2017</v>
      </c>
      <c r="C116" s="4"/>
      <c r="D116" s="4" t="s">
        <v>3</v>
      </c>
      <c r="E116" s="4"/>
      <c r="F116" s="11"/>
      <c r="G116" s="4"/>
      <c r="H116" s="4" t="s">
        <v>3</v>
      </c>
      <c r="I116" s="4"/>
      <c r="J116" s="5"/>
      <c r="T116" t="b">
        <f t="shared" si="16"/>
        <v>0</v>
      </c>
      <c r="U116" t="b">
        <f t="shared" si="17"/>
        <v>0</v>
      </c>
      <c r="V116" t="b">
        <f t="shared" si="14"/>
        <v>0</v>
      </c>
      <c r="W116" t="b">
        <f t="shared" si="15"/>
        <v>0</v>
      </c>
    </row>
    <row r="117" spans="1:23">
      <c r="A117" s="3" t="str">
        <f>A9</f>
        <v>Disko Partizani</v>
      </c>
      <c r="B117" s="3" t="str">
        <f>A16</f>
        <v>Kleine Kompetitie</v>
      </c>
      <c r="C117" s="4"/>
      <c r="D117" s="4" t="s">
        <v>3</v>
      </c>
      <c r="E117" s="4"/>
      <c r="F117" s="11"/>
      <c r="G117" s="4"/>
      <c r="H117" s="4" t="s">
        <v>3</v>
      </c>
      <c r="I117" s="4"/>
      <c r="J117" s="5"/>
      <c r="T117" t="b">
        <f t="shared" si="16"/>
        <v>0</v>
      </c>
      <c r="U117" t="b">
        <f t="shared" si="17"/>
        <v>0</v>
      </c>
      <c r="V117" t="b">
        <f t="shared" si="14"/>
        <v>0</v>
      </c>
      <c r="W117" t="b">
        <f t="shared" si="15"/>
        <v>0</v>
      </c>
    </row>
    <row r="118" spans="1:23">
      <c r="A118" s="3" t="str">
        <f>A3</f>
        <v>SKM</v>
      </c>
      <c r="B118" s="3" t="str">
        <f>A21</f>
        <v>Mixed Frusties</v>
      </c>
      <c r="C118" s="4"/>
      <c r="D118" s="4" t="s">
        <v>3</v>
      </c>
      <c r="E118" s="4"/>
      <c r="F118" s="11"/>
      <c r="G118" s="4"/>
      <c r="H118" s="4" t="s">
        <v>3</v>
      </c>
      <c r="I118" s="4"/>
      <c r="J118" s="5"/>
      <c r="T118" t="b">
        <f t="shared" si="16"/>
        <v>0</v>
      </c>
      <c r="U118" t="b">
        <f t="shared" si="17"/>
        <v>0</v>
      </c>
      <c r="V118" t="b">
        <f t="shared" si="14"/>
        <v>0</v>
      </c>
      <c r="W118" t="b">
        <f t="shared" si="15"/>
        <v>0</v>
      </c>
    </row>
    <row r="119" spans="1:23">
      <c r="T119" t="b">
        <f t="shared" si="16"/>
        <v>0</v>
      </c>
      <c r="U119" t="b">
        <f t="shared" si="17"/>
        <v>0</v>
      </c>
      <c r="V119" t="b">
        <f t="shared" si="14"/>
        <v>0</v>
      </c>
      <c r="W119" t="b">
        <f t="shared" si="15"/>
        <v>0</v>
      </c>
    </row>
    <row r="120" spans="1:23">
      <c r="A120" s="7">
        <v>42874</v>
      </c>
      <c r="B120" s="8" t="s">
        <v>2</v>
      </c>
      <c r="T120" t="b">
        <f t="shared" si="16"/>
        <v>0</v>
      </c>
      <c r="U120" t="b">
        <f t="shared" si="17"/>
        <v>0</v>
      </c>
      <c r="V120" t="b">
        <f t="shared" si="14"/>
        <v>0</v>
      </c>
      <c r="W120" t="b">
        <f t="shared" si="15"/>
        <v>0</v>
      </c>
    </row>
    <row r="121" spans="1:23">
      <c r="A121" s="3" t="str">
        <f>A13</f>
        <v>The Beat Koos On</v>
      </c>
      <c r="B121" s="3" t="str">
        <f>A17</f>
        <v>Team Hailey</v>
      </c>
      <c r="C121" s="4"/>
      <c r="D121" s="4" t="s">
        <v>3</v>
      </c>
      <c r="E121" s="4"/>
      <c r="F121" s="11"/>
      <c r="G121" s="4"/>
      <c r="H121" s="4" t="s">
        <v>3</v>
      </c>
      <c r="I121" s="4"/>
      <c r="J121" s="5"/>
      <c r="T121" t="b">
        <f t="shared" si="16"/>
        <v>0</v>
      </c>
      <c r="U121" t="b">
        <f t="shared" si="17"/>
        <v>0</v>
      </c>
      <c r="V121" t="b">
        <f t="shared" si="14"/>
        <v>0</v>
      </c>
      <c r="W121" t="b">
        <f t="shared" si="15"/>
        <v>0</v>
      </c>
    </row>
    <row r="122" spans="1:23">
      <c r="A122" s="3" t="str">
        <f>A14</f>
        <v>Squash Bier &amp; Tietanium Rackets</v>
      </c>
      <c r="B122" s="3" t="str">
        <f>A7</f>
        <v>Kansloos</v>
      </c>
      <c r="C122" s="4"/>
      <c r="D122" s="4" t="s">
        <v>3</v>
      </c>
      <c r="E122" s="4"/>
      <c r="F122" s="11"/>
      <c r="G122" s="4"/>
      <c r="H122" s="4" t="s">
        <v>3</v>
      </c>
      <c r="I122" s="4"/>
      <c r="J122" s="5"/>
      <c r="T122" t="b">
        <f t="shared" si="16"/>
        <v>0</v>
      </c>
      <c r="U122" t="b">
        <f t="shared" si="17"/>
        <v>0</v>
      </c>
      <c r="V122" t="b">
        <f t="shared" si="14"/>
        <v>0</v>
      </c>
      <c r="W122" t="b">
        <f t="shared" si="15"/>
        <v>0</v>
      </c>
    </row>
    <row r="123" spans="1:23">
      <c r="A123" s="3" t="str">
        <f>A15</f>
        <v>Good Busy</v>
      </c>
      <c r="B123" s="3" t="str">
        <f>A5</f>
        <v>Koosbusters</v>
      </c>
      <c r="C123" s="4"/>
      <c r="D123" s="4" t="s">
        <v>3</v>
      </c>
      <c r="E123" s="4"/>
      <c r="F123" s="11"/>
      <c r="G123" s="4"/>
      <c r="H123" s="4" t="s">
        <v>3</v>
      </c>
      <c r="I123" s="4"/>
      <c r="J123" s="5"/>
      <c r="T123" t="b">
        <f t="shared" si="16"/>
        <v>0</v>
      </c>
      <c r="U123" t="b">
        <f t="shared" si="17"/>
        <v>0</v>
      </c>
      <c r="V123" t="b">
        <f t="shared" si="14"/>
        <v>0</v>
      </c>
      <c r="W123" t="b">
        <f t="shared" si="15"/>
        <v>0</v>
      </c>
    </row>
    <row r="124" spans="1:23">
      <c r="A124" s="3" t="str">
        <f>A4</f>
        <v>∆x  ∆p  ≥  ħ/2</v>
      </c>
      <c r="B124" s="3" t="str">
        <f>A6</f>
        <v>Jemig</v>
      </c>
      <c r="C124" s="4"/>
      <c r="D124" s="4" t="s">
        <v>3</v>
      </c>
      <c r="E124" s="4"/>
      <c r="F124" s="11"/>
      <c r="G124" s="4"/>
      <c r="H124" s="4" t="s">
        <v>3</v>
      </c>
      <c r="I124" s="4"/>
      <c r="J124" s="5"/>
      <c r="T124" t="b">
        <f t="shared" si="16"/>
        <v>0</v>
      </c>
      <c r="U124" t="b">
        <f t="shared" si="17"/>
        <v>0</v>
      </c>
      <c r="V124" t="b">
        <f t="shared" si="14"/>
        <v>0</v>
      </c>
      <c r="W124" t="b">
        <f t="shared" si="15"/>
        <v>0</v>
      </c>
    </row>
    <row r="125" spans="1:23">
      <c r="A125" s="3" t="str">
        <f>A3</f>
        <v>SKM</v>
      </c>
      <c r="B125" s="3" t="str">
        <f>A20</f>
        <v>Mix2017</v>
      </c>
      <c r="C125" s="4"/>
      <c r="D125" s="4" t="s">
        <v>3</v>
      </c>
      <c r="E125" s="4"/>
      <c r="F125" s="11"/>
      <c r="G125" s="4"/>
      <c r="H125" s="4" t="s">
        <v>3</v>
      </c>
      <c r="I125" s="4"/>
      <c r="J125" s="5"/>
      <c r="T125" t="b">
        <f t="shared" si="16"/>
        <v>0</v>
      </c>
      <c r="U125" t="b">
        <f t="shared" si="17"/>
        <v>0</v>
      </c>
      <c r="V125" t="b">
        <f t="shared" si="14"/>
        <v>0</v>
      </c>
      <c r="W125" t="b">
        <f t="shared" si="15"/>
        <v>0</v>
      </c>
    </row>
    <row r="126" spans="1:23">
      <c r="A126" s="3" t="str">
        <f>A10</f>
        <v>Overdrive</v>
      </c>
      <c r="B126" s="3" t="str">
        <f>A21</f>
        <v>Mixed Frusties</v>
      </c>
      <c r="C126" s="4"/>
      <c r="D126" s="4" t="s">
        <v>3</v>
      </c>
      <c r="E126" s="4"/>
      <c r="F126" s="11"/>
      <c r="G126" s="4"/>
      <c r="H126" s="4" t="s">
        <v>3</v>
      </c>
      <c r="I126" s="4"/>
      <c r="J126" s="5"/>
      <c r="T126" t="b">
        <f t="shared" si="16"/>
        <v>0</v>
      </c>
      <c r="U126" t="b">
        <f t="shared" si="17"/>
        <v>0</v>
      </c>
      <c r="V126" t="b">
        <f t="shared" si="14"/>
        <v>0</v>
      </c>
      <c r="W126" t="b">
        <f t="shared" si="15"/>
        <v>0</v>
      </c>
    </row>
    <row r="127" spans="1:23">
      <c r="T127" t="b">
        <f t="shared" si="16"/>
        <v>0</v>
      </c>
      <c r="U127" t="b">
        <f t="shared" si="17"/>
        <v>0</v>
      </c>
      <c r="V127" t="b">
        <f t="shared" si="14"/>
        <v>0</v>
      </c>
      <c r="W127" t="b">
        <f t="shared" si="15"/>
        <v>0</v>
      </c>
    </row>
    <row r="128" spans="1:23">
      <c r="A128" s="7">
        <v>42881</v>
      </c>
      <c r="B128" s="8" t="s">
        <v>1</v>
      </c>
      <c r="T128" t="b">
        <f t="shared" si="16"/>
        <v>0</v>
      </c>
      <c r="U128" t="b">
        <f t="shared" si="17"/>
        <v>0</v>
      </c>
      <c r="V128" t="b">
        <f t="shared" si="14"/>
        <v>0</v>
      </c>
      <c r="W128" t="b">
        <f t="shared" si="15"/>
        <v>0</v>
      </c>
    </row>
    <row r="129" spans="1:23">
      <c r="A129" s="3" t="str">
        <f>A15</f>
        <v>Good Busy</v>
      </c>
      <c r="B129" s="3" t="str">
        <f>A7</f>
        <v>Kansloos</v>
      </c>
      <c r="C129" s="4"/>
      <c r="D129" s="4" t="s">
        <v>3</v>
      </c>
      <c r="E129" s="4"/>
      <c r="F129" s="11"/>
      <c r="G129" s="4"/>
      <c r="H129" s="4" t="s">
        <v>3</v>
      </c>
      <c r="I129" s="4"/>
      <c r="J129" s="5"/>
      <c r="T129" t="b">
        <f t="shared" si="16"/>
        <v>0</v>
      </c>
      <c r="U129" t="b">
        <f t="shared" si="17"/>
        <v>0</v>
      </c>
      <c r="V129" t="b">
        <f t="shared" si="14"/>
        <v>0</v>
      </c>
      <c r="W129" t="b">
        <f t="shared" si="15"/>
        <v>0</v>
      </c>
    </row>
    <row r="130" spans="1:23">
      <c r="A130" s="3" t="str">
        <f>A9</f>
        <v>Disko Partizani</v>
      </c>
      <c r="B130" s="3" t="str">
        <f>A17</f>
        <v>Team Hailey</v>
      </c>
      <c r="C130" s="4"/>
      <c r="D130" s="4" t="s">
        <v>3</v>
      </c>
      <c r="E130" s="4"/>
      <c r="F130" s="11"/>
      <c r="G130" s="4"/>
      <c r="H130" s="4" t="s">
        <v>3</v>
      </c>
      <c r="I130" s="4"/>
      <c r="J130" s="5"/>
      <c r="T130" t="b">
        <f t="shared" si="16"/>
        <v>0</v>
      </c>
      <c r="U130" t="b">
        <f t="shared" si="17"/>
        <v>0</v>
      </c>
      <c r="V130" t="b">
        <f t="shared" si="14"/>
        <v>0</v>
      </c>
      <c r="W130" t="b">
        <f t="shared" si="15"/>
        <v>0</v>
      </c>
    </row>
    <row r="131" spans="1:23">
      <c r="A131" s="3" t="str">
        <f>A11</f>
        <v>Drive</v>
      </c>
      <c r="B131" s="3" t="str">
        <f>A18</f>
        <v>Cap Gemini</v>
      </c>
      <c r="C131" s="4"/>
      <c r="D131" s="4" t="s">
        <v>3</v>
      </c>
      <c r="E131" s="4"/>
      <c r="F131" s="11"/>
      <c r="G131" s="4"/>
      <c r="H131" s="4" t="s">
        <v>3</v>
      </c>
      <c r="I131" s="4"/>
      <c r="J131" s="5"/>
      <c r="T131" t="b">
        <f t="shared" si="16"/>
        <v>0</v>
      </c>
      <c r="U131" t="b">
        <f t="shared" si="17"/>
        <v>0</v>
      </c>
      <c r="V131" t="b">
        <f t="shared" si="14"/>
        <v>0</v>
      </c>
      <c r="W131" t="b">
        <f t="shared" si="15"/>
        <v>0</v>
      </c>
    </row>
    <row r="132" spans="1:23">
      <c r="A132" s="3" t="str">
        <f>A6</f>
        <v>Jemig</v>
      </c>
      <c r="B132" s="3" t="str">
        <f>A10</f>
        <v>Overdrive</v>
      </c>
      <c r="C132" s="4"/>
      <c r="D132" s="4" t="s">
        <v>3</v>
      </c>
      <c r="E132" s="4"/>
      <c r="F132" s="11"/>
      <c r="G132" s="4"/>
      <c r="H132" s="4" t="s">
        <v>3</v>
      </c>
      <c r="I132" s="4"/>
      <c r="J132" s="5"/>
      <c r="T132" t="b">
        <f t="shared" si="16"/>
        <v>0</v>
      </c>
      <c r="U132" t="b">
        <f t="shared" si="17"/>
        <v>0</v>
      </c>
      <c r="V132" t="b">
        <f t="shared" si="14"/>
        <v>0</v>
      </c>
      <c r="W132" t="b">
        <f t="shared" si="15"/>
        <v>0</v>
      </c>
    </row>
    <row r="133" spans="1:23">
      <c r="A133" s="3" t="str">
        <f>A3</f>
        <v>SKM</v>
      </c>
      <c r="B133" s="3" t="str">
        <f>A12</f>
        <v>B.A.M.</v>
      </c>
      <c r="C133" s="4"/>
      <c r="D133" s="4" t="s">
        <v>3</v>
      </c>
      <c r="E133" s="4"/>
      <c r="F133" s="11"/>
      <c r="G133" s="4"/>
      <c r="H133" s="4" t="s">
        <v>3</v>
      </c>
      <c r="I133" s="4"/>
      <c r="J133" s="5"/>
      <c r="T133" t="b">
        <f t="shared" si="16"/>
        <v>0</v>
      </c>
      <c r="U133" t="b">
        <f t="shared" si="17"/>
        <v>0</v>
      </c>
      <c r="V133" t="b">
        <f t="shared" si="14"/>
        <v>0</v>
      </c>
      <c r="W133" t="b">
        <f t="shared" si="15"/>
        <v>0</v>
      </c>
    </row>
    <row r="134" spans="1:23">
      <c r="A134" s="3" t="str">
        <f>A16</f>
        <v>Kleine Kompetitie</v>
      </c>
      <c r="B134" s="3" t="str">
        <f>A19</f>
        <v>Snacksappeal</v>
      </c>
      <c r="C134" s="4"/>
      <c r="D134" s="4" t="s">
        <v>3</v>
      </c>
      <c r="E134" s="4"/>
      <c r="F134" s="11"/>
      <c r="G134" s="4"/>
      <c r="H134" s="4" t="s">
        <v>3</v>
      </c>
      <c r="I134" s="4"/>
      <c r="J134" s="5"/>
      <c r="T134" t="b">
        <f t="shared" si="16"/>
        <v>0</v>
      </c>
      <c r="U134" t="b">
        <f t="shared" si="17"/>
        <v>0</v>
      </c>
      <c r="V134" t="b">
        <f t="shared" si="14"/>
        <v>0</v>
      </c>
      <c r="W134" t="b">
        <f t="shared" si="15"/>
        <v>0</v>
      </c>
    </row>
    <row r="135" spans="1:23">
      <c r="A135" s="3" t="str">
        <f>A14</f>
        <v>Squash Bier &amp; Tietanium Rackets</v>
      </c>
      <c r="B135" s="3" t="str">
        <f>A21</f>
        <v>Mixed Frusties</v>
      </c>
      <c r="C135" s="4"/>
      <c r="D135" s="4" t="s">
        <v>3</v>
      </c>
      <c r="E135" s="4"/>
      <c r="F135" s="11"/>
      <c r="G135" s="4"/>
      <c r="H135" s="4" t="s">
        <v>3</v>
      </c>
      <c r="I135" s="4"/>
      <c r="J135" s="5"/>
      <c r="T135" t="b">
        <f t="shared" si="16"/>
        <v>0</v>
      </c>
      <c r="U135" t="b">
        <f t="shared" si="17"/>
        <v>0</v>
      </c>
      <c r="V135" t="b">
        <f t="shared" si="14"/>
        <v>0</v>
      </c>
      <c r="W135" t="b">
        <f t="shared" si="15"/>
        <v>0</v>
      </c>
    </row>
    <row r="136" spans="1:23">
      <c r="T136" t="b">
        <f t="shared" si="16"/>
        <v>0</v>
      </c>
      <c r="U136" t="b">
        <f t="shared" si="17"/>
        <v>0</v>
      </c>
      <c r="V136" t="b">
        <f t="shared" si="14"/>
        <v>0</v>
      </c>
      <c r="W136" t="b">
        <f t="shared" si="15"/>
        <v>0</v>
      </c>
    </row>
    <row r="137" spans="1:23">
      <c r="A137" s="7">
        <v>42881</v>
      </c>
      <c r="B137" s="8" t="s">
        <v>2</v>
      </c>
      <c r="T137" t="b">
        <f t="shared" si="16"/>
        <v>0</v>
      </c>
      <c r="U137" t="b">
        <f t="shared" si="17"/>
        <v>0</v>
      </c>
      <c r="V137" t="b">
        <f t="shared" si="14"/>
        <v>0</v>
      </c>
      <c r="W137" t="b">
        <f t="shared" si="15"/>
        <v>0</v>
      </c>
    </row>
    <row r="138" spans="1:23">
      <c r="A138" s="3" t="str">
        <f>A3</f>
        <v>SKM</v>
      </c>
      <c r="B138" s="3" t="str">
        <f>A4</f>
        <v>∆x  ∆p  ≥  ħ/2</v>
      </c>
      <c r="C138" s="4"/>
      <c r="D138" s="4" t="s">
        <v>3</v>
      </c>
      <c r="E138" s="4"/>
      <c r="F138" s="11"/>
      <c r="G138" s="4"/>
      <c r="H138" s="4" t="s">
        <v>3</v>
      </c>
      <c r="I138" s="4"/>
      <c r="J138" s="5"/>
      <c r="T138" t="b">
        <f t="shared" si="16"/>
        <v>0</v>
      </c>
      <c r="U138" t="b">
        <f t="shared" si="17"/>
        <v>0</v>
      </c>
      <c r="V138" t="b">
        <f t="shared" si="14"/>
        <v>0</v>
      </c>
      <c r="W138" t="b">
        <f t="shared" si="15"/>
        <v>0</v>
      </c>
    </row>
    <row r="139" spans="1:23">
      <c r="A139" s="3" t="str">
        <f>A18</f>
        <v>Cap Gemini</v>
      </c>
      <c r="B139" s="3" t="str">
        <f>A19</f>
        <v>Snacksappeal</v>
      </c>
      <c r="C139" s="4"/>
      <c r="D139" s="4" t="s">
        <v>3</v>
      </c>
      <c r="E139" s="4"/>
      <c r="F139" s="11"/>
      <c r="G139" s="4"/>
      <c r="H139" s="4" t="s">
        <v>3</v>
      </c>
      <c r="I139" s="4"/>
      <c r="J139" s="5"/>
      <c r="T139" t="b">
        <f t="shared" si="16"/>
        <v>0</v>
      </c>
      <c r="U139" t="b">
        <f t="shared" si="17"/>
        <v>0</v>
      </c>
      <c r="V139" t="b">
        <f t="shared" si="14"/>
        <v>0</v>
      </c>
      <c r="W139" t="b">
        <f t="shared" si="15"/>
        <v>0</v>
      </c>
    </row>
    <row r="140" spans="1:23">
      <c r="A140" s="3" t="str">
        <f>A11</f>
        <v>Drive</v>
      </c>
      <c r="B140" s="3" t="str">
        <f>A15</f>
        <v>Good Busy</v>
      </c>
      <c r="C140" s="4"/>
      <c r="D140" s="4" t="s">
        <v>3</v>
      </c>
      <c r="E140" s="4"/>
      <c r="F140" s="11"/>
      <c r="G140" s="4"/>
      <c r="H140" s="4" t="s">
        <v>3</v>
      </c>
      <c r="I140" s="4"/>
      <c r="J140" s="5"/>
      <c r="T140" t="b">
        <f t="shared" si="16"/>
        <v>0</v>
      </c>
      <c r="U140" t="b">
        <f t="shared" si="17"/>
        <v>0</v>
      </c>
      <c r="V140" t="b">
        <f t="shared" si="14"/>
        <v>0</v>
      </c>
      <c r="W140" t="b">
        <f t="shared" si="15"/>
        <v>0</v>
      </c>
    </row>
    <row r="141" spans="1:23">
      <c r="A141" s="3" t="str">
        <f>A13</f>
        <v>The Beat Koos On</v>
      </c>
      <c r="B141" s="3" t="str">
        <f>A5</f>
        <v>Koosbusters</v>
      </c>
      <c r="C141" s="4"/>
      <c r="D141" s="4" t="s">
        <v>3</v>
      </c>
      <c r="E141" s="4"/>
      <c r="F141" s="11"/>
      <c r="G141" s="4"/>
      <c r="H141" s="4" t="s">
        <v>3</v>
      </c>
      <c r="I141" s="4"/>
      <c r="J141" s="5"/>
      <c r="T141" t="b">
        <f t="shared" si="16"/>
        <v>0</v>
      </c>
      <c r="U141" t="b">
        <f t="shared" si="17"/>
        <v>0</v>
      </c>
      <c r="V141" t="b">
        <f t="shared" si="14"/>
        <v>0</v>
      </c>
      <c r="W141" t="b">
        <f t="shared" si="15"/>
        <v>0</v>
      </c>
    </row>
    <row r="142" spans="1:23">
      <c r="A142" s="3" t="str">
        <f>A8</f>
        <v>Life Koos On</v>
      </c>
      <c r="B142" s="3" t="str">
        <f>A10</f>
        <v>Overdrive</v>
      </c>
      <c r="C142" s="4"/>
      <c r="D142" s="4" t="s">
        <v>3</v>
      </c>
      <c r="E142" s="4"/>
      <c r="F142" s="11"/>
      <c r="G142" s="4"/>
      <c r="H142" s="4" t="s">
        <v>3</v>
      </c>
      <c r="I142" s="4"/>
      <c r="J142" s="5"/>
      <c r="T142" t="b">
        <f t="shared" si="16"/>
        <v>0</v>
      </c>
      <c r="U142" t="b">
        <f t="shared" si="17"/>
        <v>0</v>
      </c>
      <c r="V142" t="b">
        <f t="shared" si="14"/>
        <v>0</v>
      </c>
      <c r="W142" t="b">
        <f t="shared" si="15"/>
        <v>0</v>
      </c>
    </row>
    <row r="143" spans="1:23">
      <c r="A143" s="3" t="str">
        <f>A16</f>
        <v>Kleine Kompetitie</v>
      </c>
      <c r="B143" s="3" t="str">
        <f>A21</f>
        <v>Mixed Frusties</v>
      </c>
      <c r="C143" s="4"/>
      <c r="D143" s="4" t="s">
        <v>3</v>
      </c>
      <c r="E143" s="4"/>
      <c r="F143" s="11"/>
      <c r="G143" s="4"/>
      <c r="H143" s="4" t="s">
        <v>3</v>
      </c>
      <c r="I143" s="4"/>
      <c r="J143" s="5"/>
      <c r="T143" t="b">
        <f t="shared" si="16"/>
        <v>0</v>
      </c>
      <c r="U143" t="b">
        <f t="shared" si="17"/>
        <v>0</v>
      </c>
      <c r="V143" t="b">
        <f t="shared" si="14"/>
        <v>0</v>
      </c>
      <c r="W143" t="b">
        <f t="shared" si="15"/>
        <v>0</v>
      </c>
    </row>
    <row r="144" spans="1:23">
      <c r="T144" t="b">
        <f t="shared" si="16"/>
        <v>0</v>
      </c>
      <c r="U144" t="b">
        <f t="shared" si="17"/>
        <v>0</v>
      </c>
      <c r="V144" t="b">
        <f t="shared" si="14"/>
        <v>0</v>
      </c>
      <c r="W144" t="b">
        <f t="shared" si="15"/>
        <v>0</v>
      </c>
    </row>
    <row r="145" spans="1:23">
      <c r="A145" s="7">
        <v>42888</v>
      </c>
      <c r="B145" s="8" t="s">
        <v>1</v>
      </c>
      <c r="T145" t="b">
        <f t="shared" si="16"/>
        <v>0</v>
      </c>
      <c r="U145" t="b">
        <f t="shared" si="17"/>
        <v>0</v>
      </c>
      <c r="V145" t="b">
        <f t="shared" si="14"/>
        <v>0</v>
      </c>
      <c r="W145" t="b">
        <f t="shared" si="15"/>
        <v>0</v>
      </c>
    </row>
    <row r="146" spans="1:23">
      <c r="A146" s="3" t="str">
        <f>A11</f>
        <v>Drive</v>
      </c>
      <c r="B146" s="3" t="str">
        <f>A5</f>
        <v>Koosbusters</v>
      </c>
      <c r="C146" s="4"/>
      <c r="D146" s="4" t="s">
        <v>3</v>
      </c>
      <c r="E146" s="4"/>
      <c r="F146" s="11"/>
      <c r="G146" s="4"/>
      <c r="H146" s="4" t="s">
        <v>3</v>
      </c>
      <c r="I146" s="4"/>
      <c r="J146" s="5"/>
      <c r="T146" t="b">
        <f t="shared" si="16"/>
        <v>0</v>
      </c>
      <c r="U146" t="b">
        <f t="shared" si="17"/>
        <v>0</v>
      </c>
      <c r="V146" t="b">
        <f t="shared" si="14"/>
        <v>0</v>
      </c>
      <c r="W146" t="b">
        <f t="shared" si="15"/>
        <v>0</v>
      </c>
    </row>
    <row r="147" spans="1:23">
      <c r="A147" s="3" t="str">
        <f>A8</f>
        <v>Life Koos On</v>
      </c>
      <c r="B147" s="3" t="str">
        <f>A19</f>
        <v>Snacksappeal</v>
      </c>
      <c r="C147" s="4"/>
      <c r="D147" s="4" t="s">
        <v>3</v>
      </c>
      <c r="E147" s="4"/>
      <c r="F147" s="11"/>
      <c r="G147" s="4"/>
      <c r="H147" s="4" t="s">
        <v>3</v>
      </c>
      <c r="I147" s="4"/>
      <c r="J147" s="5"/>
      <c r="T147" t="b">
        <f t="shared" si="16"/>
        <v>0</v>
      </c>
      <c r="U147" t="b">
        <f t="shared" si="17"/>
        <v>0</v>
      </c>
      <c r="V147" t="b">
        <f t="shared" si="14"/>
        <v>0</v>
      </c>
      <c r="W147" t="b">
        <f t="shared" si="15"/>
        <v>0</v>
      </c>
    </row>
    <row r="148" spans="1:23">
      <c r="A148" s="3" t="str">
        <f>A17</f>
        <v>Team Hailey</v>
      </c>
      <c r="B148" s="3" t="str">
        <f>A20</f>
        <v>Mix2017</v>
      </c>
      <c r="C148" s="4"/>
      <c r="D148" s="4" t="s">
        <v>3</v>
      </c>
      <c r="E148" s="4"/>
      <c r="F148" s="11"/>
      <c r="G148" s="4"/>
      <c r="H148" s="4" t="s">
        <v>3</v>
      </c>
      <c r="I148" s="4"/>
      <c r="J148" s="5"/>
      <c r="T148" t="b">
        <f t="shared" si="16"/>
        <v>0</v>
      </c>
      <c r="U148" t="b">
        <f t="shared" si="17"/>
        <v>0</v>
      </c>
      <c r="V148" t="b">
        <f t="shared" si="14"/>
        <v>0</v>
      </c>
      <c r="W148" t="b">
        <f t="shared" si="15"/>
        <v>0</v>
      </c>
    </row>
    <row r="149" spans="1:23">
      <c r="A149" s="3" t="str">
        <f>A7</f>
        <v>Kansloos</v>
      </c>
      <c r="B149" s="3" t="str">
        <f>A18</f>
        <v>Cap Gemini</v>
      </c>
      <c r="C149" s="4"/>
      <c r="D149" s="4" t="s">
        <v>3</v>
      </c>
      <c r="E149" s="4"/>
      <c r="F149" s="11"/>
      <c r="G149" s="4"/>
      <c r="H149" s="4" t="s">
        <v>3</v>
      </c>
      <c r="I149" s="4"/>
      <c r="J149" s="5"/>
      <c r="T149" t="b">
        <f t="shared" si="16"/>
        <v>0</v>
      </c>
      <c r="U149" t="b">
        <f t="shared" si="17"/>
        <v>0</v>
      </c>
      <c r="V149" t="b">
        <f t="shared" si="14"/>
        <v>0</v>
      </c>
      <c r="W149" t="b">
        <f t="shared" si="15"/>
        <v>0</v>
      </c>
    </row>
    <row r="150" spans="1:23">
      <c r="A150" s="3" t="str">
        <f>A3</f>
        <v>SKM</v>
      </c>
      <c r="B150" s="3" t="str">
        <f>A16</f>
        <v>Kleine Kompetitie</v>
      </c>
      <c r="C150" s="4"/>
      <c r="D150" s="4" t="s">
        <v>3</v>
      </c>
      <c r="E150" s="4"/>
      <c r="F150" s="11"/>
      <c r="G150" s="4"/>
      <c r="H150" s="4" t="s">
        <v>3</v>
      </c>
      <c r="I150" s="4"/>
      <c r="J150" s="5"/>
      <c r="T150" t="b">
        <f t="shared" si="16"/>
        <v>0</v>
      </c>
      <c r="U150" t="b">
        <f t="shared" si="17"/>
        <v>0</v>
      </c>
      <c r="V150" t="b">
        <f t="shared" si="14"/>
        <v>0</v>
      </c>
      <c r="W150" t="b">
        <f t="shared" si="15"/>
        <v>0</v>
      </c>
    </row>
    <row r="151" spans="1:23">
      <c r="A151" s="3" t="str">
        <f>A9</f>
        <v>Disko Partizani</v>
      </c>
      <c r="B151" s="3" t="str">
        <f>A13</f>
        <v>The Beat Koos On</v>
      </c>
      <c r="C151" s="4"/>
      <c r="D151" s="4" t="s">
        <v>3</v>
      </c>
      <c r="E151" s="4"/>
      <c r="F151" s="11"/>
      <c r="G151" s="4"/>
      <c r="H151" s="4" t="s">
        <v>3</v>
      </c>
      <c r="I151" s="4"/>
      <c r="J151" s="5"/>
      <c r="T151" t="b">
        <f t="shared" si="16"/>
        <v>0</v>
      </c>
      <c r="U151" t="b">
        <f t="shared" si="17"/>
        <v>0</v>
      </c>
      <c r="V151" t="b">
        <f t="shared" si="14"/>
        <v>0</v>
      </c>
      <c r="W151" t="b">
        <f t="shared" si="15"/>
        <v>0</v>
      </c>
    </row>
    <row r="152" spans="1:23">
      <c r="A152" s="3" t="str">
        <f>A4</f>
        <v>∆x  ∆p  ≥  ħ/2</v>
      </c>
      <c r="B152" s="3" t="str">
        <f>A21</f>
        <v>Mixed Frusties</v>
      </c>
      <c r="C152" s="4"/>
      <c r="D152" s="4" t="s">
        <v>3</v>
      </c>
      <c r="E152" s="4"/>
      <c r="F152" s="11"/>
      <c r="G152" s="4"/>
      <c r="H152" s="4" t="s">
        <v>3</v>
      </c>
      <c r="I152" s="4"/>
      <c r="J152" s="5"/>
      <c r="T152" t="b">
        <f t="shared" si="16"/>
        <v>0</v>
      </c>
      <c r="U152" t="b">
        <f t="shared" si="17"/>
        <v>0</v>
      </c>
      <c r="V152" t="b">
        <f t="shared" si="14"/>
        <v>0</v>
      </c>
      <c r="W152" t="b">
        <f t="shared" si="15"/>
        <v>0</v>
      </c>
    </row>
    <row r="153" spans="1:23">
      <c r="T153" t="b">
        <f t="shared" si="16"/>
        <v>0</v>
      </c>
      <c r="U153" t="b">
        <f t="shared" si="17"/>
        <v>0</v>
      </c>
      <c r="V153" t="b">
        <f t="shared" ref="V153:V216" si="18">IF(COUNT(G153)&gt;0,A153)</f>
        <v>0</v>
      </c>
      <c r="W153" t="b">
        <f t="shared" ref="W153:W216" si="19">IF(COUNT(I153)&gt;0,B153)</f>
        <v>0</v>
      </c>
    </row>
    <row r="154" spans="1:23">
      <c r="A154" s="7">
        <v>42888</v>
      </c>
      <c r="B154" s="8" t="s">
        <v>2</v>
      </c>
      <c r="T154" t="b">
        <f t="shared" si="16"/>
        <v>0</v>
      </c>
      <c r="U154" t="b">
        <f t="shared" si="17"/>
        <v>0</v>
      </c>
      <c r="V154" t="b">
        <f t="shared" si="18"/>
        <v>0</v>
      </c>
      <c r="W154" t="b">
        <f t="shared" si="19"/>
        <v>0</v>
      </c>
    </row>
    <row r="155" spans="1:23">
      <c r="A155" s="3" t="str">
        <f>A9</f>
        <v>Disko Partizani</v>
      </c>
      <c r="B155" s="3" t="str">
        <f>A7</f>
        <v>Kansloos</v>
      </c>
      <c r="C155" s="4"/>
      <c r="D155" s="4" t="s">
        <v>3</v>
      </c>
      <c r="E155" s="4"/>
      <c r="F155" s="11"/>
      <c r="G155" s="4"/>
      <c r="H155" s="4" t="s">
        <v>3</v>
      </c>
      <c r="I155" s="4"/>
      <c r="J155" s="5"/>
      <c r="T155" t="b">
        <f t="shared" si="16"/>
        <v>0</v>
      </c>
      <c r="U155" t="b">
        <f t="shared" si="17"/>
        <v>0</v>
      </c>
      <c r="V155" t="b">
        <f t="shared" si="18"/>
        <v>0</v>
      </c>
      <c r="W155" t="b">
        <f t="shared" si="19"/>
        <v>0</v>
      </c>
    </row>
    <row r="156" spans="1:23">
      <c r="A156" s="3" t="str">
        <f>A10</f>
        <v>Overdrive</v>
      </c>
      <c r="B156" s="3" t="str">
        <f>A17</f>
        <v>Team Hailey</v>
      </c>
      <c r="C156" s="4"/>
      <c r="D156" s="4" t="s">
        <v>3</v>
      </c>
      <c r="E156" s="4"/>
      <c r="F156" s="11"/>
      <c r="G156" s="4"/>
      <c r="H156" s="4" t="s">
        <v>3</v>
      </c>
      <c r="I156" s="4"/>
      <c r="J156" s="5"/>
      <c r="T156" t="b">
        <f t="shared" si="16"/>
        <v>0</v>
      </c>
      <c r="U156" t="b">
        <f t="shared" si="17"/>
        <v>0</v>
      </c>
      <c r="V156" t="b">
        <f t="shared" si="18"/>
        <v>0</v>
      </c>
      <c r="W156" t="b">
        <f t="shared" si="19"/>
        <v>0</v>
      </c>
    </row>
    <row r="157" spans="1:23">
      <c r="A157" s="3" t="str">
        <f>A4</f>
        <v>∆x  ∆p  ≥  ħ/2</v>
      </c>
      <c r="B157" s="3" t="str">
        <f>A16</f>
        <v>Kleine Kompetitie</v>
      </c>
      <c r="C157" s="4"/>
      <c r="D157" s="4" t="s">
        <v>3</v>
      </c>
      <c r="E157" s="4"/>
      <c r="F157" s="11"/>
      <c r="G157" s="4"/>
      <c r="H157" s="4" t="s">
        <v>3</v>
      </c>
      <c r="I157" s="4"/>
      <c r="J157" s="5"/>
      <c r="T157" t="b">
        <f t="shared" si="16"/>
        <v>0</v>
      </c>
      <c r="U157" t="b">
        <f t="shared" si="17"/>
        <v>0</v>
      </c>
      <c r="V157" t="b">
        <f t="shared" si="18"/>
        <v>0</v>
      </c>
      <c r="W157" t="b">
        <f t="shared" si="19"/>
        <v>0</v>
      </c>
    </row>
    <row r="158" spans="1:23">
      <c r="A158" s="3" t="str">
        <f>A6</f>
        <v>Jemig</v>
      </c>
      <c r="B158" s="3" t="str">
        <f>A8</f>
        <v>Life Koos On</v>
      </c>
      <c r="C158" s="4"/>
      <c r="D158" s="4" t="s">
        <v>3</v>
      </c>
      <c r="E158" s="4"/>
      <c r="F158" s="11"/>
      <c r="G158" s="4"/>
      <c r="H158" s="4" t="s">
        <v>3</v>
      </c>
      <c r="I158" s="4"/>
      <c r="J158" s="5"/>
      <c r="T158" t="b">
        <f t="shared" si="16"/>
        <v>0</v>
      </c>
      <c r="U158" t="b">
        <f t="shared" si="17"/>
        <v>0</v>
      </c>
      <c r="V158" t="b">
        <f t="shared" si="18"/>
        <v>0</v>
      </c>
      <c r="W158" t="b">
        <f t="shared" si="19"/>
        <v>0</v>
      </c>
    </row>
    <row r="159" spans="1:23">
      <c r="A159" s="3" t="str">
        <f>A14</f>
        <v>Squash Bier &amp; Tietanium Rackets</v>
      </c>
      <c r="B159" s="3" t="str">
        <f>A15</f>
        <v>Good Busy</v>
      </c>
      <c r="C159" s="4"/>
      <c r="D159" s="4" t="s">
        <v>3</v>
      </c>
      <c r="E159" s="4"/>
      <c r="F159" s="11"/>
      <c r="G159" s="4"/>
      <c r="H159" s="4" t="s">
        <v>3</v>
      </c>
      <c r="I159" s="4"/>
      <c r="J159" s="5"/>
      <c r="T159" t="b">
        <f t="shared" si="16"/>
        <v>0</v>
      </c>
      <c r="U159" t="b">
        <f t="shared" si="17"/>
        <v>0</v>
      </c>
      <c r="V159" t="b">
        <f t="shared" si="18"/>
        <v>0</v>
      </c>
      <c r="W159" t="b">
        <f t="shared" si="19"/>
        <v>0</v>
      </c>
    </row>
    <row r="160" spans="1:23">
      <c r="A160" s="3" t="str">
        <f>A5</f>
        <v>Koosbusters</v>
      </c>
      <c r="B160" s="3" t="str">
        <f>A21</f>
        <v>Mixed Frusties</v>
      </c>
      <c r="C160" s="4"/>
      <c r="D160" s="4" t="s">
        <v>3</v>
      </c>
      <c r="E160" s="4"/>
      <c r="F160" s="11"/>
      <c r="G160" s="4"/>
      <c r="H160" s="4" t="s">
        <v>3</v>
      </c>
      <c r="I160" s="4"/>
      <c r="J160" s="5"/>
      <c r="T160" t="b">
        <f t="shared" si="16"/>
        <v>0</v>
      </c>
      <c r="U160" t="b">
        <f t="shared" si="17"/>
        <v>0</v>
      </c>
      <c r="V160" t="b">
        <f t="shared" si="18"/>
        <v>0</v>
      </c>
      <c r="W160" t="b">
        <f t="shared" si="19"/>
        <v>0</v>
      </c>
    </row>
    <row r="161" spans="1:23">
      <c r="T161" t="b">
        <f t="shared" si="16"/>
        <v>0</v>
      </c>
      <c r="U161" t="b">
        <f t="shared" si="17"/>
        <v>0</v>
      </c>
      <c r="V161" t="b">
        <f t="shared" si="18"/>
        <v>0</v>
      </c>
      <c r="W161" t="b">
        <f t="shared" si="19"/>
        <v>0</v>
      </c>
    </row>
    <row r="162" spans="1:23">
      <c r="A162" s="7">
        <v>42895</v>
      </c>
      <c r="B162" s="8" t="s">
        <v>1</v>
      </c>
      <c r="T162" t="b">
        <f t="shared" si="16"/>
        <v>0</v>
      </c>
      <c r="U162" t="b">
        <f t="shared" si="17"/>
        <v>0</v>
      </c>
      <c r="V162" t="b">
        <f t="shared" si="18"/>
        <v>0</v>
      </c>
      <c r="W162" t="b">
        <f t="shared" si="19"/>
        <v>0</v>
      </c>
    </row>
    <row r="163" spans="1:23">
      <c r="A163" s="3" t="str">
        <f>A8</f>
        <v>Life Koos On</v>
      </c>
      <c r="B163" s="3" t="str">
        <f>A18</f>
        <v>Cap Gemini</v>
      </c>
      <c r="C163" s="4"/>
      <c r="D163" s="4" t="s">
        <v>3</v>
      </c>
      <c r="E163" s="4"/>
      <c r="F163" s="11"/>
      <c r="G163" s="4"/>
      <c r="H163" s="4" t="s">
        <v>3</v>
      </c>
      <c r="I163" s="4"/>
      <c r="J163" s="5"/>
      <c r="T163" t="b">
        <f t="shared" si="16"/>
        <v>0</v>
      </c>
      <c r="U163" t="b">
        <f t="shared" si="17"/>
        <v>0</v>
      </c>
      <c r="V163" t="b">
        <f t="shared" si="18"/>
        <v>0</v>
      </c>
      <c r="W163" t="b">
        <f t="shared" si="19"/>
        <v>0</v>
      </c>
    </row>
    <row r="164" spans="1:23">
      <c r="A164" s="3" t="str">
        <f>A19</f>
        <v>Snacksappeal</v>
      </c>
      <c r="B164" s="3" t="str">
        <f>A20</f>
        <v>Mix2017</v>
      </c>
      <c r="C164" s="4"/>
      <c r="D164" s="4" t="s">
        <v>3</v>
      </c>
      <c r="E164" s="4"/>
      <c r="F164" s="11"/>
      <c r="G164" s="4"/>
      <c r="H164" s="4" t="s">
        <v>3</v>
      </c>
      <c r="I164" s="4"/>
      <c r="J164" s="5"/>
      <c r="T164" t="b">
        <f t="shared" si="16"/>
        <v>0</v>
      </c>
      <c r="U164" t="b">
        <f t="shared" si="17"/>
        <v>0</v>
      </c>
      <c r="V164" t="b">
        <f t="shared" si="18"/>
        <v>0</v>
      </c>
      <c r="W164" t="b">
        <f t="shared" si="19"/>
        <v>0</v>
      </c>
    </row>
    <row r="165" spans="1:23">
      <c r="A165" s="3" t="str">
        <f>A6</f>
        <v>Jemig</v>
      </c>
      <c r="B165" s="3" t="str">
        <f>A9</f>
        <v>Disko Partizani</v>
      </c>
      <c r="C165" s="4"/>
      <c r="D165" s="4" t="s">
        <v>3</v>
      </c>
      <c r="E165" s="4"/>
      <c r="F165" s="11"/>
      <c r="G165" s="4"/>
      <c r="H165" s="4" t="s">
        <v>3</v>
      </c>
      <c r="I165" s="4"/>
      <c r="J165" s="5"/>
      <c r="T165" t="b">
        <f t="shared" si="16"/>
        <v>0</v>
      </c>
      <c r="U165" t="b">
        <f t="shared" si="17"/>
        <v>0</v>
      </c>
      <c r="V165" t="b">
        <f t="shared" si="18"/>
        <v>0</v>
      </c>
      <c r="W165" t="b">
        <f t="shared" si="19"/>
        <v>0</v>
      </c>
    </row>
    <row r="166" spans="1:23">
      <c r="A166" s="3" t="str">
        <f>A4</f>
        <v>∆x  ∆p  ≥  ħ/2</v>
      </c>
      <c r="B166" s="3" t="str">
        <f>A12</f>
        <v>B.A.M.</v>
      </c>
      <c r="C166" s="4"/>
      <c r="D166" s="4" t="s">
        <v>3</v>
      </c>
      <c r="E166" s="4"/>
      <c r="F166" s="11"/>
      <c r="G166" s="4"/>
      <c r="H166" s="4" t="s">
        <v>3</v>
      </c>
      <c r="I166" s="4"/>
      <c r="J166" s="5"/>
      <c r="T166" t="b">
        <f t="shared" si="16"/>
        <v>0</v>
      </c>
      <c r="U166" t="b">
        <f t="shared" si="17"/>
        <v>0</v>
      </c>
      <c r="V166" t="b">
        <f t="shared" si="18"/>
        <v>0</v>
      </c>
      <c r="W166" t="b">
        <f t="shared" si="19"/>
        <v>0</v>
      </c>
    </row>
    <row r="167" spans="1:23">
      <c r="A167" s="3" t="str">
        <f>A15</f>
        <v>Good Busy</v>
      </c>
      <c r="B167" s="3" t="str">
        <f>A10</f>
        <v>Overdrive</v>
      </c>
      <c r="C167" s="4"/>
      <c r="D167" s="4" t="s">
        <v>3</v>
      </c>
      <c r="E167" s="4"/>
      <c r="F167" s="11"/>
      <c r="G167" s="4"/>
      <c r="H167" s="4" t="s">
        <v>3</v>
      </c>
      <c r="I167" s="4"/>
      <c r="J167" s="5"/>
      <c r="T167" t="b">
        <f t="shared" si="16"/>
        <v>0</v>
      </c>
      <c r="U167" t="b">
        <f t="shared" si="17"/>
        <v>0</v>
      </c>
      <c r="V167" t="b">
        <f t="shared" si="18"/>
        <v>0</v>
      </c>
      <c r="W167" t="b">
        <f t="shared" si="19"/>
        <v>0</v>
      </c>
    </row>
    <row r="168" spans="1:23">
      <c r="A168" s="3" t="str">
        <f>A11</f>
        <v>Drive</v>
      </c>
      <c r="B168" s="3" t="str">
        <f>A17</f>
        <v>Team Hailey</v>
      </c>
      <c r="C168" s="4"/>
      <c r="D168" s="4" t="s">
        <v>3</v>
      </c>
      <c r="E168" s="4"/>
      <c r="F168" s="11"/>
      <c r="G168" s="4"/>
      <c r="H168" s="4" t="s">
        <v>3</v>
      </c>
      <c r="I168" s="4"/>
      <c r="J168" s="5"/>
      <c r="T168" t="b">
        <f t="shared" si="16"/>
        <v>0</v>
      </c>
      <c r="U168" t="b">
        <f t="shared" si="17"/>
        <v>0</v>
      </c>
      <c r="V168" t="b">
        <f t="shared" si="18"/>
        <v>0</v>
      </c>
      <c r="W168" t="b">
        <f t="shared" si="19"/>
        <v>0</v>
      </c>
    </row>
    <row r="169" spans="1:23">
      <c r="T169" t="b">
        <f t="shared" ref="T169:T232" si="20">IF(COUNT(C169)&gt;0,A169)</f>
        <v>0</v>
      </c>
      <c r="U169" t="b">
        <f t="shared" ref="U169:U232" si="21">IF(COUNT(E169)&gt;0,B169)</f>
        <v>0</v>
      </c>
      <c r="V169" t="b">
        <f t="shared" si="18"/>
        <v>0</v>
      </c>
      <c r="W169" t="b">
        <f t="shared" si="19"/>
        <v>0</v>
      </c>
    </row>
    <row r="170" spans="1:23">
      <c r="A170" s="7">
        <v>42895</v>
      </c>
      <c r="B170" s="8" t="s">
        <v>2</v>
      </c>
      <c r="T170" t="b">
        <f t="shared" si="20"/>
        <v>0</v>
      </c>
      <c r="U170" t="b">
        <f t="shared" si="21"/>
        <v>0</v>
      </c>
      <c r="V170" t="b">
        <f t="shared" si="18"/>
        <v>0</v>
      </c>
      <c r="W170" t="b">
        <f t="shared" si="19"/>
        <v>0</v>
      </c>
    </row>
    <row r="171" spans="1:23">
      <c r="A171" s="3" t="str">
        <f>A8</f>
        <v>Life Koos On</v>
      </c>
      <c r="B171" s="3" t="str">
        <f>A13</f>
        <v>The Beat Koos On</v>
      </c>
      <c r="C171" s="4"/>
      <c r="D171" s="4" t="s">
        <v>3</v>
      </c>
      <c r="E171" s="4"/>
      <c r="F171" s="11"/>
      <c r="G171" s="4"/>
      <c r="H171" s="4" t="s">
        <v>3</v>
      </c>
      <c r="I171" s="4"/>
      <c r="J171" s="5"/>
      <c r="T171" t="b">
        <f t="shared" si="20"/>
        <v>0</v>
      </c>
      <c r="U171" t="b">
        <f t="shared" si="21"/>
        <v>0</v>
      </c>
      <c r="V171" t="b">
        <f t="shared" si="18"/>
        <v>0</v>
      </c>
      <c r="W171" t="b">
        <f t="shared" si="19"/>
        <v>0</v>
      </c>
    </row>
    <row r="172" spans="1:23">
      <c r="A172" s="3" t="str">
        <f>A5</f>
        <v>Koosbusters</v>
      </c>
      <c r="B172" s="3" t="str">
        <f>A18</f>
        <v>Cap Gemini</v>
      </c>
      <c r="C172" s="4"/>
      <c r="D172" s="4" t="s">
        <v>3</v>
      </c>
      <c r="E172" s="4"/>
      <c r="F172" s="11"/>
      <c r="G172" s="4"/>
      <c r="H172" s="4" t="s">
        <v>3</v>
      </c>
      <c r="I172" s="4"/>
      <c r="J172" s="5"/>
      <c r="T172" t="b">
        <f t="shared" si="20"/>
        <v>0</v>
      </c>
      <c r="U172" t="b">
        <f t="shared" si="21"/>
        <v>0</v>
      </c>
      <c r="V172" t="b">
        <f t="shared" si="18"/>
        <v>0</v>
      </c>
      <c r="W172" t="b">
        <f t="shared" si="19"/>
        <v>0</v>
      </c>
    </row>
    <row r="173" spans="1:23">
      <c r="A173" s="3" t="str">
        <f>A6</f>
        <v>Jemig</v>
      </c>
      <c r="B173" s="3" t="str">
        <f>A14</f>
        <v>Squash Bier &amp; Tietanium Rackets</v>
      </c>
      <c r="C173" s="4"/>
      <c r="D173" s="4" t="s">
        <v>3</v>
      </c>
      <c r="E173" s="4"/>
      <c r="F173" s="11"/>
      <c r="G173" s="4"/>
      <c r="H173" s="4" t="s">
        <v>3</v>
      </c>
      <c r="I173" s="4"/>
      <c r="J173" s="5"/>
      <c r="T173" t="b">
        <f t="shared" si="20"/>
        <v>0</v>
      </c>
      <c r="U173" t="b">
        <f t="shared" si="21"/>
        <v>0</v>
      </c>
      <c r="V173" t="b">
        <f t="shared" si="18"/>
        <v>0</v>
      </c>
      <c r="W173" t="b">
        <f t="shared" si="19"/>
        <v>0</v>
      </c>
    </row>
    <row r="174" spans="1:23">
      <c r="A174" s="3" t="str">
        <f>A12</f>
        <v>B.A.M.</v>
      </c>
      <c r="B174" s="3" t="str">
        <f>A16</f>
        <v>Kleine Kompetitie</v>
      </c>
      <c r="C174" s="4"/>
      <c r="D174" s="4" t="s">
        <v>3</v>
      </c>
      <c r="E174" s="4"/>
      <c r="F174" s="11"/>
      <c r="G174" s="4"/>
      <c r="H174" s="4" t="s">
        <v>3</v>
      </c>
      <c r="I174" s="4"/>
      <c r="J174" s="5"/>
      <c r="T174" t="b">
        <f t="shared" si="20"/>
        <v>0</v>
      </c>
      <c r="U174" t="b">
        <f t="shared" si="21"/>
        <v>0</v>
      </c>
      <c r="V174" t="b">
        <f t="shared" si="18"/>
        <v>0</v>
      </c>
      <c r="W174" t="b">
        <f t="shared" si="19"/>
        <v>0</v>
      </c>
    </row>
    <row r="175" spans="1:23">
      <c r="A175" s="3" t="str">
        <f>A3</f>
        <v>SKM</v>
      </c>
      <c r="B175" s="3" t="str">
        <f>A10</f>
        <v>Overdrive</v>
      </c>
      <c r="C175" s="4"/>
      <c r="D175" s="4" t="s">
        <v>3</v>
      </c>
      <c r="E175" s="4"/>
      <c r="F175" s="11"/>
      <c r="G175" s="4"/>
      <c r="H175" s="4" t="s">
        <v>3</v>
      </c>
      <c r="I175" s="4"/>
      <c r="J175" s="5"/>
      <c r="T175" t="b">
        <f t="shared" si="20"/>
        <v>0</v>
      </c>
      <c r="U175" t="b">
        <f t="shared" si="21"/>
        <v>0</v>
      </c>
      <c r="V175" t="b">
        <f t="shared" si="18"/>
        <v>0</v>
      </c>
      <c r="W175" t="b">
        <f t="shared" si="19"/>
        <v>0</v>
      </c>
    </row>
    <row r="176" spans="1:23">
      <c r="A176" s="3" t="str">
        <f>A9</f>
        <v>Disko Partizani</v>
      </c>
      <c r="B176" s="3" t="str">
        <f>A19</f>
        <v>Snacksappeal</v>
      </c>
      <c r="C176" s="4"/>
      <c r="D176" s="4" t="s">
        <v>3</v>
      </c>
      <c r="E176" s="4"/>
      <c r="F176" s="11"/>
      <c r="G176" s="4"/>
      <c r="H176" s="4" t="s">
        <v>3</v>
      </c>
      <c r="I176" s="4"/>
      <c r="J176" s="5"/>
      <c r="T176" t="b">
        <f t="shared" si="20"/>
        <v>0</v>
      </c>
      <c r="U176" t="b">
        <f t="shared" si="21"/>
        <v>0</v>
      </c>
      <c r="V176" t="b">
        <f t="shared" si="18"/>
        <v>0</v>
      </c>
      <c r="W176" t="b">
        <f t="shared" si="19"/>
        <v>0</v>
      </c>
    </row>
    <row r="177" spans="1:23">
      <c r="A177" s="3" t="str">
        <f>A7</f>
        <v>Kansloos</v>
      </c>
      <c r="B177" s="3" t="str">
        <f>A21</f>
        <v>Mixed Frusties</v>
      </c>
      <c r="C177" s="4"/>
      <c r="D177" s="4" t="s">
        <v>3</v>
      </c>
      <c r="E177" s="4"/>
      <c r="F177" s="11"/>
      <c r="G177" s="4"/>
      <c r="H177" s="4" t="s">
        <v>3</v>
      </c>
      <c r="I177" s="4"/>
      <c r="J177" s="5"/>
      <c r="T177" t="b">
        <f t="shared" si="20"/>
        <v>0</v>
      </c>
      <c r="U177" t="b">
        <f t="shared" si="21"/>
        <v>0</v>
      </c>
      <c r="V177" t="b">
        <f t="shared" si="18"/>
        <v>0</v>
      </c>
      <c r="W177" t="b">
        <f t="shared" si="19"/>
        <v>0</v>
      </c>
    </row>
    <row r="178" spans="1:23">
      <c r="T178" t="b">
        <f t="shared" si="20"/>
        <v>0</v>
      </c>
      <c r="U178" t="b">
        <f t="shared" si="21"/>
        <v>0</v>
      </c>
      <c r="V178" t="b">
        <f t="shared" si="18"/>
        <v>0</v>
      </c>
      <c r="W178" t="b">
        <f t="shared" si="19"/>
        <v>0</v>
      </c>
    </row>
    <row r="179" spans="1:23">
      <c r="A179" s="7">
        <v>42902</v>
      </c>
      <c r="B179" s="8" t="s">
        <v>1</v>
      </c>
      <c r="T179" t="b">
        <f t="shared" si="20"/>
        <v>0</v>
      </c>
      <c r="U179" t="b">
        <f t="shared" si="21"/>
        <v>0</v>
      </c>
      <c r="V179" t="b">
        <f t="shared" si="18"/>
        <v>0</v>
      </c>
      <c r="W179" t="b">
        <f t="shared" si="19"/>
        <v>0</v>
      </c>
    </row>
    <row r="180" spans="1:23">
      <c r="A180" s="3" t="str">
        <f>A4</f>
        <v>∆x  ∆p  ≥  ħ/2</v>
      </c>
      <c r="B180" s="3" t="str">
        <f>A19</f>
        <v>Snacksappeal</v>
      </c>
      <c r="C180" s="4"/>
      <c r="D180" s="4" t="s">
        <v>3</v>
      </c>
      <c r="E180" s="4"/>
      <c r="F180" s="11"/>
      <c r="G180" s="4"/>
      <c r="H180" s="4" t="s">
        <v>3</v>
      </c>
      <c r="I180" s="4"/>
      <c r="J180" s="5"/>
      <c r="T180" t="b">
        <f t="shared" si="20"/>
        <v>0</v>
      </c>
      <c r="U180" t="b">
        <f t="shared" si="21"/>
        <v>0</v>
      </c>
      <c r="V180" t="b">
        <f t="shared" si="18"/>
        <v>0</v>
      </c>
      <c r="W180" t="b">
        <f t="shared" si="19"/>
        <v>0</v>
      </c>
    </row>
    <row r="181" spans="1:23">
      <c r="A181" s="3" t="str">
        <f>A14</f>
        <v>Squash Bier &amp; Tietanium Rackets</v>
      </c>
      <c r="B181" s="3" t="str">
        <f>A18</f>
        <v>Cap Gemini</v>
      </c>
      <c r="C181" s="4"/>
      <c r="D181" s="4" t="s">
        <v>3</v>
      </c>
      <c r="E181" s="4"/>
      <c r="F181" s="11"/>
      <c r="G181" s="4"/>
      <c r="H181" s="4" t="s">
        <v>3</v>
      </c>
      <c r="I181" s="4"/>
      <c r="J181" s="5"/>
      <c r="T181" t="b">
        <f t="shared" si="20"/>
        <v>0</v>
      </c>
      <c r="U181" t="b">
        <f t="shared" si="21"/>
        <v>0</v>
      </c>
      <c r="V181" t="b">
        <f t="shared" si="18"/>
        <v>0</v>
      </c>
      <c r="W181" t="b">
        <f t="shared" si="19"/>
        <v>0</v>
      </c>
    </row>
    <row r="182" spans="1:23">
      <c r="A182" s="3" t="str">
        <f>A9</f>
        <v>Disko Partizani</v>
      </c>
      <c r="B182" s="3" t="str">
        <f>A5</f>
        <v>Koosbusters</v>
      </c>
      <c r="C182" s="4"/>
      <c r="D182" s="4" t="s">
        <v>3</v>
      </c>
      <c r="E182" s="4"/>
      <c r="F182" s="11"/>
      <c r="G182" s="4"/>
      <c r="H182" s="4" t="s">
        <v>3</v>
      </c>
      <c r="I182" s="4"/>
      <c r="J182" s="5"/>
      <c r="T182" t="b">
        <f t="shared" si="20"/>
        <v>0</v>
      </c>
      <c r="U182" t="b">
        <f t="shared" si="21"/>
        <v>0</v>
      </c>
      <c r="V182" t="b">
        <f t="shared" si="18"/>
        <v>0</v>
      </c>
      <c r="W182" t="b">
        <f t="shared" si="19"/>
        <v>0</v>
      </c>
    </row>
    <row r="183" spans="1:23">
      <c r="A183" s="3" t="str">
        <f>A6</f>
        <v>Jemig</v>
      </c>
      <c r="B183" s="3" t="str">
        <f>A17</f>
        <v>Team Hailey</v>
      </c>
      <c r="C183" s="4"/>
      <c r="D183" s="4" t="s">
        <v>3</v>
      </c>
      <c r="E183" s="4"/>
      <c r="F183" s="11"/>
      <c r="G183" s="4"/>
      <c r="H183" s="4" t="s">
        <v>3</v>
      </c>
      <c r="I183" s="4"/>
      <c r="J183" s="5"/>
      <c r="T183" t="b">
        <f t="shared" si="20"/>
        <v>0</v>
      </c>
      <c r="U183" t="b">
        <f t="shared" si="21"/>
        <v>0</v>
      </c>
      <c r="V183" t="b">
        <f t="shared" si="18"/>
        <v>0</v>
      </c>
      <c r="W183" t="b">
        <f t="shared" si="19"/>
        <v>0</v>
      </c>
    </row>
    <row r="184" spans="1:23">
      <c r="A184" s="3" t="str">
        <f>A7</f>
        <v>Kansloos</v>
      </c>
      <c r="B184" s="3" t="str">
        <f>A12</f>
        <v>B.A.M.</v>
      </c>
      <c r="C184" s="4"/>
      <c r="D184" s="4" t="s">
        <v>3</v>
      </c>
      <c r="E184" s="4"/>
      <c r="F184" s="11"/>
      <c r="G184" s="4"/>
      <c r="H184" s="4" t="s">
        <v>3</v>
      </c>
      <c r="I184" s="4"/>
      <c r="J184" s="5"/>
      <c r="T184" t="b">
        <f t="shared" si="20"/>
        <v>0</v>
      </c>
      <c r="U184" t="b">
        <f t="shared" si="21"/>
        <v>0</v>
      </c>
      <c r="V184" t="b">
        <f t="shared" si="18"/>
        <v>0</v>
      </c>
      <c r="W184" t="b">
        <f t="shared" si="19"/>
        <v>0</v>
      </c>
    </row>
    <row r="185" spans="1:23">
      <c r="A185" s="3" t="str">
        <f>A13</f>
        <v>The Beat Koos On</v>
      </c>
      <c r="B185" s="3" t="str">
        <f>A20</f>
        <v>Mix2017</v>
      </c>
      <c r="C185" s="4"/>
      <c r="D185" s="4" t="s">
        <v>3</v>
      </c>
      <c r="E185" s="4"/>
      <c r="F185" s="11"/>
      <c r="G185" s="4"/>
      <c r="H185" s="4" t="s">
        <v>3</v>
      </c>
      <c r="I185" s="4"/>
      <c r="J185" s="5"/>
      <c r="T185" t="b">
        <f t="shared" si="20"/>
        <v>0</v>
      </c>
      <c r="U185" t="b">
        <f t="shared" si="21"/>
        <v>0</v>
      </c>
      <c r="V185" t="b">
        <f t="shared" si="18"/>
        <v>0</v>
      </c>
      <c r="W185" t="b">
        <f t="shared" si="19"/>
        <v>0</v>
      </c>
    </row>
    <row r="186" spans="1:23">
      <c r="T186" t="b">
        <f t="shared" si="20"/>
        <v>0</v>
      </c>
      <c r="U186" t="b">
        <f t="shared" si="21"/>
        <v>0</v>
      </c>
      <c r="V186" t="b">
        <f t="shared" si="18"/>
        <v>0</v>
      </c>
      <c r="W186" t="b">
        <f t="shared" si="19"/>
        <v>0</v>
      </c>
    </row>
    <row r="187" spans="1:23">
      <c r="A187" s="7">
        <v>42902</v>
      </c>
      <c r="B187" s="8" t="s">
        <v>2</v>
      </c>
      <c r="T187" t="b">
        <f t="shared" si="20"/>
        <v>0</v>
      </c>
      <c r="U187" t="b">
        <f t="shared" si="21"/>
        <v>0</v>
      </c>
      <c r="V187" t="b">
        <f t="shared" si="18"/>
        <v>0</v>
      </c>
      <c r="W187" t="b">
        <f t="shared" si="19"/>
        <v>0</v>
      </c>
    </row>
    <row r="188" spans="1:23">
      <c r="A188" s="3" t="str">
        <f>A10</f>
        <v>Overdrive</v>
      </c>
      <c r="B188" s="3" t="str">
        <f>A19</f>
        <v>Snacksappeal</v>
      </c>
      <c r="C188" s="4"/>
      <c r="D188" s="4" t="s">
        <v>3</v>
      </c>
      <c r="E188" s="4"/>
      <c r="F188" s="11"/>
      <c r="G188" s="4"/>
      <c r="H188" s="4" t="s">
        <v>3</v>
      </c>
      <c r="I188" s="4"/>
      <c r="J188" s="5"/>
      <c r="T188" t="b">
        <f t="shared" si="20"/>
        <v>0</v>
      </c>
      <c r="U188" t="b">
        <f t="shared" si="21"/>
        <v>0</v>
      </c>
      <c r="V188" t="b">
        <f t="shared" si="18"/>
        <v>0</v>
      </c>
      <c r="W188" t="b">
        <f t="shared" si="19"/>
        <v>0</v>
      </c>
    </row>
    <row r="189" spans="1:23">
      <c r="A189" s="3" t="str">
        <f>A4</f>
        <v>∆x  ∆p  ≥  ħ/2</v>
      </c>
      <c r="B189" s="3" t="str">
        <f>A15</f>
        <v>Good Busy</v>
      </c>
      <c r="C189" s="4"/>
      <c r="D189" s="4" t="s">
        <v>3</v>
      </c>
      <c r="E189" s="4"/>
      <c r="F189" s="11"/>
      <c r="G189" s="4"/>
      <c r="H189" s="4" t="s">
        <v>3</v>
      </c>
      <c r="I189" s="4"/>
      <c r="J189" s="5"/>
      <c r="T189" t="b">
        <f t="shared" si="20"/>
        <v>0</v>
      </c>
      <c r="U189" t="b">
        <f t="shared" si="21"/>
        <v>0</v>
      </c>
      <c r="V189" t="b">
        <f t="shared" si="18"/>
        <v>0</v>
      </c>
      <c r="W189" t="b">
        <f t="shared" si="19"/>
        <v>0</v>
      </c>
    </row>
    <row r="190" spans="1:23">
      <c r="A190" s="3" t="str">
        <f>A7</f>
        <v>Kansloos</v>
      </c>
      <c r="B190" s="3" t="str">
        <f>A20</f>
        <v>Mix2017</v>
      </c>
      <c r="C190" s="4"/>
      <c r="D190" s="4" t="s">
        <v>3</v>
      </c>
      <c r="E190" s="4"/>
      <c r="F190" s="11"/>
      <c r="G190" s="4"/>
      <c r="H190" s="4" t="s">
        <v>3</v>
      </c>
      <c r="I190" s="4"/>
      <c r="J190" s="5"/>
      <c r="T190" t="b">
        <f t="shared" si="20"/>
        <v>0</v>
      </c>
      <c r="U190" t="b">
        <f t="shared" si="21"/>
        <v>0</v>
      </c>
      <c r="V190" t="b">
        <f t="shared" si="18"/>
        <v>0</v>
      </c>
      <c r="W190" t="b">
        <f t="shared" si="19"/>
        <v>0</v>
      </c>
    </row>
    <row r="191" spans="1:23">
      <c r="A191" s="3" t="str">
        <f>A16</f>
        <v>Kleine Kompetitie</v>
      </c>
      <c r="B191" s="3" t="str">
        <f>A18</f>
        <v>Cap Gemini</v>
      </c>
      <c r="C191" s="4"/>
      <c r="D191" s="4" t="s">
        <v>3</v>
      </c>
      <c r="E191" s="4"/>
      <c r="F191" s="11"/>
      <c r="G191" s="4"/>
      <c r="H191" s="4" t="s">
        <v>3</v>
      </c>
      <c r="I191" s="4"/>
      <c r="J191" s="5"/>
      <c r="T191" t="b">
        <f t="shared" si="20"/>
        <v>0</v>
      </c>
      <c r="U191" t="b">
        <f t="shared" si="21"/>
        <v>0</v>
      </c>
      <c r="V191" t="b">
        <f t="shared" si="18"/>
        <v>0</v>
      </c>
      <c r="W191" t="b">
        <f t="shared" si="19"/>
        <v>0</v>
      </c>
    </row>
    <row r="192" spans="1:23">
      <c r="A192" s="3" t="str">
        <f>A3</f>
        <v>SKM</v>
      </c>
      <c r="B192" s="3" t="str">
        <f>A8</f>
        <v>Life Koos On</v>
      </c>
      <c r="C192" s="4"/>
      <c r="D192" s="4" t="s">
        <v>3</v>
      </c>
      <c r="E192" s="4"/>
      <c r="F192" s="11"/>
      <c r="G192" s="4"/>
      <c r="H192" s="4" t="s">
        <v>3</v>
      </c>
      <c r="I192" s="4"/>
      <c r="J192" s="5"/>
      <c r="T192" t="b">
        <f t="shared" si="20"/>
        <v>0</v>
      </c>
      <c r="U192" t="b">
        <f t="shared" si="21"/>
        <v>0</v>
      </c>
      <c r="V192" t="b">
        <f t="shared" si="18"/>
        <v>0</v>
      </c>
      <c r="W192" t="b">
        <f t="shared" si="19"/>
        <v>0</v>
      </c>
    </row>
    <row r="193" spans="1:23">
      <c r="A193" s="3" t="str">
        <f>A11</f>
        <v>Drive</v>
      </c>
      <c r="B193" s="3" t="str">
        <f>A14</f>
        <v>Squash Bier &amp; Tietanium Rackets</v>
      </c>
      <c r="C193" s="4"/>
      <c r="D193" s="4" t="s">
        <v>3</v>
      </c>
      <c r="E193" s="4"/>
      <c r="F193" s="11"/>
      <c r="G193" s="4"/>
      <c r="H193" s="4" t="s">
        <v>3</v>
      </c>
      <c r="I193" s="4"/>
      <c r="J193" s="5"/>
      <c r="T193" t="b">
        <f t="shared" si="20"/>
        <v>0</v>
      </c>
      <c r="U193" t="b">
        <f t="shared" si="21"/>
        <v>0</v>
      </c>
      <c r="V193" t="b">
        <f t="shared" si="18"/>
        <v>0</v>
      </c>
      <c r="W193" t="b">
        <f t="shared" si="19"/>
        <v>0</v>
      </c>
    </row>
    <row r="194" spans="1:23">
      <c r="T194" t="b">
        <f t="shared" si="20"/>
        <v>0</v>
      </c>
      <c r="U194" t="b">
        <f t="shared" si="21"/>
        <v>0</v>
      </c>
      <c r="V194" t="b">
        <f t="shared" si="18"/>
        <v>0</v>
      </c>
      <c r="W194" t="b">
        <f t="shared" si="19"/>
        <v>0</v>
      </c>
    </row>
    <row r="195" spans="1:23">
      <c r="A195" s="7">
        <v>42909</v>
      </c>
      <c r="B195" s="8" t="s">
        <v>1</v>
      </c>
      <c r="T195" t="b">
        <f t="shared" si="20"/>
        <v>0</v>
      </c>
      <c r="U195" t="b">
        <f t="shared" si="21"/>
        <v>0</v>
      </c>
      <c r="V195" t="b">
        <f t="shared" si="18"/>
        <v>0</v>
      </c>
      <c r="W195" t="b">
        <f t="shared" si="19"/>
        <v>0</v>
      </c>
    </row>
    <row r="196" spans="1:23">
      <c r="A196" s="3" t="str">
        <f>A5</f>
        <v>Koosbusters</v>
      </c>
      <c r="B196" s="3" t="str">
        <f>A7</f>
        <v>Kansloos</v>
      </c>
      <c r="C196" s="4"/>
      <c r="D196" s="4" t="s">
        <v>3</v>
      </c>
      <c r="E196" s="4"/>
      <c r="F196" s="11"/>
      <c r="G196" s="4"/>
      <c r="H196" s="4" t="s">
        <v>3</v>
      </c>
      <c r="I196" s="4"/>
      <c r="J196" s="5"/>
      <c r="T196" t="b">
        <f t="shared" si="20"/>
        <v>0</v>
      </c>
      <c r="U196" t="b">
        <f t="shared" si="21"/>
        <v>0</v>
      </c>
      <c r="V196" t="b">
        <f t="shared" si="18"/>
        <v>0</v>
      </c>
      <c r="W196" t="b">
        <f t="shared" si="19"/>
        <v>0</v>
      </c>
    </row>
    <row r="197" spans="1:23">
      <c r="A197" s="3" t="str">
        <f>A11</f>
        <v>Drive</v>
      </c>
      <c r="B197" s="3" t="str">
        <f>A16</f>
        <v>Kleine Kompetitie</v>
      </c>
      <c r="C197" s="4"/>
      <c r="D197" s="4" t="s">
        <v>3</v>
      </c>
      <c r="E197" s="4"/>
      <c r="F197" s="11"/>
      <c r="G197" s="4"/>
      <c r="H197" s="4" t="s">
        <v>3</v>
      </c>
      <c r="I197" s="4"/>
      <c r="J197" s="5"/>
      <c r="T197" t="b">
        <f t="shared" si="20"/>
        <v>0</v>
      </c>
      <c r="U197" t="b">
        <f t="shared" si="21"/>
        <v>0</v>
      </c>
      <c r="V197" t="b">
        <f t="shared" si="18"/>
        <v>0</v>
      </c>
      <c r="W197" t="b">
        <f t="shared" si="19"/>
        <v>0</v>
      </c>
    </row>
    <row r="198" spans="1:23">
      <c r="A198" s="3" t="str">
        <f>A14</f>
        <v>Squash Bier &amp; Tietanium Rackets</v>
      </c>
      <c r="B198" s="3" t="str">
        <f>A10</f>
        <v>Overdrive</v>
      </c>
      <c r="C198" s="4"/>
      <c r="D198" s="4" t="s">
        <v>3</v>
      </c>
      <c r="E198" s="4"/>
      <c r="F198" s="11"/>
      <c r="G198" s="4"/>
      <c r="H198" s="4" t="s">
        <v>3</v>
      </c>
      <c r="I198" s="4"/>
      <c r="J198" s="5"/>
      <c r="T198" t="b">
        <f t="shared" si="20"/>
        <v>0</v>
      </c>
      <c r="U198" t="b">
        <f t="shared" si="21"/>
        <v>0</v>
      </c>
      <c r="V198" t="b">
        <f t="shared" si="18"/>
        <v>0</v>
      </c>
      <c r="W198" t="b">
        <f t="shared" si="19"/>
        <v>0</v>
      </c>
    </row>
    <row r="199" spans="1:23">
      <c r="A199" s="3" t="str">
        <f>A12</f>
        <v>B.A.M.</v>
      </c>
      <c r="B199" s="3" t="str">
        <f>A17</f>
        <v>Team Hailey</v>
      </c>
      <c r="C199" s="4"/>
      <c r="D199" s="4" t="s">
        <v>3</v>
      </c>
      <c r="E199" s="4"/>
      <c r="F199" s="11"/>
      <c r="G199" s="4"/>
      <c r="H199" s="4" t="s">
        <v>3</v>
      </c>
      <c r="I199" s="4"/>
      <c r="J199" s="5"/>
      <c r="T199" t="b">
        <f t="shared" si="20"/>
        <v>0</v>
      </c>
      <c r="U199" t="b">
        <f t="shared" si="21"/>
        <v>0</v>
      </c>
      <c r="V199" t="b">
        <f t="shared" si="18"/>
        <v>0</v>
      </c>
      <c r="W199" t="b">
        <f t="shared" si="19"/>
        <v>0</v>
      </c>
    </row>
    <row r="200" spans="1:23">
      <c r="A200" s="3" t="str">
        <f>A6</f>
        <v>Jemig</v>
      </c>
      <c r="B200" s="3" t="str">
        <f>A20</f>
        <v>Mix2017</v>
      </c>
      <c r="C200" s="4"/>
      <c r="D200" s="4" t="s">
        <v>3</v>
      </c>
      <c r="E200" s="4"/>
      <c r="F200" s="11"/>
      <c r="G200" s="4"/>
      <c r="H200" s="4" t="s">
        <v>3</v>
      </c>
      <c r="I200" s="4"/>
      <c r="J200" s="5"/>
      <c r="T200" t="b">
        <f t="shared" si="20"/>
        <v>0</v>
      </c>
      <c r="U200" t="b">
        <f t="shared" si="21"/>
        <v>0</v>
      </c>
      <c r="V200" t="b">
        <f t="shared" si="18"/>
        <v>0</v>
      </c>
      <c r="W200" t="b">
        <f t="shared" si="19"/>
        <v>0</v>
      </c>
    </row>
    <row r="201" spans="1:23">
      <c r="T201" t="b">
        <f t="shared" si="20"/>
        <v>0</v>
      </c>
      <c r="U201" t="b">
        <f t="shared" si="21"/>
        <v>0</v>
      </c>
      <c r="V201" t="b">
        <f t="shared" si="18"/>
        <v>0</v>
      </c>
      <c r="W201" t="b">
        <f t="shared" si="19"/>
        <v>0</v>
      </c>
    </row>
    <row r="202" spans="1:23">
      <c r="A202" s="7">
        <v>42909</v>
      </c>
      <c r="B202" s="8" t="s">
        <v>2</v>
      </c>
      <c r="T202" t="b">
        <f t="shared" si="20"/>
        <v>0</v>
      </c>
      <c r="U202" t="b">
        <f t="shared" si="21"/>
        <v>0</v>
      </c>
      <c r="V202" t="b">
        <f t="shared" si="18"/>
        <v>0</v>
      </c>
      <c r="W202" t="b">
        <f t="shared" si="19"/>
        <v>0</v>
      </c>
    </row>
    <row r="203" spans="1:23">
      <c r="A203" s="3" t="str">
        <f>A8</f>
        <v>Life Koos On</v>
      </c>
      <c r="B203" s="3" t="str">
        <f>A7</f>
        <v>Kansloos</v>
      </c>
      <c r="C203" s="4"/>
      <c r="D203" s="4" t="s">
        <v>3</v>
      </c>
      <c r="E203" s="4"/>
      <c r="F203" s="11"/>
      <c r="G203" s="4"/>
      <c r="H203" s="4" t="s">
        <v>3</v>
      </c>
      <c r="I203" s="4"/>
      <c r="J203" s="5"/>
      <c r="T203" t="b">
        <f t="shared" si="20"/>
        <v>0</v>
      </c>
      <c r="U203" t="b">
        <f t="shared" si="21"/>
        <v>0</v>
      </c>
      <c r="V203" t="b">
        <f t="shared" si="18"/>
        <v>0</v>
      </c>
      <c r="W203" t="b">
        <f t="shared" si="19"/>
        <v>0</v>
      </c>
    </row>
    <row r="204" spans="1:23">
      <c r="A204" s="3" t="str">
        <f>A15</f>
        <v>Good Busy</v>
      </c>
      <c r="B204" s="3" t="str">
        <f>A17</f>
        <v>Team Hailey</v>
      </c>
      <c r="C204" s="4"/>
      <c r="D204" s="4" t="s">
        <v>3</v>
      </c>
      <c r="E204" s="4"/>
      <c r="F204" s="11"/>
      <c r="G204" s="4"/>
      <c r="H204" s="4" t="s">
        <v>3</v>
      </c>
      <c r="I204" s="4"/>
      <c r="J204" s="5"/>
      <c r="T204" t="b">
        <f t="shared" si="20"/>
        <v>0</v>
      </c>
      <c r="U204" t="b">
        <f t="shared" si="21"/>
        <v>0</v>
      </c>
      <c r="V204" t="b">
        <f t="shared" si="18"/>
        <v>0</v>
      </c>
      <c r="W204" t="b">
        <f t="shared" si="19"/>
        <v>0</v>
      </c>
    </row>
    <row r="205" spans="1:23">
      <c r="A205" s="3" t="str">
        <f>A3</f>
        <v>SKM</v>
      </c>
      <c r="B205" s="3" t="str">
        <f>A19</f>
        <v>Snacksappeal</v>
      </c>
      <c r="C205" s="4"/>
      <c r="D205" s="4" t="s">
        <v>3</v>
      </c>
      <c r="E205" s="4"/>
      <c r="F205" s="11"/>
      <c r="G205" s="4"/>
      <c r="H205" s="4" t="s">
        <v>3</v>
      </c>
      <c r="I205" s="4"/>
      <c r="J205" s="5"/>
      <c r="T205" t="b">
        <f t="shared" si="20"/>
        <v>0</v>
      </c>
      <c r="U205" t="b">
        <f t="shared" si="21"/>
        <v>0</v>
      </c>
      <c r="V205" t="b">
        <f t="shared" si="18"/>
        <v>0</v>
      </c>
      <c r="W205" t="b">
        <f t="shared" si="19"/>
        <v>0</v>
      </c>
    </row>
    <row r="206" spans="1:23">
      <c r="A206" s="3" t="str">
        <f>A13</f>
        <v>The Beat Koos On</v>
      </c>
      <c r="B206" s="3" t="str">
        <f>A12</f>
        <v>B.A.M.</v>
      </c>
      <c r="C206" s="4"/>
      <c r="D206" s="4" t="s">
        <v>3</v>
      </c>
      <c r="E206" s="4"/>
      <c r="F206" s="11"/>
      <c r="G206" s="4"/>
      <c r="H206" s="4" t="s">
        <v>3</v>
      </c>
      <c r="I206" s="4"/>
      <c r="J206" s="5"/>
      <c r="T206" t="b">
        <f t="shared" si="20"/>
        <v>0</v>
      </c>
      <c r="U206" t="b">
        <f t="shared" si="21"/>
        <v>0</v>
      </c>
      <c r="V206" t="b">
        <f t="shared" si="18"/>
        <v>0</v>
      </c>
      <c r="W206" t="b">
        <f t="shared" si="19"/>
        <v>0</v>
      </c>
    </row>
    <row r="207" spans="1:23">
      <c r="A207" s="3" t="str">
        <f>A5</f>
        <v>Koosbusters</v>
      </c>
      <c r="B207" s="3" t="str">
        <f>A20</f>
        <v>Mix2017</v>
      </c>
      <c r="C207" s="4"/>
      <c r="D207" s="4" t="s">
        <v>3</v>
      </c>
      <c r="E207" s="4"/>
      <c r="F207" s="11"/>
      <c r="G207" s="4"/>
      <c r="H207" s="4" t="s">
        <v>3</v>
      </c>
      <c r="I207" s="4"/>
      <c r="J207" s="5"/>
      <c r="T207" t="b">
        <f t="shared" si="20"/>
        <v>0</v>
      </c>
      <c r="U207" t="b">
        <f t="shared" si="21"/>
        <v>0</v>
      </c>
      <c r="V207" t="b">
        <f t="shared" si="18"/>
        <v>0</v>
      </c>
      <c r="W207" t="b">
        <f t="shared" si="19"/>
        <v>0</v>
      </c>
    </row>
    <row r="208" spans="1:23">
      <c r="A208" s="3" t="str">
        <f>A9</f>
        <v>Disko Partizani</v>
      </c>
      <c r="B208" s="3" t="str">
        <f>A18</f>
        <v>Cap Gemini</v>
      </c>
      <c r="C208" s="4"/>
      <c r="D208" s="4" t="s">
        <v>3</v>
      </c>
      <c r="E208" s="4"/>
      <c r="F208" s="11"/>
      <c r="G208" s="4"/>
      <c r="H208" s="4" t="s">
        <v>3</v>
      </c>
      <c r="I208" s="4"/>
      <c r="J208" s="5"/>
      <c r="T208" t="b">
        <f t="shared" si="20"/>
        <v>0</v>
      </c>
      <c r="U208" t="b">
        <f t="shared" si="21"/>
        <v>0</v>
      </c>
      <c r="V208" t="b">
        <f t="shared" si="18"/>
        <v>0</v>
      </c>
      <c r="W208" t="b">
        <f t="shared" si="19"/>
        <v>0</v>
      </c>
    </row>
    <row r="209" spans="1:23">
      <c r="A209" s="3" t="str">
        <f>A6</f>
        <v>Jemig</v>
      </c>
      <c r="B209" s="3" t="str">
        <f>A21</f>
        <v>Mixed Frusties</v>
      </c>
      <c r="C209" s="4"/>
      <c r="D209" s="4" t="s">
        <v>3</v>
      </c>
      <c r="E209" s="4"/>
      <c r="F209" s="11"/>
      <c r="G209" s="4"/>
      <c r="H209" s="4" t="s">
        <v>3</v>
      </c>
      <c r="I209" s="4"/>
      <c r="J209" s="5"/>
      <c r="T209" t="b">
        <f t="shared" si="20"/>
        <v>0</v>
      </c>
      <c r="U209" t="b">
        <f t="shared" si="21"/>
        <v>0</v>
      </c>
      <c r="V209" t="b">
        <f t="shared" si="18"/>
        <v>0</v>
      </c>
      <c r="W209" t="b">
        <f t="shared" si="19"/>
        <v>0</v>
      </c>
    </row>
    <row r="210" spans="1:23">
      <c r="T210" t="b">
        <f t="shared" si="20"/>
        <v>0</v>
      </c>
      <c r="U210" t="b">
        <f t="shared" si="21"/>
        <v>0</v>
      </c>
      <c r="V210" t="b">
        <f t="shared" si="18"/>
        <v>0</v>
      </c>
      <c r="W210" t="b">
        <f t="shared" si="19"/>
        <v>0</v>
      </c>
    </row>
    <row r="211" spans="1:23">
      <c r="A211" s="7">
        <v>42916</v>
      </c>
      <c r="B211" s="8" t="s">
        <v>1</v>
      </c>
      <c r="T211" t="b">
        <f t="shared" si="20"/>
        <v>0</v>
      </c>
      <c r="U211" t="b">
        <f t="shared" si="21"/>
        <v>0</v>
      </c>
      <c r="V211" t="b">
        <f t="shared" si="18"/>
        <v>0</v>
      </c>
      <c r="W211" t="b">
        <f t="shared" si="19"/>
        <v>0</v>
      </c>
    </row>
    <row r="212" spans="1:23">
      <c r="A212" s="3" t="str">
        <f>A4</f>
        <v>∆x  ∆p  ≥  ħ/2</v>
      </c>
      <c r="B212" s="3" t="str">
        <f>A8</f>
        <v>Life Koos On</v>
      </c>
      <c r="C212" s="4"/>
      <c r="D212" s="4" t="s">
        <v>3</v>
      </c>
      <c r="E212" s="4"/>
      <c r="F212" s="11"/>
      <c r="G212" s="4"/>
      <c r="H212" s="4" t="s">
        <v>3</v>
      </c>
      <c r="I212" s="4"/>
      <c r="J212" s="5"/>
      <c r="T212" t="b">
        <f t="shared" si="20"/>
        <v>0</v>
      </c>
      <c r="U212" t="b">
        <f t="shared" si="21"/>
        <v>0</v>
      </c>
      <c r="V212" t="b">
        <f t="shared" si="18"/>
        <v>0</v>
      </c>
      <c r="W212" t="b">
        <f t="shared" si="19"/>
        <v>0</v>
      </c>
    </row>
    <row r="213" spans="1:23">
      <c r="A213" s="3" t="str">
        <f>A6</f>
        <v>Jemig</v>
      </c>
      <c r="B213" s="3" t="str">
        <f>A18</f>
        <v>Cap Gemini</v>
      </c>
      <c r="C213" s="4"/>
      <c r="D213" s="4" t="s">
        <v>3</v>
      </c>
      <c r="E213" s="4"/>
      <c r="F213" s="11"/>
      <c r="G213" s="4"/>
      <c r="H213" s="4" t="s">
        <v>3</v>
      </c>
      <c r="I213" s="4"/>
      <c r="J213" s="5"/>
      <c r="T213" t="b">
        <f t="shared" si="20"/>
        <v>0</v>
      </c>
      <c r="U213" t="b">
        <f t="shared" si="21"/>
        <v>0</v>
      </c>
      <c r="V213" t="b">
        <f t="shared" si="18"/>
        <v>0</v>
      </c>
      <c r="W213" t="b">
        <f t="shared" si="19"/>
        <v>0</v>
      </c>
    </row>
    <row r="214" spans="1:23">
      <c r="A214" s="3" t="str">
        <f>A15</f>
        <v>Good Busy</v>
      </c>
      <c r="B214" s="3" t="str">
        <f>A16</f>
        <v>Kleine Kompetitie</v>
      </c>
      <c r="C214" s="4"/>
      <c r="D214" s="4" t="s">
        <v>3</v>
      </c>
      <c r="E214" s="4"/>
      <c r="F214" s="11"/>
      <c r="G214" s="4"/>
      <c r="H214" s="4" t="s">
        <v>3</v>
      </c>
      <c r="I214" s="4"/>
      <c r="J214" s="5"/>
      <c r="T214" t="b">
        <f t="shared" si="20"/>
        <v>0</v>
      </c>
      <c r="U214" t="b">
        <f t="shared" si="21"/>
        <v>0</v>
      </c>
      <c r="V214" t="b">
        <f t="shared" si="18"/>
        <v>0</v>
      </c>
      <c r="W214" t="b">
        <f t="shared" si="19"/>
        <v>0</v>
      </c>
    </row>
    <row r="215" spans="1:23">
      <c r="A215" s="3" t="str">
        <f>A11</f>
        <v>Drive</v>
      </c>
      <c r="B215" s="3" t="str">
        <f>A10</f>
        <v>Overdrive</v>
      </c>
      <c r="C215" s="4"/>
      <c r="D215" s="4" t="s">
        <v>3</v>
      </c>
      <c r="E215" s="4"/>
      <c r="F215" s="11"/>
      <c r="G215" s="4"/>
      <c r="H215" s="4" t="s">
        <v>3</v>
      </c>
      <c r="I215" s="4"/>
      <c r="J215" s="5"/>
      <c r="T215" t="b">
        <f t="shared" si="20"/>
        <v>0</v>
      </c>
      <c r="U215" t="b">
        <f t="shared" si="21"/>
        <v>0</v>
      </c>
      <c r="V215" t="b">
        <f t="shared" si="18"/>
        <v>0</v>
      </c>
      <c r="W215" t="b">
        <f t="shared" si="19"/>
        <v>0</v>
      </c>
    </row>
    <row r="216" spans="1:23">
      <c r="A216" s="3" t="str">
        <f>A3</f>
        <v>SKM</v>
      </c>
      <c r="B216" s="3" t="str">
        <f>A17</f>
        <v>Team Hailey</v>
      </c>
      <c r="C216" s="4"/>
      <c r="D216" s="4" t="s">
        <v>3</v>
      </c>
      <c r="E216" s="4"/>
      <c r="F216" s="11"/>
      <c r="G216" s="4"/>
      <c r="H216" s="4" t="s">
        <v>3</v>
      </c>
      <c r="I216" s="4"/>
      <c r="J216" s="5"/>
      <c r="T216" t="b">
        <f t="shared" si="20"/>
        <v>0</v>
      </c>
      <c r="U216" t="b">
        <f t="shared" si="21"/>
        <v>0</v>
      </c>
      <c r="V216" t="b">
        <f t="shared" si="18"/>
        <v>0</v>
      </c>
      <c r="W216" t="b">
        <f t="shared" si="19"/>
        <v>0</v>
      </c>
    </row>
    <row r="217" spans="1:23">
      <c r="A217" s="3" t="str">
        <f>A15</f>
        <v>Good Busy</v>
      </c>
      <c r="B217" s="3" t="str">
        <f>A21</f>
        <v>Mixed Frusties</v>
      </c>
      <c r="C217" s="4"/>
      <c r="D217" s="4" t="s">
        <v>3</v>
      </c>
      <c r="E217" s="4"/>
      <c r="F217" s="11"/>
      <c r="G217" s="4"/>
      <c r="H217" s="4" t="s">
        <v>3</v>
      </c>
      <c r="I217" s="4"/>
      <c r="J217" s="5"/>
      <c r="T217" t="b">
        <f t="shared" si="20"/>
        <v>0</v>
      </c>
      <c r="U217" t="b">
        <f t="shared" si="21"/>
        <v>0</v>
      </c>
      <c r="V217" t="b">
        <f t="shared" ref="V217:V244" si="22">IF(COUNT(G217)&gt;0,A217)</f>
        <v>0</v>
      </c>
      <c r="W217" t="b">
        <f t="shared" ref="W217:W244" si="23">IF(COUNT(I217)&gt;0,B217)</f>
        <v>0</v>
      </c>
    </row>
    <row r="218" spans="1:23">
      <c r="T218" t="b">
        <f t="shared" si="20"/>
        <v>0</v>
      </c>
      <c r="U218" t="b">
        <f t="shared" si="21"/>
        <v>0</v>
      </c>
      <c r="V218" t="b">
        <f t="shared" si="22"/>
        <v>0</v>
      </c>
      <c r="W218" t="b">
        <f t="shared" si="23"/>
        <v>0</v>
      </c>
    </row>
    <row r="219" spans="1:23">
      <c r="A219" s="7">
        <v>42916</v>
      </c>
      <c r="B219" s="8" t="s">
        <v>2</v>
      </c>
      <c r="T219" t="b">
        <f t="shared" si="20"/>
        <v>0</v>
      </c>
      <c r="U219" t="b">
        <f t="shared" si="21"/>
        <v>0</v>
      </c>
      <c r="V219" t="b">
        <f t="shared" si="22"/>
        <v>0</v>
      </c>
      <c r="W219" t="b">
        <f t="shared" si="23"/>
        <v>0</v>
      </c>
    </row>
    <row r="220" spans="1:23">
      <c r="A220" s="3" t="str">
        <f>A4</f>
        <v>∆x  ∆p  ≥  ħ/2</v>
      </c>
      <c r="B220" s="3" t="str">
        <f>A11</f>
        <v>Drive</v>
      </c>
      <c r="C220" s="4"/>
      <c r="D220" s="4" t="s">
        <v>3</v>
      </c>
      <c r="E220" s="4"/>
      <c r="F220" s="11"/>
      <c r="G220" s="4"/>
      <c r="H220" s="4" t="s">
        <v>3</v>
      </c>
      <c r="I220" s="4"/>
      <c r="J220" s="5"/>
      <c r="T220" t="b">
        <f t="shared" si="20"/>
        <v>0</v>
      </c>
      <c r="U220" t="b">
        <f t="shared" si="21"/>
        <v>0</v>
      </c>
      <c r="V220" t="b">
        <f t="shared" si="22"/>
        <v>0</v>
      </c>
      <c r="W220" t="b">
        <f t="shared" si="23"/>
        <v>0</v>
      </c>
    </row>
    <row r="221" spans="1:23">
      <c r="A221" s="3" t="str">
        <f>A13</f>
        <v>The Beat Koos On</v>
      </c>
      <c r="B221" s="3" t="str">
        <f>A16</f>
        <v>Kleine Kompetitie</v>
      </c>
      <c r="C221" s="4"/>
      <c r="D221" s="4" t="s">
        <v>3</v>
      </c>
      <c r="E221" s="4"/>
      <c r="F221" s="11"/>
      <c r="G221" s="4"/>
      <c r="H221" s="4" t="s">
        <v>3</v>
      </c>
      <c r="I221" s="4"/>
      <c r="J221" s="5"/>
      <c r="T221" t="b">
        <f t="shared" si="20"/>
        <v>0</v>
      </c>
      <c r="U221" t="b">
        <f t="shared" si="21"/>
        <v>0</v>
      </c>
      <c r="V221" t="b">
        <f t="shared" si="22"/>
        <v>0</v>
      </c>
      <c r="W221" t="b">
        <f t="shared" si="23"/>
        <v>0</v>
      </c>
    </row>
    <row r="222" spans="1:23">
      <c r="A222" s="3" t="str">
        <f>A8</f>
        <v>Life Koos On</v>
      </c>
      <c r="B222" s="3" t="str">
        <f>A9</f>
        <v>Disko Partizani</v>
      </c>
      <c r="C222" s="4"/>
      <c r="D222" s="4" t="s">
        <v>3</v>
      </c>
      <c r="E222" s="4"/>
      <c r="F222" s="11"/>
      <c r="G222" s="4"/>
      <c r="H222" s="4" t="s">
        <v>3</v>
      </c>
      <c r="I222" s="4"/>
      <c r="J222" s="5"/>
      <c r="T222" t="b">
        <f t="shared" si="20"/>
        <v>0</v>
      </c>
      <c r="U222" t="b">
        <f t="shared" si="21"/>
        <v>0</v>
      </c>
      <c r="V222" t="b">
        <f t="shared" si="22"/>
        <v>0</v>
      </c>
      <c r="W222" t="b">
        <f t="shared" si="23"/>
        <v>0</v>
      </c>
    </row>
    <row r="223" spans="1:23">
      <c r="A223" s="3" t="str">
        <f>A3</f>
        <v>SKM</v>
      </c>
      <c r="B223" s="3" t="str">
        <f>A14</f>
        <v>Squash Bier &amp; Tietanium Rackets</v>
      </c>
      <c r="C223" s="4"/>
      <c r="D223" s="4" t="s">
        <v>3</v>
      </c>
      <c r="E223" s="4"/>
      <c r="F223" s="11"/>
      <c r="G223" s="4"/>
      <c r="H223" s="4" t="s">
        <v>3</v>
      </c>
      <c r="I223" s="4"/>
      <c r="J223" s="5"/>
      <c r="T223" t="b">
        <f t="shared" si="20"/>
        <v>0</v>
      </c>
      <c r="U223" t="b">
        <f t="shared" si="21"/>
        <v>0</v>
      </c>
      <c r="V223" t="b">
        <f t="shared" si="22"/>
        <v>0</v>
      </c>
      <c r="W223" t="b">
        <f t="shared" si="23"/>
        <v>0</v>
      </c>
    </row>
    <row r="224" spans="1:23">
      <c r="A224" s="3" t="str">
        <f>A12</f>
        <v>B.A.M.</v>
      </c>
      <c r="B224" s="3" t="str">
        <f>A19</f>
        <v>Snacksappeal</v>
      </c>
      <c r="C224" s="4"/>
      <c r="D224" s="4" t="s">
        <v>3</v>
      </c>
      <c r="E224" s="4"/>
      <c r="F224" s="11"/>
      <c r="G224" s="4"/>
      <c r="H224" s="4" t="s">
        <v>3</v>
      </c>
      <c r="I224" s="4"/>
      <c r="J224" s="5"/>
      <c r="T224" t="b">
        <f t="shared" si="20"/>
        <v>0</v>
      </c>
      <c r="U224" t="b">
        <f t="shared" si="21"/>
        <v>0</v>
      </c>
      <c r="V224" t="b">
        <f t="shared" si="22"/>
        <v>0</v>
      </c>
      <c r="W224" t="b">
        <f t="shared" si="23"/>
        <v>0</v>
      </c>
    </row>
    <row r="225" spans="1:23">
      <c r="A225" s="3" t="str">
        <f>A20</f>
        <v>Mix2017</v>
      </c>
      <c r="B225" s="3" t="str">
        <f>A21</f>
        <v>Mixed Frusties</v>
      </c>
      <c r="C225" s="4"/>
      <c r="D225" s="4" t="s">
        <v>3</v>
      </c>
      <c r="E225" s="4"/>
      <c r="F225" s="11"/>
      <c r="G225" s="4"/>
      <c r="H225" s="4" t="s">
        <v>3</v>
      </c>
      <c r="I225" s="4"/>
      <c r="J225" s="5"/>
      <c r="T225" t="b">
        <f t="shared" si="20"/>
        <v>0</v>
      </c>
      <c r="U225" t="b">
        <f t="shared" si="21"/>
        <v>0</v>
      </c>
      <c r="V225" t="b">
        <f t="shared" si="22"/>
        <v>0</v>
      </c>
      <c r="W225" t="b">
        <f t="shared" si="23"/>
        <v>0</v>
      </c>
    </row>
    <row r="226" spans="1:23">
      <c r="T226" t="b">
        <f t="shared" si="20"/>
        <v>0</v>
      </c>
      <c r="U226" t="b">
        <f t="shared" si="21"/>
        <v>0</v>
      </c>
      <c r="V226" t="b">
        <f t="shared" si="22"/>
        <v>0</v>
      </c>
      <c r="W226" t="b">
        <f t="shared" si="23"/>
        <v>0</v>
      </c>
    </row>
    <row r="227" spans="1:23">
      <c r="A227" s="7">
        <v>42923</v>
      </c>
      <c r="B227" s="8" t="s">
        <v>1</v>
      </c>
      <c r="T227" t="b">
        <f t="shared" si="20"/>
        <v>0</v>
      </c>
      <c r="U227" t="b">
        <f t="shared" si="21"/>
        <v>0</v>
      </c>
      <c r="V227" t="b">
        <f t="shared" si="22"/>
        <v>0</v>
      </c>
      <c r="W227" t="b">
        <f t="shared" si="23"/>
        <v>0</v>
      </c>
    </row>
    <row r="228" spans="1:23">
      <c r="A228" s="3" t="str">
        <f>A11</f>
        <v>Drive</v>
      </c>
      <c r="B228" s="3" t="str">
        <f>A21</f>
        <v>Mixed Frusties</v>
      </c>
      <c r="C228" s="4"/>
      <c r="D228" s="4" t="s">
        <v>3</v>
      </c>
      <c r="E228" s="4"/>
      <c r="F228" s="11"/>
      <c r="G228" s="4"/>
      <c r="H228" s="4" t="s">
        <v>3</v>
      </c>
      <c r="I228" s="4"/>
      <c r="J228" s="5"/>
      <c r="T228" t="b">
        <f t="shared" si="20"/>
        <v>0</v>
      </c>
      <c r="U228" t="b">
        <f t="shared" si="21"/>
        <v>0</v>
      </c>
      <c r="V228" t="b">
        <f t="shared" si="22"/>
        <v>0</v>
      </c>
      <c r="W228" t="b">
        <f t="shared" si="23"/>
        <v>0</v>
      </c>
    </row>
    <row r="229" spans="1:23">
      <c r="A229" s="3" t="str">
        <f>A9</f>
        <v>Disko Partizani</v>
      </c>
      <c r="B229" s="3" t="str">
        <f>A20</f>
        <v>Mix2017</v>
      </c>
      <c r="C229" s="4"/>
      <c r="D229" s="4" t="s">
        <v>3</v>
      </c>
      <c r="E229" s="4"/>
      <c r="F229" s="11"/>
      <c r="G229" s="4"/>
      <c r="H229" s="4" t="s">
        <v>3</v>
      </c>
      <c r="I229" s="4"/>
      <c r="J229" s="5"/>
      <c r="T229" t="b">
        <f t="shared" si="20"/>
        <v>0</v>
      </c>
      <c r="U229" t="b">
        <f t="shared" si="21"/>
        <v>0</v>
      </c>
      <c r="V229" t="b">
        <f t="shared" si="22"/>
        <v>0</v>
      </c>
      <c r="W229" t="b">
        <f t="shared" si="23"/>
        <v>0</v>
      </c>
    </row>
    <row r="230" spans="1:23">
      <c r="A230" s="3" t="str">
        <f>A8</f>
        <v>Life Koos On</v>
      </c>
      <c r="B230" s="3" t="str">
        <f>A16</f>
        <v>Kleine Kompetitie</v>
      </c>
      <c r="C230" s="4"/>
      <c r="D230" s="4" t="s">
        <v>3</v>
      </c>
      <c r="E230" s="4"/>
      <c r="F230" s="11"/>
      <c r="G230" s="4"/>
      <c r="H230" s="4" t="s">
        <v>3</v>
      </c>
      <c r="I230" s="4"/>
      <c r="J230" s="5"/>
      <c r="T230" t="b">
        <f t="shared" si="20"/>
        <v>0</v>
      </c>
      <c r="U230" t="b">
        <f t="shared" si="21"/>
        <v>0</v>
      </c>
      <c r="V230" t="b">
        <f t="shared" si="22"/>
        <v>0</v>
      </c>
      <c r="W230" t="b">
        <f t="shared" si="23"/>
        <v>0</v>
      </c>
    </row>
    <row r="231" spans="1:23">
      <c r="A231" s="3" t="str">
        <f>A3</f>
        <v>SKM</v>
      </c>
      <c r="B231" s="3" t="str">
        <f>A13</f>
        <v>The Beat Koos On</v>
      </c>
      <c r="C231" s="4"/>
      <c r="D231" s="4" t="s">
        <v>3</v>
      </c>
      <c r="E231" s="4"/>
      <c r="F231" s="11"/>
      <c r="G231" s="4"/>
      <c r="H231" s="4" t="s">
        <v>3</v>
      </c>
      <c r="I231" s="4"/>
      <c r="J231" s="5"/>
      <c r="T231" t="b">
        <f t="shared" si="20"/>
        <v>0</v>
      </c>
      <c r="U231" t="b">
        <f t="shared" si="21"/>
        <v>0</v>
      </c>
      <c r="V231" t="b">
        <f t="shared" si="22"/>
        <v>0</v>
      </c>
      <c r="W231" t="b">
        <f t="shared" si="23"/>
        <v>0</v>
      </c>
    </row>
    <row r="232" spans="1:23">
      <c r="A232" s="3" t="str">
        <f>A12</f>
        <v>B.A.M.</v>
      </c>
      <c r="B232" s="3" t="str">
        <f>A18</f>
        <v>Cap Gemini</v>
      </c>
      <c r="C232" s="4"/>
      <c r="D232" s="4" t="s">
        <v>3</v>
      </c>
      <c r="E232" s="4"/>
      <c r="F232" s="11"/>
      <c r="G232" s="4"/>
      <c r="H232" s="4" t="s">
        <v>3</v>
      </c>
      <c r="I232" s="4"/>
      <c r="J232" s="5"/>
      <c r="T232" t="b">
        <f t="shared" si="20"/>
        <v>0</v>
      </c>
      <c r="U232" t="b">
        <f t="shared" si="21"/>
        <v>0</v>
      </c>
      <c r="V232" t="b">
        <f t="shared" si="22"/>
        <v>0</v>
      </c>
      <c r="W232" t="b">
        <f t="shared" si="23"/>
        <v>0</v>
      </c>
    </row>
    <row r="233" spans="1:23">
      <c r="A233" s="3" t="str">
        <f>A6</f>
        <v>Jemig</v>
      </c>
      <c r="B233" s="3" t="str">
        <f>A15</f>
        <v>Good Busy</v>
      </c>
      <c r="C233" s="4"/>
      <c r="D233" s="4" t="s">
        <v>3</v>
      </c>
      <c r="E233" s="4"/>
      <c r="F233" s="11"/>
      <c r="G233" s="4"/>
      <c r="H233" s="4" t="s">
        <v>3</v>
      </c>
      <c r="I233" s="4"/>
      <c r="J233" s="5"/>
      <c r="T233" t="b">
        <f t="shared" ref="T233:T244" si="24">IF(COUNT(C233)&gt;0,A233)</f>
        <v>0</v>
      </c>
      <c r="U233" t="b">
        <f t="shared" ref="U233:U244" si="25">IF(COUNT(E233)&gt;0,B233)</f>
        <v>0</v>
      </c>
      <c r="V233" t="b">
        <f t="shared" si="22"/>
        <v>0</v>
      </c>
      <c r="W233" t="b">
        <f t="shared" si="23"/>
        <v>0</v>
      </c>
    </row>
    <row r="234" spans="1:23">
      <c r="A234" s="3" t="str">
        <f>A4</f>
        <v>∆x  ∆p  ≥  ħ/2</v>
      </c>
      <c r="B234" s="3" t="str">
        <f>A17</f>
        <v>Team Hailey</v>
      </c>
      <c r="C234" s="4"/>
      <c r="D234" s="4" t="s">
        <v>3</v>
      </c>
      <c r="E234" s="4"/>
      <c r="F234" s="11"/>
      <c r="G234" s="4"/>
      <c r="H234" s="4" t="s">
        <v>3</v>
      </c>
      <c r="I234" s="4"/>
      <c r="J234" s="5"/>
      <c r="T234" t="b">
        <f t="shared" si="24"/>
        <v>0</v>
      </c>
      <c r="U234" t="b">
        <f t="shared" si="25"/>
        <v>0</v>
      </c>
      <c r="V234" t="b">
        <f t="shared" si="22"/>
        <v>0</v>
      </c>
      <c r="W234" t="b">
        <f t="shared" si="23"/>
        <v>0</v>
      </c>
    </row>
    <row r="235" spans="1:23">
      <c r="A235" s="3" t="str">
        <f>A14</f>
        <v>Squash Bier &amp; Tietanium Rackets</v>
      </c>
      <c r="B235" s="3" t="str">
        <f>A5</f>
        <v>Koosbusters</v>
      </c>
      <c r="C235" s="4"/>
      <c r="D235" s="4" t="s">
        <v>3</v>
      </c>
      <c r="E235" s="4"/>
      <c r="F235" s="11"/>
      <c r="G235" s="4"/>
      <c r="H235" s="4" t="s">
        <v>3</v>
      </c>
      <c r="I235" s="4"/>
      <c r="J235" s="5"/>
      <c r="T235" t="b">
        <f t="shared" si="24"/>
        <v>0</v>
      </c>
      <c r="U235" t="b">
        <f t="shared" si="25"/>
        <v>0</v>
      </c>
      <c r="V235" t="b">
        <f t="shared" si="22"/>
        <v>0</v>
      </c>
      <c r="W235" t="b">
        <f t="shared" si="23"/>
        <v>0</v>
      </c>
    </row>
    <row r="236" spans="1:23">
      <c r="A236" s="3" t="str">
        <f>A7</f>
        <v>Kansloos</v>
      </c>
      <c r="B236" s="3" t="str">
        <f>A10</f>
        <v>Overdrive</v>
      </c>
      <c r="C236" s="4"/>
      <c r="D236" s="4" t="s">
        <v>3</v>
      </c>
      <c r="E236" s="4"/>
      <c r="F236" s="11"/>
      <c r="G236" s="4"/>
      <c r="H236" s="4" t="s">
        <v>3</v>
      </c>
      <c r="I236" s="4"/>
      <c r="J236" s="5"/>
      <c r="T236" t="b">
        <f t="shared" si="24"/>
        <v>0</v>
      </c>
      <c r="U236" t="b">
        <f t="shared" si="25"/>
        <v>0</v>
      </c>
      <c r="V236" t="b">
        <f t="shared" si="22"/>
        <v>0</v>
      </c>
      <c r="W236" t="b">
        <f t="shared" si="23"/>
        <v>0</v>
      </c>
    </row>
    <row r="237" spans="1:23">
      <c r="T237" t="b">
        <f t="shared" si="24"/>
        <v>0</v>
      </c>
      <c r="U237" t="b">
        <f t="shared" si="25"/>
        <v>0</v>
      </c>
      <c r="V237" t="b">
        <f t="shared" si="22"/>
        <v>0</v>
      </c>
      <c r="W237" t="b">
        <f t="shared" si="23"/>
        <v>0</v>
      </c>
    </row>
    <row r="238" spans="1:23">
      <c r="A238" s="7">
        <v>42923</v>
      </c>
      <c r="B238" s="8" t="s">
        <v>2</v>
      </c>
      <c r="T238" t="b">
        <f t="shared" si="24"/>
        <v>0</v>
      </c>
      <c r="U238" t="b">
        <f t="shared" si="25"/>
        <v>0</v>
      </c>
      <c r="V238" t="b">
        <f t="shared" si="22"/>
        <v>0</v>
      </c>
      <c r="W238" t="b">
        <f t="shared" si="23"/>
        <v>0</v>
      </c>
    </row>
    <row r="239" spans="1:23">
      <c r="A239" s="3" t="str">
        <f>A15</f>
        <v>Good Busy</v>
      </c>
      <c r="B239" s="3" t="str">
        <f>A20</f>
        <v>Mix2017</v>
      </c>
      <c r="C239" s="4"/>
      <c r="D239" s="4" t="s">
        <v>3</v>
      </c>
      <c r="E239" s="4"/>
      <c r="F239" s="11"/>
      <c r="G239" s="4"/>
      <c r="H239" s="4" t="s">
        <v>3</v>
      </c>
      <c r="I239" s="4"/>
      <c r="J239" s="5"/>
      <c r="T239" t="b">
        <f t="shared" si="24"/>
        <v>0</v>
      </c>
      <c r="U239" t="b">
        <f t="shared" si="25"/>
        <v>0</v>
      </c>
      <c r="V239" t="b">
        <f t="shared" si="22"/>
        <v>0</v>
      </c>
      <c r="W239" t="b">
        <f t="shared" si="23"/>
        <v>0</v>
      </c>
    </row>
    <row r="240" spans="1:23">
      <c r="A240" s="3" t="str">
        <f>A13</f>
        <v>The Beat Koos On</v>
      </c>
      <c r="B240" s="3" t="str">
        <f>A10</f>
        <v>Overdrive</v>
      </c>
      <c r="C240" s="4"/>
      <c r="D240" s="4" t="s">
        <v>3</v>
      </c>
      <c r="E240" s="4"/>
      <c r="F240" s="11"/>
      <c r="G240" s="4"/>
      <c r="H240" s="4" t="s">
        <v>3</v>
      </c>
      <c r="I240" s="4"/>
      <c r="J240" s="5"/>
      <c r="T240" t="b">
        <f t="shared" si="24"/>
        <v>0</v>
      </c>
      <c r="U240" t="b">
        <f t="shared" si="25"/>
        <v>0</v>
      </c>
      <c r="V240" t="b">
        <f t="shared" si="22"/>
        <v>0</v>
      </c>
      <c r="W240" t="b">
        <f t="shared" si="23"/>
        <v>0</v>
      </c>
    </row>
    <row r="241" spans="1:23">
      <c r="A241" s="3" t="str">
        <f>A9</f>
        <v>Disko Partizani</v>
      </c>
      <c r="B241" s="3" t="str">
        <f>A14</f>
        <v>Squash Bier &amp; Tietanium Rackets</v>
      </c>
      <c r="C241" s="4"/>
      <c r="D241" s="4" t="s">
        <v>3</v>
      </c>
      <c r="E241" s="4"/>
      <c r="F241" s="11"/>
      <c r="G241" s="4"/>
      <c r="H241" s="4" t="s">
        <v>3</v>
      </c>
      <c r="I241" s="4"/>
      <c r="J241" s="5"/>
      <c r="T241" t="b">
        <f t="shared" si="24"/>
        <v>0</v>
      </c>
      <c r="U241" t="b">
        <f t="shared" si="25"/>
        <v>0</v>
      </c>
      <c r="V241" t="b">
        <f t="shared" si="22"/>
        <v>0</v>
      </c>
      <c r="W241" t="b">
        <f t="shared" si="23"/>
        <v>0</v>
      </c>
    </row>
    <row r="242" spans="1:23">
      <c r="A242" s="3" t="str">
        <f>A5</f>
        <v>Koosbusters</v>
      </c>
      <c r="B242" s="3" t="str">
        <f>A12</f>
        <v>B.A.M.</v>
      </c>
      <c r="C242" s="4"/>
      <c r="D242" s="4" t="s">
        <v>3</v>
      </c>
      <c r="E242" s="4"/>
      <c r="F242" s="11"/>
      <c r="G242" s="4"/>
      <c r="H242" s="4" t="s">
        <v>3</v>
      </c>
      <c r="I242" s="4"/>
      <c r="J242" s="5"/>
      <c r="T242" t="b">
        <f t="shared" si="24"/>
        <v>0</v>
      </c>
      <c r="U242" t="b">
        <f t="shared" si="25"/>
        <v>0</v>
      </c>
      <c r="V242" t="b">
        <f t="shared" si="22"/>
        <v>0</v>
      </c>
      <c r="W242" t="b">
        <f t="shared" si="23"/>
        <v>0</v>
      </c>
    </row>
    <row r="243" spans="1:23">
      <c r="A243" s="3" t="str">
        <f>A6</f>
        <v>Jemig</v>
      </c>
      <c r="B243" s="3" t="str">
        <f>A7</f>
        <v>Kansloos</v>
      </c>
      <c r="C243" s="4"/>
      <c r="D243" s="4" t="s">
        <v>3</v>
      </c>
      <c r="E243" s="4"/>
      <c r="F243" s="11"/>
      <c r="G243" s="4"/>
      <c r="H243" s="4" t="s">
        <v>3</v>
      </c>
      <c r="I243" s="4"/>
      <c r="J243" s="5"/>
      <c r="T243" t="b">
        <f t="shared" si="24"/>
        <v>0</v>
      </c>
      <c r="U243" t="b">
        <f t="shared" si="25"/>
        <v>0</v>
      </c>
      <c r="V243" t="b">
        <f t="shared" si="22"/>
        <v>0</v>
      </c>
      <c r="W243" t="b">
        <f t="shared" si="23"/>
        <v>0</v>
      </c>
    </row>
    <row r="244" spans="1:23">
      <c r="A244" s="3" t="str">
        <f>A11</f>
        <v>Drive</v>
      </c>
      <c r="B244" s="3" t="str">
        <f>A19</f>
        <v>Snacksappeal</v>
      </c>
      <c r="C244" s="4"/>
      <c r="D244" s="4" t="s">
        <v>3</v>
      </c>
      <c r="E244" s="4"/>
      <c r="G244" s="4"/>
      <c r="H244" s="4" t="s">
        <v>3</v>
      </c>
      <c r="I244" s="4"/>
      <c r="T244" t="b">
        <f t="shared" si="24"/>
        <v>0</v>
      </c>
      <c r="U244" t="b">
        <f t="shared" si="25"/>
        <v>0</v>
      </c>
      <c r="V244" t="b">
        <f t="shared" si="22"/>
        <v>0</v>
      </c>
      <c r="W244" t="b">
        <f t="shared" si="23"/>
        <v>0</v>
      </c>
    </row>
  </sheetData>
  <mergeCells count="10">
    <mergeCell ref="A1:A2"/>
    <mergeCell ref="L1:L2"/>
    <mergeCell ref="K1:K2"/>
    <mergeCell ref="M1:M2"/>
    <mergeCell ref="N23:N24"/>
    <mergeCell ref="N1:N2"/>
    <mergeCell ref="G23:I23"/>
    <mergeCell ref="L23:L24"/>
    <mergeCell ref="M23:M24"/>
    <mergeCell ref="K23:K24"/>
  </mergeCells>
  <conditionalFormatting sqref="A23:B23">
    <cfRule type="containsText" dxfId="14" priority="13" operator="containsText" text="Drive">
      <formula>NOT(ISERROR(SEARCH("Drive",A23)))</formula>
    </cfRule>
    <cfRule type="containsText" dxfId="13" priority="14" operator="containsText" text="Bitches">
      <formula>NOT(ISERROR(SEARCH("Bitches",A23)))</formula>
    </cfRule>
    <cfRule type="containsText" dxfId="12" priority="15" operator="containsText" text="Kansl">
      <formula>NOT(ISERROR(SEARCH("Kansl",A23)))</formula>
    </cfRule>
    <cfRule type="containsText" dxfId="11" priority="16" operator="containsText" text="Stuiter">
      <formula>NOT(ISERROR(SEARCH("Stuiter",A23)))</formula>
    </cfRule>
    <cfRule type="containsText" dxfId="10" priority="17" operator="containsText" text="Lords">
      <formula>NOT(ISERROR(SEARCH("Lords",A23)))</formula>
    </cfRule>
    <cfRule type="containsText" dxfId="9" priority="18" operator="containsText" text="Hoppa">
      <formula>NOT(ISERROR(SEARCH("Hoppa",A23)))</formula>
    </cfRule>
    <cfRule type="containsText" dxfId="8" priority="19" operator="containsText" text="SKM">
      <formula>NOT(ISERROR(SEARCH("SKM",A23)))</formula>
    </cfRule>
    <cfRule type="containsText" dxfId="7" priority="20" operator="containsText" text="Disko">
      <formula>NOT(ISERROR(SEARCH("Disko",A23)))</formula>
    </cfRule>
  </conditionalFormatting>
  <conditionalFormatting sqref="A24:B244">
    <cfRule type="cellIs" dxfId="6" priority="2" operator="equal">
      <formula>$W$11</formula>
    </cfRule>
    <cfRule type="cellIs" dxfId="5" priority="3" operator="equal">
      <formula>$W$10</formula>
    </cfRule>
    <cfRule type="cellIs" dxfId="4" priority="4" operator="equal">
      <formula>$W$9</formula>
    </cfRule>
    <cfRule type="cellIs" dxfId="3" priority="5" operator="equal">
      <formula>$W$8</formula>
    </cfRule>
    <cfRule type="cellIs" dxfId="2" priority="9" operator="equal">
      <formula>$W$4</formula>
    </cfRule>
    <cfRule type="cellIs" dxfId="1" priority="10" operator="equal">
      <formula>$W$3</formula>
    </cfRule>
  </conditionalFormatting>
  <conditionalFormatting sqref="A3:B21">
    <cfRule type="cellIs" dxfId="0" priority="1" operator="equal">
      <formula>$B$3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A8D70583-64B9-4A4E-BB53-2A005AF67C1F}">
            <xm:f>NOT(ISERROR(SEARCH($W$7,A24)))</xm:f>
            <xm:f>$W$7</xm:f>
            <x14:dxf>
              <fill>
                <patternFill>
                  <bgColor rgb="FFFF99FF"/>
                </patternFill>
              </fill>
            </x14:dxf>
          </x14:cfRule>
          <x14:cfRule type="containsText" priority="7" operator="containsText" id="{E09ADDB3-B64F-4A45-8D02-45FA45454A66}">
            <xm:f>NOT(ISERROR(SEARCH($W$6,A24)))</xm:f>
            <xm:f>$W$6</xm:f>
            <x14:dxf>
              <fill>
                <patternFill>
                  <bgColor rgb="FFFF99FF"/>
                </patternFill>
              </fill>
            </x14:dxf>
          </x14:cfRule>
          <x14:cfRule type="containsText" priority="8" operator="containsText" id="{51D2E3B8-4A72-4386-A3E2-D46D7E5CD2CF}">
            <xm:f>NOT(ISERROR(SEARCH($W$5,A24)))</xm:f>
            <xm:f>$W$5</xm:f>
            <x14:dxf>
              <fill>
                <patternFill>
                  <bgColor rgb="FFFF99FF"/>
                </patternFill>
              </fill>
            </x14:dxf>
          </x14:cfRule>
          <xm:sqref>A24:B244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>Procrastination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Wauwter</dc:creator>
  <cp:lastModifiedBy>Esther</cp:lastModifiedBy>
  <dcterms:created xsi:type="dcterms:W3CDTF">2016-03-23T19:54:26Z</dcterms:created>
  <dcterms:modified xsi:type="dcterms:W3CDTF">2017-04-28T22:24:24Z</dcterms:modified>
</cp:coreProperties>
</file>