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eorgiana\1 - Jobs\Franco\AI\Final\"/>
    </mc:Choice>
  </mc:AlternateContent>
  <xr:revisionPtr revIDLastSave="0" documentId="8_{7285EB1A-ACE6-4526-AD2C-22071629EF68}" xr6:coauthVersionLast="47" xr6:coauthVersionMax="47" xr10:uidLastSave="{00000000-0000-0000-0000-000000000000}"/>
  <bookViews>
    <workbookView xWindow="-108" yWindow="-108" windowWidth="23256" windowHeight="12576" xr2:uid="{5EBE4F54-AD30-4CFC-98C7-4C92A84C693D}"/>
  </bookViews>
  <sheets>
    <sheet name="2021" sheetId="1" r:id="rId1"/>
  </sheets>
  <definedNames>
    <definedName name="_xlnm._FilterDatabase" localSheetId="0" hidden="1">'2021'!$B$1:$N$1</definedName>
  </definedNames>
  <calcPr calcId="191029"/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R11" i="1" s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O2" i="1"/>
  <c r="O3" i="1"/>
  <c r="O4" i="1"/>
  <c r="Q4" i="1"/>
  <c r="Q3" i="1"/>
  <c r="Q2" i="1"/>
  <c r="P4" i="1"/>
  <c r="P3" i="1"/>
  <c r="P2" i="1"/>
  <c r="R6" i="1" l="1"/>
  <c r="S6" i="1" s="1"/>
  <c r="R10" i="1"/>
  <c r="S10" i="1" s="1"/>
  <c r="R9" i="1"/>
  <c r="S9" i="1" s="1"/>
  <c r="S11" i="1"/>
  <c r="R5" i="1"/>
  <c r="S5" i="1" s="1"/>
  <c r="R8" i="1"/>
  <c r="S8" i="1" s="1"/>
  <c r="R7" i="1"/>
  <c r="S7" i="1" s="1"/>
  <c r="R3" i="1"/>
  <c r="S3" i="1" s="1"/>
  <c r="R4" i="1"/>
  <c r="S4" i="1" s="1"/>
  <c r="R2" i="1"/>
  <c r="S2" i="1" s="1"/>
</calcChain>
</file>

<file path=xl/sharedStrings.xml><?xml version="1.0" encoding="utf-8"?>
<sst xmlns="http://schemas.openxmlformats.org/spreadsheetml/2006/main" count="59" uniqueCount="43">
  <si>
    <t>Ticker</t>
  </si>
  <si>
    <t>Name</t>
  </si>
  <si>
    <t>Market Cap (B HKD)</t>
  </si>
  <si>
    <t>Sector</t>
  </si>
  <si>
    <t>Revenue (B HKD)</t>
  </si>
  <si>
    <t>EPS (HKD)</t>
  </si>
  <si>
    <t>First_Close</t>
  </si>
  <si>
    <t>Last_Close</t>
  </si>
  <si>
    <t>Close_Difference</t>
  </si>
  <si>
    <t>Dividends</t>
  </si>
  <si>
    <t>ROA (%)</t>
  </si>
  <si>
    <t>PE_Ratio</t>
  </si>
  <si>
    <t>Growth (%)</t>
  </si>
  <si>
    <t>Communication Services</t>
  </si>
  <si>
    <t>0857.HK</t>
  </si>
  <si>
    <t>Energy</t>
  </si>
  <si>
    <t>1088.HK</t>
  </si>
  <si>
    <t>0728.HK</t>
  </si>
  <si>
    <t>Market Cap Scoring</t>
  </si>
  <si>
    <t>Growth Scoring</t>
  </si>
  <si>
    <t>ROA Scoring</t>
  </si>
  <si>
    <t>PE Scoring</t>
  </si>
  <si>
    <t>Total</t>
  </si>
  <si>
    <t>PETROCHINA 2021</t>
  </si>
  <si>
    <t>CHINA SHENHUA 2021</t>
  </si>
  <si>
    <t>CHINA TELECOM 2021</t>
  </si>
  <si>
    <t>Year</t>
  </si>
  <si>
    <t>3988.HK</t>
  </si>
  <si>
    <t>BANK OF CHINA</t>
  </si>
  <si>
    <t>Financial Services</t>
  </si>
  <si>
    <t>0883.HK</t>
  </si>
  <si>
    <t>CNOOC</t>
  </si>
  <si>
    <t>0941.HK</t>
  </si>
  <si>
    <t>CHINA MOBILE</t>
  </si>
  <si>
    <t>0386.HK</t>
  </si>
  <si>
    <t>SINOPEC CORP</t>
  </si>
  <si>
    <t>3968.HK</t>
  </si>
  <si>
    <t>CM BANK</t>
  </si>
  <si>
    <t>0005.HK</t>
  </si>
  <si>
    <t>HSBC HOLDINGS</t>
  </si>
  <si>
    <t>1211.HK</t>
  </si>
  <si>
    <t>BYD COMPANY</t>
  </si>
  <si>
    <t>Consumer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</si>
</sst>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4" fontId="0" fillId="0" borderId="0" xfId="0" applyNumberFormat="1"/>
    <xf numFmtId="4" fontId="0" fillId="33" borderId="0" xfId="0" applyNumberFormat="1" applyFill="1"/>
    <xf numFmtId="4" fontId="0" fillId="34" borderId="0" xfId="0" applyNumberFormat="1" applyFill="1"/>
    <xf numFmtId="4" fontId="0" fillId="35" borderId="0" xfId="0" applyNumberFormat="1" applyFill="1"/>
    <xf numFmtId="3" fontId="0" fillId="0" borderId="0" xfId="0" applyNumberFormat="1"/>
    <xf numFmtId="3" fontId="0" fillId="33" borderId="0" xfId="0" applyNumberFormat="1" applyFill="1"/>
    <xf numFmtId="0" fontId="0" fillId="35" borderId="0" xfId="0" applyFill="1"/>
    <xf numFmtId="4" fontId="0" fillId="0" borderId="10" xfId="0" applyNumberFormat="1" applyBorder="1" applyAlignment="1">
      <alignment horizontal="right" wrapText="1"/>
    </xf>
    <xf numFmtId="1" fontId="0" fillId="0" borderId="0" xfId="0" applyNumberFormat="1"/>
    <xf numFmtId="0" fontId="0" fillId="36" borderId="0" xfId="0" applyFill="1"/>
    <xf numFmtId="4" fontId="0" fillId="36" borderId="0" xfId="0" applyNumberFormat="1" applyFill="1"/>
    <xf numFmtId="3" fontId="0" fillId="36" borderId="0" xfId="0" applyNumberFormat="1" applyFill="1"/>
    <xf numFmtId="4" fontId="0" fillId="33" borderId="10" xfId="0" applyNumberFormat="1" applyFill="1" applyBorder="1" applyAlignment="1">
      <alignment horizontal="right" wrapText="1"/>
    </xf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B777-EEAC-4179-A1FE-3717B760BC3E}">
  <dimension ref="A1:BN17"/>
  <sheetViews>
    <sheetView tabSelected="1" topLeftCell="K1" workbookViewId="0">
      <pane ySplit="1" topLeftCell="A2" activePane="bottomLeft" state="frozen"/>
      <selection pane="bottomLeft" activeCell="R15" sqref="R15"/>
    </sheetView>
  </sheetViews>
  <sheetFormatPr defaultRowHeight="14.4" x14ac:dyDescent="0.3"/>
  <cols>
    <col min="2" max="2" width="10.33203125" bestFit="1" customWidth="1"/>
    <col min="3" max="3" width="21.5546875" style="2" bestFit="1" customWidth="1"/>
    <col min="4" max="4" width="19.109375" style="6" bestFit="1" customWidth="1"/>
    <col min="5" max="5" width="21.21875" style="2" bestFit="1" customWidth="1"/>
    <col min="6" max="6" width="16.77734375" style="2" bestFit="1" customWidth="1"/>
    <col min="7" max="7" width="11.44140625" style="2" bestFit="1" customWidth="1"/>
    <col min="8" max="8" width="12.21875" style="2" bestFit="1" customWidth="1"/>
    <col min="9" max="9" width="12" style="2" bestFit="1" customWidth="1"/>
    <col min="10" max="10" width="17.109375" style="2" bestFit="1" customWidth="1"/>
    <col min="11" max="11" width="11.77734375" style="2" bestFit="1" customWidth="1"/>
    <col min="12" max="12" width="9.77734375" style="2" bestFit="1" customWidth="1"/>
    <col min="13" max="13" width="11.77734375" style="2" bestFit="1" customWidth="1"/>
    <col min="14" max="14" width="12.109375" bestFit="1" customWidth="1"/>
    <col min="15" max="15" width="17.33203125" style="8" customWidth="1"/>
    <col min="16" max="16" width="19.109375" style="5" customWidth="1"/>
    <col min="17" max="17" width="14.44140625" style="5" customWidth="1"/>
    <col min="18" max="18" width="11.77734375" style="5" customWidth="1"/>
    <col min="19" max="19" width="8.88671875" style="8"/>
    <col min="20" max="20" width="21.33203125" style="8" customWidth="1"/>
    <col min="21" max="66" width="8.88671875" style="8"/>
  </cols>
  <sheetData>
    <row r="1" spans="1:27" ht="15" thickBot="1" x14ac:dyDescent="0.35">
      <c r="A1" t="s">
        <v>26</v>
      </c>
      <c r="B1" t="s">
        <v>0</v>
      </c>
      <c r="C1" s="2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t="s">
        <v>12</v>
      </c>
      <c r="O1" s="5" t="s">
        <v>19</v>
      </c>
      <c r="P1" s="5" t="s">
        <v>18</v>
      </c>
      <c r="Q1" s="5" t="s">
        <v>20</v>
      </c>
      <c r="R1" s="5" t="s">
        <v>21</v>
      </c>
      <c r="S1" s="5" t="s">
        <v>22</v>
      </c>
    </row>
    <row r="2" spans="1:27" ht="18.600000000000001" customHeight="1" thickBot="1" x14ac:dyDescent="0.35">
      <c r="A2">
        <v>2021</v>
      </c>
      <c r="B2" s="11" t="s">
        <v>14</v>
      </c>
      <c r="C2" s="12" t="s">
        <v>23</v>
      </c>
      <c r="D2" s="13">
        <v>1566.150492</v>
      </c>
      <c r="E2" s="12" t="s">
        <v>15</v>
      </c>
      <c r="F2" s="12">
        <v>2875.7838999999999</v>
      </c>
      <c r="G2" s="12">
        <v>0.55000000000000004</v>
      </c>
      <c r="H2" s="12">
        <v>1.7284999999999999</v>
      </c>
      <c r="I2" s="12">
        <v>2.6956500000000001</v>
      </c>
      <c r="J2" s="12">
        <v>0.96714999999999995</v>
      </c>
      <c r="K2" s="12">
        <v>0.2626</v>
      </c>
      <c r="L2" s="12">
        <v>16.670000000000002</v>
      </c>
      <c r="M2" s="12">
        <v>4.9011818180000004</v>
      </c>
      <c r="N2" s="11">
        <v>71.150000000000006</v>
      </c>
      <c r="O2" s="5">
        <f>+N2*$X$2</f>
        <v>35.575000000000003</v>
      </c>
      <c r="P2" s="5">
        <f>+(D2/100)*$Y$2</f>
        <v>3.1323009840000005</v>
      </c>
      <c r="Q2" s="5">
        <f>+L2*$Z$2</f>
        <v>3.3340000000000005</v>
      </c>
      <c r="R2" s="5">
        <f>IF(M2&gt;W2,-20*$AA$2,IF(M2&lt;V2,-20*$AA$2,0))</f>
        <v>-2</v>
      </c>
      <c r="S2" s="5">
        <f>+O2+R2+Q2+P2</f>
        <v>40.041300984000003</v>
      </c>
      <c r="T2" s="4" t="s">
        <v>15</v>
      </c>
      <c r="U2" s="9">
        <v>25.922499999999999</v>
      </c>
      <c r="V2" s="10">
        <f>U2-U2*0.2</f>
        <v>20.738</v>
      </c>
      <c r="W2" s="10">
        <f>+U2*0.2+U2</f>
        <v>31.106999999999999</v>
      </c>
      <c r="X2" s="8">
        <v>0.5</v>
      </c>
      <c r="Y2" s="5">
        <v>0.2</v>
      </c>
      <c r="Z2" s="5">
        <v>0.2</v>
      </c>
      <c r="AA2" s="5">
        <v>0.1</v>
      </c>
    </row>
    <row r="3" spans="1:27" ht="15" thickBot="1" x14ac:dyDescent="0.35">
      <c r="A3">
        <v>2021</v>
      </c>
      <c r="B3" s="11" t="s">
        <v>16</v>
      </c>
      <c r="C3" s="12" t="s">
        <v>24</v>
      </c>
      <c r="D3" s="13">
        <v>821.38057930000002</v>
      </c>
      <c r="E3" s="12" t="s">
        <v>15</v>
      </c>
      <c r="F3" s="12">
        <v>369.20400000000001</v>
      </c>
      <c r="G3" s="12">
        <v>2.7719999999999998</v>
      </c>
      <c r="H3" s="12">
        <v>9.3576599999999992</v>
      </c>
      <c r="I3" s="12">
        <v>13.423909999999999</v>
      </c>
      <c r="J3" s="12">
        <v>4.0662500000000001</v>
      </c>
      <c r="K3" s="12">
        <v>2.1572789999999999</v>
      </c>
      <c r="L3" s="12">
        <v>17.39</v>
      </c>
      <c r="M3" s="12">
        <v>4.8426803749999996</v>
      </c>
      <c r="N3" s="11">
        <v>66.510000000000005</v>
      </c>
      <c r="O3" s="5">
        <f>+N3*$X$2</f>
        <v>33.255000000000003</v>
      </c>
      <c r="P3" s="5">
        <f>+(D3/100)*$Y$2</f>
        <v>1.6427611586000002</v>
      </c>
      <c r="Q3" s="5">
        <f>+L3*$Z$2</f>
        <v>3.4780000000000002</v>
      </c>
      <c r="R3" s="5">
        <f>IF(M3&gt;W3,-20*$AA$2,IF(M3&lt;V3,-20*$AA$2,0))</f>
        <v>-2</v>
      </c>
      <c r="S3" s="5">
        <f>+O3+R3+Q3+P3</f>
        <v>36.375761158600007</v>
      </c>
      <c r="T3" s="4" t="s">
        <v>15</v>
      </c>
      <c r="U3" s="9">
        <v>25.922499999999999</v>
      </c>
      <c r="V3" s="10">
        <f t="shared" ref="V3:V4" si="0">U3-U3*0.2</f>
        <v>20.738</v>
      </c>
      <c r="W3" s="10">
        <f t="shared" ref="W3:W4" si="1">+U3*0.2+U3</f>
        <v>31.106999999999999</v>
      </c>
    </row>
    <row r="4" spans="1:27" ht="15" thickBot="1" x14ac:dyDescent="0.35">
      <c r="A4">
        <v>2021</v>
      </c>
      <c r="B4" s="11" t="s">
        <v>17</v>
      </c>
      <c r="C4" s="12" t="s">
        <v>25</v>
      </c>
      <c r="D4" s="13">
        <v>740.36189590000004</v>
      </c>
      <c r="E4" s="12" t="s">
        <v>13</v>
      </c>
      <c r="F4" s="12">
        <v>483.50830000000002</v>
      </c>
      <c r="G4" s="12">
        <v>0.34100000000000003</v>
      </c>
      <c r="H4" s="12">
        <v>1.56725</v>
      </c>
      <c r="I4" s="12">
        <v>2.04114</v>
      </c>
      <c r="J4" s="12">
        <v>0.47388999999999998</v>
      </c>
      <c r="K4" s="12">
        <v>0.125</v>
      </c>
      <c r="L4" s="12">
        <v>18.649999999999999</v>
      </c>
      <c r="M4" s="12">
        <v>5.9857478009999996</v>
      </c>
      <c r="N4" s="11">
        <v>38.21</v>
      </c>
      <c r="O4" s="5">
        <f>+N4*$X$2</f>
        <v>19.105</v>
      </c>
      <c r="P4" s="5">
        <f>+(D4/100)*$Y$2</f>
        <v>1.4807237918</v>
      </c>
      <c r="Q4" s="5">
        <f>+L4*$Z$2</f>
        <v>3.73</v>
      </c>
      <c r="R4" s="5">
        <f>IF(M4&gt;W4,-20*$AA$2,IF(M4&lt;V4,-20*$AA$2,0))</f>
        <v>-2</v>
      </c>
      <c r="S4" s="5">
        <f>+O4+R4+Q4+P4</f>
        <v>22.3157237918</v>
      </c>
      <c r="T4" s="4" t="s">
        <v>13</v>
      </c>
      <c r="U4" s="9">
        <v>34.85</v>
      </c>
      <c r="V4" s="10">
        <f t="shared" si="0"/>
        <v>27.880000000000003</v>
      </c>
      <c r="W4" s="10">
        <f t="shared" si="1"/>
        <v>41.82</v>
      </c>
    </row>
    <row r="5" spans="1:27" ht="15" thickBot="1" x14ac:dyDescent="0.35">
      <c r="A5">
        <v>2021</v>
      </c>
      <c r="B5" s="1" t="s">
        <v>27</v>
      </c>
      <c r="C5" s="3" t="s">
        <v>28</v>
      </c>
      <c r="D5" s="7">
        <v>1681.7883710000001</v>
      </c>
      <c r="E5" s="3" t="s">
        <v>29</v>
      </c>
      <c r="F5" s="3">
        <v>664.48910000000001</v>
      </c>
      <c r="G5" s="3">
        <v>0.77</v>
      </c>
      <c r="H5" s="3">
        <v>1.77667</v>
      </c>
      <c r="I5" s="3">
        <v>2.0683600000000002</v>
      </c>
      <c r="J5" s="3">
        <v>0.29169</v>
      </c>
      <c r="K5" s="3">
        <v>0.23764299999999999</v>
      </c>
      <c r="L5" s="3">
        <v>24.42</v>
      </c>
      <c r="M5" s="3">
        <v>2.6861818180000001</v>
      </c>
      <c r="N5" s="1">
        <v>29.79</v>
      </c>
      <c r="O5" s="3">
        <f>+N5*$X$2</f>
        <v>14.895</v>
      </c>
      <c r="P5" s="3">
        <f t="shared" ref="P5:P11" si="2">+(D5/100)*$X$2</f>
        <v>8.4089418550000001</v>
      </c>
      <c r="Q5" s="3">
        <f t="shared" ref="Q5:Q11" si="3">+L5*$Y$2</f>
        <v>4.8840000000000003</v>
      </c>
      <c r="R5" s="3">
        <f t="shared" ref="R5:R11" si="4">IF(M5&gt;W5,-20*$Z$2,IF(M5&lt;V5,-20*$Z$2,0))</f>
        <v>-4</v>
      </c>
      <c r="S5" s="3">
        <f t="shared" ref="S5:S11" si="5">+O5+R5+Q5+P5</f>
        <v>24.187941854999998</v>
      </c>
      <c r="T5" s="3" t="s">
        <v>29</v>
      </c>
      <c r="U5" s="14">
        <v>17.66</v>
      </c>
      <c r="V5" s="15">
        <f t="shared" ref="V5:V11" si="6">U5-U5*0.2</f>
        <v>14.128</v>
      </c>
      <c r="W5" s="15">
        <f t="shared" ref="W5:W11" si="7">+U5*0.2+U5</f>
        <v>21.192</v>
      </c>
    </row>
    <row r="6" spans="1:27" ht="15" thickBot="1" x14ac:dyDescent="0.35">
      <c r="A6">
        <v>2021</v>
      </c>
      <c r="B6" s="1" t="s">
        <v>30</v>
      </c>
      <c r="C6" s="3" t="s">
        <v>31</v>
      </c>
      <c r="D6" s="7">
        <v>849.03205270000001</v>
      </c>
      <c r="E6" s="3" t="s">
        <v>15</v>
      </c>
      <c r="F6" s="3">
        <v>273.57220000000001</v>
      </c>
      <c r="G6" s="3">
        <v>1.7270000000000001</v>
      </c>
      <c r="H6" s="3">
        <v>4.6660399999999997</v>
      </c>
      <c r="I6" s="3">
        <v>5.6852200000000002</v>
      </c>
      <c r="J6" s="3">
        <v>1.01918</v>
      </c>
      <c r="K6" s="3">
        <v>0.55000000000000004</v>
      </c>
      <c r="L6" s="3">
        <v>22.22</v>
      </c>
      <c r="M6" s="3">
        <v>3.2919629420000001</v>
      </c>
      <c r="N6" s="1">
        <v>33.630000000000003</v>
      </c>
      <c r="O6" s="3">
        <f t="shared" ref="O6:O11" si="8">+N6*$X$2</f>
        <v>16.815000000000001</v>
      </c>
      <c r="P6" s="3">
        <f t="shared" si="2"/>
        <v>4.2451602634999999</v>
      </c>
      <c r="Q6" s="3">
        <f t="shared" si="3"/>
        <v>4.444</v>
      </c>
      <c r="R6" s="3">
        <f t="shared" si="4"/>
        <v>-4</v>
      </c>
      <c r="S6" s="3">
        <f t="shared" si="5"/>
        <v>21.504160263500001</v>
      </c>
      <c r="T6" s="3" t="s">
        <v>15</v>
      </c>
      <c r="U6" s="14">
        <v>25.922499999999999</v>
      </c>
      <c r="V6" s="15">
        <f t="shared" si="6"/>
        <v>20.738</v>
      </c>
      <c r="W6" s="15">
        <f t="shared" si="7"/>
        <v>31.106999999999999</v>
      </c>
    </row>
    <row r="7" spans="1:27" ht="15" thickBot="1" x14ac:dyDescent="0.35">
      <c r="A7">
        <v>2021</v>
      </c>
      <c r="B7" s="1" t="s">
        <v>32</v>
      </c>
      <c r="C7" s="3" t="s">
        <v>33</v>
      </c>
      <c r="D7" s="7">
        <v>1880.590254</v>
      </c>
      <c r="E7" s="3" t="s">
        <v>13</v>
      </c>
      <c r="F7" s="3">
        <v>933.0838</v>
      </c>
      <c r="G7" s="3">
        <v>6.2370000000000001</v>
      </c>
      <c r="H7" s="3">
        <v>32.635190000000001</v>
      </c>
      <c r="I7" s="3">
        <v>37.247219999999999</v>
      </c>
      <c r="J7" s="3">
        <v>4.6120299999999999</v>
      </c>
      <c r="K7" s="3">
        <v>3.39</v>
      </c>
      <c r="L7" s="3">
        <v>20.77</v>
      </c>
      <c r="M7" s="3">
        <v>5.9719769119999997</v>
      </c>
      <c r="N7" s="1">
        <v>24.52</v>
      </c>
      <c r="O7" s="3">
        <f t="shared" si="8"/>
        <v>12.26</v>
      </c>
      <c r="P7" s="3">
        <f t="shared" si="2"/>
        <v>9.4029512699999991</v>
      </c>
      <c r="Q7" s="3">
        <f t="shared" si="3"/>
        <v>4.1539999999999999</v>
      </c>
      <c r="R7" s="3">
        <f t="shared" si="4"/>
        <v>-4</v>
      </c>
      <c r="S7" s="3">
        <f t="shared" si="5"/>
        <v>21.816951269999997</v>
      </c>
      <c r="T7" s="3" t="s">
        <v>13</v>
      </c>
      <c r="U7" s="14">
        <v>34.85</v>
      </c>
      <c r="V7" s="15">
        <f t="shared" si="6"/>
        <v>27.880000000000003</v>
      </c>
      <c r="W7" s="15">
        <f t="shared" si="7"/>
        <v>41.82</v>
      </c>
    </row>
    <row r="8" spans="1:27" ht="15" thickBot="1" x14ac:dyDescent="0.35">
      <c r="A8">
        <v>2021</v>
      </c>
      <c r="B8" s="1" t="s">
        <v>34</v>
      </c>
      <c r="C8" s="3" t="s">
        <v>35</v>
      </c>
      <c r="D8" s="7">
        <v>697.87510369999995</v>
      </c>
      <c r="E8" s="3" t="s">
        <v>15</v>
      </c>
      <c r="F8" s="3">
        <v>3014.9724000000001</v>
      </c>
      <c r="G8" s="3">
        <v>0.64900000000000002</v>
      </c>
      <c r="H8" s="3">
        <v>2.40924</v>
      </c>
      <c r="I8" s="3">
        <v>2.7033999999999998</v>
      </c>
      <c r="J8" s="3">
        <v>0.29415999999999998</v>
      </c>
      <c r="K8" s="3">
        <v>0.34907100000000002</v>
      </c>
      <c r="L8" s="3">
        <v>13.9</v>
      </c>
      <c r="M8" s="3">
        <v>4.1654853620000001</v>
      </c>
      <c r="N8" s="1">
        <v>26.7</v>
      </c>
      <c r="O8" s="3">
        <f t="shared" si="8"/>
        <v>13.35</v>
      </c>
      <c r="P8" s="3">
        <f t="shared" si="2"/>
        <v>3.4893755184999997</v>
      </c>
      <c r="Q8" s="3">
        <f t="shared" si="3"/>
        <v>2.7800000000000002</v>
      </c>
      <c r="R8" s="3">
        <f t="shared" si="4"/>
        <v>-4</v>
      </c>
      <c r="S8" s="3">
        <f t="shared" si="5"/>
        <v>15.619375518499998</v>
      </c>
      <c r="T8" s="3" t="s">
        <v>15</v>
      </c>
      <c r="U8" s="14">
        <v>25.922499999999999</v>
      </c>
      <c r="V8" s="15">
        <f t="shared" si="6"/>
        <v>20.738</v>
      </c>
      <c r="W8" s="15">
        <f t="shared" si="7"/>
        <v>31.106999999999999</v>
      </c>
    </row>
    <row r="9" spans="1:27" ht="15" thickBot="1" x14ac:dyDescent="0.35">
      <c r="A9">
        <v>2021</v>
      </c>
      <c r="B9" s="1" t="s">
        <v>36</v>
      </c>
      <c r="C9" s="3" t="s">
        <v>37</v>
      </c>
      <c r="D9" s="7">
        <v>1231.904178</v>
      </c>
      <c r="E9" s="3" t="s">
        <v>29</v>
      </c>
      <c r="F9" s="3">
        <v>359.94529999999997</v>
      </c>
      <c r="G9" s="3">
        <v>5.0709999999999997</v>
      </c>
      <c r="H9" s="3">
        <v>39.53434</v>
      </c>
      <c r="I9" s="3">
        <v>52.144449999999999</v>
      </c>
      <c r="J9" s="3">
        <v>12.610110000000001</v>
      </c>
      <c r="K9" s="3">
        <v>1.5043820000000001</v>
      </c>
      <c r="L9" s="3">
        <v>-15.84</v>
      </c>
      <c r="M9" s="3">
        <v>10.282873199999999</v>
      </c>
      <c r="N9" s="1">
        <v>35.700000000000003</v>
      </c>
      <c r="O9" s="3">
        <f t="shared" si="8"/>
        <v>17.850000000000001</v>
      </c>
      <c r="P9" s="3">
        <f t="shared" si="2"/>
        <v>6.1595208899999996</v>
      </c>
      <c r="Q9" s="3">
        <f t="shared" si="3"/>
        <v>-3.1680000000000001</v>
      </c>
      <c r="R9" s="3">
        <f t="shared" si="4"/>
        <v>-4</v>
      </c>
      <c r="S9" s="3">
        <f t="shared" si="5"/>
        <v>16.841520890000002</v>
      </c>
      <c r="T9" s="3" t="s">
        <v>29</v>
      </c>
      <c r="U9" s="14">
        <v>17.66</v>
      </c>
      <c r="V9" s="15">
        <f t="shared" si="6"/>
        <v>14.128</v>
      </c>
      <c r="W9" s="15">
        <f t="shared" si="7"/>
        <v>21.192</v>
      </c>
    </row>
    <row r="10" spans="1:27" ht="15" thickBot="1" x14ac:dyDescent="0.35">
      <c r="A10">
        <v>2021</v>
      </c>
      <c r="B10" s="1" t="s">
        <v>38</v>
      </c>
      <c r="C10" s="3" t="s">
        <v>39</v>
      </c>
      <c r="D10" s="7">
        <v>1605.0999790000001</v>
      </c>
      <c r="E10" s="3" t="s">
        <v>29</v>
      </c>
      <c r="F10" s="3">
        <v>501.1266</v>
      </c>
      <c r="G10" s="3">
        <v>4.8360000000000003</v>
      </c>
      <c r="H10" s="3">
        <v>32.020290000000003</v>
      </c>
      <c r="I10" s="3">
        <v>38.538879999999999</v>
      </c>
      <c r="J10" s="3">
        <v>6.5185899999999997</v>
      </c>
      <c r="K10" s="3">
        <v>1.710431</v>
      </c>
      <c r="L10" s="3">
        <v>4.0599999999999996</v>
      </c>
      <c r="M10" s="3">
        <v>7.969164599</v>
      </c>
      <c r="N10" s="1">
        <v>25.7</v>
      </c>
      <c r="O10" s="3">
        <f t="shared" si="8"/>
        <v>12.85</v>
      </c>
      <c r="P10" s="3">
        <f t="shared" si="2"/>
        <v>8.0254998950000012</v>
      </c>
      <c r="Q10" s="3">
        <f t="shared" si="3"/>
        <v>0.81199999999999994</v>
      </c>
      <c r="R10" s="3">
        <f t="shared" si="4"/>
        <v>-4</v>
      </c>
      <c r="S10" s="3">
        <f t="shared" si="5"/>
        <v>17.687499895000002</v>
      </c>
      <c r="T10" s="3" t="s">
        <v>29</v>
      </c>
      <c r="U10" s="14">
        <v>17.66</v>
      </c>
      <c r="V10" s="15">
        <f t="shared" si="6"/>
        <v>14.128</v>
      </c>
      <c r="W10" s="15">
        <f t="shared" si="7"/>
        <v>21.192</v>
      </c>
    </row>
    <row r="11" spans="1:27" ht="15" thickBot="1" x14ac:dyDescent="0.35">
      <c r="B11" s="1" t="s">
        <v>40</v>
      </c>
      <c r="C11" s="3" t="s">
        <v>41</v>
      </c>
      <c r="D11" s="7">
        <v>1296.3910780000001</v>
      </c>
      <c r="E11" s="3" t="s">
        <v>42</v>
      </c>
      <c r="F11" s="3">
        <v>237.75663449999999</v>
      </c>
      <c r="G11" s="3">
        <v>1.1659999999999999</v>
      </c>
      <c r="H11" s="3">
        <v>218.34636</v>
      </c>
      <c r="I11" s="3">
        <v>261.22034000000002</v>
      </c>
      <c r="J11" s="3">
        <v>42.873980000000003</v>
      </c>
      <c r="K11" s="3">
        <v>0.34032680999999998</v>
      </c>
      <c r="L11" s="3">
        <v>7.63</v>
      </c>
      <c r="M11" s="3">
        <v>224.03116639999999</v>
      </c>
      <c r="N11" s="1">
        <v>19.79</v>
      </c>
      <c r="O11" s="3">
        <f t="shared" si="8"/>
        <v>9.8949999999999996</v>
      </c>
      <c r="P11" s="3">
        <f t="shared" si="2"/>
        <v>6.4819553900000004</v>
      </c>
      <c r="Q11" s="3">
        <f t="shared" si="3"/>
        <v>1.526</v>
      </c>
      <c r="R11" s="3">
        <f t="shared" si="4"/>
        <v>-4</v>
      </c>
      <c r="S11" s="3">
        <f t="shared" si="5"/>
        <v>13.902955389999999</v>
      </c>
      <c r="T11" s="3" t="s">
        <v>42</v>
      </c>
      <c r="U11" s="14">
        <v>27.192499999999999</v>
      </c>
      <c r="V11" s="15">
        <f t="shared" si="6"/>
        <v>21.753999999999998</v>
      </c>
      <c r="W11" s="15">
        <f t="shared" si="7"/>
        <v>32.631</v>
      </c>
    </row>
    <row r="17" spans="3:66" s="1" customFormat="1" x14ac:dyDescent="0.3">
      <c r="C17" s="3"/>
      <c r="D17" s="7"/>
      <c r="E17" s="3"/>
      <c r="F17" s="3"/>
      <c r="G17" s="3"/>
      <c r="H17" s="3"/>
      <c r="I17" s="3"/>
      <c r="J17" s="3"/>
      <c r="K17" s="3"/>
      <c r="L17" s="3"/>
      <c r="M17" s="3"/>
      <c r="O17" s="8"/>
      <c r="P17" s="5"/>
      <c r="Q17" s="5"/>
      <c r="R17" s="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</sheetData>
  <sortState xmlns:xlrd2="http://schemas.microsoft.com/office/spreadsheetml/2017/richdata2" ref="B2:W4">
    <sortCondition descending="1" ref="S2:S4"/>
    <sortCondition descending="1" ref="N2:N4"/>
    <sortCondition descending="1" ref="L2:L4"/>
    <sortCondition ref="M2:M4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F Ma</cp:lastModifiedBy>
  <dcterms:created xsi:type="dcterms:W3CDTF">2025-05-16T14:05:44Z</dcterms:created>
  <dcterms:modified xsi:type="dcterms:W3CDTF">2025-05-19T10:38:38Z</dcterms:modified>
</cp:coreProperties>
</file>