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eorgiana\1 - Assignment\"/>
    </mc:Choice>
  </mc:AlternateContent>
  <xr:revisionPtr revIDLastSave="0" documentId="13_ncr:1_{99615F04-4E7F-406C-AF45-850608FF8ED3}" xr6:coauthVersionLast="47" xr6:coauthVersionMax="47" xr10:uidLastSave="{00000000-0000-0000-0000-000000000000}"/>
  <bookViews>
    <workbookView xWindow="5760" yWindow="3396" windowWidth="17280" windowHeight="8964" xr2:uid="{5EBE4F54-AD30-4CFC-98C7-4C92A84C693D}"/>
  </bookViews>
  <sheets>
    <sheet name="2022" sheetId="4" r:id="rId1"/>
    <sheet name="Sheet1" sheetId="8" r:id="rId2"/>
  </sheets>
  <definedNames>
    <definedName name="_xlnm._FilterDatabase" localSheetId="0" hidden="1">'2022'!$A$2:$X$2</definedName>
  </definedNames>
  <calcPr calcId="191029"/>
</workbook>
</file>

<file path=xl/calcChain.xml><?xml version="1.0" encoding="utf-8"?>
<calcChain xmlns="http://schemas.openxmlformats.org/spreadsheetml/2006/main">
  <c r="Q12" i="4" l="1"/>
  <c r="P12" i="4"/>
  <c r="O12" i="4"/>
  <c r="R12" i="4" s="1"/>
  <c r="N12" i="4"/>
  <c r="Q11" i="4"/>
  <c r="P11" i="4"/>
  <c r="O11" i="4"/>
  <c r="N11" i="4"/>
  <c r="Q10" i="4"/>
  <c r="P10" i="4"/>
  <c r="O10" i="4"/>
  <c r="N10" i="4"/>
  <c r="Q9" i="4"/>
  <c r="P9" i="4"/>
  <c r="O9" i="4"/>
  <c r="N9" i="4"/>
  <c r="Q8" i="4"/>
  <c r="P8" i="4"/>
  <c r="O8" i="4"/>
  <c r="N8" i="4"/>
  <c r="Q7" i="4"/>
  <c r="P7" i="4"/>
  <c r="O7" i="4"/>
  <c r="N7" i="4"/>
  <c r="Q6" i="4"/>
  <c r="P6" i="4"/>
  <c r="O6" i="4"/>
  <c r="N6" i="4"/>
  <c r="R7" i="4" l="1"/>
  <c r="R9" i="4"/>
  <c r="R6" i="4"/>
  <c r="R10" i="4"/>
  <c r="R11" i="4"/>
  <c r="R8" i="4"/>
  <c r="X7" i="8" l="1"/>
  <c r="W7" i="8"/>
  <c r="T7" i="8"/>
  <c r="S7" i="8"/>
  <c r="X6" i="8"/>
  <c r="W6" i="8"/>
  <c r="T6" i="8"/>
  <c r="S6" i="8"/>
  <c r="X5" i="8"/>
  <c r="W5" i="8"/>
  <c r="T5" i="8"/>
  <c r="S5" i="8"/>
  <c r="X4" i="8"/>
  <c r="W4" i="8"/>
  <c r="T4" i="8"/>
  <c r="S4" i="8"/>
  <c r="X3" i="8"/>
  <c r="W3" i="8"/>
  <c r="T3" i="8"/>
  <c r="S3" i="8"/>
  <c r="X2" i="8"/>
  <c r="W2" i="8"/>
  <c r="T2" i="8"/>
  <c r="S2" i="8"/>
  <c r="X1" i="8"/>
  <c r="W1" i="8"/>
  <c r="T1" i="8"/>
  <c r="S1" i="8"/>
  <c r="U5" i="4" l="1"/>
  <c r="U4" i="4"/>
  <c r="U3" i="4"/>
  <c r="X5" i="4"/>
  <c r="W5" i="4"/>
  <c r="X4" i="4"/>
  <c r="W4" i="4"/>
  <c r="X3" i="4"/>
  <c r="W3" i="4"/>
  <c r="T5" i="4"/>
  <c r="S5" i="4"/>
  <c r="P5" i="4"/>
  <c r="O5" i="4"/>
  <c r="N5" i="4"/>
  <c r="P3" i="4"/>
  <c r="O3" i="4"/>
  <c r="N3" i="4"/>
  <c r="P4" i="4"/>
  <c r="O4" i="4"/>
  <c r="N4" i="4"/>
  <c r="T3" i="4"/>
  <c r="S3" i="4"/>
  <c r="T4" i="4"/>
  <c r="S4" i="4"/>
  <c r="Q5" i="4" l="1"/>
  <c r="R5" i="4" s="1"/>
  <c r="Q3" i="4"/>
  <c r="R3" i="4" s="1"/>
  <c r="Q4" i="4"/>
  <c r="R4" i="4" s="1"/>
  <c r="R2" i="8"/>
  <c r="N2" i="8"/>
  <c r="R5" i="8"/>
  <c r="N5" i="8"/>
  <c r="R3" i="8"/>
  <c r="N3" i="8"/>
  <c r="R4" i="8"/>
  <c r="N4" i="8"/>
  <c r="O2" i="8"/>
  <c r="O3" i="8"/>
  <c r="O7" i="8"/>
  <c r="O4" i="8"/>
  <c r="O5" i="8"/>
  <c r="O1" i="8"/>
  <c r="O6" i="8"/>
  <c r="R6" i="8"/>
  <c r="N6" i="8"/>
  <c r="R1" i="8"/>
  <c r="Q6" i="8"/>
  <c r="Q5" i="8"/>
  <c r="Q7" i="8"/>
  <c r="Q2" i="8"/>
  <c r="Q3" i="8"/>
  <c r="Q1" i="8"/>
  <c r="Q4" i="8"/>
  <c r="P2" i="8"/>
  <c r="P4" i="8"/>
  <c r="P6" i="8"/>
  <c r="P5" i="8"/>
  <c r="P3" i="8"/>
  <c r="P1" i="8"/>
  <c r="P7" i="8"/>
  <c r="N1" i="8"/>
  <c r="N7" i="8"/>
  <c r="R7" i="8"/>
</calcChain>
</file>

<file path=xl/sharedStrings.xml><?xml version="1.0" encoding="utf-8"?>
<sst xmlns="http://schemas.openxmlformats.org/spreadsheetml/2006/main" count="76" uniqueCount="50">
  <si>
    <t>Ticker</t>
  </si>
  <si>
    <t>Name</t>
  </si>
  <si>
    <t>Market Cap (B HKD)</t>
  </si>
  <si>
    <t>Sector</t>
  </si>
  <si>
    <t>Revenue (B HKD)</t>
  </si>
  <si>
    <t>EPS (HKD)</t>
  </si>
  <si>
    <t>First_Close</t>
  </si>
  <si>
    <t>Last_Close</t>
  </si>
  <si>
    <t>Close_Difference</t>
  </si>
  <si>
    <t>Dividends</t>
  </si>
  <si>
    <t>ROA (%)</t>
  </si>
  <si>
    <t>PE_Ratio</t>
  </si>
  <si>
    <t>Growth (%)</t>
  </si>
  <si>
    <t>Communication Services</t>
  </si>
  <si>
    <t>Financial Services</t>
  </si>
  <si>
    <t>Consumer Cyclical</t>
  </si>
  <si>
    <t>0941.HK</t>
  </si>
  <si>
    <t>CHINA MOBILE</t>
  </si>
  <si>
    <t>3988.HK</t>
  </si>
  <si>
    <t>BANK OF CHINA</t>
  </si>
  <si>
    <t>0005.HK</t>
  </si>
  <si>
    <t>HSBC HOLDINGS</t>
  </si>
  <si>
    <t>0857.HK</t>
  </si>
  <si>
    <t>PETROCHINA</t>
  </si>
  <si>
    <t>Energy</t>
  </si>
  <si>
    <t>1211.HK</t>
  </si>
  <si>
    <t>BYD COMPANY</t>
  </si>
  <si>
    <t>3968.HK</t>
  </si>
  <si>
    <t>CM BANK</t>
  </si>
  <si>
    <t>0883.HK</t>
  </si>
  <si>
    <t>CNOOC</t>
  </si>
  <si>
    <t>1088.HK</t>
  </si>
  <si>
    <t>0728.HK</t>
  </si>
  <si>
    <t>0386.HK</t>
  </si>
  <si>
    <t>SINOPEC CORP</t>
  </si>
  <si>
    <t>1698.HK</t>
  </si>
  <si>
    <t>Market Cap Scoring</t>
  </si>
  <si>
    <t>ROA Scoring</t>
  </si>
  <si>
    <t>PE Scoring</t>
  </si>
  <si>
    <t>Growth Scoring</t>
  </si>
  <si>
    <t>Total</t>
  </si>
  <si>
    <t>CHINA TELECOM 2021</t>
  </si>
  <si>
    <t>CNOOC 2022</t>
  </si>
  <si>
    <t>TME-SW 2022</t>
  </si>
  <si>
    <t>CHINA SHENHUA</t>
  </si>
  <si>
    <t>CHINA TELECOM</t>
  </si>
  <si>
    <t>0762.HK</t>
  </si>
  <si>
    <t>CHINA UNICOM</t>
  </si>
  <si>
    <t>9961.HK</t>
  </si>
  <si>
    <t>TRIP.COM-S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</si>
</sst>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22"/>
      <color rgb="FF00B05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6C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33" borderId="0" xfId="0" applyFill="1"/>
    <xf numFmtId="4" fontId="0" fillId="0" borderId="0" xfId="0" applyNumberFormat="1"/>
    <xf numFmtId="4" fontId="0" fillId="33" borderId="0" xfId="0" applyNumberFormat="1" applyFill="1"/>
    <xf numFmtId="164" fontId="0" fillId="0" borderId="0" xfId="0" applyNumberFormat="1"/>
    <xf numFmtId="0" fontId="0" fillId="34" borderId="0" xfId="0" applyFill="1"/>
    <xf numFmtId="4" fontId="0" fillId="35" borderId="0" xfId="0" applyNumberFormat="1" applyFill="1"/>
    <xf numFmtId="0" fontId="0" fillId="35" borderId="0" xfId="0" applyFill="1"/>
    <xf numFmtId="3" fontId="0" fillId="33" borderId="0" xfId="0" applyNumberFormat="1" applyFill="1"/>
    <xf numFmtId="0" fontId="19" fillId="0" borderId="0" xfId="0" applyFont="1"/>
    <xf numFmtId="4" fontId="18" fillId="35" borderId="0" xfId="0" applyNumberFormat="1" applyFont="1" applyFill="1"/>
    <xf numFmtId="0" fontId="18" fillId="36" borderId="0" xfId="0" applyFont="1" applyFill="1"/>
    <xf numFmtId="4" fontId="18" fillId="36" borderId="0" xfId="0" applyNumberFormat="1" applyFont="1" applyFill="1"/>
    <xf numFmtId="1" fontId="18" fillId="35" borderId="0" xfId="0" applyNumberFormat="1" applyFont="1" applyFill="1"/>
    <xf numFmtId="0" fontId="18" fillId="35" borderId="0" xfId="0" applyFont="1" applyFill="1" applyAlignment="1">
      <alignment wrapText="1"/>
    </xf>
    <xf numFmtId="4" fontId="18" fillId="35" borderId="0" xfId="0" applyNumberFormat="1" applyFont="1" applyFill="1" applyAlignment="1">
      <alignment horizontal="right" wrapText="1"/>
    </xf>
    <xf numFmtId="4" fontId="0" fillId="37" borderId="0" xfId="0" applyNumberFormat="1" applyFill="1"/>
    <xf numFmtId="164" fontId="0" fillId="37" borderId="0" xfId="0" applyNumberFormat="1" applyFill="1"/>
    <xf numFmtId="4" fontId="18" fillId="37" borderId="0" xfId="0" applyNumberFormat="1" applyFont="1" applyFill="1"/>
    <xf numFmtId="4" fontId="18" fillId="37" borderId="10" xfId="0" applyNumberFormat="1" applyFont="1" applyFill="1" applyBorder="1" applyAlignment="1">
      <alignment horizontal="right" wrapText="1"/>
    </xf>
    <xf numFmtId="1" fontId="18" fillId="37" borderId="0" xfId="0" applyNumberFormat="1" applyFont="1" applyFill="1"/>
    <xf numFmtId="0" fontId="0" fillId="37" borderId="0" xfId="0" applyFill="1"/>
    <xf numFmtId="0" fontId="0" fillId="38" borderId="0" xfId="0" applyFill="1"/>
    <xf numFmtId="4" fontId="0" fillId="38" borderId="0" xfId="0" applyNumberFormat="1" applyFill="1"/>
    <xf numFmtId="164" fontId="0" fillId="38" borderId="0" xfId="0" applyNumberFormat="1" applyFill="1"/>
    <xf numFmtId="4" fontId="0" fillId="33" borderId="10" xfId="0" applyNumberFormat="1" applyFill="1" applyBorder="1" applyAlignment="1">
      <alignment horizontal="right" wrapText="1"/>
    </xf>
    <xf numFmtId="1" fontId="0" fillId="33" borderId="0" xfId="0" applyNumberFormat="1" applyFill="1"/>
    <xf numFmtId="164" fontId="0" fillId="33" borderId="0" xfId="0" applyNumberFormat="1" applyFill="1"/>
    <xf numFmtId="0" fontId="0" fillId="39" borderId="0" xfId="0" applyFill="1"/>
    <xf numFmtId="4" fontId="0" fillId="39" borderId="0" xfId="0" applyNumberFormat="1" applyFill="1"/>
    <xf numFmtId="164" fontId="0" fillId="39" borderId="0" xfId="0" applyNumberFormat="1" applyFill="1"/>
    <xf numFmtId="3" fontId="18" fillId="36" borderId="0" xfId="0" applyNumberFormat="1" applyFont="1" applyFill="1"/>
    <xf numFmtId="4" fontId="0" fillId="34" borderId="0" xfId="0" applyNumberFormat="1" applyFill="1"/>
    <xf numFmtId="16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27C-6CBB-458B-AAB1-AD2C1284D59A}">
  <dimension ref="A1:X772"/>
  <sheetViews>
    <sheetView tabSelected="1" workbookViewId="0">
      <pane ySplit="2" topLeftCell="A3" activePane="bottomLeft" state="frozen"/>
      <selection pane="bottomLeft" activeCell="B6" sqref="B6"/>
    </sheetView>
  </sheetViews>
  <sheetFormatPr defaultRowHeight="16.2" customHeight="1" x14ac:dyDescent="0.3"/>
  <cols>
    <col min="1" max="1" width="9.88671875" bestFit="1" customWidth="1"/>
    <col min="2" max="2" width="28.77734375" style="2" customWidth="1"/>
    <col min="3" max="3" width="19.109375" style="2" bestFit="1" customWidth="1"/>
    <col min="4" max="4" width="21.21875" style="2" bestFit="1" customWidth="1"/>
    <col min="5" max="5" width="16.77734375" style="2" bestFit="1" customWidth="1"/>
    <col min="6" max="6" width="11.77734375" style="2" bestFit="1" customWidth="1"/>
    <col min="7" max="7" width="12.21875" style="2" bestFit="1" customWidth="1"/>
    <col min="8" max="8" width="12" style="2" bestFit="1" customWidth="1"/>
    <col min="9" max="9" width="17.109375" style="2" bestFit="1" customWidth="1"/>
    <col min="10" max="10" width="12.109375" style="4" bestFit="1" customWidth="1"/>
    <col min="11" max="11" width="9.77734375" style="2" bestFit="1" customWidth="1"/>
    <col min="12" max="12" width="11.77734375" style="2" bestFit="1" customWidth="1"/>
    <col min="13" max="13" width="12.109375" style="2" bestFit="1" customWidth="1"/>
    <col min="14" max="14" width="20.109375" customWidth="1"/>
    <col min="15" max="15" width="19.109375" style="2" customWidth="1"/>
    <col min="16" max="16" width="9.77734375" style="2" customWidth="1"/>
    <col min="17" max="17" width="11.77734375" style="2" customWidth="1"/>
    <col min="18" max="18" width="11" customWidth="1"/>
    <col min="19" max="19" width="11.6640625" customWidth="1"/>
    <col min="20" max="20" width="23.44140625" customWidth="1"/>
    <col min="21" max="21" width="18.44140625" customWidth="1"/>
  </cols>
  <sheetData>
    <row r="1" spans="1:24" ht="39" customHeight="1" x14ac:dyDescent="0.55000000000000004">
      <c r="A1" s="9">
        <v>2022</v>
      </c>
      <c r="N1" s="7">
        <v>0.5</v>
      </c>
      <c r="O1" s="6">
        <v>0.2</v>
      </c>
      <c r="P1" s="6">
        <v>0.2</v>
      </c>
      <c r="Q1" s="6">
        <v>0.1</v>
      </c>
    </row>
    <row r="2" spans="1:24" ht="16.2" customHeight="1" thickBot="1" x14ac:dyDescent="0.35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4" t="s">
        <v>9</v>
      </c>
      <c r="K2" s="2" t="s">
        <v>10</v>
      </c>
      <c r="L2" s="2" t="s">
        <v>11</v>
      </c>
      <c r="M2" s="2" t="s">
        <v>12</v>
      </c>
      <c r="N2" s="6" t="s">
        <v>39</v>
      </c>
      <c r="O2" s="6" t="s">
        <v>36</v>
      </c>
      <c r="P2" s="6" t="s">
        <v>37</v>
      </c>
      <c r="Q2" s="6" t="s">
        <v>38</v>
      </c>
      <c r="R2" s="6" t="s">
        <v>40</v>
      </c>
    </row>
    <row r="3" spans="1:24" s="11" customFormat="1" ht="16.2" customHeight="1" thickBot="1" x14ac:dyDescent="0.35">
      <c r="A3" s="21" t="s">
        <v>29</v>
      </c>
      <c r="B3" s="16" t="s">
        <v>42</v>
      </c>
      <c r="C3" s="16">
        <v>849.03205273599997</v>
      </c>
      <c r="D3" s="16" t="s">
        <v>24</v>
      </c>
      <c r="E3" s="16">
        <v>475.44749999999999</v>
      </c>
      <c r="F3" s="16">
        <v>3.3330000000000002</v>
      </c>
      <c r="G3" s="16">
        <v>5.7276999999999996</v>
      </c>
      <c r="H3" s="16">
        <v>8.3562100000000008</v>
      </c>
      <c r="I3" s="16">
        <v>2.6285099999999999</v>
      </c>
      <c r="J3" s="17">
        <v>1.88</v>
      </c>
      <c r="K3" s="16">
        <v>31.24</v>
      </c>
      <c r="L3" s="16">
        <v>2.5071137113711299</v>
      </c>
      <c r="M3" s="16">
        <v>78.709999999999994</v>
      </c>
      <c r="N3" s="18">
        <f t="shared" ref="N3:N12" si="0">+M3*$N$1</f>
        <v>39.354999999999997</v>
      </c>
      <c r="O3" s="18">
        <f t="shared" ref="O3:O12" si="1">+(C3/100)*$O$1</f>
        <v>1.698064105472</v>
      </c>
      <c r="P3" s="18">
        <f t="shared" ref="P3:P12" si="2">+K3*$P$1</f>
        <v>6.2480000000000002</v>
      </c>
      <c r="Q3" s="18">
        <f t="shared" ref="Q3:Q12" si="3">IF(L3&gt;X3,-20*$Q$1,IF(L3&lt;W3,-20*$Q$1,0))</f>
        <v>-2</v>
      </c>
      <c r="R3" s="18">
        <f t="shared" ref="R3:R12" si="4">+N3+Q3+P3+O3</f>
        <v>45.301064105471994</v>
      </c>
      <c r="S3" s="18" t="str">
        <f t="shared" ref="S3:T5" si="5">+A3</f>
        <v>0883.HK</v>
      </c>
      <c r="T3" s="18" t="str">
        <f t="shared" si="5"/>
        <v>CNOOC 2022</v>
      </c>
      <c r="U3" s="16" t="str">
        <f t="shared" ref="U3:U5" si="6">+D3</f>
        <v>Energy</v>
      </c>
      <c r="V3" s="19">
        <v>25.922499999999999</v>
      </c>
      <c r="W3" s="20">
        <f t="shared" ref="W3:W5" si="7">V3-V3*0.2</f>
        <v>20.738</v>
      </c>
      <c r="X3" s="20">
        <f t="shared" ref="X3:X5" si="8">+V3*0.2+V3</f>
        <v>31.106999999999999</v>
      </c>
    </row>
    <row r="4" spans="1:24" s="11" customFormat="1" ht="16.2" customHeight="1" thickBot="1" x14ac:dyDescent="0.35">
      <c r="A4" s="21" t="s">
        <v>35</v>
      </c>
      <c r="B4" s="16" t="s">
        <v>43</v>
      </c>
      <c r="C4" s="16">
        <v>198.00822579199999</v>
      </c>
      <c r="D4" s="16" t="s">
        <v>13</v>
      </c>
      <c r="E4" s="16">
        <v>31.172899999999998</v>
      </c>
      <c r="F4" s="16">
        <v>1.2649999999999999</v>
      </c>
      <c r="G4" s="16">
        <v>18.169170000000001</v>
      </c>
      <c r="H4" s="16">
        <v>32.509050000000002</v>
      </c>
      <c r="I4" s="16">
        <v>14.339880000000001</v>
      </c>
      <c r="J4" s="17">
        <v>0</v>
      </c>
      <c r="K4" s="16">
        <v>9.27</v>
      </c>
      <c r="L4" s="16">
        <v>25.6988537549407</v>
      </c>
      <c r="M4" s="16">
        <v>78.92</v>
      </c>
      <c r="N4" s="18">
        <f t="shared" si="0"/>
        <v>39.46</v>
      </c>
      <c r="O4" s="18">
        <f t="shared" si="1"/>
        <v>0.39601645158400001</v>
      </c>
      <c r="P4" s="18">
        <f t="shared" si="2"/>
        <v>1.8540000000000001</v>
      </c>
      <c r="Q4" s="18">
        <f t="shared" si="3"/>
        <v>-2</v>
      </c>
      <c r="R4" s="18">
        <f t="shared" si="4"/>
        <v>39.710016451584004</v>
      </c>
      <c r="S4" s="18" t="str">
        <f t="shared" si="5"/>
        <v>1698.HK</v>
      </c>
      <c r="T4" s="18" t="str">
        <f t="shared" si="5"/>
        <v>TME-SW 2022</v>
      </c>
      <c r="U4" s="16" t="str">
        <f t="shared" si="6"/>
        <v>Communication Services</v>
      </c>
      <c r="V4" s="19">
        <v>34.85</v>
      </c>
      <c r="W4" s="20">
        <f t="shared" si="7"/>
        <v>27.880000000000003</v>
      </c>
      <c r="X4" s="20">
        <f t="shared" si="8"/>
        <v>41.82</v>
      </c>
    </row>
    <row r="5" spans="1:24" ht="16.2" customHeight="1" x14ac:dyDescent="0.3">
      <c r="A5" s="22" t="s">
        <v>31</v>
      </c>
      <c r="B5" s="23" t="s">
        <v>44</v>
      </c>
      <c r="C5" s="23">
        <v>821.38057932799995</v>
      </c>
      <c r="D5" s="23" t="s">
        <v>24</v>
      </c>
      <c r="E5" s="23">
        <v>378.98630000000003</v>
      </c>
      <c r="F5" s="23">
        <v>3.8555000000000001</v>
      </c>
      <c r="G5" s="23">
        <v>13.702970000000001</v>
      </c>
      <c r="H5" s="23">
        <v>18.797370000000001</v>
      </c>
      <c r="I5" s="23">
        <v>5.0944000000000003</v>
      </c>
      <c r="J5" s="24">
        <v>3.125</v>
      </c>
      <c r="K5" s="23">
        <v>21.41</v>
      </c>
      <c r="L5" s="23">
        <v>4.8754688107897799</v>
      </c>
      <c r="M5" s="23">
        <v>59.98</v>
      </c>
      <c r="N5" s="10">
        <f t="shared" si="0"/>
        <v>29.99</v>
      </c>
      <c r="O5" s="10">
        <f t="shared" si="1"/>
        <v>1.6427611586559998</v>
      </c>
      <c r="P5" s="10">
        <f t="shared" si="2"/>
        <v>4.282</v>
      </c>
      <c r="Q5" s="10">
        <f t="shared" si="3"/>
        <v>-2</v>
      </c>
      <c r="R5" s="10">
        <f t="shared" si="4"/>
        <v>33.914761158655999</v>
      </c>
      <c r="S5" s="10" t="str">
        <f t="shared" si="5"/>
        <v>1088.HK</v>
      </c>
      <c r="T5" s="10" t="str">
        <f t="shared" si="5"/>
        <v>CHINA SHENHUA</v>
      </c>
      <c r="U5" s="16" t="str">
        <f t="shared" si="6"/>
        <v>Energy</v>
      </c>
      <c r="V5" s="15">
        <v>25.922499999999999</v>
      </c>
      <c r="W5" s="20">
        <f t="shared" si="7"/>
        <v>20.738</v>
      </c>
      <c r="X5" s="20">
        <f t="shared" si="8"/>
        <v>31.106999999999999</v>
      </c>
    </row>
    <row r="6" spans="1:24" ht="16.2" customHeight="1" x14ac:dyDescent="0.3">
      <c r="A6" s="1" t="s">
        <v>32</v>
      </c>
      <c r="B6" s="3" t="s">
        <v>45</v>
      </c>
      <c r="C6" s="3">
        <v>740.361895936</v>
      </c>
      <c r="D6" s="3" t="s">
        <v>13</v>
      </c>
      <c r="E6" s="3">
        <v>529.59280000000001</v>
      </c>
      <c r="F6" s="3">
        <v>0.33</v>
      </c>
      <c r="G6" s="3">
        <v>2.03328</v>
      </c>
      <c r="H6" s="3">
        <v>2.7126999999999999</v>
      </c>
      <c r="I6" s="3">
        <v>0.67941999999999902</v>
      </c>
      <c r="J6" s="27">
        <v>0.33673399999999998</v>
      </c>
      <c r="K6" s="3">
        <v>18.32</v>
      </c>
      <c r="L6" s="3">
        <v>8.22030303030302</v>
      </c>
      <c r="M6" s="3">
        <v>49.98</v>
      </c>
      <c r="N6" s="10">
        <f t="shared" si="0"/>
        <v>24.99</v>
      </c>
      <c r="O6" s="10">
        <f t="shared" si="1"/>
        <v>1.4807237918720002</v>
      </c>
      <c r="P6" s="10">
        <f t="shared" si="2"/>
        <v>3.6640000000000001</v>
      </c>
      <c r="Q6" s="10">
        <f t="shared" si="3"/>
        <v>-2</v>
      </c>
      <c r="R6" s="10">
        <f t="shared" si="4"/>
        <v>28.134723791871998</v>
      </c>
      <c r="S6" s="10"/>
      <c r="T6" s="10"/>
      <c r="U6" s="14"/>
      <c r="V6" s="15"/>
      <c r="W6" s="13"/>
      <c r="X6" s="13"/>
    </row>
    <row r="7" spans="1:24" s="1" customFormat="1" ht="16.2" customHeight="1" x14ac:dyDescent="0.3">
      <c r="A7" s="28" t="s">
        <v>46</v>
      </c>
      <c r="B7" s="29" t="s">
        <v>47</v>
      </c>
      <c r="C7" s="29">
        <v>272.01622835199998</v>
      </c>
      <c r="D7" s="29" t="s">
        <v>13</v>
      </c>
      <c r="E7" s="29">
        <v>390.4384</v>
      </c>
      <c r="F7" s="29">
        <v>0.60499999999999998</v>
      </c>
      <c r="G7" s="29">
        <v>3.1808000000000001</v>
      </c>
      <c r="H7" s="29">
        <v>4.2621200000000004</v>
      </c>
      <c r="I7" s="29">
        <v>1.0813200000000001</v>
      </c>
      <c r="J7" s="30">
        <v>0.30374000000000001</v>
      </c>
      <c r="K7" s="29">
        <v>18.57</v>
      </c>
      <c r="L7" s="29">
        <v>7.0448264462809904</v>
      </c>
      <c r="M7" s="29">
        <v>43.54</v>
      </c>
      <c r="N7" s="10">
        <f t="shared" si="0"/>
        <v>21.77</v>
      </c>
      <c r="O7" s="10">
        <f t="shared" si="1"/>
        <v>0.54403245670399991</v>
      </c>
      <c r="P7" s="10">
        <f t="shared" si="2"/>
        <v>3.7140000000000004</v>
      </c>
      <c r="Q7" s="10">
        <f t="shared" si="3"/>
        <v>-2</v>
      </c>
      <c r="R7" s="10">
        <f t="shared" si="4"/>
        <v>24.028032456704</v>
      </c>
      <c r="S7" s="10"/>
      <c r="T7" s="10"/>
      <c r="U7" s="14"/>
      <c r="V7" s="15"/>
      <c r="W7" s="13"/>
      <c r="X7" s="13"/>
    </row>
    <row r="8" spans="1:24" ht="16.2" customHeight="1" x14ac:dyDescent="0.3">
      <c r="A8" s="11" t="s">
        <v>32</v>
      </c>
      <c r="B8" s="12" t="s">
        <v>41</v>
      </c>
      <c r="C8" s="31">
        <v>740.36189590000004</v>
      </c>
      <c r="D8" s="12" t="s">
        <v>13</v>
      </c>
      <c r="E8" s="12">
        <v>483.50830000000002</v>
      </c>
      <c r="F8" s="12">
        <v>0.34100000000000003</v>
      </c>
      <c r="G8" s="12">
        <v>1.56725</v>
      </c>
      <c r="H8" s="12">
        <v>2.04114</v>
      </c>
      <c r="I8" s="12">
        <v>0.47388999999999998</v>
      </c>
      <c r="J8" s="12">
        <v>0.125</v>
      </c>
      <c r="K8" s="12">
        <v>18.649999999999999</v>
      </c>
      <c r="L8" s="12">
        <v>5.9857478009999996</v>
      </c>
      <c r="M8" s="11">
        <v>38.21</v>
      </c>
      <c r="N8" s="12">
        <f t="shared" si="0"/>
        <v>19.105</v>
      </c>
      <c r="O8" s="12">
        <f t="shared" si="1"/>
        <v>1.4807237918</v>
      </c>
      <c r="P8" s="12">
        <f t="shared" si="2"/>
        <v>3.73</v>
      </c>
      <c r="Q8" s="12">
        <f t="shared" si="3"/>
        <v>-2</v>
      </c>
      <c r="R8" s="12">
        <f t="shared" si="4"/>
        <v>22.3157237918</v>
      </c>
      <c r="S8" s="10"/>
      <c r="T8" s="10"/>
      <c r="U8" s="14"/>
      <c r="V8" s="15"/>
      <c r="W8" s="13"/>
      <c r="X8" s="13"/>
    </row>
    <row r="9" spans="1:24" ht="16.2" customHeight="1" x14ac:dyDescent="0.3">
      <c r="A9" s="5" t="s">
        <v>16</v>
      </c>
      <c r="B9" s="32" t="s">
        <v>17</v>
      </c>
      <c r="C9" s="32">
        <v>1880.59025408</v>
      </c>
      <c r="D9" s="32" t="s">
        <v>13</v>
      </c>
      <c r="E9" s="32">
        <v>1030.9848999999999</v>
      </c>
      <c r="F9" s="32">
        <v>6.468</v>
      </c>
      <c r="G9" s="32">
        <v>37.485970000000002</v>
      </c>
      <c r="H9" s="32">
        <v>45.078879999999998</v>
      </c>
      <c r="I9" s="32">
        <v>7.5929099999999901</v>
      </c>
      <c r="J9" s="33">
        <v>4.63</v>
      </c>
      <c r="K9" s="32">
        <v>20.75</v>
      </c>
      <c r="L9" s="32">
        <v>6.9695238095237997</v>
      </c>
      <c r="M9" s="32">
        <v>32.61</v>
      </c>
      <c r="N9" s="10">
        <f t="shared" si="0"/>
        <v>16.305</v>
      </c>
      <c r="O9" s="10">
        <f t="shared" si="1"/>
        <v>3.7611805081600007</v>
      </c>
      <c r="P9" s="10">
        <f t="shared" si="2"/>
        <v>4.1500000000000004</v>
      </c>
      <c r="Q9" s="10">
        <f t="shared" si="3"/>
        <v>-2</v>
      </c>
      <c r="R9" s="10">
        <f t="shared" si="4"/>
        <v>22.216180508160001</v>
      </c>
      <c r="S9" s="10"/>
      <c r="T9" s="10"/>
      <c r="U9" s="14"/>
      <c r="V9" s="15"/>
      <c r="W9" s="13"/>
      <c r="X9" s="13"/>
    </row>
    <row r="10" spans="1:24" ht="16.2" customHeight="1" x14ac:dyDescent="0.3">
      <c r="A10" s="1" t="s">
        <v>48</v>
      </c>
      <c r="B10" s="3" t="s">
        <v>49</v>
      </c>
      <c r="C10" s="3">
        <v>330.72313139200003</v>
      </c>
      <c r="D10" s="3" t="s">
        <v>15</v>
      </c>
      <c r="E10" s="3">
        <v>22.042899999999999</v>
      </c>
      <c r="F10" s="3">
        <v>2.387</v>
      </c>
      <c r="G10" s="3">
        <v>190.37762000000001</v>
      </c>
      <c r="H10" s="3">
        <v>273.42426</v>
      </c>
      <c r="I10" s="3">
        <v>83.046639999999996</v>
      </c>
      <c r="J10" s="27">
        <v>0</v>
      </c>
      <c r="K10" s="3">
        <v>3.12</v>
      </c>
      <c r="L10" s="3">
        <v>114.5472392124</v>
      </c>
      <c r="M10" s="3">
        <v>43.62</v>
      </c>
      <c r="N10" s="10">
        <f t="shared" si="0"/>
        <v>21.81</v>
      </c>
      <c r="O10" s="10">
        <f t="shared" si="1"/>
        <v>0.66144626278400009</v>
      </c>
      <c r="P10" s="10">
        <f t="shared" si="2"/>
        <v>0.62400000000000011</v>
      </c>
      <c r="Q10" s="10">
        <f t="shared" si="3"/>
        <v>-2</v>
      </c>
      <c r="R10" s="10">
        <f t="shared" si="4"/>
        <v>21.095446262783998</v>
      </c>
      <c r="S10" s="10"/>
      <c r="T10" s="10"/>
      <c r="U10" s="14"/>
      <c r="V10" s="15"/>
      <c r="W10" s="13"/>
      <c r="X10" s="13"/>
    </row>
    <row r="11" spans="1:24" ht="16.2" customHeight="1" x14ac:dyDescent="0.3">
      <c r="A11" t="s">
        <v>33</v>
      </c>
      <c r="B11" s="2" t="s">
        <v>34</v>
      </c>
      <c r="C11" s="2">
        <v>697.87510374399994</v>
      </c>
      <c r="D11" s="2" t="s">
        <v>24</v>
      </c>
      <c r="E11" s="2">
        <v>3648.6406000000002</v>
      </c>
      <c r="F11" s="2">
        <v>0.60940000000000005</v>
      </c>
      <c r="G11" s="2">
        <v>2.7480799999999999</v>
      </c>
      <c r="H11" s="2">
        <v>3.23996</v>
      </c>
      <c r="I11" s="2">
        <v>0.49187999999999998</v>
      </c>
      <c r="J11" s="4">
        <v>0.54669999999999996</v>
      </c>
      <c r="K11" s="2">
        <v>12.4</v>
      </c>
      <c r="L11" s="2">
        <v>5.3166393173613304</v>
      </c>
      <c r="M11" s="2">
        <v>37.79</v>
      </c>
      <c r="N11" s="10">
        <f t="shared" si="0"/>
        <v>18.895</v>
      </c>
      <c r="O11" s="10">
        <f t="shared" si="1"/>
        <v>1.3957502074879999</v>
      </c>
      <c r="P11" s="10">
        <f t="shared" si="2"/>
        <v>2.4800000000000004</v>
      </c>
      <c r="Q11" s="10">
        <f t="shared" si="3"/>
        <v>-2</v>
      </c>
      <c r="R11" s="10">
        <f t="shared" si="4"/>
        <v>20.770750207488</v>
      </c>
      <c r="S11" s="10"/>
      <c r="T11" s="10"/>
      <c r="U11" s="14"/>
      <c r="V11" s="15"/>
      <c r="W11" s="13"/>
      <c r="X11" s="13"/>
    </row>
    <row r="12" spans="1:24" ht="16.2" customHeight="1" x14ac:dyDescent="0.3">
      <c r="A12" t="s">
        <v>22</v>
      </c>
      <c r="B12" s="2" t="s">
        <v>23</v>
      </c>
      <c r="C12" s="2">
        <v>1566.1504921600001</v>
      </c>
      <c r="D12" s="2" t="s">
        <v>24</v>
      </c>
      <c r="E12" s="2">
        <v>3563.0837000000001</v>
      </c>
      <c r="F12" s="2">
        <v>0.89100000000000001</v>
      </c>
      <c r="G12" s="2">
        <v>2.7034199999999999</v>
      </c>
      <c r="H12" s="2">
        <v>3.0482999999999998</v>
      </c>
      <c r="I12" s="2">
        <v>0.34487999999999902</v>
      </c>
      <c r="J12" s="4">
        <v>0.34649000000000002</v>
      </c>
      <c r="K12" s="2">
        <v>18.41</v>
      </c>
      <c r="L12" s="2">
        <v>3.42121212121212</v>
      </c>
      <c r="M12" s="2">
        <v>25.57</v>
      </c>
      <c r="N12" s="10">
        <f t="shared" si="0"/>
        <v>12.785</v>
      </c>
      <c r="O12" s="10">
        <f t="shared" si="1"/>
        <v>3.1323009843200005</v>
      </c>
      <c r="P12" s="10">
        <f t="shared" si="2"/>
        <v>3.6820000000000004</v>
      </c>
      <c r="Q12" s="10">
        <f t="shared" si="3"/>
        <v>-2</v>
      </c>
      <c r="R12" s="10">
        <f t="shared" si="4"/>
        <v>17.599300984320003</v>
      </c>
      <c r="S12" s="10"/>
      <c r="T12" s="10"/>
      <c r="U12" s="14"/>
      <c r="V12" s="15"/>
      <c r="W12" s="13"/>
      <c r="X12" s="13"/>
    </row>
    <row r="13" spans="1:24" ht="16.2" customHeight="1" x14ac:dyDescent="0.3">
      <c r="N13" s="10"/>
      <c r="O13" s="10"/>
      <c r="P13" s="10"/>
      <c r="Q13" s="10"/>
      <c r="R13" s="10"/>
      <c r="S13" s="10"/>
      <c r="T13" s="10"/>
      <c r="U13" s="14"/>
      <c r="V13" s="15"/>
      <c r="W13" s="13"/>
      <c r="X13" s="13"/>
    </row>
    <row r="14" spans="1:24" ht="16.2" customHeight="1" x14ac:dyDescent="0.3">
      <c r="N14" s="10"/>
      <c r="O14" s="10"/>
      <c r="P14" s="10"/>
      <c r="Q14" s="10"/>
      <c r="R14" s="10"/>
      <c r="S14" s="10"/>
      <c r="T14" s="10"/>
      <c r="U14" s="14"/>
      <c r="V14" s="15"/>
      <c r="W14" s="13"/>
      <c r="X14" s="13"/>
    </row>
    <row r="15" spans="1:24" ht="16.2" customHeight="1" x14ac:dyDescent="0.3">
      <c r="N15" s="10"/>
      <c r="O15" s="10"/>
      <c r="P15" s="10"/>
      <c r="Q15" s="10"/>
      <c r="R15" s="10"/>
      <c r="S15" s="10"/>
      <c r="T15" s="10"/>
      <c r="U15" s="14"/>
      <c r="V15" s="15"/>
      <c r="W15" s="13"/>
      <c r="X15" s="13"/>
    </row>
    <row r="16" spans="1:24" ht="16.2" customHeight="1" x14ac:dyDescent="0.3">
      <c r="N16" s="10"/>
      <c r="O16" s="10"/>
      <c r="P16" s="10"/>
      <c r="Q16" s="10"/>
      <c r="R16" s="10"/>
      <c r="S16" s="10"/>
      <c r="T16" s="10"/>
      <c r="U16" s="14"/>
      <c r="V16" s="15"/>
      <c r="W16" s="13"/>
      <c r="X16" s="13"/>
    </row>
    <row r="17" spans="14:24" ht="16.2" customHeight="1" x14ac:dyDescent="0.3">
      <c r="N17" s="10"/>
      <c r="O17" s="10"/>
      <c r="P17" s="10"/>
      <c r="Q17" s="10"/>
      <c r="R17" s="10"/>
      <c r="S17" s="10"/>
      <c r="T17" s="10"/>
      <c r="U17" s="14"/>
      <c r="V17" s="15"/>
      <c r="W17" s="13"/>
      <c r="X17" s="13"/>
    </row>
    <row r="18" spans="14:24" ht="16.2" customHeight="1" x14ac:dyDescent="0.3">
      <c r="N18" s="10"/>
      <c r="O18" s="10"/>
      <c r="P18" s="10"/>
      <c r="Q18" s="10"/>
      <c r="R18" s="10"/>
      <c r="S18" s="10"/>
      <c r="T18" s="10"/>
      <c r="U18" s="14"/>
      <c r="V18" s="15"/>
      <c r="W18" s="13"/>
      <c r="X18" s="13"/>
    </row>
    <row r="19" spans="14:24" ht="16.2" customHeight="1" x14ac:dyDescent="0.3">
      <c r="N19" s="10"/>
      <c r="O19" s="10"/>
      <c r="P19" s="10"/>
      <c r="Q19" s="10"/>
      <c r="R19" s="10"/>
      <c r="S19" s="10"/>
      <c r="T19" s="10"/>
      <c r="U19" s="14"/>
      <c r="V19" s="15"/>
      <c r="W19" s="13"/>
      <c r="X19" s="13"/>
    </row>
    <row r="20" spans="14:24" ht="16.2" customHeight="1" x14ac:dyDescent="0.3">
      <c r="N20" s="10"/>
      <c r="O20" s="10"/>
      <c r="P20" s="10"/>
      <c r="Q20" s="10"/>
      <c r="R20" s="10"/>
      <c r="S20" s="10"/>
      <c r="T20" s="10"/>
      <c r="U20" s="14"/>
      <c r="V20" s="15"/>
      <c r="W20" s="13"/>
      <c r="X20" s="13"/>
    </row>
    <row r="772" spans="1:17" s="1" customFormat="1" ht="16.2" customHeight="1" x14ac:dyDescent="0.3">
      <c r="A772"/>
      <c r="B772" s="2"/>
      <c r="C772" s="2"/>
      <c r="D772" s="2"/>
      <c r="E772" s="2"/>
      <c r="F772" s="2"/>
      <c r="G772" s="2"/>
      <c r="H772" s="2"/>
      <c r="I772" s="2"/>
      <c r="J772" s="4"/>
      <c r="K772" s="2"/>
      <c r="L772" s="2"/>
      <c r="M772" s="2"/>
      <c r="O772" s="2"/>
      <c r="P772" s="2"/>
      <c r="Q772" s="2"/>
    </row>
  </sheetData>
  <autoFilter ref="A2:X2" xr:uid="{8868E27C-6CBB-458B-AAB1-AD2C1284D59A}">
    <sortState xmlns:xlrd2="http://schemas.microsoft.com/office/spreadsheetml/2017/richdata2" ref="A3:X67">
      <sortCondition descending="1" ref="R2"/>
    </sortState>
  </autoFilter>
  <sortState xmlns:xlrd2="http://schemas.microsoft.com/office/spreadsheetml/2017/richdata2" ref="A5:M20">
    <sortCondition descending="1" ref="M5:M20"/>
    <sortCondition descending="1" ref="K5:K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0BAD-9726-4216-8060-AA8D45B73B48}">
  <dimension ref="A1:X7"/>
  <sheetViews>
    <sheetView workbookViewId="0">
      <selection sqref="A1:X7"/>
    </sheetView>
  </sheetViews>
  <sheetFormatPr defaultRowHeight="14.4" x14ac:dyDescent="0.3"/>
  <sheetData>
    <row r="1" spans="1:24" ht="15" thickBot="1" x14ac:dyDescent="0.35">
      <c r="A1" s="1" t="s">
        <v>18</v>
      </c>
      <c r="B1" s="3" t="s">
        <v>19</v>
      </c>
      <c r="C1" s="8">
        <v>1681.7883710000001</v>
      </c>
      <c r="D1" s="3" t="s">
        <v>14</v>
      </c>
      <c r="E1" s="3">
        <v>664.48910000000001</v>
      </c>
      <c r="F1" s="3">
        <v>0.77</v>
      </c>
      <c r="G1" s="3">
        <v>1.77667</v>
      </c>
      <c r="H1" s="3">
        <v>2.0683600000000002</v>
      </c>
      <c r="I1" s="3">
        <v>0.29169</v>
      </c>
      <c r="J1" s="3">
        <v>0.23764299999999999</v>
      </c>
      <c r="K1" s="3">
        <v>24.42</v>
      </c>
      <c r="L1" s="3">
        <v>2.6861818180000001</v>
      </c>
      <c r="M1" s="1">
        <v>29.79</v>
      </c>
      <c r="N1" s="3">
        <f t="shared" ref="N1:N7" ca="1" si="0">+M1*$N$1</f>
        <v>14.895</v>
      </c>
      <c r="O1" s="3">
        <f t="shared" ref="O1:O7" ca="1" si="1">+(C1/100)*$O$1</f>
        <v>3.3635767420000002</v>
      </c>
      <c r="P1" s="3">
        <f t="shared" ref="P1:P7" ca="1" si="2">+K1*$P$1</f>
        <v>4.8840000000000003</v>
      </c>
      <c r="Q1" s="3">
        <f t="shared" ref="Q1:Q7" ca="1" si="3">IF(L1&gt;X1,-20*$Q$1,IF(L1&lt;W1,-20*$Q$1,0))</f>
        <v>-2</v>
      </c>
      <c r="R1" s="3">
        <f t="shared" ref="R1:R7" ca="1" si="4">+N1+Q1+P1+O1</f>
        <v>21.142576741999999</v>
      </c>
      <c r="S1" s="3" t="str">
        <f t="shared" ref="S1:T7" si="5">+A1</f>
        <v>3988.HK</v>
      </c>
      <c r="T1" s="3" t="str">
        <f t="shared" si="5"/>
        <v>BANK OF CHINA</v>
      </c>
      <c r="U1" s="3" t="s">
        <v>14</v>
      </c>
      <c r="V1" s="25">
        <v>17.66</v>
      </c>
      <c r="W1" s="26">
        <f t="shared" ref="W1:W7" si="6">V1-V1*0.2</f>
        <v>14.128</v>
      </c>
      <c r="X1" s="26">
        <f t="shared" ref="X1:X7" si="7">+V1*0.2+V1</f>
        <v>21.192</v>
      </c>
    </row>
    <row r="2" spans="1:24" ht="15" thickBot="1" x14ac:dyDescent="0.35">
      <c r="A2" s="1" t="s">
        <v>29</v>
      </c>
      <c r="B2" s="3" t="s">
        <v>30</v>
      </c>
      <c r="C2" s="8">
        <v>849.03205270000001</v>
      </c>
      <c r="D2" s="3" t="s">
        <v>24</v>
      </c>
      <c r="E2" s="3">
        <v>273.57220000000001</v>
      </c>
      <c r="F2" s="3">
        <v>1.7270000000000001</v>
      </c>
      <c r="G2" s="3">
        <v>4.6660399999999997</v>
      </c>
      <c r="H2" s="3">
        <v>5.6852200000000002</v>
      </c>
      <c r="I2" s="3">
        <v>1.01918</v>
      </c>
      <c r="J2" s="3">
        <v>0.55000000000000004</v>
      </c>
      <c r="K2" s="3">
        <v>22.22</v>
      </c>
      <c r="L2" s="3">
        <v>3.2919629420000001</v>
      </c>
      <c r="M2" s="1">
        <v>33.630000000000003</v>
      </c>
      <c r="N2" s="3">
        <f t="shared" ca="1" si="0"/>
        <v>16.815000000000001</v>
      </c>
      <c r="O2" s="3">
        <f t="shared" ca="1" si="1"/>
        <v>1.6980641054000001</v>
      </c>
      <c r="P2" s="3">
        <f t="shared" ca="1" si="2"/>
        <v>4.444</v>
      </c>
      <c r="Q2" s="3">
        <f t="shared" ca="1" si="3"/>
        <v>-2</v>
      </c>
      <c r="R2" s="3">
        <f t="shared" ca="1" si="4"/>
        <v>20.957064105400001</v>
      </c>
      <c r="S2" s="3" t="str">
        <f t="shared" si="5"/>
        <v>0883.HK</v>
      </c>
      <c r="T2" s="3" t="str">
        <f t="shared" si="5"/>
        <v>CNOOC</v>
      </c>
      <c r="U2" s="3" t="s">
        <v>24</v>
      </c>
      <c r="V2" s="25">
        <v>25.922499999999999</v>
      </c>
      <c r="W2" s="26">
        <f t="shared" si="6"/>
        <v>20.738</v>
      </c>
      <c r="X2" s="26">
        <f t="shared" si="7"/>
        <v>31.106999999999999</v>
      </c>
    </row>
    <row r="3" spans="1:24" ht="15" thickBot="1" x14ac:dyDescent="0.35">
      <c r="A3" s="1" t="s">
        <v>16</v>
      </c>
      <c r="B3" s="3" t="s">
        <v>17</v>
      </c>
      <c r="C3" s="8">
        <v>1880.590254</v>
      </c>
      <c r="D3" s="3" t="s">
        <v>13</v>
      </c>
      <c r="E3" s="3">
        <v>933.0838</v>
      </c>
      <c r="F3" s="3">
        <v>6.2370000000000001</v>
      </c>
      <c r="G3" s="3">
        <v>32.635190000000001</v>
      </c>
      <c r="H3" s="3">
        <v>37.247219999999999</v>
      </c>
      <c r="I3" s="3">
        <v>4.6120299999999999</v>
      </c>
      <c r="J3" s="3">
        <v>3.39</v>
      </c>
      <c r="K3" s="3">
        <v>20.77</v>
      </c>
      <c r="L3" s="3">
        <v>5.9719769119999997</v>
      </c>
      <c r="M3" s="1">
        <v>24.52</v>
      </c>
      <c r="N3" s="3">
        <f t="shared" ca="1" si="0"/>
        <v>12.26</v>
      </c>
      <c r="O3" s="3">
        <f t="shared" ca="1" si="1"/>
        <v>3.7611805079999998</v>
      </c>
      <c r="P3" s="3">
        <f t="shared" ca="1" si="2"/>
        <v>4.1539999999999999</v>
      </c>
      <c r="Q3" s="3">
        <f t="shared" ca="1" si="3"/>
        <v>-2</v>
      </c>
      <c r="R3" s="3">
        <f t="shared" ca="1" si="4"/>
        <v>18.175180508</v>
      </c>
      <c r="S3" s="3" t="str">
        <f t="shared" si="5"/>
        <v>0941.HK</v>
      </c>
      <c r="T3" s="3" t="str">
        <f t="shared" si="5"/>
        <v>CHINA MOBILE</v>
      </c>
      <c r="U3" s="3" t="s">
        <v>13</v>
      </c>
      <c r="V3" s="25">
        <v>34.85</v>
      </c>
      <c r="W3" s="26">
        <f t="shared" si="6"/>
        <v>27.880000000000003</v>
      </c>
      <c r="X3" s="26">
        <f t="shared" si="7"/>
        <v>41.82</v>
      </c>
    </row>
    <row r="4" spans="1:24" ht="15" thickBot="1" x14ac:dyDescent="0.35">
      <c r="A4" s="1" t="s">
        <v>33</v>
      </c>
      <c r="B4" s="3" t="s">
        <v>34</v>
      </c>
      <c r="C4" s="8">
        <v>697.87510369999995</v>
      </c>
      <c r="D4" s="3" t="s">
        <v>24</v>
      </c>
      <c r="E4" s="3">
        <v>3014.9724000000001</v>
      </c>
      <c r="F4" s="3">
        <v>0.64900000000000002</v>
      </c>
      <c r="G4" s="3">
        <v>2.40924</v>
      </c>
      <c r="H4" s="3">
        <v>2.7033999999999998</v>
      </c>
      <c r="I4" s="3">
        <v>0.29415999999999998</v>
      </c>
      <c r="J4" s="3">
        <v>0.34907100000000002</v>
      </c>
      <c r="K4" s="3">
        <v>13.9</v>
      </c>
      <c r="L4" s="3">
        <v>4.1654853620000001</v>
      </c>
      <c r="M4" s="1">
        <v>26.7</v>
      </c>
      <c r="N4" s="3">
        <f t="shared" ca="1" si="0"/>
        <v>13.35</v>
      </c>
      <c r="O4" s="3">
        <f t="shared" ca="1" si="1"/>
        <v>1.3957502073999999</v>
      </c>
      <c r="P4" s="3">
        <f t="shared" ca="1" si="2"/>
        <v>2.7800000000000002</v>
      </c>
      <c r="Q4" s="3">
        <f t="shared" ca="1" si="3"/>
        <v>-2</v>
      </c>
      <c r="R4" s="3">
        <f t="shared" ca="1" si="4"/>
        <v>15.525750207399998</v>
      </c>
      <c r="S4" s="3" t="str">
        <f t="shared" si="5"/>
        <v>0386.HK</v>
      </c>
      <c r="T4" s="3" t="str">
        <f t="shared" si="5"/>
        <v>SINOPEC CORP</v>
      </c>
      <c r="U4" s="3" t="s">
        <v>24</v>
      </c>
      <c r="V4" s="25">
        <v>25.922499999999999</v>
      </c>
      <c r="W4" s="26">
        <f t="shared" si="6"/>
        <v>20.738</v>
      </c>
      <c r="X4" s="26">
        <f t="shared" si="7"/>
        <v>31.106999999999999</v>
      </c>
    </row>
    <row r="5" spans="1:24" ht="15" thickBot="1" x14ac:dyDescent="0.35">
      <c r="A5" s="1" t="s">
        <v>27</v>
      </c>
      <c r="B5" s="3" t="s">
        <v>28</v>
      </c>
      <c r="C5" s="8">
        <v>1231.904178</v>
      </c>
      <c r="D5" s="3" t="s">
        <v>14</v>
      </c>
      <c r="E5" s="3">
        <v>359.94529999999997</v>
      </c>
      <c r="F5" s="3">
        <v>5.0709999999999997</v>
      </c>
      <c r="G5" s="3">
        <v>39.53434</v>
      </c>
      <c r="H5" s="3">
        <v>52.144449999999999</v>
      </c>
      <c r="I5" s="3">
        <v>12.610110000000001</v>
      </c>
      <c r="J5" s="3">
        <v>1.5043820000000001</v>
      </c>
      <c r="K5" s="3">
        <v>-15.84</v>
      </c>
      <c r="L5" s="3">
        <v>10.282873199999999</v>
      </c>
      <c r="M5" s="1">
        <v>35.700000000000003</v>
      </c>
      <c r="N5" s="3">
        <f t="shared" ca="1" si="0"/>
        <v>17.850000000000001</v>
      </c>
      <c r="O5" s="3">
        <f t="shared" ca="1" si="1"/>
        <v>2.4638083559999999</v>
      </c>
      <c r="P5" s="3">
        <f t="shared" ca="1" si="2"/>
        <v>-3.1680000000000001</v>
      </c>
      <c r="Q5" s="3">
        <f t="shared" ca="1" si="3"/>
        <v>-2</v>
      </c>
      <c r="R5" s="3">
        <f t="shared" ca="1" si="4"/>
        <v>15.145808356000002</v>
      </c>
      <c r="S5" s="3" t="str">
        <f t="shared" si="5"/>
        <v>3968.HK</v>
      </c>
      <c r="T5" s="3" t="str">
        <f t="shared" si="5"/>
        <v>CM BANK</v>
      </c>
      <c r="U5" s="3" t="s">
        <v>14</v>
      </c>
      <c r="V5" s="25">
        <v>17.66</v>
      </c>
      <c r="W5" s="26">
        <f t="shared" si="6"/>
        <v>14.128</v>
      </c>
      <c r="X5" s="26">
        <f t="shared" si="7"/>
        <v>21.192</v>
      </c>
    </row>
    <row r="6" spans="1:24" ht="15" thickBot="1" x14ac:dyDescent="0.35">
      <c r="A6" s="1" t="s">
        <v>20</v>
      </c>
      <c r="B6" s="3" t="s">
        <v>21</v>
      </c>
      <c r="C6" s="8">
        <v>1605.0999790000001</v>
      </c>
      <c r="D6" s="3" t="s">
        <v>14</v>
      </c>
      <c r="E6" s="3">
        <v>501.1266</v>
      </c>
      <c r="F6" s="3">
        <v>4.8360000000000003</v>
      </c>
      <c r="G6" s="3">
        <v>32.020290000000003</v>
      </c>
      <c r="H6" s="3">
        <v>38.538879999999999</v>
      </c>
      <c r="I6" s="3">
        <v>6.5185899999999997</v>
      </c>
      <c r="J6" s="3">
        <v>1.710431</v>
      </c>
      <c r="K6" s="3">
        <v>4.0599999999999996</v>
      </c>
      <c r="L6" s="3">
        <v>7.969164599</v>
      </c>
      <c r="M6" s="1">
        <v>25.7</v>
      </c>
      <c r="N6" s="3">
        <f t="shared" ca="1" si="0"/>
        <v>12.85</v>
      </c>
      <c r="O6" s="3">
        <f t="shared" ca="1" si="1"/>
        <v>3.2101999580000005</v>
      </c>
      <c r="P6" s="3">
        <f t="shared" ca="1" si="2"/>
        <v>0.81199999999999994</v>
      </c>
      <c r="Q6" s="3">
        <f t="shared" ca="1" si="3"/>
        <v>-2</v>
      </c>
      <c r="R6" s="3">
        <f t="shared" ca="1" si="4"/>
        <v>14.872199957999999</v>
      </c>
      <c r="S6" s="3" t="str">
        <f t="shared" si="5"/>
        <v>0005.HK</v>
      </c>
      <c r="T6" s="3" t="str">
        <f t="shared" si="5"/>
        <v>HSBC HOLDINGS</v>
      </c>
      <c r="U6" s="3" t="s">
        <v>14</v>
      </c>
      <c r="V6" s="25">
        <v>17.66</v>
      </c>
      <c r="W6" s="26">
        <f t="shared" si="6"/>
        <v>14.128</v>
      </c>
      <c r="X6" s="26">
        <f t="shared" si="7"/>
        <v>21.192</v>
      </c>
    </row>
    <row r="7" spans="1:24" ht="15" thickBot="1" x14ac:dyDescent="0.35">
      <c r="A7" s="1" t="s">
        <v>25</v>
      </c>
      <c r="B7" s="3" t="s">
        <v>26</v>
      </c>
      <c r="C7" s="8">
        <v>1296.3910780000001</v>
      </c>
      <c r="D7" s="3" t="s">
        <v>15</v>
      </c>
      <c r="E7" s="3">
        <v>237.75663449999999</v>
      </c>
      <c r="F7" s="3">
        <v>1.1659999999999999</v>
      </c>
      <c r="G7" s="3">
        <v>218.34636</v>
      </c>
      <c r="H7" s="3">
        <v>261.22034000000002</v>
      </c>
      <c r="I7" s="3">
        <v>42.873980000000003</v>
      </c>
      <c r="J7" s="3">
        <v>0.34032680999999998</v>
      </c>
      <c r="K7" s="3">
        <v>7.63</v>
      </c>
      <c r="L7" s="3">
        <v>224.03116639999999</v>
      </c>
      <c r="M7" s="1">
        <v>19.79</v>
      </c>
      <c r="N7" s="3">
        <f t="shared" ca="1" si="0"/>
        <v>9.8949999999999996</v>
      </c>
      <c r="O7" s="3">
        <f t="shared" ca="1" si="1"/>
        <v>2.5927821560000002</v>
      </c>
      <c r="P7" s="3">
        <f t="shared" ca="1" si="2"/>
        <v>1.526</v>
      </c>
      <c r="Q7" s="3">
        <f t="shared" ca="1" si="3"/>
        <v>-2</v>
      </c>
      <c r="R7" s="3">
        <f t="shared" ca="1" si="4"/>
        <v>12.013782156</v>
      </c>
      <c r="S7" s="3" t="str">
        <f t="shared" si="5"/>
        <v>1211.HK</v>
      </c>
      <c r="T7" s="3" t="str">
        <f t="shared" si="5"/>
        <v>BYD COMPANY</v>
      </c>
      <c r="U7" s="3" t="s">
        <v>15</v>
      </c>
      <c r="V7" s="25">
        <v>27.192499999999999</v>
      </c>
      <c r="W7" s="26">
        <f t="shared" si="6"/>
        <v>21.753999999999998</v>
      </c>
      <c r="X7" s="26">
        <f t="shared" si="7"/>
        <v>32.631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Georgiana</dc:creator>
  <cp:lastModifiedBy>F Ma</cp:lastModifiedBy>
  <dcterms:created xsi:type="dcterms:W3CDTF">2025-05-16T14:05:44Z</dcterms:created>
  <dcterms:modified xsi:type="dcterms:W3CDTF">2025-05-22T03:47:39Z</dcterms:modified>
</cp:coreProperties>
</file>