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4"/>
  <workbookPr defaultThemeVersion="124226"/>
  <mc:AlternateContent xmlns:mc="http://schemas.openxmlformats.org/markup-compatibility/2006">
    <mc:Choice Requires="x15">
      <x15ac:absPath xmlns:x15ac="http://schemas.microsoft.com/office/spreadsheetml/2010/11/ac" url="T:\BRB\01 Routenplan\"/>
    </mc:Choice>
  </mc:AlternateContent>
  <xr:revisionPtr revIDLastSave="0" documentId="13_ncr:1_{DC934C41-24B0-44F4-81C5-5C2971EFB24E}" xr6:coauthVersionLast="36" xr6:coauthVersionMax="36" xr10:uidLastSave="{00000000-0000-0000-0000-000000000000}"/>
  <bookViews>
    <workbookView xWindow="0" yWindow="0" windowWidth="28800" windowHeight="12225" activeTab="2" xr2:uid="{00000000-000D-0000-FFFF-FFFF00000000}"/>
  </bookViews>
  <sheets>
    <sheet name="Schedule" sheetId="2" r:id="rId1"/>
    <sheet name="Port Info" sheetId="4" r:id="rId2"/>
    <sheet name="Termine" sheetId="3" r:id="rId3"/>
    <sheet name="Shore Excursions" sheetId="1" r:id="rId4"/>
    <sheet name="Postcards" sheetId="5" r:id="rId5"/>
  </sheets>
  <definedNames>
    <definedName name="_xlnm._FilterDatabase" localSheetId="3" hidden="1">'Shore Excursions'!$A$1:$V$86</definedName>
    <definedName name="_xlnm.Print_Titles" localSheetId="1">'Port Info'!$1:$1</definedName>
    <definedName name="_xlnm.Print_Titles" localSheetId="3">'Shore Excursions'!$1:$1</definedName>
  </definedNames>
  <calcPr calcId="191029"/>
</workbook>
</file>

<file path=xl/calcChain.xml><?xml version="1.0" encoding="utf-8"?>
<calcChain xmlns="http://schemas.openxmlformats.org/spreadsheetml/2006/main">
  <c r="L43" i="1" l="1"/>
  <c r="G43" i="1"/>
  <c r="F43" i="1"/>
  <c r="E43" i="1"/>
  <c r="D43" i="1"/>
  <c r="C43" i="1"/>
  <c r="B43" i="1"/>
  <c r="A43" i="1"/>
  <c r="L10" i="1" l="1"/>
  <c r="G10" i="1"/>
  <c r="F10" i="1"/>
  <c r="E10" i="1"/>
  <c r="D10" i="1"/>
  <c r="C10" i="1"/>
  <c r="B10" i="1"/>
  <c r="A10" i="1"/>
  <c r="L3" i="1" l="1"/>
  <c r="G3" i="1"/>
  <c r="F3" i="1"/>
  <c r="E3" i="1"/>
  <c r="D3" i="1"/>
  <c r="C3" i="1"/>
  <c r="B3" i="1"/>
  <c r="A3" i="1"/>
  <c r="B20" i="3" l="1"/>
  <c r="C20" i="3"/>
  <c r="D20" i="3"/>
  <c r="E20" i="3"/>
  <c r="F20" i="3"/>
  <c r="B14" i="3"/>
  <c r="C14" i="3"/>
  <c r="D14" i="3"/>
  <c r="E14" i="3"/>
  <c r="F14" i="3"/>
  <c r="B10" i="3"/>
  <c r="C10" i="3"/>
  <c r="D10" i="3"/>
  <c r="E10" i="3"/>
  <c r="F10" i="3"/>
  <c r="B11" i="3"/>
  <c r="C11" i="3"/>
  <c r="D11" i="3"/>
  <c r="E11" i="3"/>
  <c r="F11" i="3"/>
  <c r="B12" i="3"/>
  <c r="C12" i="3"/>
  <c r="D12" i="3"/>
  <c r="E12" i="3"/>
  <c r="F12" i="3"/>
  <c r="B13" i="3"/>
  <c r="C13" i="3"/>
  <c r="D13" i="3"/>
  <c r="E13" i="3"/>
  <c r="F13" i="3"/>
  <c r="C9" i="3"/>
  <c r="D9" i="3"/>
  <c r="E9" i="3"/>
  <c r="F9" i="3"/>
  <c r="C4" i="3"/>
  <c r="D4" i="3"/>
  <c r="E4" i="3"/>
  <c r="F4" i="3"/>
  <c r="L79" i="1" l="1"/>
  <c r="G79" i="1"/>
  <c r="F79" i="1"/>
  <c r="E79" i="1"/>
  <c r="D79" i="1"/>
  <c r="C79" i="1"/>
  <c r="B79" i="1"/>
  <c r="A79" i="1"/>
  <c r="B12" i="4" l="1"/>
  <c r="C12" i="4"/>
  <c r="D12" i="4"/>
  <c r="E12" i="4"/>
  <c r="F12" i="4"/>
  <c r="G12" i="4"/>
  <c r="H12" i="4"/>
  <c r="A12" i="4"/>
  <c r="L58" i="1" l="1"/>
  <c r="G58" i="1"/>
  <c r="F58" i="1"/>
  <c r="E58" i="1"/>
  <c r="D58" i="1"/>
  <c r="C58" i="1"/>
  <c r="B58" i="1"/>
  <c r="A58" i="1"/>
  <c r="L36" i="1"/>
  <c r="G36" i="1"/>
  <c r="F36" i="1"/>
  <c r="E36" i="1"/>
  <c r="D36" i="1"/>
  <c r="C36" i="1"/>
  <c r="B36" i="1"/>
  <c r="A36" i="1"/>
  <c r="R87" i="1"/>
  <c r="Q87" i="1"/>
  <c r="O87" i="1"/>
  <c r="L23" i="1"/>
  <c r="G23" i="1"/>
  <c r="F23" i="1"/>
  <c r="E23" i="1"/>
  <c r="D23" i="1"/>
  <c r="C23" i="1"/>
  <c r="B23" i="1"/>
  <c r="A23" i="1"/>
  <c r="B21" i="3" l="1"/>
  <c r="B22" i="3"/>
  <c r="C21" i="3"/>
  <c r="C22" i="3"/>
  <c r="D21" i="3"/>
  <c r="D22" i="3"/>
  <c r="E21" i="3"/>
  <c r="E22" i="3"/>
  <c r="F21" i="3"/>
  <c r="F22" i="3"/>
  <c r="G21" i="3"/>
  <c r="G22" i="3"/>
  <c r="H21" i="3"/>
  <c r="H22" i="3"/>
  <c r="A21" i="3"/>
  <c r="A22" i="3"/>
  <c r="L84" i="1" l="1"/>
  <c r="G84" i="1"/>
  <c r="F84" i="1"/>
  <c r="E84" i="1"/>
  <c r="D84" i="1"/>
  <c r="C84" i="1"/>
  <c r="B84" i="1"/>
  <c r="A84" i="1"/>
  <c r="L83" i="1" l="1"/>
  <c r="G83" i="1"/>
  <c r="F83" i="1"/>
  <c r="E83" i="1"/>
  <c r="D83" i="1"/>
  <c r="C83" i="1"/>
  <c r="B83" i="1"/>
  <c r="A83" i="1"/>
  <c r="L86" i="1" l="1"/>
  <c r="G86" i="1"/>
  <c r="F86" i="1"/>
  <c r="E86" i="1"/>
  <c r="D86" i="1"/>
  <c r="C86" i="1"/>
  <c r="B86" i="1"/>
  <c r="A86" i="1"/>
  <c r="L74" i="1"/>
  <c r="G74" i="1"/>
  <c r="F74" i="1"/>
  <c r="E74" i="1"/>
  <c r="D74" i="1"/>
  <c r="C74" i="1"/>
  <c r="B74" i="1"/>
  <c r="A74" i="1"/>
  <c r="L52" i="1"/>
  <c r="G52" i="1"/>
  <c r="F52" i="1"/>
  <c r="E52" i="1"/>
  <c r="D52" i="1"/>
  <c r="C52" i="1"/>
  <c r="B52" i="1"/>
  <c r="A52" i="1"/>
  <c r="L50" i="1"/>
  <c r="G50" i="1"/>
  <c r="F50" i="1"/>
  <c r="E50" i="1"/>
  <c r="D50" i="1"/>
  <c r="C50" i="1"/>
  <c r="B50" i="1"/>
  <c r="A50" i="1"/>
  <c r="L49" i="1"/>
  <c r="G49" i="1"/>
  <c r="F49" i="1"/>
  <c r="E49" i="1"/>
  <c r="D49" i="1"/>
  <c r="C49" i="1"/>
  <c r="B49" i="1"/>
  <c r="A49" i="1"/>
  <c r="L21" i="1"/>
  <c r="G21" i="1"/>
  <c r="F21" i="1"/>
  <c r="E21" i="1"/>
  <c r="D21" i="1"/>
  <c r="C21" i="1"/>
  <c r="B21" i="1"/>
  <c r="A21" i="1"/>
  <c r="L9" i="1"/>
  <c r="G9" i="1"/>
  <c r="F9" i="1"/>
  <c r="E9" i="1"/>
  <c r="D9" i="1"/>
  <c r="C9" i="1"/>
  <c r="B9" i="1"/>
  <c r="A9" i="1"/>
  <c r="L6" i="1"/>
  <c r="G6" i="1"/>
  <c r="F6" i="1"/>
  <c r="E6" i="1"/>
  <c r="D6" i="1"/>
  <c r="C6" i="1"/>
  <c r="B6" i="1"/>
  <c r="A6" i="1"/>
  <c r="L5" i="1"/>
  <c r="G5" i="1"/>
  <c r="F5" i="1"/>
  <c r="E5" i="1"/>
  <c r="D5" i="1"/>
  <c r="C5" i="1"/>
  <c r="B5" i="1"/>
  <c r="A5" i="1"/>
  <c r="L4" i="1"/>
  <c r="L2" i="1"/>
  <c r="L8" i="1"/>
  <c r="L7" i="1"/>
  <c r="L11" i="1"/>
  <c r="L12" i="1"/>
  <c r="L13" i="1"/>
  <c r="L14" i="1"/>
  <c r="L17" i="1"/>
  <c r="L18" i="1"/>
  <c r="L19" i="1"/>
  <c r="L22" i="1"/>
  <c r="L24" i="1"/>
  <c r="L20" i="1"/>
  <c r="L16" i="1"/>
  <c r="L25" i="1"/>
  <c r="L26" i="1"/>
  <c r="L27" i="1"/>
  <c r="L30" i="1"/>
  <c r="L28" i="1"/>
  <c r="L29" i="1"/>
  <c r="L32" i="1"/>
  <c r="L33" i="1"/>
  <c r="L34" i="1"/>
  <c r="L35" i="1"/>
  <c r="L31" i="1"/>
  <c r="L39" i="1"/>
  <c r="L40" i="1"/>
  <c r="L38" i="1"/>
  <c r="L37" i="1"/>
  <c r="L45" i="1"/>
  <c r="L41" i="1"/>
  <c r="L44" i="1"/>
  <c r="L42" i="1"/>
  <c r="L51" i="1"/>
  <c r="L47" i="1"/>
  <c r="L46" i="1"/>
  <c r="L48" i="1"/>
  <c r="L53" i="1"/>
  <c r="L55" i="1"/>
  <c r="L57" i="1"/>
  <c r="L54" i="1"/>
  <c r="L56" i="1"/>
  <c r="L59" i="1"/>
  <c r="L60" i="1"/>
  <c r="L61" i="1"/>
  <c r="L64" i="1"/>
  <c r="L62" i="1"/>
  <c r="L66" i="1"/>
  <c r="L65" i="1"/>
  <c r="L63" i="1"/>
  <c r="L67" i="1"/>
  <c r="L68" i="1"/>
  <c r="L69" i="1"/>
  <c r="L71" i="1"/>
  <c r="L72" i="1"/>
  <c r="L70" i="1"/>
  <c r="L73" i="1"/>
  <c r="L76" i="1"/>
  <c r="L75" i="1"/>
  <c r="L78" i="1"/>
  <c r="L77" i="1"/>
  <c r="L82" i="1"/>
  <c r="L81" i="1"/>
  <c r="L85" i="1"/>
  <c r="A81" i="1"/>
  <c r="B81" i="1"/>
  <c r="C81" i="1"/>
  <c r="D81" i="1"/>
  <c r="E81" i="1"/>
  <c r="F81" i="1"/>
  <c r="G81" i="1"/>
  <c r="A85" i="1"/>
  <c r="B85" i="1"/>
  <c r="C85" i="1"/>
  <c r="D85" i="1"/>
  <c r="E85" i="1"/>
  <c r="F85" i="1"/>
  <c r="G85" i="1"/>
  <c r="B82" i="1"/>
  <c r="C82" i="1"/>
  <c r="D82" i="1"/>
  <c r="E82" i="1"/>
  <c r="F82" i="1"/>
  <c r="G82" i="1"/>
  <c r="A82" i="1"/>
  <c r="A75" i="1"/>
  <c r="B75" i="1"/>
  <c r="C75" i="1"/>
  <c r="D75" i="1"/>
  <c r="E75" i="1"/>
  <c r="F75" i="1"/>
  <c r="G75" i="1"/>
  <c r="A78" i="1"/>
  <c r="B78" i="1"/>
  <c r="C78" i="1"/>
  <c r="D78" i="1"/>
  <c r="E78" i="1"/>
  <c r="F78" i="1"/>
  <c r="G78" i="1"/>
  <c r="A80" i="1"/>
  <c r="B80" i="1"/>
  <c r="C80" i="1"/>
  <c r="D80" i="1"/>
  <c r="E80" i="1"/>
  <c r="F80" i="1"/>
  <c r="G80" i="1"/>
  <c r="A77" i="1"/>
  <c r="B77" i="1"/>
  <c r="C77" i="1"/>
  <c r="D77" i="1"/>
  <c r="E77" i="1"/>
  <c r="F77" i="1"/>
  <c r="G77" i="1"/>
  <c r="B76" i="1"/>
  <c r="C76" i="1"/>
  <c r="D76" i="1"/>
  <c r="E76" i="1"/>
  <c r="F76" i="1"/>
  <c r="G76" i="1"/>
  <c r="A76" i="1"/>
  <c r="A68" i="1"/>
  <c r="B68" i="1"/>
  <c r="C68" i="1"/>
  <c r="D68" i="1"/>
  <c r="E68" i="1"/>
  <c r="F68" i="1"/>
  <c r="G68" i="1"/>
  <c r="A69" i="1"/>
  <c r="B69" i="1"/>
  <c r="C69" i="1"/>
  <c r="D69" i="1"/>
  <c r="E69" i="1"/>
  <c r="F69" i="1"/>
  <c r="G69" i="1"/>
  <c r="A71" i="1"/>
  <c r="B71" i="1"/>
  <c r="C71" i="1"/>
  <c r="D71" i="1"/>
  <c r="E71" i="1"/>
  <c r="F71" i="1"/>
  <c r="G71" i="1"/>
  <c r="A72" i="1"/>
  <c r="B72" i="1"/>
  <c r="C72" i="1"/>
  <c r="D72" i="1"/>
  <c r="E72" i="1"/>
  <c r="F72" i="1"/>
  <c r="G72" i="1"/>
  <c r="A70" i="1"/>
  <c r="B70" i="1"/>
  <c r="C70" i="1"/>
  <c r="D70" i="1"/>
  <c r="E70" i="1"/>
  <c r="F70" i="1"/>
  <c r="G70" i="1"/>
  <c r="A73" i="1"/>
  <c r="B73" i="1"/>
  <c r="C73" i="1"/>
  <c r="D73" i="1"/>
  <c r="E73" i="1"/>
  <c r="F73" i="1"/>
  <c r="G73" i="1"/>
  <c r="B67" i="1"/>
  <c r="C67" i="1"/>
  <c r="D67" i="1"/>
  <c r="E67" i="1"/>
  <c r="F67" i="1"/>
  <c r="G67" i="1"/>
  <c r="A67" i="1"/>
  <c r="A61" i="1"/>
  <c r="B61" i="1"/>
  <c r="C61" i="1"/>
  <c r="D61" i="1"/>
  <c r="E61" i="1"/>
  <c r="F61" i="1"/>
  <c r="G61" i="1"/>
  <c r="A64" i="1"/>
  <c r="B64" i="1"/>
  <c r="C64" i="1"/>
  <c r="D64" i="1"/>
  <c r="E64" i="1"/>
  <c r="F64" i="1"/>
  <c r="G64" i="1"/>
  <c r="A62" i="1"/>
  <c r="B62" i="1"/>
  <c r="C62" i="1"/>
  <c r="D62" i="1"/>
  <c r="E62" i="1"/>
  <c r="F62" i="1"/>
  <c r="G62" i="1"/>
  <c r="A66" i="1"/>
  <c r="B66" i="1"/>
  <c r="C66" i="1"/>
  <c r="D66" i="1"/>
  <c r="E66" i="1"/>
  <c r="F66" i="1"/>
  <c r="G66" i="1"/>
  <c r="A65" i="1"/>
  <c r="B65" i="1"/>
  <c r="C65" i="1"/>
  <c r="D65" i="1"/>
  <c r="E65" i="1"/>
  <c r="F65" i="1"/>
  <c r="G65" i="1"/>
  <c r="A63" i="1"/>
  <c r="B63" i="1"/>
  <c r="C63" i="1"/>
  <c r="D63" i="1"/>
  <c r="E63" i="1"/>
  <c r="F63" i="1"/>
  <c r="G63" i="1"/>
  <c r="B60" i="1"/>
  <c r="C60" i="1"/>
  <c r="D60" i="1"/>
  <c r="E60" i="1"/>
  <c r="F60" i="1"/>
  <c r="G60" i="1"/>
  <c r="A60" i="1"/>
  <c r="A55" i="1"/>
  <c r="B55" i="1"/>
  <c r="C55" i="1"/>
  <c r="D55" i="1"/>
  <c r="E55" i="1"/>
  <c r="F55" i="1"/>
  <c r="G55" i="1"/>
  <c r="A57" i="1"/>
  <c r="B57" i="1"/>
  <c r="C57" i="1"/>
  <c r="D57" i="1"/>
  <c r="E57" i="1"/>
  <c r="F57" i="1"/>
  <c r="G57" i="1"/>
  <c r="A54" i="1"/>
  <c r="B54" i="1"/>
  <c r="C54" i="1"/>
  <c r="D54" i="1"/>
  <c r="E54" i="1"/>
  <c r="F54" i="1"/>
  <c r="G54" i="1"/>
  <c r="A56" i="1"/>
  <c r="B56" i="1"/>
  <c r="C56" i="1"/>
  <c r="D56" i="1"/>
  <c r="E56" i="1"/>
  <c r="F56" i="1"/>
  <c r="G56" i="1"/>
  <c r="A59" i="1"/>
  <c r="B59" i="1"/>
  <c r="C59" i="1"/>
  <c r="D59" i="1"/>
  <c r="E59" i="1"/>
  <c r="F59" i="1"/>
  <c r="G59" i="1"/>
  <c r="B53" i="1"/>
  <c r="C53" i="1"/>
  <c r="D53" i="1"/>
  <c r="E53" i="1"/>
  <c r="F53" i="1"/>
  <c r="G53" i="1"/>
  <c r="A53" i="1"/>
  <c r="A47" i="1"/>
  <c r="B47" i="1"/>
  <c r="C47" i="1"/>
  <c r="D47" i="1"/>
  <c r="E47" i="1"/>
  <c r="F47" i="1"/>
  <c r="G47" i="1"/>
  <c r="A46" i="1"/>
  <c r="B46" i="1"/>
  <c r="C46" i="1"/>
  <c r="D46" i="1"/>
  <c r="E46" i="1"/>
  <c r="F46" i="1"/>
  <c r="G46" i="1"/>
  <c r="A48" i="1"/>
  <c r="B48" i="1"/>
  <c r="C48" i="1"/>
  <c r="D48" i="1"/>
  <c r="E48" i="1"/>
  <c r="F48" i="1"/>
  <c r="G48" i="1"/>
  <c r="B51" i="1"/>
  <c r="C51" i="1"/>
  <c r="D51" i="1"/>
  <c r="E51" i="1"/>
  <c r="F51" i="1"/>
  <c r="G51" i="1"/>
  <c r="A51" i="1"/>
  <c r="A41" i="1"/>
  <c r="B41" i="1"/>
  <c r="C41" i="1"/>
  <c r="D41" i="1"/>
  <c r="E41" i="1"/>
  <c r="F41" i="1"/>
  <c r="G41" i="1"/>
  <c r="A44" i="1"/>
  <c r="B44" i="1"/>
  <c r="C44" i="1"/>
  <c r="D44" i="1"/>
  <c r="E44" i="1"/>
  <c r="F44" i="1"/>
  <c r="G44" i="1"/>
  <c r="A42" i="1"/>
  <c r="B42" i="1"/>
  <c r="C42" i="1"/>
  <c r="D42" i="1"/>
  <c r="E42" i="1"/>
  <c r="F42" i="1"/>
  <c r="G42" i="1"/>
  <c r="B45" i="1"/>
  <c r="C45" i="1"/>
  <c r="D45" i="1"/>
  <c r="E45" i="1"/>
  <c r="F45" i="1"/>
  <c r="G45" i="1"/>
  <c r="A45" i="1"/>
  <c r="A33" i="1"/>
  <c r="B33" i="1"/>
  <c r="C33" i="1"/>
  <c r="D33" i="1"/>
  <c r="E33" i="1"/>
  <c r="F33" i="1"/>
  <c r="G33" i="1"/>
  <c r="A34" i="1"/>
  <c r="B34" i="1"/>
  <c r="C34" i="1"/>
  <c r="D34" i="1"/>
  <c r="E34" i="1"/>
  <c r="F34" i="1"/>
  <c r="G34" i="1"/>
  <c r="A35" i="1"/>
  <c r="B35" i="1"/>
  <c r="C35" i="1"/>
  <c r="D35" i="1"/>
  <c r="E35" i="1"/>
  <c r="F35" i="1"/>
  <c r="G35" i="1"/>
  <c r="A31" i="1"/>
  <c r="B31" i="1"/>
  <c r="C31" i="1"/>
  <c r="D31" i="1"/>
  <c r="E31" i="1"/>
  <c r="F31" i="1"/>
  <c r="G31" i="1"/>
  <c r="B32" i="1"/>
  <c r="C32" i="1"/>
  <c r="D32" i="1"/>
  <c r="E32" i="1"/>
  <c r="F32" i="1"/>
  <c r="G32" i="1"/>
  <c r="A32" i="1"/>
  <c r="A26" i="1"/>
  <c r="B26" i="1"/>
  <c r="C26" i="1"/>
  <c r="D26" i="1"/>
  <c r="E26" i="1"/>
  <c r="F26" i="1"/>
  <c r="G26" i="1"/>
  <c r="A27" i="1"/>
  <c r="B27" i="1"/>
  <c r="C27" i="1"/>
  <c r="D27" i="1"/>
  <c r="E27" i="1"/>
  <c r="F27" i="1"/>
  <c r="G27" i="1"/>
  <c r="A30" i="1"/>
  <c r="B30" i="1"/>
  <c r="C30" i="1"/>
  <c r="D30" i="1"/>
  <c r="E30" i="1"/>
  <c r="F30" i="1"/>
  <c r="G30" i="1"/>
  <c r="A28" i="1"/>
  <c r="B28" i="1"/>
  <c r="C28" i="1"/>
  <c r="D28" i="1"/>
  <c r="E28" i="1"/>
  <c r="F28" i="1"/>
  <c r="G28" i="1"/>
  <c r="A29" i="1"/>
  <c r="B29" i="1"/>
  <c r="C29" i="1"/>
  <c r="D29" i="1"/>
  <c r="E29" i="1"/>
  <c r="F29" i="1"/>
  <c r="G29" i="1"/>
  <c r="B25" i="1"/>
  <c r="C25" i="1"/>
  <c r="D25" i="1"/>
  <c r="E25" i="1"/>
  <c r="F25" i="1"/>
  <c r="G25" i="1"/>
  <c r="A25" i="1"/>
  <c r="A18" i="1"/>
  <c r="B18" i="1"/>
  <c r="C18" i="1"/>
  <c r="D18" i="1"/>
  <c r="E18" i="1"/>
  <c r="F18" i="1"/>
  <c r="G18" i="1"/>
  <c r="A19" i="1"/>
  <c r="B19" i="1"/>
  <c r="C19" i="1"/>
  <c r="D19" i="1"/>
  <c r="E19" i="1"/>
  <c r="F19" i="1"/>
  <c r="G19" i="1"/>
  <c r="A22" i="1"/>
  <c r="B22" i="1"/>
  <c r="C22" i="1"/>
  <c r="D22" i="1"/>
  <c r="E22" i="1"/>
  <c r="F22" i="1"/>
  <c r="G22" i="1"/>
  <c r="A24" i="1"/>
  <c r="B24" i="1"/>
  <c r="C24" i="1"/>
  <c r="D24" i="1"/>
  <c r="E24" i="1"/>
  <c r="F24" i="1"/>
  <c r="G24" i="1"/>
  <c r="A20" i="1"/>
  <c r="B20" i="1"/>
  <c r="C20" i="1"/>
  <c r="D20" i="1"/>
  <c r="E20" i="1"/>
  <c r="F20" i="1"/>
  <c r="G20" i="1"/>
  <c r="A16" i="1"/>
  <c r="B16" i="1"/>
  <c r="C16" i="1"/>
  <c r="D16" i="1"/>
  <c r="E16" i="1"/>
  <c r="F16" i="1"/>
  <c r="G16" i="1"/>
  <c r="B17" i="1"/>
  <c r="C17" i="1"/>
  <c r="D17" i="1"/>
  <c r="E17" i="1"/>
  <c r="F17" i="1"/>
  <c r="G17" i="1"/>
  <c r="A17" i="1"/>
  <c r="A12" i="1"/>
  <c r="B12" i="1"/>
  <c r="C12" i="1"/>
  <c r="D12" i="1"/>
  <c r="E12" i="1"/>
  <c r="F12" i="1"/>
  <c r="G12" i="1"/>
  <c r="A13" i="1"/>
  <c r="B13" i="1"/>
  <c r="C13" i="1"/>
  <c r="D13" i="1"/>
  <c r="E13" i="1"/>
  <c r="F13" i="1"/>
  <c r="G13" i="1"/>
  <c r="A14" i="1"/>
  <c r="B14" i="1"/>
  <c r="C14" i="1"/>
  <c r="D14" i="1"/>
  <c r="E14" i="1"/>
  <c r="F14" i="1"/>
  <c r="G14" i="1"/>
  <c r="A15" i="1"/>
  <c r="B15" i="1"/>
  <c r="C15" i="1"/>
  <c r="D15" i="1"/>
  <c r="E15" i="1"/>
  <c r="F15" i="1"/>
  <c r="G15" i="1"/>
  <c r="B11" i="1"/>
  <c r="C11" i="1"/>
  <c r="D11" i="1"/>
  <c r="E11" i="1"/>
  <c r="F11" i="1"/>
  <c r="G11" i="1"/>
  <c r="A11" i="1"/>
  <c r="B4" i="1"/>
  <c r="C4" i="1"/>
  <c r="D4" i="1"/>
  <c r="E4" i="1"/>
  <c r="F4" i="1"/>
  <c r="G4" i="1"/>
  <c r="B2" i="1"/>
  <c r="C2" i="1"/>
  <c r="D2" i="1"/>
  <c r="E2" i="1"/>
  <c r="F2" i="1"/>
  <c r="G2" i="1"/>
  <c r="B8" i="1"/>
  <c r="C8" i="1"/>
  <c r="D8" i="1"/>
  <c r="E8" i="1"/>
  <c r="F8" i="1"/>
  <c r="G8" i="1"/>
  <c r="B7" i="1"/>
  <c r="C7" i="1"/>
  <c r="D7" i="1"/>
  <c r="E7" i="1"/>
  <c r="F7" i="1"/>
  <c r="G7" i="1"/>
  <c r="A2" i="1"/>
  <c r="A8" i="1"/>
  <c r="A7" i="1"/>
  <c r="A4" i="1"/>
  <c r="A39" i="1" l="1"/>
  <c r="B39" i="1"/>
  <c r="C39" i="1"/>
  <c r="D39" i="1"/>
  <c r="E39" i="1"/>
  <c r="F39" i="1"/>
  <c r="G39" i="1"/>
  <c r="A40" i="1"/>
  <c r="B40" i="1"/>
  <c r="C40" i="1"/>
  <c r="D40" i="1"/>
  <c r="E40" i="1"/>
  <c r="F40" i="1"/>
  <c r="G40" i="1"/>
  <c r="A38" i="1"/>
  <c r="B38" i="1"/>
  <c r="C38" i="1"/>
  <c r="D38" i="1"/>
  <c r="E38" i="1"/>
  <c r="F38" i="1"/>
  <c r="G38" i="1"/>
  <c r="A37" i="1"/>
  <c r="B37" i="1"/>
  <c r="C37" i="1"/>
  <c r="D37" i="1"/>
  <c r="E37" i="1"/>
  <c r="F37" i="1"/>
  <c r="G37" i="1"/>
  <c r="B16" i="4" l="1"/>
  <c r="C16" i="4"/>
  <c r="D16" i="4"/>
  <c r="E16" i="4"/>
  <c r="F16" i="4"/>
  <c r="G16" i="4"/>
  <c r="H16" i="4"/>
  <c r="A16" i="4"/>
  <c r="B10" i="4" l="1"/>
  <c r="C10" i="4"/>
  <c r="D10" i="4"/>
  <c r="E10" i="4"/>
  <c r="F10" i="4"/>
  <c r="G10" i="4"/>
  <c r="H10" i="4"/>
  <c r="A10" i="4"/>
  <c r="B7" i="4"/>
  <c r="C7" i="4"/>
  <c r="D7" i="4"/>
  <c r="E7" i="4"/>
  <c r="F7" i="4"/>
  <c r="G7" i="4"/>
  <c r="H7" i="4"/>
  <c r="A7" i="4"/>
  <c r="C23" i="2"/>
  <c r="C24" i="2"/>
  <c r="C25" i="2"/>
  <c r="H20" i="3" l="1"/>
  <c r="G20" i="3"/>
  <c r="A20" i="3"/>
  <c r="H19" i="3"/>
  <c r="G19" i="3"/>
  <c r="F19" i="3"/>
  <c r="E19" i="3"/>
  <c r="D19" i="3"/>
  <c r="B19" i="3"/>
  <c r="A19" i="3"/>
  <c r="H18" i="3"/>
  <c r="G18" i="3"/>
  <c r="F18" i="3"/>
  <c r="E18" i="3"/>
  <c r="D18" i="3"/>
  <c r="B18" i="3"/>
  <c r="A18" i="3"/>
  <c r="H17" i="3"/>
  <c r="G17" i="3"/>
  <c r="F17" i="3"/>
  <c r="E17" i="3"/>
  <c r="D17" i="3"/>
  <c r="B17" i="3"/>
  <c r="A17" i="3"/>
  <c r="H16" i="3"/>
  <c r="G16" i="3"/>
  <c r="F16" i="3"/>
  <c r="E16" i="3"/>
  <c r="D16" i="3"/>
  <c r="B16" i="3"/>
  <c r="A16" i="3"/>
  <c r="H15" i="3"/>
  <c r="G15" i="3"/>
  <c r="F15" i="3"/>
  <c r="E15" i="3"/>
  <c r="D15" i="3"/>
  <c r="B15" i="3"/>
  <c r="A15" i="3"/>
  <c r="H14" i="3"/>
  <c r="G14" i="3"/>
  <c r="A14" i="3"/>
  <c r="H13" i="3"/>
  <c r="G13" i="3"/>
  <c r="A13" i="3"/>
  <c r="H12" i="3"/>
  <c r="G12" i="3"/>
  <c r="A12" i="3"/>
  <c r="H11" i="3"/>
  <c r="G11" i="3"/>
  <c r="A11" i="3"/>
  <c r="H10" i="3"/>
  <c r="G10" i="3"/>
  <c r="A10" i="3"/>
  <c r="H9" i="3"/>
  <c r="G9" i="3"/>
  <c r="B9" i="3"/>
  <c r="A9" i="3"/>
  <c r="H8" i="3"/>
  <c r="G8" i="3"/>
  <c r="F8" i="3"/>
  <c r="E8" i="3"/>
  <c r="D8" i="3"/>
  <c r="B8" i="3"/>
  <c r="A8" i="3"/>
  <c r="H7" i="3"/>
  <c r="G7" i="3"/>
  <c r="F7" i="3"/>
  <c r="E7" i="3"/>
  <c r="D7" i="3"/>
  <c r="B7" i="3"/>
  <c r="A7" i="3"/>
  <c r="H6" i="3"/>
  <c r="G6" i="3"/>
  <c r="F6" i="3"/>
  <c r="E6" i="3"/>
  <c r="D6" i="3"/>
  <c r="B6" i="3"/>
  <c r="A6" i="3"/>
  <c r="H5" i="3"/>
  <c r="G5" i="3"/>
  <c r="F5" i="3"/>
  <c r="E5" i="3"/>
  <c r="D5" i="3"/>
  <c r="B5" i="3"/>
  <c r="A5" i="3"/>
  <c r="H4" i="3"/>
  <c r="G4" i="3"/>
  <c r="B4" i="3"/>
  <c r="A4" i="3"/>
  <c r="H3" i="3"/>
  <c r="G3" i="3"/>
  <c r="F3" i="3"/>
  <c r="E3" i="3"/>
  <c r="D3" i="3"/>
  <c r="B3" i="3"/>
  <c r="A3" i="3"/>
  <c r="H2" i="3"/>
  <c r="G2" i="3"/>
  <c r="F2" i="3"/>
  <c r="E2" i="3"/>
  <c r="D2" i="3"/>
  <c r="B2" i="3"/>
  <c r="A2" i="3"/>
  <c r="B13" i="4"/>
  <c r="D13" i="4"/>
  <c r="E13" i="4"/>
  <c r="F13" i="4"/>
  <c r="G13" i="4"/>
  <c r="H13" i="4"/>
  <c r="A13" i="4"/>
  <c r="B6" i="4"/>
  <c r="D6" i="4"/>
  <c r="E6" i="4"/>
  <c r="F6" i="4"/>
  <c r="G6" i="4"/>
  <c r="H6" i="4"/>
  <c r="A6" i="4"/>
  <c r="B4" i="4"/>
  <c r="D4" i="4"/>
  <c r="E4" i="4"/>
  <c r="F4" i="4"/>
  <c r="G4" i="4"/>
  <c r="H4" i="4"/>
  <c r="A4" i="4"/>
  <c r="C5" i="2" l="1"/>
  <c r="C2" i="3" s="1"/>
  <c r="C6" i="2"/>
  <c r="C7" i="2"/>
  <c r="C8" i="2"/>
  <c r="C9" i="2"/>
  <c r="C10" i="2"/>
  <c r="C11" i="2"/>
  <c r="C12" i="2"/>
  <c r="C13" i="2"/>
  <c r="C14" i="2"/>
  <c r="C15" i="2"/>
  <c r="C16" i="2"/>
  <c r="C17" i="2"/>
  <c r="C18" i="2"/>
  <c r="C19" i="2"/>
  <c r="C20" i="2"/>
  <c r="C21" i="2"/>
  <c r="C22" i="2"/>
  <c r="C6" i="3" l="1"/>
  <c r="C4" i="4"/>
  <c r="C5" i="3"/>
  <c r="C19" i="3"/>
  <c r="C16" i="3"/>
  <c r="C13" i="4"/>
  <c r="C8" i="3"/>
  <c r="C6" i="4"/>
  <c r="C7" i="3"/>
  <c r="C18" i="3"/>
  <c r="C17" i="3"/>
  <c r="C15" i="3"/>
  <c r="C3" i="3"/>
  <c r="N87" i="1"/>
  <c r="I87" i="1"/>
  <c r="B15" i="4" l="1"/>
  <c r="C15" i="4"/>
  <c r="D15" i="4"/>
  <c r="E15" i="4"/>
  <c r="F15" i="4"/>
  <c r="G15" i="4"/>
  <c r="H15" i="4"/>
  <c r="A15" i="4"/>
  <c r="B8" i="4"/>
  <c r="C8" i="4"/>
  <c r="D8" i="4"/>
  <c r="E8" i="4"/>
  <c r="F8" i="4"/>
  <c r="G8" i="4"/>
  <c r="H8" i="4"/>
  <c r="B9" i="4"/>
  <c r="C9" i="4"/>
  <c r="D9" i="4"/>
  <c r="E9" i="4"/>
  <c r="F9" i="4"/>
  <c r="G9" i="4"/>
  <c r="H9" i="4"/>
  <c r="B11" i="4"/>
  <c r="C11" i="4"/>
  <c r="D11" i="4"/>
  <c r="E11" i="4"/>
  <c r="F11" i="4"/>
  <c r="G11" i="4"/>
  <c r="H11" i="4"/>
  <c r="B14" i="4"/>
  <c r="C14" i="4"/>
  <c r="D14" i="4"/>
  <c r="E14" i="4"/>
  <c r="F14" i="4"/>
  <c r="G14" i="4"/>
  <c r="H14" i="4"/>
  <c r="B3" i="4"/>
  <c r="C3" i="4"/>
  <c r="D3" i="4"/>
  <c r="E3" i="4"/>
  <c r="F3" i="4"/>
  <c r="G3" i="4"/>
  <c r="H3" i="4"/>
  <c r="B5" i="4"/>
  <c r="C5" i="4"/>
  <c r="D5" i="4"/>
  <c r="E5" i="4"/>
  <c r="F5" i="4"/>
  <c r="G5" i="4"/>
  <c r="H5" i="4"/>
  <c r="A11" i="4"/>
  <c r="A14" i="4"/>
  <c r="A9" i="4"/>
  <c r="A8" i="4"/>
  <c r="A5" i="4"/>
  <c r="A3" i="4"/>
  <c r="B2" i="4"/>
  <c r="C2" i="4"/>
  <c r="D2" i="4"/>
  <c r="E2" i="4"/>
  <c r="F2" i="4"/>
  <c r="G2" i="4"/>
  <c r="H2" i="4"/>
  <c r="A2" i="4"/>
  <c r="H1" i="4" l="1"/>
  <c r="G1" i="4"/>
  <c r="F1" i="4"/>
  <c r="E1" i="4"/>
  <c r="C1" i="4"/>
  <c r="B1" i="4"/>
</calcChain>
</file>

<file path=xl/sharedStrings.xml><?xml version="1.0" encoding="utf-8"?>
<sst xmlns="http://schemas.openxmlformats.org/spreadsheetml/2006/main" count="543" uniqueCount="369">
  <si>
    <t>Titel</t>
  </si>
  <si>
    <t>-</t>
  </si>
  <si>
    <t>Date</t>
  </si>
  <si>
    <t>Day</t>
  </si>
  <si>
    <t>A/B</t>
  </si>
  <si>
    <t>STA</t>
  </si>
  <si>
    <t>STD</t>
  </si>
  <si>
    <t>Port Code</t>
  </si>
  <si>
    <t>Exc. Code</t>
  </si>
  <si>
    <t>PAX</t>
  </si>
  <si>
    <t>Depart</t>
  </si>
  <si>
    <t>B</t>
  </si>
  <si>
    <t>Return</t>
  </si>
  <si>
    <t>Dur'n</t>
  </si>
  <si>
    <t>WL</t>
  </si>
  <si>
    <t>Guides</t>
  </si>
  <si>
    <t>Groups</t>
  </si>
  <si>
    <t>Meals</t>
  </si>
  <si>
    <t>Internal Remarks</t>
  </si>
  <si>
    <t>Gebi</t>
  </si>
  <si>
    <t>Guest Info</t>
  </si>
  <si>
    <t>Price</t>
  </si>
  <si>
    <t>A/B/C</t>
  </si>
  <si>
    <t>Port</t>
  </si>
  <si>
    <t>C</t>
  </si>
  <si>
    <t>BRB</t>
  </si>
  <si>
    <t>TP
(BS, Shuttle, LB, Promo)</t>
  </si>
  <si>
    <t>Remarks</t>
  </si>
  <si>
    <t>Agent</t>
  </si>
  <si>
    <t>Berth</t>
  </si>
  <si>
    <t>other ships</t>
  </si>
  <si>
    <t>Distance to Centre</t>
  </si>
  <si>
    <t>Zur Stadt</t>
  </si>
  <si>
    <t>Shuttle</t>
  </si>
  <si>
    <t>Taxi</t>
  </si>
  <si>
    <t>Porto</t>
  </si>
  <si>
    <t>Turnaround</t>
  </si>
  <si>
    <t>D</t>
  </si>
  <si>
    <t>Max</t>
  </si>
  <si>
    <t>Total</t>
  </si>
  <si>
    <t>POSTCARDS</t>
  </si>
  <si>
    <t>PROMOS</t>
  </si>
  <si>
    <t>€ 1,50</t>
  </si>
  <si>
    <t>€ 0,50</t>
  </si>
  <si>
    <t>Postcards     </t>
  </si>
  <si>
    <t>€ 3,90</t>
  </si>
  <si>
    <t>€ 18,00</t>
  </si>
  <si>
    <t>(only when announced in the daily program)</t>
  </si>
  <si>
    <t>Postcard Promo 3 / selected post cards for EUR 0.50</t>
  </si>
  <si>
    <t>PORTO</t>
  </si>
  <si>
    <t>Postcard Promo 1 / 10 post cards for 10 Euro</t>
  </si>
  <si>
    <t>Savona</t>
  </si>
  <si>
    <t>ITSVN</t>
  </si>
  <si>
    <t>EUR 1.70</t>
  </si>
  <si>
    <t>EUR 1.30</t>
  </si>
  <si>
    <t>€ 2.-</t>
  </si>
  <si>
    <t>Malaga</t>
  </si>
  <si>
    <t>ESAGP</t>
  </si>
  <si>
    <t>LB</t>
  </si>
  <si>
    <t>Málaga</t>
  </si>
  <si>
    <t>Gibraltar</t>
  </si>
  <si>
    <t>Ronda</t>
  </si>
  <si>
    <t>Córdoba</t>
  </si>
  <si>
    <t>Marbella und Puerto Banus</t>
  </si>
  <si>
    <t>Mijas</t>
  </si>
  <si>
    <t>Lunch</t>
  </si>
  <si>
    <t>Radio Taxi Savona
+39 019 80 80 80</t>
  </si>
  <si>
    <t>Palacrociere 
Cruise Terminal</t>
  </si>
  <si>
    <t xml:space="preserve">Das Stadtzentrum befindet sich ca. 1 km entfernt. </t>
  </si>
  <si>
    <t>tba</t>
  </si>
  <si>
    <t>Pier is in the City Centre</t>
  </si>
  <si>
    <r>
      <rPr>
        <sz val="11"/>
        <color theme="1"/>
        <rFont val="Calibri"/>
        <family val="2"/>
        <scheme val="minor"/>
      </rPr>
      <t xml:space="preserve">RC TRAVEL
cruceros@viajesrctravel.com
</t>
    </r>
    <r>
      <rPr>
        <b/>
        <sz val="11"/>
        <color theme="1"/>
        <rFont val="Calibri"/>
        <family val="2"/>
        <scheme val="minor"/>
      </rPr>
      <t>Carlos del Rio</t>
    </r>
    <r>
      <rPr>
        <sz val="11"/>
        <color theme="1"/>
        <rFont val="Calibri"/>
        <family val="2"/>
        <scheme val="minor"/>
      </rPr>
      <t xml:space="preserve">
c.rio@viajesrctravel.com
+34 629 513 604
</t>
    </r>
    <r>
      <rPr>
        <b/>
        <sz val="11"/>
        <color theme="1"/>
        <rFont val="Calibri"/>
        <family val="2"/>
        <scheme val="minor"/>
      </rPr>
      <t xml:space="preserve">Eduardo Prego </t>
    </r>
    <r>
      <rPr>
        <sz val="11"/>
        <color theme="1"/>
        <rFont val="Calibri"/>
        <family val="2"/>
        <scheme val="minor"/>
      </rPr>
      <t xml:space="preserve">
+34 619 527 994
</t>
    </r>
    <r>
      <rPr>
        <b/>
        <sz val="11"/>
        <color theme="1"/>
        <rFont val="Calibri"/>
        <family val="2"/>
        <scheme val="minor"/>
      </rPr>
      <t xml:space="preserve">David Gude </t>
    </r>
    <r>
      <rPr>
        <sz val="11"/>
        <color theme="1"/>
        <rFont val="Calibri"/>
        <family val="2"/>
        <scheme val="minor"/>
      </rPr>
      <t xml:space="preserve">
+34 648 460 630</t>
    </r>
    <r>
      <rPr>
        <b/>
        <sz val="11"/>
        <color theme="1"/>
        <rFont val="Calibri"/>
        <family val="2"/>
        <scheme val="minor"/>
      </rPr>
      <t xml:space="preserve">       </t>
    </r>
  </si>
  <si>
    <t>Porto for Postcards</t>
  </si>
  <si>
    <t>Postcard Promo 2 / 4 post cards, free magnet</t>
  </si>
  <si>
    <t>€ 10,00</t>
  </si>
  <si>
    <t>Postcard Promo 4 / 5 postchards with porto</t>
  </si>
  <si>
    <t>€ 15.-</t>
  </si>
  <si>
    <r>
      <t>Photo Card </t>
    </r>
    <r>
      <rPr>
        <b/>
        <sz val="12"/>
        <color theme="1"/>
        <rFont val="Calibri"/>
        <family val="2"/>
        <scheme val="minor"/>
      </rPr>
      <t>(only with guest check)</t>
    </r>
  </si>
  <si>
    <r>
      <t>5 Photo Cards </t>
    </r>
    <r>
      <rPr>
        <b/>
        <sz val="12"/>
        <color theme="1"/>
        <rFont val="Calibri"/>
        <family val="2"/>
        <scheme val="minor"/>
      </rPr>
      <t>(only with guest check)</t>
    </r>
  </si>
  <si>
    <t>At sea</t>
  </si>
  <si>
    <t>Algier</t>
  </si>
  <si>
    <t>Cartagena</t>
  </si>
  <si>
    <t>Agadir</t>
  </si>
  <si>
    <t>Arrecife, Lanzarote</t>
  </si>
  <si>
    <t>Santa Cruz de Tenerife</t>
  </si>
  <si>
    <t>San Sebastian de la Gomera</t>
  </si>
  <si>
    <t>Santa Cruz de La Palma</t>
  </si>
  <si>
    <t>Funchal, Madeira</t>
  </si>
  <si>
    <t>Lisbon</t>
  </si>
  <si>
    <t>Leixoes</t>
  </si>
  <si>
    <t>Bremerhaven</t>
  </si>
  <si>
    <t>Zu den sonnigen Inseln des Atlantiks</t>
  </si>
  <si>
    <t>AMR124 | 20 Tage | 12.11.2024 - 02.12.2024</t>
  </si>
  <si>
    <t>DZALG</t>
  </si>
  <si>
    <t>ESCAR</t>
  </si>
  <si>
    <t>MAAGA</t>
  </si>
  <si>
    <t>ESACE</t>
  </si>
  <si>
    <t>ESSCT</t>
  </si>
  <si>
    <t>ESSSG</t>
  </si>
  <si>
    <t>ESSPC</t>
  </si>
  <si>
    <t>PTFNC</t>
  </si>
  <si>
    <t>PTLIS</t>
  </si>
  <si>
    <t>PTLEI</t>
  </si>
  <si>
    <t>DEBRV</t>
  </si>
  <si>
    <t>FRHON</t>
  </si>
  <si>
    <t>Honfleur</t>
  </si>
  <si>
    <r>
      <t xml:space="preserve">TRUMPY TOURS
info@trumpytours.it
+39 010 587615
</t>
    </r>
    <r>
      <rPr>
        <b/>
        <sz val="11"/>
        <color theme="1"/>
        <rFont val="Calibri"/>
        <family val="2"/>
        <scheme val="minor"/>
      </rPr>
      <t>Irene Siciliano</t>
    </r>
    <r>
      <rPr>
        <sz val="11"/>
        <color theme="1"/>
        <rFont val="Calibri"/>
        <family val="2"/>
        <scheme val="minor"/>
      </rPr>
      <t xml:space="preserve">
+39 349 299 8768</t>
    </r>
  </si>
  <si>
    <r>
      <rPr>
        <sz val="11"/>
        <color theme="1"/>
        <rFont val="Calibri"/>
        <family val="2"/>
        <scheme val="minor"/>
      </rPr>
      <t>ALGERIA CRUISE SERVICE</t>
    </r>
    <r>
      <rPr>
        <b/>
        <sz val="11"/>
        <color theme="1"/>
        <rFont val="Calibri"/>
        <family val="2"/>
        <scheme val="minor"/>
      </rPr>
      <t xml:space="preserve">
</t>
    </r>
    <r>
      <rPr>
        <sz val="11"/>
        <color theme="1"/>
        <rFont val="Calibri"/>
        <family val="2"/>
        <scheme val="minor"/>
      </rPr>
      <t>info@AlgeriaCruiseServices.com</t>
    </r>
    <r>
      <rPr>
        <b/>
        <sz val="11"/>
        <color theme="1"/>
        <rFont val="Calibri"/>
        <family val="2"/>
        <scheme val="minor"/>
      </rPr>
      <t xml:space="preserve">
Brahim Rahmouni</t>
    </r>
    <r>
      <rPr>
        <sz val="11"/>
        <color theme="1"/>
        <rFont val="Calibri"/>
        <family val="2"/>
        <scheme val="minor"/>
      </rPr>
      <t xml:space="preserve">
+213  659 285 876</t>
    </r>
  </si>
  <si>
    <r>
      <rPr>
        <sz val="11"/>
        <color theme="1"/>
        <rFont val="Calibri"/>
        <family val="2"/>
        <scheme val="minor"/>
      </rPr>
      <t>TREE CAMELI TOUR</t>
    </r>
    <r>
      <rPr>
        <b/>
        <sz val="11"/>
        <color theme="1"/>
        <rFont val="Calibri"/>
        <family val="2"/>
        <scheme val="minor"/>
      </rPr>
      <t xml:space="preserve">
Mustapha Baroudi
</t>
    </r>
    <r>
      <rPr>
        <sz val="11"/>
        <color theme="1"/>
        <rFont val="Calibri"/>
        <family val="2"/>
        <scheme val="minor"/>
      </rPr>
      <t>mustapha@treecamelitour.com
+212 608 003 737
+212 661 647 912</t>
    </r>
  </si>
  <si>
    <r>
      <rPr>
        <sz val="11"/>
        <color theme="1"/>
        <rFont val="Calibri"/>
        <family val="2"/>
        <scheme val="minor"/>
      </rPr>
      <t xml:space="preserve">RC TRAVEL
</t>
    </r>
    <r>
      <rPr>
        <b/>
        <sz val="11"/>
        <color theme="1"/>
        <rFont val="Calibri"/>
        <family val="2"/>
        <scheme val="minor"/>
      </rPr>
      <t xml:space="preserve">see above   </t>
    </r>
  </si>
  <si>
    <r>
      <rPr>
        <sz val="11"/>
        <color theme="1"/>
        <rFont val="Calibri"/>
        <family val="2"/>
        <scheme val="minor"/>
      </rPr>
      <t>DTS / GO VACATION SPAIN</t>
    </r>
    <r>
      <rPr>
        <b/>
        <sz val="11"/>
        <color theme="1"/>
        <rFont val="Calibri"/>
        <family val="2"/>
        <scheme val="minor"/>
      </rPr>
      <t xml:space="preserve">
Knut Fischer
</t>
    </r>
    <r>
      <rPr>
        <sz val="11"/>
        <color theme="1"/>
        <rFont val="Calibri"/>
        <family val="2"/>
        <scheme val="minor"/>
      </rPr>
      <t>Knut.Fischer@dtservices.travel
tfs@dtservices.travel
+34 609 518 075</t>
    </r>
  </si>
  <si>
    <r>
      <rPr>
        <sz val="11"/>
        <color theme="1"/>
        <rFont val="Calibri"/>
        <family val="2"/>
        <scheme val="minor"/>
      </rPr>
      <t>PORTIMAR</t>
    </r>
    <r>
      <rPr>
        <b/>
        <sz val="11"/>
        <color theme="1"/>
        <rFont val="Calibri"/>
        <family val="2"/>
        <scheme val="minor"/>
      </rPr>
      <t xml:space="preserve">
Sandra Brito
</t>
    </r>
    <r>
      <rPr>
        <sz val="11"/>
        <color theme="1"/>
        <rFont val="Calibri"/>
        <family val="2"/>
        <scheme val="minor"/>
      </rPr>
      <t>Sandra.Brito@portimar.pt
+351 96 283 1796</t>
    </r>
  </si>
  <si>
    <r>
      <rPr>
        <sz val="11"/>
        <color theme="1"/>
        <rFont val="Calibri"/>
        <family val="2"/>
        <scheme val="minor"/>
      </rPr>
      <t xml:space="preserve">INTERCRUISES
</t>
    </r>
    <r>
      <rPr>
        <b/>
        <sz val="11"/>
        <color theme="1"/>
        <rFont val="Calibri"/>
        <family val="2"/>
        <scheme val="minor"/>
      </rPr>
      <t>Charlotte Soulé</t>
    </r>
    <r>
      <rPr>
        <sz val="11"/>
        <color theme="1"/>
        <rFont val="Calibri"/>
        <family val="2"/>
        <scheme val="minor"/>
      </rPr>
      <t xml:space="preserve">
charlotte.soule1@tui.com
+33 661 713 014</t>
    </r>
  </si>
  <si>
    <t>City 300 m</t>
  </si>
  <si>
    <t>Juan Sebastian Elcano</t>
  </si>
  <si>
    <t>Los Marmoles or Muelle de Cruceros</t>
  </si>
  <si>
    <t>Muelle Sur</t>
  </si>
  <si>
    <t>Dique Exterior</t>
  </si>
  <si>
    <t>Dique Este</t>
  </si>
  <si>
    <t>South Cruise Terminal</t>
  </si>
  <si>
    <t>QSH 3</t>
  </si>
  <si>
    <t>Columbuskaje</t>
  </si>
  <si>
    <r>
      <rPr>
        <sz val="11"/>
        <color theme="1"/>
        <rFont val="Calibri"/>
        <family val="2"/>
        <scheme val="minor"/>
      </rPr>
      <t xml:space="preserve">COLUMBUS CRUISE CENTER
</t>
    </r>
    <r>
      <rPr>
        <b/>
        <sz val="11"/>
        <color theme="1"/>
        <rFont val="Calibri"/>
        <family val="2"/>
        <scheme val="minor"/>
      </rPr>
      <t>Jasmin Janke</t>
    </r>
    <r>
      <rPr>
        <sz val="11"/>
        <color theme="1"/>
        <rFont val="Calibri"/>
        <family val="2"/>
        <scheme val="minor"/>
      </rPr>
      <t xml:space="preserve">
betrieb@cruiseport.de
+49 175 52 66 231            </t>
    </r>
    <r>
      <rPr>
        <b/>
        <sz val="11"/>
        <color rgb="FFFF0000"/>
        <rFont val="Calibri"/>
        <family val="2"/>
        <scheme val="minor"/>
      </rPr>
      <t xml:space="preserve">                             </t>
    </r>
  </si>
  <si>
    <t xml:space="preserve"> Celebrity Equinox
 Mein Schiff 5</t>
  </si>
  <si>
    <t>AIDAcosma
Celebrity Infinity
Sky Princess</t>
  </si>
  <si>
    <t>Oceania Riviera</t>
  </si>
  <si>
    <t xml:space="preserve"> Norwegian Pearl</t>
  </si>
  <si>
    <t>Visa reqired</t>
  </si>
  <si>
    <t>Exit 1.5km
City 3km</t>
  </si>
  <si>
    <t>M Cruceros
Exit 100m
City 2km
Los Marmoles
Exit 300m
City 5km</t>
  </si>
  <si>
    <t>Exit tba
City 1km</t>
  </si>
  <si>
    <t>Algiers Passengers Terminal</t>
  </si>
  <si>
    <t>Ein Landgang ist nur in Verbindung mit einem vorab gebuchtem Landausflug möglich. Hierfür erhalten Sie ein kostenpflichtiges Gruppenvisum (ca. € 70.-). Ein privater Lansgang ist nicht möglich.</t>
  </si>
  <si>
    <t>Vom Hafen sind es etwa 300 Meter bis ins Stadtzentrum.</t>
  </si>
  <si>
    <t>Availabe at exit</t>
  </si>
  <si>
    <t>Das Zentrum Malagas erreichen Sie nach etwa 1.5 Kilometern. Taxen stehen erfahrungsgemäß am Terminal bereit.</t>
  </si>
  <si>
    <t>Available at the terminal</t>
  </si>
  <si>
    <t>Taxis available at the Pier</t>
  </si>
  <si>
    <t>Shuttle by TO
Beach, Souk El Had</t>
  </si>
  <si>
    <t>EUR 1.20</t>
  </si>
  <si>
    <t>Yes, if Los Marmoles</t>
  </si>
  <si>
    <t>Taxis available on request
+34 922 621313</t>
  </si>
  <si>
    <t>at the Terminal or on request +34 922 870 524</t>
  </si>
  <si>
    <t>MSC Opera</t>
  </si>
  <si>
    <t>at the pier</t>
  </si>
  <si>
    <t>Exit 50m
City 500m</t>
  </si>
  <si>
    <t>At the terminal or on request +351 291 764 476</t>
  </si>
  <si>
    <t>Exit 300m
City 1200m</t>
  </si>
  <si>
    <t>Free Port Shuttle
Transfer Porto</t>
  </si>
  <si>
    <t>public 8.-</t>
  </si>
  <si>
    <t>Taxi-Lloyd 
+49 471 40004</t>
  </si>
  <si>
    <t>Shuttle via PA on RQ</t>
  </si>
  <si>
    <t>at the terminal</t>
  </si>
  <si>
    <t>on request  
+33 2 14 09 27 39</t>
  </si>
  <si>
    <t>Exit 50m
City 3km</t>
  </si>
  <si>
    <t>City 7km</t>
  </si>
  <si>
    <t>EUR 2.00</t>
  </si>
  <si>
    <t>2101</t>
  </si>
  <si>
    <t>Tipaza und mauretanisches Mausoleum</t>
  </si>
  <si>
    <t>2105</t>
  </si>
  <si>
    <t>Elche</t>
  </si>
  <si>
    <t>2106</t>
  </si>
  <si>
    <t>Das Tal von Ricote</t>
  </si>
  <si>
    <t>2107</t>
  </si>
  <si>
    <t>Murcia</t>
  </si>
  <si>
    <t>2109</t>
  </si>
  <si>
    <t>Reitershow und Paella</t>
  </si>
  <si>
    <t>2111</t>
  </si>
  <si>
    <t>2112</t>
  </si>
  <si>
    <t>2113</t>
  </si>
  <si>
    <t>2114</t>
  </si>
  <si>
    <t>2115</t>
  </si>
  <si>
    <t>2116</t>
  </si>
  <si>
    <t>2121</t>
  </si>
  <si>
    <t>Marrakesch</t>
  </si>
  <si>
    <t>2122</t>
  </si>
  <si>
    <t>Tafraout</t>
  </si>
  <si>
    <t>2123</t>
  </si>
  <si>
    <t>Geländewagenfahrt ins Massa-Tal</t>
  </si>
  <si>
    <t>2124</t>
  </si>
  <si>
    <t>Taroudant</t>
  </si>
  <si>
    <t>2125</t>
  </si>
  <si>
    <t xml:space="preserve">Agadir </t>
  </si>
  <si>
    <t>2126</t>
  </si>
  <si>
    <t>Panoramafahrt Agadir</t>
  </si>
  <si>
    <t>2131</t>
  </si>
  <si>
    <t>Südlanzarote und Feuerberge</t>
  </si>
  <si>
    <t>2132</t>
  </si>
  <si>
    <t>Highlights Nordlanzarote</t>
  </si>
  <si>
    <t>2133</t>
  </si>
  <si>
    <t>Panoramafahrt Lanzarote</t>
  </si>
  <si>
    <t>2134</t>
  </si>
  <si>
    <t>Welt der Vulkane</t>
  </si>
  <si>
    <t>2135</t>
  </si>
  <si>
    <t>Puerto del Carmen individuell</t>
  </si>
  <si>
    <t>2141</t>
  </si>
  <si>
    <t>Inselrundfahrt Teneriffa mit Cañadas del Teide</t>
  </si>
  <si>
    <t>2142</t>
  </si>
  <si>
    <t>Icod und Garachico</t>
  </si>
  <si>
    <t>2143</t>
  </si>
  <si>
    <t>Orotava und Puerto de la Cruz</t>
  </si>
  <si>
    <t>2144</t>
  </si>
  <si>
    <t>Mercedeswald und Anagagebirge</t>
  </si>
  <si>
    <t>2146</t>
  </si>
  <si>
    <t>Inselrundfahrt La Gomera</t>
  </si>
  <si>
    <t>2147</t>
  </si>
  <si>
    <t>Wanderung im Nationalpark</t>
  </si>
  <si>
    <t>2148</t>
  </si>
  <si>
    <t>Natur und Tradition</t>
  </si>
  <si>
    <t>2151</t>
  </si>
  <si>
    <t>Der grüne Norden und San Andrés</t>
  </si>
  <si>
    <t>2152</t>
  </si>
  <si>
    <t>Nationalpark Caldera de Taburiente</t>
  </si>
  <si>
    <t>2163</t>
  </si>
  <si>
    <t>Pico dos Barcelos, Eira do Serrado und Monte</t>
  </si>
  <si>
    <t>2164</t>
  </si>
  <si>
    <t>Altstadt, Monte und Botanischer Garten</t>
  </si>
  <si>
    <t>2165</t>
  </si>
  <si>
    <t>Câmara de Lobos und Cabo Girão</t>
  </si>
  <si>
    <t>2166</t>
  </si>
  <si>
    <t>Levadawanderung</t>
  </si>
  <si>
    <t>2167</t>
  </si>
  <si>
    <t>Safari im Geländewagen</t>
  </si>
  <si>
    <t>2171</t>
  </si>
  <si>
    <t>Inselfahrt mit Porto Moniz</t>
  </si>
  <si>
    <t>2172</t>
  </si>
  <si>
    <t>Inselfahrt mit Santana</t>
  </si>
  <si>
    <t>2173</t>
  </si>
  <si>
    <t>2174</t>
  </si>
  <si>
    <t>2175</t>
  </si>
  <si>
    <t>2176</t>
  </si>
  <si>
    <t>2177</t>
  </si>
  <si>
    <t>2181</t>
  </si>
  <si>
    <t>Sintra mit Palast</t>
  </si>
  <si>
    <t>2182</t>
  </si>
  <si>
    <t>Lissabon</t>
  </si>
  <si>
    <t>2183</t>
  </si>
  <si>
    <t>Lissabon mit der Straßenbahn</t>
  </si>
  <si>
    <t>2184</t>
  </si>
  <si>
    <t>Lissabon mit Altstadtrundgang</t>
  </si>
  <si>
    <t>2185</t>
  </si>
  <si>
    <t>Panoramafahrt Lissabon</t>
  </si>
  <si>
    <t>2187</t>
  </si>
  <si>
    <t>Mit dem Eco-Tuk-Tuk durch Lissabon</t>
  </si>
  <si>
    <t>Guimarães</t>
  </si>
  <si>
    <t>Porto zu Wasser und zu Land</t>
  </si>
  <si>
    <t>Porto mit Straßenbahn</t>
  </si>
  <si>
    <t>Panoramafahrt Porto</t>
  </si>
  <si>
    <t>Panoramafahrt Paris</t>
  </si>
  <si>
    <t>Rouen individuell</t>
  </si>
  <si>
    <t>2103A</t>
  </si>
  <si>
    <t>2104A</t>
  </si>
  <si>
    <t>Kasbah Algier (A)</t>
  </si>
  <si>
    <t>Kasbah Algier (B)</t>
  </si>
  <si>
    <t>Stadtrundfahrt Algier (A)</t>
  </si>
  <si>
    <t>Stadtrundfahrt Algier (B)</t>
  </si>
  <si>
    <t>2103B</t>
  </si>
  <si>
    <t>2104B</t>
  </si>
  <si>
    <t>Kasbah Algier (C)</t>
  </si>
  <si>
    <t>2186A</t>
  </si>
  <si>
    <t>2186B</t>
  </si>
  <si>
    <t>Lissabon mit dem Hippo Bus (A)</t>
  </si>
  <si>
    <t>Lissabon mit dem Hippo Bus (B)</t>
  </si>
  <si>
    <t>New</t>
  </si>
  <si>
    <t>2196</t>
  </si>
  <si>
    <t>Port Changed 
from Le Havre</t>
  </si>
  <si>
    <t>BB0/1/(2)</t>
  </si>
  <si>
    <t>BS1-&gt;SPC 17.00</t>
  </si>
  <si>
    <t>BS2-&gt;HON 17.00</t>
  </si>
  <si>
    <t>Shuttle???</t>
  </si>
  <si>
    <t>Transfer OPO</t>
  </si>
  <si>
    <t>LB, Shuttle, Transfer LEH</t>
  </si>
  <si>
    <t>Tefra</t>
  </si>
  <si>
    <t>Banderolen</t>
  </si>
  <si>
    <t>LB ALG</t>
  </si>
  <si>
    <t>LB HON</t>
  </si>
  <si>
    <t>Info HON statt LEH
FOC Transfer</t>
  </si>
  <si>
    <t>second venue</t>
  </si>
  <si>
    <t>2 Escorts per 50</t>
  </si>
  <si>
    <t>2117A</t>
  </si>
  <si>
    <t>2117B</t>
  </si>
  <si>
    <t>2117C</t>
  </si>
  <si>
    <t>Panoramafahrt Málaga (A)</t>
  </si>
  <si>
    <t>Panoramafahrt Málaga (B)</t>
  </si>
  <si>
    <t>Panoramafahrt Málaga (C)</t>
  </si>
  <si>
    <t>2168A</t>
  </si>
  <si>
    <t>2168B</t>
  </si>
  <si>
    <t>Abendliches Funchal (A)</t>
  </si>
  <si>
    <t>Abendliches Funchal (B)</t>
  </si>
  <si>
    <t>Norwegian Star</t>
  </si>
  <si>
    <t>Molhe da Pontinha 
North Pier</t>
  </si>
  <si>
    <t>2195</t>
  </si>
  <si>
    <t>Transfer nach Porto</t>
  </si>
  <si>
    <t>2197A</t>
  </si>
  <si>
    <t>2197B</t>
  </si>
  <si>
    <t>2198A</t>
  </si>
  <si>
    <t>2198B</t>
  </si>
  <si>
    <t>Deauville und Honfleur (A)</t>
  </si>
  <si>
    <t>Panoramafahrt Pays d'Auge (A)</t>
  </si>
  <si>
    <t>Panoramafahrt Pays d'Auge (B)</t>
  </si>
  <si>
    <t>Deauville und Honfleur (B)</t>
  </si>
  <si>
    <t>Visa required</t>
  </si>
  <si>
    <t>cxl</t>
  </si>
  <si>
    <t>Passport required</t>
  </si>
  <si>
    <t>Transfer</t>
  </si>
  <si>
    <t>likely cxl</t>
  </si>
  <si>
    <t>possibly cxl</t>
  </si>
  <si>
    <r>
      <t xml:space="preserve">MTS GLOBE
</t>
    </r>
    <r>
      <rPr>
        <b/>
        <sz val="11"/>
        <color theme="1"/>
        <rFont val="Calibri"/>
        <family val="2"/>
        <scheme val="minor"/>
      </rPr>
      <t>Pedro Bewersdorff</t>
    </r>
    <r>
      <rPr>
        <sz val="11"/>
        <color theme="1"/>
        <rFont val="Calibri"/>
        <family val="2"/>
        <scheme val="minor"/>
      </rPr>
      <t xml:space="preserve">
excursions.ace@mtsglobe.com
pedro.bewersdorf@mtsglobe.com
+34 610 003 131</t>
    </r>
  </si>
  <si>
    <r>
      <rPr>
        <sz val="11"/>
        <color theme="1"/>
        <rFont val="Calibri"/>
        <family val="2"/>
        <scheme val="minor"/>
      </rPr>
      <t xml:space="preserve">MTS GLOBE
</t>
    </r>
    <r>
      <rPr>
        <b/>
        <sz val="11"/>
        <color theme="1"/>
        <rFont val="Calibri"/>
        <family val="2"/>
        <scheme val="minor"/>
      </rPr>
      <t>Andreia Alves</t>
    </r>
    <r>
      <rPr>
        <sz val="11"/>
        <color theme="1"/>
        <rFont val="Calibri"/>
        <family val="2"/>
        <scheme val="minor"/>
      </rPr>
      <t xml:space="preserve">
andreia.alves@mtsglobe.com
groups.fnc@mtsglobe.com
+351 91 405 1494</t>
    </r>
  </si>
  <si>
    <t>Der Hafen ist ca. 3 km vom Ortszentrum entfernt.</t>
  </si>
  <si>
    <t>Exit 2.5km
City 3km</t>
  </si>
  <si>
    <t>Nouveau Port D’Agadir</t>
  </si>
  <si>
    <t>Vom Hafen laufen Sie entlang der Marine zum Zentrum. Taxen stehen i.d.R. an der Pier.
-------
Der Liegeplatz ist ca. 2.5 km vom Ortszentrum entfernt. Es verkehrt ein kostenpflichtiger Shuttlebus vom Hafen in die Stadt. Weitere Informationen erhalten Sie im Tagesprogramm.</t>
  </si>
  <si>
    <t>Das Stadtzentrum ist in ca. 10 min. fußläufig erreichbar.</t>
  </si>
  <si>
    <t>Exit 250m
City 250m</t>
  </si>
  <si>
    <t>Die Anlegestelle ist ca. 500 Meter vom Ortszentrum entfernt.</t>
  </si>
  <si>
    <t>Von der Pier laufen Sie etwa 500 m bis zum Zentrum des Ortes.</t>
  </si>
  <si>
    <t>Exit 300m
City 400m</t>
  </si>
  <si>
    <t>Der Liegeplatz ist direkt am Hotel CR7. Zum Stadtzentrum sind es wenige Minuten zu Fuß.</t>
  </si>
  <si>
    <t>Cruise Terminal Santa Apolonia</t>
  </si>
  <si>
    <t>Exit 50m
City 1km</t>
  </si>
  <si>
    <t>Das Cruise Terminal  ist ca. 1 km vom Ortszentrum entfernt.</t>
  </si>
  <si>
    <t>Das Stadtzentrum von Leixões befindet sich in fußläufiger Entfernung. Im Hafen verkehrt ein kostenfreier Shuttlebus. In das ca. 10 km entfernte Porto bringt Sie unser kostenpflichtiger Transfer, welcher mittels Buchungsblatt buchbar ist.</t>
  </si>
  <si>
    <t>Die Pier liegt etwa 3 km außerhalb der Stadt. Ein kostenpflichtiger Shuttle verkehrt regelmäßig.</t>
  </si>
  <si>
    <t>Malaga Cruise Terminal
Pier tba</t>
  </si>
  <si>
    <t>??</t>
  </si>
  <si>
    <t>Abreise vorab / 
Banderolen</t>
  </si>
  <si>
    <t>BB Shuttle</t>
  </si>
  <si>
    <t>Tefra
PK Promo 4+Magnet</t>
  </si>
  <si>
    <t>Vobu</t>
  </si>
  <si>
    <t>PK allg.
LB AGP</t>
  </si>
  <si>
    <t>Hinweis Gutscheine
PK Promo 10 für 10</t>
  </si>
  <si>
    <t>Hinweis Gutscheine</t>
  </si>
  <si>
    <t>Abreise Slides</t>
  </si>
  <si>
    <t>Rechnungsfragen</t>
  </si>
  <si>
    <t>Joe</t>
  </si>
  <si>
    <t>Team Dinner</t>
  </si>
  <si>
    <t>Shuttle HON</t>
  </si>
  <si>
    <t>EUR 0.40</t>
  </si>
  <si>
    <t>2102A</t>
  </si>
  <si>
    <t>2102B</t>
  </si>
  <si>
    <t>Algiers Gärten (A)</t>
  </si>
  <si>
    <t>Algiers Gärten (B)</t>
  </si>
  <si>
    <t>2 GSG</t>
  </si>
  <si>
    <t>1 GSG</t>
  </si>
  <si>
    <t>2108A</t>
  </si>
  <si>
    <t>2108B</t>
  </si>
  <si>
    <t>Cartagena-Rundgang (A)</t>
  </si>
  <si>
    <t>Cartagena-Rundgang (B)</t>
  </si>
  <si>
    <t>cxl 14</t>
  </si>
  <si>
    <t>2136</t>
  </si>
  <si>
    <t>Fahrt im U-Boot</t>
  </si>
  <si>
    <t>no guide</t>
  </si>
  <si>
    <t>2149A</t>
  </si>
  <si>
    <t>2149B</t>
  </si>
  <si>
    <t>Inselpanorama und Nationalpark Garajonay (A)</t>
  </si>
  <si>
    <t>Inselpanorama und Nationalpark Garajonay (B)</t>
  </si>
  <si>
    <t>2153A</t>
  </si>
  <si>
    <t>2154A</t>
  </si>
  <si>
    <t>2153B</t>
  </si>
  <si>
    <t>2154B</t>
  </si>
  <si>
    <t>2154C</t>
  </si>
  <si>
    <t>Santa Cruz de la Palma mit der Bimmelbahn (C)</t>
  </si>
  <si>
    <t>Santa Cruz de la Palma mit der Bimmelbahn (B)</t>
  </si>
  <si>
    <t>Santa Cruz de la Palma mit der Bimmelbahn (A)</t>
  </si>
  <si>
    <t>Santa Cruz de la Palma (A)</t>
  </si>
  <si>
    <t>Santa Cruz de la Palma (B)</t>
  </si>
  <si>
    <t>Shuttle via Kennedy Services
Transfer LEH FOC</t>
  </si>
  <si>
    <t>LB/RQ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</si>
</sst>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yy"/>
    <numFmt numFmtId="165" formatCode="#,##0_ ;[Red]\-#,##0\ "/>
    <numFmt numFmtId="166" formatCode="ddd"/>
    <numFmt numFmtId="167" formatCode="h:mm"/>
    <numFmt numFmtId="168" formatCode="[$-3409]dd\-mmm\-yy;@"/>
    <numFmt numFmtId="169" formatCode="#,##0.\-"/>
    <numFmt numFmtId="170" formatCode="[$-14809]hh:mm;@"/>
    <numFmt numFmtId="171" formatCode="[$€-2]\ #,##0.00;[Red]\-[$€-2]\ #,##0.00"/>
  </numFmts>
  <fonts count="35"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b/>
      <sz val="10"/>
      <color theme="1"/>
      <name val="Arial"/>
      <family val="2"/>
    </font>
    <font>
      <sz val="12"/>
      <color rgb="FF00377A"/>
      <name val="Arial"/>
      <family val="2"/>
    </font>
    <font>
      <sz val="10"/>
      <color theme="1"/>
      <name val="Arial"/>
      <family val="2"/>
    </font>
    <font>
      <b/>
      <sz val="12"/>
      <color rgb="FF000000"/>
      <name val="Calibri"/>
      <family val="2"/>
      <scheme val="minor"/>
    </font>
    <font>
      <sz val="10"/>
      <color theme="1"/>
      <name val="Calibri"/>
      <family val="2"/>
      <scheme val="minor"/>
    </font>
    <font>
      <b/>
      <sz val="11"/>
      <color rgb="FFFF0000"/>
      <name val="Calibri"/>
      <family val="2"/>
      <scheme val="minor"/>
    </font>
    <font>
      <sz val="10"/>
      <color rgb="FFFF0000"/>
      <name val="Arial"/>
      <family val="2"/>
    </font>
    <font>
      <b/>
      <sz val="8"/>
      <color theme="0"/>
      <name val="Arial"/>
      <family val="2"/>
    </font>
    <font>
      <sz val="8"/>
      <color theme="0"/>
      <name val="Arial"/>
      <family val="2"/>
    </font>
    <font>
      <b/>
      <sz val="12"/>
      <color theme="1"/>
      <name val="Calibri"/>
      <family val="2"/>
      <scheme val="minor"/>
    </font>
    <font>
      <i/>
      <sz val="12"/>
      <color theme="1"/>
      <name val="Calibri"/>
      <family val="2"/>
      <scheme val="minor"/>
    </font>
    <font>
      <b/>
      <sz val="9"/>
      <color theme="0"/>
      <name val="Calibri"/>
      <family val="2"/>
      <scheme val="minor"/>
    </font>
    <font>
      <sz val="11"/>
      <color theme="1"/>
      <name val="Arial"/>
      <family val="2"/>
    </font>
    <font>
      <b/>
      <sz val="14"/>
      <color rgb="FF009999"/>
      <name val="Calibri"/>
      <family val="2"/>
      <scheme val="minor"/>
    </font>
    <font>
      <sz val="9"/>
      <color theme="0"/>
      <name val="Arial"/>
      <family val="2"/>
    </font>
  </fonts>
  <fills count="9">
    <fill>
      <patternFill patternType="none"/>
    </fill>
    <fill>
      <patternFill patternType="gray125"/>
    </fill>
    <fill>
      <patternFill patternType="solid">
        <fgColor rgb="FF009999"/>
        <bgColor indexed="64"/>
      </patternFill>
    </fill>
    <fill>
      <patternFill patternType="solid">
        <fgColor theme="0"/>
        <bgColor indexed="64"/>
      </patternFill>
    </fill>
    <fill>
      <patternFill patternType="solid">
        <fgColor theme="8"/>
        <bgColor indexed="64"/>
      </patternFill>
    </fill>
    <fill>
      <patternFill patternType="solid">
        <fgColor rgb="FFFFFFCC"/>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s>
  <cellStyleXfs count="3">
    <xf numFmtId="0" fontId="0" fillId="0" borderId="0"/>
    <xf numFmtId="4" fontId="16" fillId="0" borderId="0"/>
    <xf numFmtId="0" fontId="32" fillId="0" borderId="0"/>
  </cellStyleXfs>
  <cellXfs count="250">
    <xf numFmtId="0" fontId="0" fillId="0" borderId="0" xfId="0"/>
    <xf numFmtId="0" fontId="0" fillId="0" borderId="0" xfId="0" applyAlignment="1">
      <alignment horizontal="left"/>
    </xf>
    <xf numFmtId="0" fontId="15" fillId="0" borderId="0" xfId="0" applyFont="1" applyAlignment="1">
      <alignment horizontal="left"/>
    </xf>
    <xf numFmtId="168" fontId="17" fillId="2" borderId="0" xfId="1" applyNumberFormat="1" applyFont="1" applyFill="1" applyAlignment="1">
      <alignment horizontal="left" vertical="top" wrapText="1" indent="1"/>
    </xf>
    <xf numFmtId="49" fontId="17" fillId="2" borderId="0" xfId="1" applyNumberFormat="1" applyFont="1" applyFill="1" applyAlignment="1">
      <alignment horizontal="left" vertical="top" wrapText="1" indent="1"/>
    </xf>
    <xf numFmtId="0" fontId="0" fillId="0" borderId="0" xfId="0" applyAlignment="1">
      <alignment horizontal="left" indent="1"/>
    </xf>
    <xf numFmtId="0" fontId="20" fillId="0" borderId="0" xfId="0" applyFont="1"/>
    <xf numFmtId="0" fontId="20" fillId="0" borderId="0" xfId="0" applyFont="1" applyAlignment="1">
      <alignment horizontal="left" indent="1"/>
    </xf>
    <xf numFmtId="49" fontId="18" fillId="0" borderId="1" xfId="1" applyNumberFormat="1" applyFont="1" applyBorder="1" applyAlignment="1" applyProtection="1">
      <alignment horizontal="left" vertical="center" wrapText="1" indent="1"/>
      <protection locked="0"/>
    </xf>
    <xf numFmtId="49" fontId="16" fillId="0" borderId="0" xfId="1" applyNumberFormat="1" applyAlignment="1" applyProtection="1">
      <alignment vertical="center" wrapText="1"/>
      <protection locked="0"/>
    </xf>
    <xf numFmtId="0" fontId="21" fillId="0" borderId="0" xfId="0" applyFont="1" applyAlignment="1">
      <alignment vertical="center" wrapText="1"/>
    </xf>
    <xf numFmtId="165" fontId="16" fillId="0" borderId="0" xfId="1" applyNumberFormat="1" applyAlignment="1" applyProtection="1">
      <alignment horizontal="center" vertical="center" wrapText="1"/>
      <protection locked="0"/>
    </xf>
    <xf numFmtId="0" fontId="0" fillId="0" borderId="0" xfId="0" applyAlignment="1">
      <alignment horizontal="center"/>
    </xf>
    <xf numFmtId="164" fontId="16" fillId="0" borderId="0" xfId="1" applyNumberFormat="1" applyAlignment="1" applyProtection="1">
      <alignment horizontal="center" vertical="center" wrapText="1"/>
      <protection locked="0"/>
    </xf>
    <xf numFmtId="49" fontId="19" fillId="0" borderId="1" xfId="1" applyNumberFormat="1" applyFont="1" applyBorder="1" applyAlignment="1" applyProtection="1">
      <alignment horizontal="left" vertical="center" wrapText="1" indent="1"/>
      <protection locked="0"/>
    </xf>
    <xf numFmtId="166" fontId="17" fillId="2" borderId="0" xfId="1" applyNumberFormat="1" applyFont="1" applyFill="1" applyAlignment="1">
      <alignment horizontal="center" vertical="top" wrapText="1"/>
    </xf>
    <xf numFmtId="49" fontId="17" fillId="2" borderId="0" xfId="1" applyNumberFormat="1" applyFont="1" applyFill="1" applyAlignment="1">
      <alignment horizontal="center" vertical="top" wrapText="1"/>
    </xf>
    <xf numFmtId="169" fontId="22" fillId="0" borderId="0" xfId="1" applyNumberFormat="1" applyFont="1" applyAlignment="1" applyProtection="1">
      <alignment horizontal="center" vertical="center" wrapText="1"/>
      <protection locked="0"/>
    </xf>
    <xf numFmtId="167" fontId="22" fillId="0" borderId="0" xfId="1" applyNumberFormat="1" applyFont="1" applyAlignment="1" applyProtection="1">
      <alignment horizontal="center" vertical="center" wrapText="1"/>
      <protection locked="0"/>
    </xf>
    <xf numFmtId="4" fontId="16" fillId="0" borderId="0" xfId="1" applyAlignment="1">
      <alignment vertical="center"/>
    </xf>
    <xf numFmtId="0" fontId="22" fillId="0" borderId="0" xfId="0" applyFont="1" applyAlignment="1">
      <alignment vertical="center"/>
    </xf>
    <xf numFmtId="0" fontId="22" fillId="0" borderId="0" xfId="0" applyFont="1" applyAlignment="1">
      <alignment horizontal="center" vertical="center"/>
    </xf>
    <xf numFmtId="167" fontId="22" fillId="0" borderId="0" xfId="0" applyNumberFormat="1" applyFont="1" applyAlignment="1">
      <alignment horizontal="center" vertical="center"/>
    </xf>
    <xf numFmtId="17" fontId="0" fillId="0" borderId="0" xfId="0" quotePrefix="1" applyNumberFormat="1" applyAlignment="1">
      <alignment horizontal="left"/>
    </xf>
    <xf numFmtId="0" fontId="21" fillId="0" borderId="0" xfId="0" applyFont="1" applyAlignment="1">
      <alignment horizontal="center" vertical="center" wrapText="1"/>
    </xf>
    <xf numFmtId="0" fontId="15" fillId="0" borderId="0" xfId="0" applyFont="1" applyAlignment="1">
      <alignment horizontal="center"/>
    </xf>
    <xf numFmtId="20" fontId="0" fillId="0" borderId="0" xfId="0" applyNumberFormat="1" applyAlignment="1">
      <alignment horizontal="left"/>
    </xf>
    <xf numFmtId="166" fontId="22" fillId="0" borderId="0" xfId="0" applyNumberFormat="1" applyFont="1" applyAlignment="1">
      <alignment vertical="center"/>
    </xf>
    <xf numFmtId="168" fontId="22" fillId="0" borderId="0" xfId="0" applyNumberFormat="1" applyFont="1" applyAlignment="1">
      <alignment vertical="center"/>
    </xf>
    <xf numFmtId="166" fontId="22" fillId="0" borderId="0" xfId="0" applyNumberFormat="1" applyFont="1" applyAlignment="1">
      <alignment horizontal="left" vertical="center"/>
    </xf>
    <xf numFmtId="0" fontId="22" fillId="0" borderId="0" xfId="0" applyFont="1" applyAlignment="1">
      <alignment horizontal="left" vertical="center"/>
    </xf>
    <xf numFmtId="169" fontId="22" fillId="0" borderId="0" xfId="0" applyNumberFormat="1" applyFont="1" applyAlignment="1">
      <alignment horizontal="center" vertical="center"/>
    </xf>
    <xf numFmtId="0" fontId="20" fillId="0" borderId="0" xfId="0" applyFont="1" applyAlignment="1">
      <alignment horizontal="left"/>
    </xf>
    <xf numFmtId="0" fontId="0" fillId="0" borderId="0" xfId="0" applyFont="1" applyAlignment="1">
      <alignment horizontal="center" vertical="center"/>
    </xf>
    <xf numFmtId="165" fontId="0" fillId="0" borderId="0" xfId="1" applyNumberFormat="1" applyFont="1" applyAlignment="1" applyProtection="1">
      <alignment horizontal="center" vertical="center"/>
      <protection locked="0"/>
    </xf>
    <xf numFmtId="165" fontId="16" fillId="0" borderId="0" xfId="1" applyNumberFormat="1" applyAlignment="1" applyProtection="1">
      <alignment horizontal="left" vertical="center" wrapText="1" indent="1"/>
      <protection locked="0"/>
    </xf>
    <xf numFmtId="0" fontId="22" fillId="0" borderId="0" xfId="0" applyFont="1" applyAlignment="1">
      <alignment horizontal="left" vertical="center" indent="1"/>
    </xf>
    <xf numFmtId="0" fontId="23" fillId="0" borderId="0" xfId="0" applyFont="1"/>
    <xf numFmtId="0" fontId="14" fillId="0" borderId="0" xfId="0" applyFont="1"/>
    <xf numFmtId="0" fontId="24" fillId="0" borderId="0" xfId="0" applyFont="1"/>
    <xf numFmtId="0" fontId="22" fillId="0" borderId="0" xfId="0" applyFont="1" applyFill="1" applyAlignment="1">
      <alignment horizontal="center" vertical="center"/>
    </xf>
    <xf numFmtId="49" fontId="25" fillId="0" borderId="1" xfId="1" applyNumberFormat="1" applyFont="1" applyBorder="1" applyAlignment="1" applyProtection="1">
      <alignment horizontal="left" vertical="center" wrapText="1" indent="1"/>
      <protection locked="0"/>
    </xf>
    <xf numFmtId="165" fontId="20" fillId="0" borderId="0" xfId="1" applyNumberFormat="1" applyFont="1" applyFill="1" applyAlignment="1" applyProtection="1">
      <alignment horizontal="center" vertical="center" wrapText="1"/>
      <protection locked="0"/>
    </xf>
    <xf numFmtId="49" fontId="18" fillId="0" borderId="1" xfId="1" applyNumberFormat="1" applyFont="1" applyFill="1" applyBorder="1" applyAlignment="1" applyProtection="1">
      <alignment horizontal="left" vertical="center" wrapText="1" indent="1"/>
      <protection locked="0"/>
    </xf>
    <xf numFmtId="1" fontId="13" fillId="0" borderId="0" xfId="1" applyNumberFormat="1" applyFont="1" applyFill="1" applyAlignment="1">
      <alignment horizontal="left" vertical="center" wrapText="1"/>
    </xf>
    <xf numFmtId="168" fontId="13" fillId="0" borderId="0" xfId="1" applyNumberFormat="1" applyFont="1" applyFill="1" applyAlignment="1">
      <alignment horizontal="left" vertical="center" wrapText="1"/>
    </xf>
    <xf numFmtId="166" fontId="19" fillId="0" borderId="0" xfId="0" applyNumberFormat="1" applyFont="1" applyFill="1" applyAlignment="1">
      <alignment horizontal="left" vertical="center" wrapText="1"/>
    </xf>
    <xf numFmtId="49" fontId="19" fillId="0" borderId="0" xfId="1" applyNumberFormat="1" applyFont="1" applyFill="1" applyAlignment="1">
      <alignment horizontal="center" vertical="center" wrapText="1"/>
    </xf>
    <xf numFmtId="166" fontId="13" fillId="0" borderId="0" xfId="0" applyNumberFormat="1" applyFont="1" applyFill="1" applyAlignment="1">
      <alignment horizontal="left" vertical="center" wrapText="1"/>
    </xf>
    <xf numFmtId="49" fontId="13" fillId="0" borderId="0" xfId="0" applyNumberFormat="1" applyFont="1" applyFill="1" applyAlignment="1">
      <alignment horizontal="center" vertical="center" wrapText="1"/>
    </xf>
    <xf numFmtId="164" fontId="13" fillId="0" borderId="0" xfId="1" applyNumberFormat="1" applyFont="1" applyFill="1" applyAlignment="1">
      <alignment horizontal="center" vertical="center" wrapText="1"/>
    </xf>
    <xf numFmtId="0" fontId="0" fillId="0" borderId="0" xfId="0" applyFont="1" applyAlignment="1">
      <alignment horizontal="left"/>
    </xf>
    <xf numFmtId="49" fontId="19" fillId="0" borderId="0" xfId="1" applyNumberFormat="1" applyFont="1" applyFill="1" applyAlignment="1">
      <alignment horizontal="left" vertical="center" wrapText="1"/>
    </xf>
    <xf numFmtId="49" fontId="13" fillId="0" borderId="0" xfId="1" applyNumberFormat="1" applyFont="1" applyFill="1" applyAlignment="1">
      <alignment horizontal="left" vertical="center" wrapText="1"/>
    </xf>
    <xf numFmtId="49" fontId="13" fillId="0" borderId="0" xfId="0" applyNumberFormat="1" applyFont="1" applyFill="1" applyAlignment="1">
      <alignment horizontal="left" vertical="center" wrapText="1"/>
    </xf>
    <xf numFmtId="20" fontId="19" fillId="0" borderId="0" xfId="1" applyNumberFormat="1" applyFont="1" applyFill="1" applyAlignment="1">
      <alignment horizontal="center" vertical="center" wrapText="1"/>
    </xf>
    <xf numFmtId="20" fontId="13" fillId="0" borderId="0" xfId="1" applyNumberFormat="1" applyFont="1" applyFill="1" applyAlignment="1">
      <alignment horizontal="center" vertical="center" wrapText="1"/>
    </xf>
    <xf numFmtId="20" fontId="13" fillId="0" borderId="0" xfId="0" applyNumberFormat="1" applyFont="1" applyFill="1" applyAlignment="1">
      <alignment horizontal="center" vertical="center" wrapText="1"/>
    </xf>
    <xf numFmtId="168" fontId="19" fillId="0" borderId="0" xfId="1" applyNumberFormat="1" applyFont="1" applyFill="1" applyAlignment="1">
      <alignment horizontal="left" vertical="center" wrapText="1"/>
    </xf>
    <xf numFmtId="168" fontId="17" fillId="0" borderId="0" xfId="1" applyNumberFormat="1" applyFont="1" applyFill="1" applyAlignment="1">
      <alignment horizontal="left" vertical="top" wrapText="1" indent="1"/>
    </xf>
    <xf numFmtId="166" fontId="17" fillId="0" borderId="0" xfId="1" applyNumberFormat="1" applyFont="1" applyFill="1" applyAlignment="1">
      <alignment horizontal="left" vertical="top" wrapText="1" indent="1"/>
    </xf>
    <xf numFmtId="49" fontId="17" fillId="0" borderId="0" xfId="1" applyNumberFormat="1" applyFont="1" applyFill="1" applyAlignment="1">
      <alignment horizontal="left" vertical="top" wrapText="1" indent="1"/>
    </xf>
    <xf numFmtId="2" fontId="0" fillId="0" borderId="0" xfId="0" applyNumberFormat="1"/>
    <xf numFmtId="2" fontId="20" fillId="0" borderId="0" xfId="0" applyNumberFormat="1" applyFont="1"/>
    <xf numFmtId="49" fontId="12" fillId="3" borderId="0" xfId="0" applyNumberFormat="1" applyFont="1" applyFill="1" applyAlignment="1">
      <alignment horizontal="left" vertical="center" wrapText="1"/>
    </xf>
    <xf numFmtId="1" fontId="12" fillId="0" borderId="1" xfId="0" applyNumberFormat="1" applyFont="1" applyBorder="1" applyAlignment="1">
      <alignment horizontal="center" vertical="center" wrapText="1"/>
    </xf>
    <xf numFmtId="168" fontId="12" fillId="0" borderId="1" xfId="1" applyNumberFormat="1" applyFont="1" applyBorder="1" applyAlignment="1">
      <alignment horizontal="left" vertical="center" wrapText="1" indent="1"/>
    </xf>
    <xf numFmtId="166" fontId="12" fillId="0" borderId="1" xfId="0" applyNumberFormat="1" applyFont="1" applyBorder="1" applyAlignment="1">
      <alignment horizontal="center" vertical="center" wrapText="1"/>
    </xf>
    <xf numFmtId="168" fontId="12" fillId="0" borderId="1" xfId="1" applyNumberFormat="1" applyFont="1" applyBorder="1" applyAlignment="1">
      <alignment horizontal="center" vertical="center" wrapText="1"/>
    </xf>
    <xf numFmtId="20" fontId="12" fillId="0" borderId="1" xfId="1" applyNumberFormat="1" applyFont="1" applyBorder="1" applyAlignment="1">
      <alignment horizontal="left" vertical="center" wrapText="1" indent="1"/>
    </xf>
    <xf numFmtId="168" fontId="19" fillId="0" borderId="1" xfId="1" applyNumberFormat="1" applyFont="1" applyBorder="1" applyAlignment="1">
      <alignment horizontal="left" vertical="center" wrapText="1" indent="1"/>
    </xf>
    <xf numFmtId="164" fontId="19" fillId="0" borderId="0" xfId="0" applyNumberFormat="1" applyFont="1" applyFill="1" applyAlignment="1">
      <alignment horizontal="center" vertical="center" wrapText="1"/>
    </xf>
    <xf numFmtId="20" fontId="22" fillId="0" borderId="0" xfId="1" applyNumberFormat="1" applyFont="1" applyAlignment="1" applyProtection="1">
      <alignment horizontal="center" vertical="center" wrapText="1"/>
      <protection locked="0"/>
    </xf>
    <xf numFmtId="20" fontId="22" fillId="0" borderId="0" xfId="0" applyNumberFormat="1" applyFont="1" applyAlignment="1">
      <alignment vertical="center"/>
    </xf>
    <xf numFmtId="20" fontId="22" fillId="0" borderId="0" xfId="0" applyNumberFormat="1" applyFont="1" applyAlignment="1">
      <alignment horizontal="center" vertical="center"/>
    </xf>
    <xf numFmtId="165" fontId="26" fillId="0" borderId="0" xfId="1" applyNumberFormat="1" applyFont="1" applyAlignment="1" applyProtection="1">
      <alignment horizontal="left" vertical="center" wrapText="1" indent="1"/>
      <protection locked="0"/>
    </xf>
    <xf numFmtId="168" fontId="27" fillId="4" borderId="0" xfId="1" applyNumberFormat="1" applyFont="1" applyFill="1" applyAlignment="1">
      <alignment vertical="center" wrapText="1"/>
    </xf>
    <xf numFmtId="166" fontId="27" fillId="4" borderId="0" xfId="1" applyNumberFormat="1" applyFont="1" applyFill="1" applyAlignment="1">
      <alignment horizontal="left" vertical="center" wrapText="1"/>
    </xf>
    <xf numFmtId="49" fontId="27" fillId="4" borderId="0" xfId="1" applyNumberFormat="1" applyFont="1" applyFill="1" applyAlignment="1">
      <alignment horizontal="left" vertical="center" wrapText="1"/>
    </xf>
    <xf numFmtId="169" fontId="27" fillId="4" borderId="0" xfId="0" applyNumberFormat="1" applyFont="1" applyFill="1" applyAlignment="1">
      <alignment horizontal="center" vertical="center" wrapText="1"/>
    </xf>
    <xf numFmtId="20" fontId="27" fillId="4" borderId="0" xfId="0" applyNumberFormat="1" applyFont="1" applyFill="1" applyAlignment="1">
      <alignment horizontal="center" vertical="center" wrapText="1"/>
    </xf>
    <xf numFmtId="167" fontId="27" fillId="4" borderId="0" xfId="0" applyNumberFormat="1" applyFont="1" applyFill="1" applyAlignment="1">
      <alignment horizontal="center" vertical="center" wrapText="1"/>
    </xf>
    <xf numFmtId="165" fontId="27" fillId="0" borderId="0" xfId="0" applyNumberFormat="1" applyFont="1" applyFill="1" applyAlignment="1">
      <alignment horizontal="center" vertical="center" wrapText="1"/>
    </xf>
    <xf numFmtId="165" fontId="27" fillId="4" borderId="0" xfId="0" applyNumberFormat="1" applyFont="1" applyFill="1" applyAlignment="1">
      <alignment horizontal="center" vertical="center" wrapText="1"/>
    </xf>
    <xf numFmtId="164" fontId="27" fillId="4" borderId="0" xfId="0" applyNumberFormat="1" applyFont="1" applyFill="1" applyAlignment="1">
      <alignment horizontal="center" vertical="center" wrapText="1"/>
    </xf>
    <xf numFmtId="49" fontId="27" fillId="4" borderId="0" xfId="0" applyNumberFormat="1" applyFont="1" applyFill="1" applyAlignment="1">
      <alignment horizontal="left" vertical="center" wrapText="1" indent="1"/>
    </xf>
    <xf numFmtId="49" fontId="27" fillId="4" borderId="0" xfId="0" applyNumberFormat="1" applyFont="1" applyFill="1" applyAlignment="1">
      <alignment horizontal="center" vertical="center" wrapText="1"/>
    </xf>
    <xf numFmtId="0" fontId="27" fillId="0" borderId="0" xfId="0" applyFont="1" applyAlignment="1">
      <alignment vertical="center" wrapText="1"/>
    </xf>
    <xf numFmtId="0" fontId="28" fillId="0" borderId="0" xfId="0" applyFont="1" applyAlignment="1">
      <alignment vertical="center"/>
    </xf>
    <xf numFmtId="49" fontId="19" fillId="3" borderId="1" xfId="1" applyNumberFormat="1" applyFont="1" applyFill="1" applyBorder="1" applyAlignment="1" applyProtection="1">
      <alignment horizontal="left" vertical="center" wrapText="1" indent="1"/>
      <protection locked="0"/>
    </xf>
    <xf numFmtId="49" fontId="18" fillId="0" borderId="1" xfId="1" applyNumberFormat="1" applyFont="1" applyBorder="1" applyAlignment="1" applyProtection="1">
      <alignment horizontal="center" vertical="center" wrapText="1"/>
      <protection locked="0"/>
    </xf>
    <xf numFmtId="20" fontId="12" fillId="0" borderId="6" xfId="1" applyNumberFormat="1" applyFont="1" applyBorder="1" applyAlignment="1">
      <alignment horizontal="left" vertical="center" wrapText="1" indent="1"/>
    </xf>
    <xf numFmtId="168" fontId="12" fillId="0" borderId="5" xfId="1" applyNumberFormat="1" applyFont="1" applyBorder="1" applyAlignment="1">
      <alignment horizontal="left" vertical="center" wrapText="1" indent="1"/>
    </xf>
    <xf numFmtId="0" fontId="0" fillId="0" borderId="0" xfId="0" quotePrefix="1" applyFont="1" applyAlignment="1">
      <alignment horizontal="center" vertical="center"/>
    </xf>
    <xf numFmtId="49" fontId="10" fillId="0" borderId="1" xfId="1" applyNumberFormat="1" applyFont="1" applyFill="1" applyBorder="1" applyAlignment="1" applyProtection="1">
      <alignment horizontal="left" vertical="center" wrapText="1" indent="1"/>
      <protection locked="0"/>
    </xf>
    <xf numFmtId="0" fontId="29" fillId="0" borderId="0" xfId="0" applyFont="1"/>
    <xf numFmtId="0" fontId="30" fillId="0" borderId="0" xfId="0" applyFont="1"/>
    <xf numFmtId="171" fontId="14" fillId="0" borderId="0" xfId="0" applyNumberFormat="1" applyFont="1" applyAlignment="1">
      <alignment horizontal="left"/>
    </xf>
    <xf numFmtId="49" fontId="19" fillId="0" borderId="2" xfId="1" applyNumberFormat="1" applyFont="1" applyBorder="1" applyAlignment="1" applyProtection="1">
      <alignment horizontal="left" vertical="center" wrapText="1" indent="1"/>
      <protection locked="0"/>
    </xf>
    <xf numFmtId="49" fontId="9" fillId="0" borderId="1" xfId="1" applyNumberFormat="1" applyFont="1" applyBorder="1" applyAlignment="1" applyProtection="1">
      <alignment horizontal="left" vertical="center" wrapText="1" indent="1"/>
      <protection locked="0"/>
    </xf>
    <xf numFmtId="168" fontId="31" fillId="2" borderId="0" xfId="1" applyNumberFormat="1" applyFont="1" applyFill="1" applyAlignment="1">
      <alignment horizontal="left" vertical="center" wrapText="1"/>
    </xf>
    <xf numFmtId="166" fontId="31" fillId="2" borderId="0" xfId="1" applyNumberFormat="1" applyFont="1" applyFill="1" applyAlignment="1">
      <alignment horizontal="left" vertical="center" wrapText="1"/>
    </xf>
    <xf numFmtId="49" fontId="31" fillId="2" borderId="0" xfId="1" applyNumberFormat="1" applyFont="1" applyFill="1" applyAlignment="1">
      <alignment horizontal="center" vertical="center" wrapText="1"/>
    </xf>
    <xf numFmtId="49" fontId="31" fillId="2" borderId="0" xfId="1" applyNumberFormat="1" applyFont="1" applyFill="1" applyAlignment="1">
      <alignment horizontal="left" vertical="center" wrapText="1"/>
    </xf>
    <xf numFmtId="168" fontId="9" fillId="0" borderId="0" xfId="1" applyNumberFormat="1" applyFont="1" applyFill="1" applyAlignment="1">
      <alignment horizontal="left" vertical="center" wrapText="1"/>
    </xf>
    <xf numFmtId="20" fontId="9" fillId="0" borderId="0" xfId="1" applyNumberFormat="1" applyFont="1" applyFill="1" applyAlignment="1">
      <alignment horizontal="center" vertical="center" wrapText="1"/>
    </xf>
    <xf numFmtId="166" fontId="9" fillId="0" borderId="0" xfId="0" applyNumberFormat="1" applyFont="1" applyFill="1" applyAlignment="1">
      <alignment horizontal="left" vertical="center" wrapText="1"/>
    </xf>
    <xf numFmtId="0" fontId="9" fillId="0" borderId="0" xfId="0" applyFont="1" applyAlignment="1">
      <alignment horizontal="left"/>
    </xf>
    <xf numFmtId="0" fontId="9" fillId="0" borderId="0" xfId="0" applyFont="1" applyAlignment="1">
      <alignment horizontal="center"/>
    </xf>
    <xf numFmtId="49" fontId="11" fillId="0" borderId="0" xfId="1" applyNumberFormat="1" applyFont="1" applyFill="1" applyAlignment="1">
      <alignment horizontal="center" vertical="center" wrapText="1"/>
    </xf>
    <xf numFmtId="49" fontId="9" fillId="0" borderId="0" xfId="1" applyNumberFormat="1" applyFont="1" applyFill="1" applyAlignment="1">
      <alignment horizontal="left" vertical="center" wrapText="1"/>
    </xf>
    <xf numFmtId="49" fontId="9" fillId="0" borderId="0" xfId="0" applyNumberFormat="1" applyFont="1" applyFill="1" applyAlignment="1">
      <alignment horizontal="left" vertical="center" wrapText="1"/>
    </xf>
    <xf numFmtId="49" fontId="9" fillId="3" borderId="0" xfId="0" applyNumberFormat="1" applyFont="1" applyFill="1" applyAlignment="1">
      <alignment horizontal="left" vertical="center" wrapText="1"/>
    </xf>
    <xf numFmtId="49" fontId="9" fillId="0" borderId="0" xfId="1" applyNumberFormat="1" applyFont="1" applyFill="1" applyAlignment="1">
      <alignment horizontal="center" vertical="center" wrapText="1"/>
    </xf>
    <xf numFmtId="49" fontId="9" fillId="0" borderId="0" xfId="0" applyNumberFormat="1" applyFont="1" applyFill="1" applyAlignment="1">
      <alignment horizontal="left" vertical="center"/>
    </xf>
    <xf numFmtId="0" fontId="9" fillId="0" borderId="0" xfId="0" applyFont="1" applyFill="1" applyAlignment="1">
      <alignment horizontal="left" vertical="center"/>
    </xf>
    <xf numFmtId="0" fontId="19" fillId="0" borderId="0" xfId="0" applyFont="1" applyFill="1" applyAlignment="1">
      <alignment horizontal="left" vertical="center"/>
    </xf>
    <xf numFmtId="0" fontId="13" fillId="0" borderId="0" xfId="0" applyFont="1" applyFill="1" applyAlignment="1">
      <alignment horizontal="left" vertical="center"/>
    </xf>
    <xf numFmtId="164" fontId="13" fillId="0" borderId="0" xfId="0" applyNumberFormat="1" applyFont="1" applyFill="1" applyAlignment="1">
      <alignment horizontal="center" vertical="center"/>
    </xf>
    <xf numFmtId="49" fontId="13" fillId="0" borderId="0" xfId="0" applyNumberFormat="1" applyFont="1" applyFill="1" applyAlignment="1">
      <alignment horizontal="left" vertical="center"/>
    </xf>
    <xf numFmtId="0" fontId="13" fillId="0" borderId="0" xfId="0" applyFont="1" applyFill="1" applyAlignment="1">
      <alignment horizontal="center" vertical="center"/>
    </xf>
    <xf numFmtId="0" fontId="9" fillId="0" borderId="0" xfId="0" applyFont="1" applyFill="1" applyAlignment="1">
      <alignment horizontal="center" vertical="center"/>
    </xf>
    <xf numFmtId="0" fontId="10" fillId="0" borderId="0" xfId="0" applyFont="1" applyFill="1" applyAlignment="1">
      <alignment horizontal="center" vertical="center"/>
    </xf>
    <xf numFmtId="166" fontId="9" fillId="0" borderId="0" xfId="0" applyNumberFormat="1" applyFont="1" applyFill="1" applyAlignment="1">
      <alignment horizontal="left" vertical="center"/>
    </xf>
    <xf numFmtId="166" fontId="19" fillId="0" borderId="0" xfId="0" applyNumberFormat="1" applyFont="1" applyFill="1" applyAlignment="1">
      <alignment horizontal="left" vertical="center"/>
    </xf>
    <xf numFmtId="0" fontId="19" fillId="0" borderId="0" xfId="0" applyFont="1" applyFill="1" applyAlignment="1">
      <alignment horizontal="center" vertical="center"/>
    </xf>
    <xf numFmtId="20" fontId="9" fillId="6" borderId="0" xfId="1" applyNumberFormat="1" applyFont="1" applyFill="1" applyAlignment="1">
      <alignment horizontal="center" vertical="center" wrapText="1"/>
    </xf>
    <xf numFmtId="0" fontId="9" fillId="6" borderId="0" xfId="0" applyFont="1" applyFill="1" applyAlignment="1">
      <alignment horizontal="left" vertical="center"/>
    </xf>
    <xf numFmtId="168" fontId="12" fillId="3" borderId="1" xfId="1" applyNumberFormat="1" applyFont="1" applyFill="1" applyBorder="1" applyAlignment="1">
      <alignment horizontal="center" vertical="center" wrapText="1"/>
    </xf>
    <xf numFmtId="168" fontId="9" fillId="3" borderId="1" xfId="1" applyNumberFormat="1" applyFont="1" applyFill="1" applyBorder="1" applyAlignment="1">
      <alignment horizontal="center" vertical="center" wrapText="1"/>
    </xf>
    <xf numFmtId="49" fontId="9" fillId="3" borderId="1" xfId="1" applyNumberFormat="1" applyFont="1" applyFill="1" applyBorder="1" applyAlignment="1" applyProtection="1">
      <alignment horizontal="left" vertical="center" wrapText="1" indent="1"/>
      <protection locked="0"/>
    </xf>
    <xf numFmtId="49" fontId="9" fillId="0" borderId="1" xfId="1" applyNumberFormat="1" applyFont="1" applyBorder="1" applyAlignment="1" applyProtection="1">
      <alignment horizontal="center" vertical="center" wrapText="1"/>
      <protection locked="0"/>
    </xf>
    <xf numFmtId="49" fontId="9" fillId="0" borderId="1" xfId="1" applyNumberFormat="1" applyFont="1" applyFill="1" applyBorder="1" applyAlignment="1" applyProtection="1">
      <alignment horizontal="left" vertical="center" wrapText="1" indent="1"/>
      <protection locked="0"/>
    </xf>
    <xf numFmtId="168" fontId="12" fillId="0" borderId="1" xfId="1" applyNumberFormat="1" applyFont="1" applyFill="1" applyBorder="1" applyAlignment="1">
      <alignment horizontal="center" vertical="center" wrapText="1"/>
    </xf>
    <xf numFmtId="49" fontId="8" fillId="0" borderId="1" xfId="1" applyNumberFormat="1" applyFont="1" applyBorder="1" applyAlignment="1" applyProtection="1">
      <alignment horizontal="left" vertical="center" wrapText="1" indent="1"/>
      <protection locked="0"/>
    </xf>
    <xf numFmtId="49" fontId="8" fillId="0" borderId="1" xfId="1" applyNumberFormat="1" applyFont="1" applyFill="1" applyBorder="1" applyAlignment="1" applyProtection="1">
      <alignment horizontal="left" vertical="center" wrapText="1" indent="1"/>
      <protection locked="0"/>
    </xf>
    <xf numFmtId="49" fontId="8" fillId="3" borderId="1" xfId="1" applyNumberFormat="1" applyFont="1" applyFill="1" applyBorder="1" applyAlignment="1" applyProtection="1">
      <alignment horizontal="left" vertical="center" wrapText="1" indent="1"/>
      <protection locked="0"/>
    </xf>
    <xf numFmtId="49" fontId="19" fillId="0" borderId="1" xfId="1" applyNumberFormat="1" applyFont="1" applyFill="1" applyBorder="1" applyAlignment="1" applyProtection="1">
      <alignment horizontal="left" vertical="center" wrapText="1" indent="1"/>
      <protection locked="0"/>
    </xf>
    <xf numFmtId="49" fontId="16" fillId="0" borderId="0" xfId="1" applyNumberFormat="1" applyAlignment="1" applyProtection="1">
      <alignment vertical="center" wrapText="1"/>
      <protection locked="0"/>
    </xf>
    <xf numFmtId="165" fontId="16" fillId="0" borderId="0" xfId="1" applyNumberFormat="1" applyAlignment="1" applyProtection="1">
      <alignment horizontal="center" vertical="center" wrapText="1"/>
      <protection locked="0"/>
    </xf>
    <xf numFmtId="164" fontId="16" fillId="0" borderId="0" xfId="1" applyNumberFormat="1" applyAlignment="1" applyProtection="1">
      <alignment horizontal="center" vertical="center" wrapText="1"/>
      <protection locked="0"/>
    </xf>
    <xf numFmtId="169" fontId="22" fillId="0" borderId="0" xfId="1" applyNumberFormat="1" applyFont="1" applyAlignment="1" applyProtection="1">
      <alignment horizontal="center" vertical="center" wrapText="1"/>
      <protection locked="0"/>
    </xf>
    <xf numFmtId="20" fontId="22" fillId="0" borderId="0" xfId="1" applyNumberFormat="1" applyFont="1" applyAlignment="1" applyProtection="1">
      <alignment horizontal="center" vertical="center" wrapText="1"/>
      <protection locked="0"/>
    </xf>
    <xf numFmtId="4" fontId="16" fillId="0" borderId="0" xfId="1" applyAlignment="1">
      <alignment vertical="center"/>
    </xf>
    <xf numFmtId="0" fontId="22" fillId="0" borderId="0" xfId="0" applyFont="1" applyAlignment="1">
      <alignment vertical="center"/>
    </xf>
    <xf numFmtId="0" fontId="22" fillId="0" borderId="0" xfId="0" applyFont="1" applyAlignment="1">
      <alignment horizontal="center" vertical="center"/>
    </xf>
    <xf numFmtId="168" fontId="22" fillId="0" borderId="0" xfId="1" applyNumberFormat="1" applyFont="1" applyAlignment="1">
      <alignment horizontal="left" vertical="center" wrapText="1"/>
    </xf>
    <xf numFmtId="166" fontId="22" fillId="0" borderId="0" xfId="1" applyNumberFormat="1" applyFont="1" applyAlignment="1">
      <alignment horizontal="left" vertical="center" wrapText="1"/>
    </xf>
    <xf numFmtId="0" fontId="0" fillId="0" borderId="0" xfId="0" applyFont="1" applyAlignment="1">
      <alignment vertical="center"/>
    </xf>
    <xf numFmtId="0" fontId="0" fillId="0" borderId="0" xfId="0" applyFont="1" applyAlignment="1">
      <alignment horizontal="center" vertical="center"/>
    </xf>
    <xf numFmtId="165" fontId="0" fillId="0" borderId="0" xfId="1" applyNumberFormat="1" applyFont="1" applyAlignment="1" applyProtection="1">
      <alignment horizontal="center" vertical="center"/>
      <protection locked="0"/>
    </xf>
    <xf numFmtId="165" fontId="16" fillId="0" borderId="0" xfId="1" applyNumberFormat="1" applyAlignment="1" applyProtection="1">
      <alignment horizontal="left" vertical="center" wrapText="1" indent="1"/>
      <protection locked="0"/>
    </xf>
    <xf numFmtId="165" fontId="20" fillId="0" borderId="0" xfId="1" applyNumberFormat="1" applyFont="1" applyFill="1" applyAlignment="1" applyProtection="1">
      <alignment horizontal="center" vertical="center" wrapText="1"/>
      <protection locked="0"/>
    </xf>
    <xf numFmtId="49" fontId="8" fillId="0" borderId="1" xfId="1" applyNumberFormat="1" applyFont="1" applyFill="1" applyBorder="1" applyAlignment="1" applyProtection="1">
      <alignment horizontal="left" vertical="center" wrapText="1" indent="1"/>
      <protection locked="0"/>
    </xf>
    <xf numFmtId="49" fontId="8" fillId="0" borderId="1" xfId="1" applyNumberFormat="1" applyFont="1" applyBorder="1" applyAlignment="1" applyProtection="1">
      <alignment horizontal="left" vertical="center" wrapText="1" indent="1"/>
      <protection locked="0"/>
    </xf>
    <xf numFmtId="49" fontId="8" fillId="0" borderId="1" xfId="1" applyNumberFormat="1" applyFont="1" applyBorder="1" applyAlignment="1" applyProtection="1">
      <alignment horizontal="center" vertical="center" wrapText="1"/>
      <protection locked="0"/>
    </xf>
    <xf numFmtId="167" fontId="0" fillId="0" borderId="0" xfId="1" applyNumberFormat="1" applyFont="1" applyFill="1" applyAlignment="1" applyProtection="1">
      <alignment horizontal="center" vertical="center" wrapText="1"/>
      <protection locked="0"/>
    </xf>
    <xf numFmtId="0" fontId="20" fillId="0" borderId="0" xfId="0" applyFont="1" applyFill="1" applyAlignment="1">
      <alignment horizontal="center" vertical="center"/>
    </xf>
    <xf numFmtId="165" fontId="0" fillId="0" borderId="0" xfId="1" applyNumberFormat="1" applyFont="1" applyFill="1" applyAlignment="1" applyProtection="1">
      <alignment horizontal="left" vertical="center" wrapText="1" indent="1"/>
      <protection locked="0"/>
    </xf>
    <xf numFmtId="164" fontId="0" fillId="0" borderId="0" xfId="1" applyNumberFormat="1" applyFont="1" applyFill="1" applyAlignment="1" applyProtection="1">
      <alignment horizontal="center" vertical="center" wrapText="1"/>
      <protection locked="0"/>
    </xf>
    <xf numFmtId="165" fontId="22" fillId="0" borderId="0" xfId="1" applyNumberFormat="1" applyFont="1" applyAlignment="1" applyProtection="1">
      <alignment horizontal="center" vertical="center" wrapText="1"/>
      <protection locked="0"/>
    </xf>
    <xf numFmtId="165" fontId="22" fillId="0" borderId="0" xfId="1" applyNumberFormat="1" applyFont="1" applyAlignment="1" applyProtection="1">
      <alignment horizontal="center" vertical="center"/>
      <protection locked="0"/>
    </xf>
    <xf numFmtId="165" fontId="22" fillId="0" borderId="0" xfId="1" applyNumberFormat="1" applyFont="1" applyAlignment="1" applyProtection="1">
      <alignment horizontal="left" vertical="center" wrapText="1" indent="1"/>
      <protection locked="0"/>
    </xf>
    <xf numFmtId="164" fontId="22" fillId="0" borderId="0" xfId="1" applyNumberFormat="1" applyFont="1" applyAlignment="1" applyProtection="1">
      <alignment horizontal="center" vertical="center" wrapText="1"/>
      <protection locked="0"/>
    </xf>
    <xf numFmtId="4" fontId="22" fillId="0" borderId="0" xfId="1" applyFont="1" applyAlignment="1">
      <alignment vertical="center"/>
    </xf>
    <xf numFmtId="165" fontId="22" fillId="0" borderId="0" xfId="1" quotePrefix="1" applyNumberFormat="1" applyFont="1" applyAlignment="1" applyProtection="1">
      <alignment horizontal="center" vertical="center"/>
      <protection locked="0"/>
    </xf>
    <xf numFmtId="165" fontId="26" fillId="0" borderId="0" xfId="1" applyNumberFormat="1" applyFont="1" applyFill="1" applyAlignment="1" applyProtection="1">
      <alignment horizontal="left" vertical="center" wrapText="1" indent="1"/>
      <protection locked="0"/>
    </xf>
    <xf numFmtId="168" fontId="12" fillId="0" borderId="7" xfId="1" applyNumberFormat="1" applyFont="1" applyBorder="1" applyAlignment="1">
      <alignment horizontal="left" vertical="center" wrapText="1" indent="1"/>
    </xf>
    <xf numFmtId="168" fontId="12" fillId="0" borderId="8" xfId="1" applyNumberFormat="1" applyFont="1" applyBorder="1" applyAlignment="1">
      <alignment horizontal="left" vertical="center" wrapText="1" indent="1"/>
    </xf>
    <xf numFmtId="168" fontId="12" fillId="0" borderId="9" xfId="1" applyNumberFormat="1" applyFont="1" applyBorder="1" applyAlignment="1">
      <alignment horizontal="left" vertical="center" wrapText="1" indent="1"/>
    </xf>
    <xf numFmtId="168" fontId="12" fillId="0" borderId="10" xfId="1" applyNumberFormat="1" applyFont="1" applyBorder="1" applyAlignment="1">
      <alignment horizontal="left" vertical="center" wrapText="1" indent="1"/>
    </xf>
    <xf numFmtId="168" fontId="12" fillId="0" borderId="11" xfId="1" applyNumberFormat="1" applyFont="1" applyBorder="1" applyAlignment="1">
      <alignment horizontal="left" vertical="center" wrapText="1" indent="1"/>
    </xf>
    <xf numFmtId="168" fontId="12" fillId="0" borderId="12" xfId="1" applyNumberFormat="1" applyFont="1" applyBorder="1" applyAlignment="1">
      <alignment horizontal="left" vertical="center" wrapText="1" indent="1"/>
    </xf>
    <xf numFmtId="49" fontId="7" fillId="6" borderId="1" xfId="1" applyNumberFormat="1" applyFont="1" applyFill="1" applyBorder="1" applyAlignment="1" applyProtection="1">
      <alignment horizontal="left" vertical="center" wrapText="1" indent="1"/>
      <protection locked="0"/>
    </xf>
    <xf numFmtId="168" fontId="12" fillId="7" borderId="1" xfId="1" applyNumberFormat="1" applyFont="1" applyFill="1" applyBorder="1" applyAlignment="1">
      <alignment horizontal="center" vertical="center" wrapText="1"/>
    </xf>
    <xf numFmtId="165" fontId="0" fillId="0" borderId="0" xfId="1" applyNumberFormat="1" applyFont="1" applyAlignment="1" applyProtection="1">
      <alignment horizontal="left" vertical="center" wrapText="1" indent="1"/>
      <protection locked="0"/>
    </xf>
    <xf numFmtId="165" fontId="0" fillId="0" borderId="0" xfId="1" quotePrefix="1" applyNumberFormat="1" applyFont="1" applyAlignment="1" applyProtection="1">
      <alignment horizontal="center" vertical="center"/>
      <protection locked="0"/>
    </xf>
    <xf numFmtId="0" fontId="34" fillId="0" borderId="0" xfId="0" applyFont="1" applyAlignment="1">
      <alignment vertical="center"/>
    </xf>
    <xf numFmtId="169" fontId="34" fillId="4" borderId="0" xfId="0" applyNumberFormat="1" applyFont="1" applyFill="1" applyAlignment="1">
      <alignment horizontal="center" vertical="center" wrapText="1"/>
    </xf>
    <xf numFmtId="20" fontId="34" fillId="4" borderId="0" xfId="0" applyNumberFormat="1" applyFont="1" applyFill="1" applyAlignment="1">
      <alignment horizontal="center" vertical="center" wrapText="1"/>
    </xf>
    <xf numFmtId="167" fontId="34" fillId="4" borderId="0" xfId="0" applyNumberFormat="1" applyFont="1" applyFill="1" applyAlignment="1">
      <alignment horizontal="center" vertical="center" wrapText="1"/>
    </xf>
    <xf numFmtId="1" fontId="34" fillId="4" borderId="0" xfId="0" applyNumberFormat="1" applyFont="1" applyFill="1" applyAlignment="1">
      <alignment horizontal="center" vertical="center" wrapText="1"/>
    </xf>
    <xf numFmtId="165" fontId="34" fillId="4" borderId="0" xfId="0" applyNumberFormat="1" applyFont="1" applyFill="1" applyAlignment="1">
      <alignment horizontal="center" vertical="center" wrapText="1"/>
    </xf>
    <xf numFmtId="164" fontId="34" fillId="4" borderId="0" xfId="0" applyNumberFormat="1" applyFont="1" applyFill="1" applyAlignment="1">
      <alignment horizontal="center" vertical="center" wrapText="1"/>
    </xf>
    <xf numFmtId="49" fontId="34" fillId="4" borderId="0" xfId="0" applyNumberFormat="1" applyFont="1" applyFill="1" applyAlignment="1">
      <alignment horizontal="left" vertical="center" wrapText="1" indent="1"/>
    </xf>
    <xf numFmtId="49" fontId="34" fillId="4" borderId="0" xfId="0" applyNumberFormat="1" applyFont="1" applyFill="1" applyAlignment="1">
      <alignment horizontal="center" vertical="center" wrapText="1"/>
    </xf>
    <xf numFmtId="0" fontId="34" fillId="0" borderId="0" xfId="0" applyFont="1" applyAlignment="1">
      <alignment vertical="center" wrapText="1"/>
    </xf>
    <xf numFmtId="49" fontId="27" fillId="4" borderId="0" xfId="1" applyNumberFormat="1" applyFont="1" applyFill="1" applyAlignment="1">
      <alignment horizontal="left" vertical="center" wrapText="1" indent="1"/>
    </xf>
    <xf numFmtId="49" fontId="0" fillId="0" borderId="0" xfId="1" applyNumberFormat="1" applyFont="1" applyAlignment="1" applyProtection="1">
      <alignment horizontal="left" vertical="center" wrapText="1" indent="1"/>
      <protection locked="0"/>
    </xf>
    <xf numFmtId="49" fontId="22" fillId="0" borderId="0" xfId="1" applyNumberFormat="1" applyFont="1" applyAlignment="1" applyProtection="1">
      <alignment horizontal="left" vertical="center" wrapText="1" indent="1"/>
      <protection locked="0"/>
    </xf>
    <xf numFmtId="168" fontId="22" fillId="0" borderId="0" xfId="1" applyNumberFormat="1" applyFont="1" applyAlignment="1">
      <alignment horizontal="left" vertical="center" wrapText="1" indent="1"/>
    </xf>
    <xf numFmtId="170" fontId="27" fillId="4" borderId="0" xfId="1" applyNumberFormat="1" applyFont="1" applyFill="1" applyAlignment="1">
      <alignment horizontal="center" vertical="center" wrapText="1"/>
    </xf>
    <xf numFmtId="20" fontId="22" fillId="0" borderId="0" xfId="1" applyNumberFormat="1" applyFont="1" applyAlignment="1">
      <alignment horizontal="center" vertical="center" wrapText="1"/>
    </xf>
    <xf numFmtId="170" fontId="22" fillId="0" borderId="0" xfId="0" applyNumberFormat="1" applyFont="1" applyAlignment="1">
      <alignment horizontal="center" vertical="center"/>
    </xf>
    <xf numFmtId="49" fontId="27" fillId="4" borderId="0" xfId="1" applyNumberFormat="1" applyFont="1" applyFill="1" applyAlignment="1">
      <alignment horizontal="center" vertical="center" wrapText="1"/>
    </xf>
    <xf numFmtId="168" fontId="22" fillId="0" borderId="0" xfId="1" applyNumberFormat="1" applyFont="1" applyAlignment="1">
      <alignment horizontal="center" vertical="center" wrapText="1"/>
    </xf>
    <xf numFmtId="49" fontId="0" fillId="0" borderId="0" xfId="1" applyNumberFormat="1" applyFont="1" applyAlignment="1" applyProtection="1">
      <alignment horizontal="center" vertical="center" wrapText="1"/>
      <protection locked="0"/>
    </xf>
    <xf numFmtId="49" fontId="22" fillId="0" borderId="0" xfId="1" applyNumberFormat="1" applyFont="1" applyAlignment="1" applyProtection="1">
      <alignment horizontal="center" vertical="center" wrapText="1"/>
      <protection locked="0"/>
    </xf>
    <xf numFmtId="49" fontId="22" fillId="0" borderId="0" xfId="1" applyNumberFormat="1" applyFont="1" applyFill="1" applyAlignment="1" applyProtection="1">
      <alignment horizontal="center" vertical="center" wrapText="1"/>
      <protection locked="0"/>
    </xf>
    <xf numFmtId="0" fontId="0" fillId="0" borderId="0" xfId="0" applyFont="1" applyAlignment="1">
      <alignment horizontal="left" vertical="center" indent="1"/>
    </xf>
    <xf numFmtId="168" fontId="34" fillId="4" borderId="0" xfId="0" applyNumberFormat="1" applyFont="1" applyFill="1" applyBorder="1" applyAlignment="1" applyProtection="1">
      <alignment vertical="center" wrapText="1"/>
    </xf>
    <xf numFmtId="166" fontId="34" fillId="4" borderId="0" xfId="0" applyNumberFormat="1" applyFont="1" applyFill="1" applyBorder="1" applyAlignment="1" applyProtection="1">
      <alignment horizontal="left" vertical="center" wrapText="1"/>
    </xf>
    <xf numFmtId="49" fontId="34" fillId="4" borderId="0" xfId="0" applyNumberFormat="1" applyFont="1" applyFill="1" applyBorder="1" applyAlignment="1" applyProtection="1">
      <alignment horizontal="left" vertical="center" wrapText="1"/>
    </xf>
    <xf numFmtId="170" fontId="34" fillId="4" borderId="0" xfId="0" applyNumberFormat="1" applyFont="1" applyFill="1" applyBorder="1" applyAlignment="1" applyProtection="1">
      <alignment horizontal="center" vertical="center" wrapText="1"/>
    </xf>
    <xf numFmtId="49" fontId="34" fillId="4" borderId="0" xfId="0" applyNumberFormat="1" applyFont="1" applyFill="1" applyBorder="1" applyAlignment="1" applyProtection="1">
      <alignment horizontal="left" vertical="center" wrapText="1" indent="1"/>
    </xf>
    <xf numFmtId="49" fontId="34" fillId="4" borderId="0" xfId="0" applyNumberFormat="1" applyFont="1" applyFill="1" applyBorder="1" applyAlignment="1" applyProtection="1">
      <alignment horizontal="center" vertical="center" wrapText="1"/>
    </xf>
    <xf numFmtId="49" fontId="0" fillId="0" borderId="0" xfId="1" applyNumberFormat="1" applyFont="1" applyFill="1" applyAlignment="1" applyProtection="1">
      <alignment horizontal="center" vertical="center" wrapText="1"/>
      <protection locked="0"/>
    </xf>
    <xf numFmtId="49" fontId="19" fillId="0" borderId="1" xfId="1" applyNumberFormat="1" applyFont="1" applyBorder="1" applyAlignment="1" applyProtection="1">
      <alignment horizontal="left" vertical="center" wrapText="1" indent="1"/>
      <protection locked="0"/>
    </xf>
    <xf numFmtId="49" fontId="6" fillId="3" borderId="1" xfId="1" applyNumberFormat="1" applyFont="1" applyFill="1" applyBorder="1" applyAlignment="1" applyProtection="1">
      <alignment horizontal="left" vertical="center" wrapText="1" indent="1"/>
      <protection locked="0"/>
    </xf>
    <xf numFmtId="49" fontId="6" fillId="0" borderId="1" xfId="1" applyNumberFormat="1" applyFont="1" applyFill="1" applyBorder="1" applyAlignment="1" applyProtection="1">
      <alignment horizontal="left" vertical="center" wrapText="1" indent="1"/>
      <protection locked="0"/>
    </xf>
    <xf numFmtId="169" fontId="0" fillId="0" borderId="0" xfId="1" applyNumberFormat="1" applyFont="1" applyAlignment="1" applyProtection="1">
      <alignment horizontal="center" vertical="center" wrapText="1"/>
      <protection locked="0"/>
    </xf>
    <xf numFmtId="20" fontId="0" fillId="0" borderId="0" xfId="1" applyNumberFormat="1" applyFont="1" applyAlignment="1" applyProtection="1">
      <alignment horizontal="center" vertical="center" wrapText="1"/>
      <protection locked="0"/>
    </xf>
    <xf numFmtId="167" fontId="0" fillId="0" borderId="0" xfId="1" applyNumberFormat="1" applyFont="1" applyAlignment="1" applyProtection="1">
      <alignment horizontal="center" vertical="center" wrapText="1"/>
      <protection locked="0"/>
    </xf>
    <xf numFmtId="20" fontId="22" fillId="0" borderId="0" xfId="1" applyNumberFormat="1" applyFont="1" applyFill="1" applyAlignment="1" applyProtection="1">
      <alignment horizontal="center" vertical="center" wrapText="1"/>
      <protection locked="0"/>
    </xf>
    <xf numFmtId="49" fontId="5" fillId="0" borderId="2" xfId="1" applyNumberFormat="1" applyFont="1" applyBorder="1" applyAlignment="1" applyProtection="1">
      <alignment horizontal="left" vertical="center" wrapText="1" indent="1"/>
      <protection locked="0"/>
    </xf>
    <xf numFmtId="49" fontId="5" fillId="0" borderId="1" xfId="1" applyNumberFormat="1" applyFont="1" applyFill="1" applyBorder="1" applyAlignment="1" applyProtection="1">
      <alignment horizontal="left" vertical="center" wrapText="1" indent="1"/>
      <protection locked="0"/>
    </xf>
    <xf numFmtId="49" fontId="5" fillId="5" borderId="1" xfId="1" applyNumberFormat="1" applyFont="1" applyFill="1" applyBorder="1" applyAlignment="1" applyProtection="1">
      <alignment horizontal="left" vertical="center" wrapText="1" indent="1"/>
      <protection locked="0"/>
    </xf>
    <xf numFmtId="49" fontId="5" fillId="0" borderId="1" xfId="1" applyNumberFormat="1" applyFont="1" applyBorder="1" applyAlignment="1" applyProtection="1">
      <alignment horizontal="left" vertical="center" wrapText="1" indent="1"/>
      <protection locked="0"/>
    </xf>
    <xf numFmtId="49" fontId="5" fillId="0" borderId="1" xfId="1" applyNumberFormat="1" applyFont="1" applyBorder="1" applyAlignment="1" applyProtection="1">
      <alignment horizontal="center" vertical="center" wrapText="1"/>
      <protection locked="0"/>
    </xf>
    <xf numFmtId="0" fontId="5" fillId="0" borderId="1" xfId="0" applyFont="1" applyFill="1" applyBorder="1" applyAlignment="1">
      <alignment horizontal="left" vertical="center" indent="1"/>
    </xf>
    <xf numFmtId="0" fontId="5" fillId="0" borderId="1" xfId="0" applyFont="1" applyFill="1" applyBorder="1" applyAlignment="1">
      <alignment horizontal="left" vertical="center" wrapText="1" indent="1"/>
    </xf>
    <xf numFmtId="49" fontId="5" fillId="0" borderId="1" xfId="0" applyNumberFormat="1" applyFont="1" applyFill="1" applyBorder="1" applyAlignment="1" applyProtection="1">
      <alignment horizontal="left" vertical="center" wrapText="1" indent="1"/>
      <protection locked="0"/>
    </xf>
    <xf numFmtId="0" fontId="5" fillId="0" borderId="1" xfId="0" applyFont="1" applyFill="1" applyBorder="1" applyAlignment="1">
      <alignment horizontal="left" indent="1"/>
    </xf>
    <xf numFmtId="49" fontId="5" fillId="0" borderId="4" xfId="1" applyNumberFormat="1" applyFont="1" applyBorder="1" applyAlignment="1" applyProtection="1">
      <alignment horizontal="center" vertical="center" wrapText="1"/>
      <protection locked="0"/>
    </xf>
    <xf numFmtId="20" fontId="13" fillId="8" borderId="0" xfId="1" applyNumberFormat="1" applyFont="1" applyFill="1" applyAlignment="1">
      <alignment horizontal="center" vertical="center" wrapText="1"/>
    </xf>
    <xf numFmtId="20" fontId="4" fillId="8" borderId="0" xfId="0" applyNumberFormat="1" applyFont="1" applyFill="1" applyAlignment="1">
      <alignment horizontal="center" vertical="center" wrapText="1"/>
    </xf>
    <xf numFmtId="20" fontId="4" fillId="8" borderId="0" xfId="1" applyNumberFormat="1" applyFont="1" applyFill="1" applyAlignment="1">
      <alignment horizontal="center" vertical="center" wrapText="1"/>
    </xf>
    <xf numFmtId="0" fontId="32" fillId="0" borderId="0" xfId="0" applyFont="1" applyAlignment="1">
      <alignment horizontal="left"/>
    </xf>
    <xf numFmtId="49" fontId="3" fillId="0" borderId="1" xfId="1" applyNumberFormat="1" applyFont="1" applyFill="1" applyBorder="1" applyAlignment="1" applyProtection="1">
      <alignment horizontal="left" vertical="center" wrapText="1" indent="1"/>
      <protection locked="0"/>
    </xf>
    <xf numFmtId="0" fontId="33" fillId="0" borderId="0" xfId="0" applyFont="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49" fontId="19" fillId="0" borderId="2" xfId="1" applyNumberFormat="1" applyFont="1" applyBorder="1" applyAlignment="1" applyProtection="1">
      <alignment horizontal="left" vertical="center" wrapText="1" indent="1"/>
      <protection locked="0"/>
    </xf>
    <xf numFmtId="49" fontId="19" fillId="0" borderId="4" xfId="1" applyNumberFormat="1" applyFont="1" applyBorder="1" applyAlignment="1" applyProtection="1">
      <alignment horizontal="left" vertical="center" wrapText="1" indent="1"/>
      <protection locked="0"/>
    </xf>
    <xf numFmtId="49" fontId="19" fillId="0" borderId="3" xfId="1" applyNumberFormat="1" applyFont="1" applyBorder="1" applyAlignment="1" applyProtection="1">
      <alignment horizontal="left" vertical="center" wrapText="1" indent="1"/>
      <protection locked="0"/>
    </xf>
    <xf numFmtId="49" fontId="19" fillId="0" borderId="1" xfId="1" applyNumberFormat="1" applyFont="1" applyBorder="1" applyAlignment="1" applyProtection="1">
      <alignment horizontal="left" vertical="center" wrapText="1" indent="1"/>
      <protection locked="0"/>
    </xf>
    <xf numFmtId="49" fontId="8" fillId="0" borderId="2" xfId="1" applyNumberFormat="1" applyFont="1" applyBorder="1" applyAlignment="1" applyProtection="1">
      <alignment horizontal="center" vertical="center" wrapText="1"/>
      <protection locked="0"/>
    </xf>
    <xf numFmtId="49" fontId="8" fillId="0" borderId="3" xfId="1" applyNumberFormat="1" applyFont="1" applyBorder="1" applyAlignment="1" applyProtection="1">
      <alignment horizontal="center" vertical="center" wrapText="1"/>
      <protection locked="0"/>
    </xf>
    <xf numFmtId="49" fontId="8" fillId="0" borderId="4" xfId="1" applyNumberFormat="1" applyFont="1" applyBorder="1" applyAlignment="1" applyProtection="1">
      <alignment horizontal="center" vertical="center" wrapText="1"/>
      <protection locked="0"/>
    </xf>
    <xf numFmtId="49" fontId="6" fillId="0" borderId="2" xfId="1" applyNumberFormat="1" applyFont="1" applyBorder="1" applyAlignment="1" applyProtection="1">
      <alignment horizontal="left" vertical="center" wrapText="1" indent="1"/>
      <protection locked="0"/>
    </xf>
    <xf numFmtId="49" fontId="6" fillId="0" borderId="4" xfId="1" applyNumberFormat="1" applyFont="1" applyBorder="1" applyAlignment="1" applyProtection="1">
      <alignment horizontal="left" vertical="center" wrapText="1" indent="1"/>
      <protection locked="0"/>
    </xf>
    <xf numFmtId="49" fontId="6" fillId="0" borderId="2" xfId="1" applyNumberFormat="1" applyFont="1" applyFill="1" applyBorder="1" applyAlignment="1" applyProtection="1">
      <alignment horizontal="left" vertical="center" wrapText="1" indent="1"/>
      <protection locked="0"/>
    </xf>
    <xf numFmtId="49" fontId="6" fillId="0" borderId="4" xfId="1" applyNumberFormat="1" applyFont="1" applyFill="1" applyBorder="1" applyAlignment="1" applyProtection="1">
      <alignment horizontal="left" vertical="center" wrapText="1" indent="1"/>
      <protection locked="0"/>
    </xf>
    <xf numFmtId="49" fontId="19" fillId="0" borderId="2" xfId="1" applyNumberFormat="1" applyFont="1" applyFill="1" applyBorder="1" applyAlignment="1" applyProtection="1">
      <alignment horizontal="left" vertical="center" wrapText="1" indent="1"/>
      <protection locked="0"/>
    </xf>
    <xf numFmtId="49" fontId="19" fillId="0" borderId="4" xfId="1" applyNumberFormat="1" applyFont="1" applyFill="1" applyBorder="1" applyAlignment="1" applyProtection="1">
      <alignment horizontal="left" vertical="center" wrapText="1" indent="1"/>
      <protection locked="0"/>
    </xf>
    <xf numFmtId="49" fontId="8" fillId="0" borderId="2" xfId="1" applyNumberFormat="1" applyFont="1" applyFill="1" applyBorder="1" applyAlignment="1" applyProtection="1">
      <alignment horizontal="left" vertical="center" wrapText="1" indent="1"/>
      <protection locked="0"/>
    </xf>
    <xf numFmtId="49" fontId="8" fillId="0" borderId="4" xfId="1" applyNumberFormat="1" applyFont="1" applyFill="1" applyBorder="1" applyAlignment="1" applyProtection="1">
      <alignment horizontal="left" vertical="center" wrapText="1" indent="1"/>
      <protection locked="0"/>
    </xf>
    <xf numFmtId="49" fontId="5" fillId="5" borderId="2" xfId="1" applyNumberFormat="1" applyFont="1" applyFill="1" applyBorder="1" applyAlignment="1" applyProtection="1">
      <alignment horizontal="left" vertical="center" wrapText="1" indent="1"/>
      <protection locked="0"/>
    </xf>
    <xf numFmtId="49" fontId="5" fillId="5" borderId="4" xfId="1" applyNumberFormat="1" applyFont="1" applyFill="1" applyBorder="1" applyAlignment="1" applyProtection="1">
      <alignment horizontal="left" vertical="center" wrapText="1" indent="1"/>
      <protection locked="0"/>
    </xf>
    <xf numFmtId="0" fontId="18" fillId="0" borderId="1" xfId="0" applyFont="1" applyFill="1" applyBorder="1" applyAlignment="1">
      <alignment horizontal="left" vertical="center" wrapText="1" indent="1"/>
    </xf>
  </cellXfs>
  <cellStyles count="3">
    <cellStyle name="Normal" xfId="0" builtinId="0"/>
    <cellStyle name="Normal 5" xfId="2" xr:uid="{F8E39666-C9DA-46B9-8665-7885ED335755}"/>
    <cellStyle name="Standard 34" xfId="1" xr:uid="{00000000-0005-0000-0000-000001000000}"/>
  </cellStyles>
  <dxfs count="70">
    <dxf>
      <font>
        <b val="0"/>
        <i val="0"/>
        <strike val="0"/>
        <condense val="0"/>
        <extend val="0"/>
        <outline val="0"/>
        <shadow val="0"/>
        <u val="none"/>
        <vertAlign val="baseline"/>
        <sz val="9"/>
        <color theme="0"/>
        <name val="Arial"/>
        <family val="2"/>
        <scheme val="none"/>
      </font>
      <numFmt numFmtId="30" formatCode="@"/>
      <fill>
        <patternFill patternType="solid">
          <fgColor indexed="64"/>
          <bgColor theme="8"/>
        </patternFill>
      </fill>
      <alignment horizontal="left" vertical="center" textRotation="0" wrapText="1" indent="1"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30" formatCode="@"/>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4" formatCode="dd\.mm\.yy"/>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0"/>
        <name val="Arial"/>
        <family val="2"/>
        <scheme val="none"/>
      </font>
      <numFmt numFmtId="30" formatCode="@"/>
      <fill>
        <patternFill patternType="solid">
          <fgColor indexed="64"/>
          <bgColor theme="8"/>
        </patternFill>
      </fill>
      <alignment horizontal="left" vertical="center" textRotation="0" wrapText="1" indent="1" justifyLastLine="0" shrinkToFit="0" readingOrder="0"/>
    </dxf>
    <dxf>
      <font>
        <b val="0"/>
        <i val="0"/>
        <strike val="0"/>
        <condense val="0"/>
        <extend val="0"/>
        <outline val="0"/>
        <shadow val="0"/>
        <u val="none"/>
        <vertAlign val="baseline"/>
        <sz val="10"/>
        <color theme="1"/>
        <name val="Arial"/>
        <family val="2"/>
        <scheme val="none"/>
      </font>
      <numFmt numFmtId="165" formatCode="#,##0_ ;[Red]\-#,##0\ "/>
      <alignment horizontal="left" vertical="center" textRotation="0" wrapText="1" relativeIndent="1" justifyLastLine="0" shrinkToFit="0" readingOrder="0"/>
      <protection locked="0" hidden="0"/>
    </dxf>
    <dxf>
      <font>
        <b val="0"/>
        <i val="0"/>
        <strike val="0"/>
        <condense val="0"/>
        <extend val="0"/>
        <outline val="0"/>
        <shadow val="0"/>
        <u val="none"/>
        <vertAlign val="baseline"/>
        <sz val="9"/>
        <color theme="0"/>
        <name val="Arial"/>
        <family val="2"/>
        <scheme val="none"/>
      </font>
      <numFmt numFmtId="164" formatCode="dd\.mm\.yy"/>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65" formatCode="#,##0_ ;[Red]\-#,##0\ "/>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65" formatCode="#,##0_ ;[Red]\-#,##0\ "/>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65" formatCode="#,##0_ ;[Red]\-#,##0\ "/>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65" formatCode="#,##0_ ;[Red]\-#,##0\ "/>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 formatCode="0"/>
      <fill>
        <patternFill patternType="solid">
          <fgColor indexed="64"/>
          <bgColor theme="8"/>
        </patternFill>
      </fil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67" formatCode="h:mm"/>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67" formatCode="h:mm"/>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7" formatCode="h:mm"/>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0"/>
        <name val="Arial"/>
        <family val="2"/>
        <scheme val="none"/>
      </font>
      <numFmt numFmtId="25" formatCode="hh:mm"/>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5" formatCode="hh:mm"/>
      <alignment horizontal="general"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69" formatCode="#,##0.\-"/>
      <fill>
        <patternFill patternType="solid">
          <fgColor indexed="64"/>
          <bgColor theme="8"/>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30" formatCode="@"/>
      <fill>
        <patternFill patternType="solid">
          <fgColor indexed="64"/>
          <bgColor theme="8"/>
        </patternFill>
      </fill>
      <alignment horizontal="left" vertical="center" textRotation="0" wrapText="1" indent="1"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family val="2"/>
        <scheme val="none"/>
      </font>
      <alignment horizontal="left" vertical="center" textRotation="0" wrapText="0" relativeIndent="1" justifyLastLine="0" shrinkToFit="0" readingOrder="0"/>
    </dxf>
    <dxf>
      <font>
        <b val="0"/>
        <i val="0"/>
        <strike val="0"/>
        <condense val="0"/>
        <extend val="0"/>
        <outline val="0"/>
        <shadow val="0"/>
        <u val="none"/>
        <vertAlign val="baseline"/>
        <sz val="9"/>
        <color theme="0"/>
        <name val="Arial"/>
        <family val="2"/>
        <scheme val="none"/>
      </font>
      <numFmt numFmtId="30" formatCode="@"/>
      <fill>
        <patternFill patternType="solid">
          <fgColor indexed="64"/>
          <bgColor theme="8"/>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FF0000"/>
        <name val="Arial"/>
        <family val="2"/>
        <scheme val="none"/>
      </font>
      <numFmt numFmtId="30" formatCode="@"/>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0"/>
        <name val="Arial"/>
        <family val="2"/>
        <scheme val="none"/>
      </font>
      <numFmt numFmtId="30" formatCode="@"/>
      <fill>
        <patternFill patternType="solid">
          <fgColor indexed="64"/>
          <bgColor theme="8"/>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FF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30" formatCode="@"/>
      <fill>
        <patternFill patternType="solid">
          <fgColor indexed="64"/>
          <bgColor theme="8"/>
        </patternFill>
      </fill>
      <alignment horizontal="left" vertical="center" textRotation="0" wrapText="1" indent="1"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FF0000"/>
        <name val="Arial"/>
        <family val="2"/>
        <scheme val="none"/>
      </font>
      <alignment horizontal="left" vertical="center" textRotation="0" wrapText="0" relativeIndent="1" justifyLastLine="0" shrinkToFit="0" readingOrder="0"/>
    </dxf>
    <dxf>
      <font>
        <b val="0"/>
        <i val="0"/>
        <strike val="0"/>
        <condense val="0"/>
        <extend val="0"/>
        <outline val="0"/>
        <shadow val="0"/>
        <u val="none"/>
        <vertAlign val="baseline"/>
        <sz val="9"/>
        <color theme="0"/>
        <name val="Arial"/>
        <family val="2"/>
        <scheme val="none"/>
      </font>
      <numFmt numFmtId="170" formatCode="[$-14809]hh:mm;@"/>
      <fill>
        <patternFill patternType="solid">
          <fgColor indexed="64"/>
          <bgColor theme="8"/>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FF0000"/>
        <name val="Arial"/>
        <family val="2"/>
        <scheme val="none"/>
      </font>
      <numFmt numFmtId="170" formatCode="[$-14809]hh:mm;@"/>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70" formatCode="[$-14809]hh:mm;@"/>
      <fill>
        <patternFill patternType="solid">
          <fgColor indexed="64"/>
          <bgColor theme="8"/>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FF0000"/>
        <name val="Arial"/>
        <family val="2"/>
        <scheme val="none"/>
      </font>
      <numFmt numFmtId="170" formatCode="[$-14809]hh:mm;@"/>
      <alignment horizontal="center"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30" formatCode="@"/>
      <fill>
        <patternFill patternType="solid">
          <fgColor indexed="64"/>
          <bgColor theme="8"/>
        </patternFill>
      </fill>
      <alignment horizontal="left"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FF000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66" formatCode="ddd"/>
      <fill>
        <patternFill patternType="solid">
          <fgColor indexed="64"/>
          <bgColor theme="8"/>
        </patternFill>
      </fill>
      <alignment horizontal="left"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FF0000"/>
        <name val="Arial"/>
        <family val="2"/>
        <scheme val="none"/>
      </font>
      <numFmt numFmtId="166" formatCode="ddd"/>
      <alignment horizontal="general" vertical="center" textRotation="0" wrapText="0" indent="0" justifyLastLine="0" shrinkToFit="0" readingOrder="0"/>
    </dxf>
    <dxf>
      <font>
        <b val="0"/>
        <i val="0"/>
        <strike val="0"/>
        <condense val="0"/>
        <extend val="0"/>
        <outline val="0"/>
        <shadow val="0"/>
        <u val="none"/>
        <vertAlign val="baseline"/>
        <sz val="9"/>
        <color theme="0"/>
        <name val="Arial"/>
        <family val="2"/>
        <scheme val="none"/>
      </font>
      <numFmt numFmtId="168" formatCode="[$-3409]dd\-mmm\-yy;@"/>
      <fill>
        <patternFill patternType="solid">
          <fgColor indexed="64"/>
          <bgColor theme="8"/>
        </patternFill>
      </fill>
      <alignment horizontal="general"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FF0000"/>
        <name val="Arial"/>
        <family val="2"/>
        <scheme val="none"/>
      </font>
      <alignment horizontal="general" vertical="center" textRotation="0" wrapText="0" indent="0" justifyLastLine="0" shrinkToFit="0" readingOrder="0"/>
    </dxf>
    <dxf>
      <font>
        <b val="0"/>
        <strike val="0"/>
        <outline val="0"/>
        <shadow val="0"/>
        <u val="none"/>
        <vertAlign val="baseline"/>
        <sz val="9"/>
        <color theme="0"/>
        <name val="Arial"/>
        <family val="2"/>
        <scheme val="none"/>
      </font>
    </dxf>
    <dxf>
      <font>
        <b val="0"/>
        <i val="0"/>
        <strike val="0"/>
        <condense val="0"/>
        <extend val="0"/>
        <outline val="0"/>
        <shadow val="0"/>
        <u val="none"/>
        <vertAlign val="baseline"/>
        <sz val="10"/>
        <color theme="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8"/>
        <color theme="0"/>
        <name val="Arial"/>
        <family val="2"/>
        <scheme val="none"/>
      </font>
      <numFmt numFmtId="30" formatCode="@"/>
      <fill>
        <patternFill patternType="solid">
          <fgColor indexed="64"/>
          <bgColor theme="8"/>
        </patternFill>
      </fill>
      <alignment horizontal="general" vertical="center" textRotation="0" wrapText="1" indent="0" justifyLastLine="0" shrinkToFit="0" readingOrder="0"/>
    </dxf>
    <dxf>
      <font>
        <strike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rgb="FFFF0000"/>
        <name val="Calibri"/>
        <family val="2"/>
        <scheme val="minor"/>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family val="2"/>
        <scheme val="minor"/>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168" formatCode="[$-3409]dd\-mmm\-yy;@"/>
      <fill>
        <patternFill patternType="none">
          <fgColor indexed="64"/>
          <bgColor auto="1"/>
        </patternFill>
      </fill>
      <alignment horizontal="left" vertical="center"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168" formatCode="[$-3409]dd\-mmm\-yy;@"/>
      <fill>
        <patternFill patternType="none">
          <fgColor indexed="64"/>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minor"/>
      </font>
      <numFmt numFmtId="25" formatCode="hh:mm"/>
      <fill>
        <patternFill patternType="none">
          <fgColor indexed="64"/>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minor"/>
      </font>
      <numFmt numFmtId="25" formatCode="hh:mm"/>
      <fill>
        <patternFill patternType="none">
          <fgColor indexed="64"/>
          <bgColor auto="1"/>
        </patternFill>
      </fill>
      <alignment horizontal="left" vertical="center"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168" formatCode="[$-3409]dd\-mmm\-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family val="2"/>
        <scheme val="minor"/>
      </font>
      <numFmt numFmtId="166" formatCode="ddd"/>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168" formatCode="[$-3409]dd\-mmm\-yy;@"/>
      <fill>
        <patternFill patternType="none">
          <fgColor indexed="64"/>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rgb="FFFF0000"/>
        <name val="Calibri"/>
        <family val="2"/>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bottom" textRotation="0" wrapText="0" indent="1"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none">
          <fgColor indexed="64"/>
          <bgColor auto="1"/>
        </patternFill>
      </fill>
      <alignment horizontal="left" vertical="top"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ddd"/>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3409]dd\-mmm\-yy;@"/>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vertical="center" textRotation="0" indent="0" justifyLastLine="0" shrinkToFit="0" readingOrder="0"/>
    </dxf>
    <dxf>
      <font>
        <b/>
        <i val="0"/>
        <strike val="0"/>
        <condense val="0"/>
        <extend val="0"/>
        <outline val="0"/>
        <shadow val="0"/>
        <u val="none"/>
        <vertAlign val="baseline"/>
        <sz val="9"/>
        <color theme="0"/>
        <name val="Calibri"/>
        <family val="2"/>
        <scheme val="minor"/>
      </font>
      <numFmt numFmtId="30" formatCode="@"/>
      <fill>
        <patternFill patternType="solid">
          <fgColor indexed="64"/>
          <bgColor rgb="FF009999"/>
        </patternFill>
      </fill>
      <alignment horizontal="center" vertical="center" textRotation="0" wrapText="1" indent="0" justifyLastLine="0" shrinkToFit="0" readingOrder="0"/>
    </dxf>
  </dxfs>
  <tableStyles count="0" defaultTableStyle="TableStyleMedium2" defaultPivotStyle="PivotStyleLight16"/>
  <colors>
    <mruColors>
      <color rgb="FF0099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1</xdr:colOff>
      <xdr:row>3</xdr:row>
      <xdr:rowOff>0</xdr:rowOff>
    </xdr:from>
    <xdr:to>
      <xdr:col>14</xdr:col>
      <xdr:colOff>314526</xdr:colOff>
      <xdr:row>25</xdr:row>
      <xdr:rowOff>13608</xdr:rowOff>
    </xdr:to>
    <xdr:pic>
      <xdr:nvPicPr>
        <xdr:cNvPr id="3" name="Picture 2" descr="https://www.phoenixreisen.com/media/grafiken/kreuzfahrt/reise/kartegross/CBD5C0FD-AAF1-68A2-A2E76A5AA71BEBA5.jpg">
          <a:extLst>
            <a:ext uri="{FF2B5EF4-FFF2-40B4-BE49-F238E27FC236}">
              <a16:creationId xmlns:a16="http://schemas.microsoft.com/office/drawing/2014/main" id="{A8CBAC14-1907-4110-8AB3-08A38CB636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2358" y="653143"/>
          <a:ext cx="3376132" cy="5021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EFEA91-4AED-4DB1-9096-B4C6DB0F245E}" name="Table2" displayName="Table2" ref="A4:H25" totalsRowShown="0" headerRowDxfId="69" dataDxfId="68" headerRowCellStyle="Standard 34">
  <autoFilter ref="A4:H25" xr:uid="{8654778B-63E5-4C09-B8DD-BA86B1CA7512}"/>
  <tableColumns count="8">
    <tableColumn id="1" xr3:uid="{53ABBCE6-AEEF-406D-842C-99A7BAB0760D}" name="D" dataDxfId="67"/>
    <tableColumn id="2" xr3:uid="{47E48539-9836-4021-BE63-D8D79F491A2C}" name="Date" dataDxfId="66" dataCellStyle="Standard 34"/>
    <tableColumn id="3" xr3:uid="{6FAD49A7-6671-4512-9718-268062D62FAD}" name="Day" dataDxfId="65">
      <calculatedColumnFormula>Table2[[#This Row],[Date]]</calculatedColumnFormula>
    </tableColumn>
    <tableColumn id="4" xr3:uid="{BEA830F9-BEB5-4C46-B5E1-AA3457DF4B8C}" name="A/B/C" dataDxfId="64"/>
    <tableColumn id="5" xr3:uid="{39E5F955-3F43-4EA0-8E3C-8F3246E5A099}" name="STA" dataDxfId="63" dataCellStyle="Standard 34"/>
    <tableColumn id="6" xr3:uid="{D4CA80FD-91EB-46A5-8CEE-18768CB0322B}" name="STD" dataDxfId="62" dataCellStyle="Standard 34"/>
    <tableColumn id="7" xr3:uid="{3201030D-135A-48F5-9A88-6662C5E9B39F}" name="Port" dataDxfId="61"/>
    <tableColumn id="8" xr3:uid="{4700BF51-F1B7-46D0-A4B9-844A24A31443}" name="Port Code" dataDxfId="6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4837BE-A634-4D67-9C22-6B286D856CED}" name="Table4" displayName="Table4" ref="A1:K22" totalsRowShown="0" headerRowDxfId="59" dataDxfId="58" headerRowCellStyle="Standard 34">
  <autoFilter ref="A1:K22" xr:uid="{D67E76F4-37A2-4006-962E-5E977413CB81}"/>
  <tableColumns count="11">
    <tableColumn id="1" xr3:uid="{32C4B44E-34DD-4A39-ACDB-7CCD6A34FE33}" name="D" dataDxfId="57">
      <calculatedColumnFormula>Schedule!A5</calculatedColumnFormula>
    </tableColumn>
    <tableColumn id="2" xr3:uid="{2CC00783-DFDA-4D0E-89B4-16CD936034BB}" name="Date" dataDxfId="56" dataCellStyle="Standard 34">
      <calculatedColumnFormula>Schedule!B5</calculatedColumnFormula>
    </tableColumn>
    <tableColumn id="3" xr3:uid="{4F083A8A-7F0B-4FB2-AE64-B46BE81BDC9E}" name="Day" dataDxfId="55">
      <calculatedColumnFormula>Schedule!C5</calculatedColumnFormula>
    </tableColumn>
    <tableColumn id="4" xr3:uid="{A86486BD-179A-4C4F-B7A6-BA32036DF129}" name="A/B/C" dataDxfId="54" dataCellStyle="Standard 34">
      <calculatedColumnFormula>Schedule!D5</calculatedColumnFormula>
    </tableColumn>
    <tableColumn id="5" xr3:uid="{7C5A1A06-AF4F-4470-B94A-3EF9C15A5A85}" name="STA" dataDxfId="53" dataCellStyle="Standard 34">
      <calculatedColumnFormula>Schedule!E5</calculatedColumnFormula>
    </tableColumn>
    <tableColumn id="6" xr3:uid="{B108A4CD-BBD5-4A46-B2B3-050BE794A499}" name="STD" dataDxfId="52" dataCellStyle="Standard 34">
      <calculatedColumnFormula>Schedule!F5</calculatedColumnFormula>
    </tableColumn>
    <tableColumn id="7" xr3:uid="{AAC02AA5-1718-44B9-B2A2-B9484FA5D420}" name="Port" dataDxfId="51" dataCellStyle="Standard 34">
      <calculatedColumnFormula>Schedule!G5</calculatedColumnFormula>
    </tableColumn>
    <tableColumn id="8" xr3:uid="{228DFD27-EB09-49EE-A4BD-D413D06C2232}" name="Port Code" dataDxfId="50" dataCellStyle="Standard 34">
      <calculatedColumnFormula>Schedule!H5</calculatedColumnFormula>
    </tableColumn>
    <tableColumn id="9" xr3:uid="{D60692B4-6F37-4334-82C5-013D015C22A5}" name="BRB" dataDxfId="49"/>
    <tableColumn id="10" xr3:uid="{908ECAD2-4694-41E8-8DB9-599B4FACAE53}" name="TP_x000a_(BS, Shuttle, LB, Promo)" dataDxfId="48"/>
    <tableColumn id="11" xr3:uid="{886616AD-8853-4329-9977-998CB0198020}" name="Remarks" dataDxfId="47" dataCellStyle="Standard 34"/>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3D3244-E74F-4628-B92F-F1A57AEC6A7A}" name="Table1" displayName="Table1" ref="A1:V87" totalsRowCount="1" headerRowDxfId="46" dataDxfId="45" totalsRowDxfId="44">
  <autoFilter ref="A1:V86" xr:uid="{419F3114-6E48-40A7-B669-DC7131FD5B2C}">
    <filterColumn colId="12">
      <filters>
        <filter val="10:00"/>
        <filter val="11:00"/>
        <filter val="12:00"/>
        <filter val="6:00"/>
        <filter val="7:30"/>
        <filter val="8:00"/>
      </filters>
    </filterColumn>
  </autoFilter>
  <sortState ref="A46:V52">
    <sortCondition ref="K1:K86"/>
  </sortState>
  <tableColumns count="22">
    <tableColumn id="1" xr3:uid="{D57B427B-7FBD-4AB9-B5E7-4772060BB2B1}" name="Date" totalsRowLabel="Total" dataDxfId="43" totalsRowDxfId="42"/>
    <tableColumn id="2" xr3:uid="{E7AB7FCC-8E75-43F4-AD66-A3ACBA3AF00D}" name="Day" dataDxfId="41" totalsRowDxfId="40">
      <calculatedColumnFormula>A2</calculatedColumnFormula>
    </tableColumn>
    <tableColumn id="3" xr3:uid="{5D4D3E63-3128-4F41-AA21-D0ABE4B79AA8}" name="A/B" dataDxfId="39" totalsRowDxfId="38"/>
    <tableColumn id="4" xr3:uid="{2E09532F-2465-46A0-A610-07D9B6FEA44A}" name="STA" dataDxfId="37" totalsRowDxfId="36"/>
    <tableColumn id="5" xr3:uid="{0CB6ECA1-3D18-44DB-A9CB-ED92479365A4}" name="STD" dataDxfId="35" totalsRowDxfId="34"/>
    <tableColumn id="6" xr3:uid="{DA22D272-58E0-4CD5-81BF-D3AFB927BA38}" name="Port" dataDxfId="33" totalsRowDxfId="32"/>
    <tableColumn id="7" xr3:uid="{A927A52A-970A-46A7-AC64-6C7EC09E9D7C}" name="Port Code" dataDxfId="31" totalsRowDxfId="30"/>
    <tableColumn id="8" xr3:uid="{BA1E8146-F616-4436-A69F-A16A61EF3ACC}" name="Exc. Code" dataDxfId="29" totalsRowDxfId="28" dataCellStyle="Standard 34"/>
    <tableColumn id="9" xr3:uid="{9FCE8055-2220-408E-8715-96874AD92A75}" name="Titel" totalsRowFunction="count" dataDxfId="27" totalsRowDxfId="26"/>
    <tableColumn id="10" xr3:uid="{D227D729-B257-4B5C-A85E-0D388E65454E}" name="Price" dataDxfId="25" totalsRowDxfId="24"/>
    <tableColumn id="11" xr3:uid="{C8040921-3C94-4CC1-A5B4-0A649935CDFD}" name="Depart" dataDxfId="23" totalsRowDxfId="22"/>
    <tableColumn id="12" xr3:uid="{CAA38D07-DCDF-4475-81D8-3FC36A0B3A82}" name="Return" dataDxfId="21" totalsRowDxfId="20" dataCellStyle="Standard 34">
      <calculatedColumnFormula>Table1[[#This Row],[Depart]]+Table1[[#This Row],[Dur''n]]</calculatedColumnFormula>
    </tableColumn>
    <tableColumn id="13" xr3:uid="{98B7888F-4015-402D-A03B-A889D82488D4}" name="Dur'n" dataDxfId="19" totalsRowDxfId="18"/>
    <tableColumn id="14" xr3:uid="{9DC1E59B-FFE2-4897-B6E7-1DC648B01026}" name="PAX" totalsRowFunction="sum" dataDxfId="17" totalsRowDxfId="16"/>
    <tableColumn id="15" xr3:uid="{D89BF66D-E2A2-4835-983D-E583B92DAB6A}" name="WL" totalsRowFunction="sum" dataDxfId="15" totalsRowDxfId="14"/>
    <tableColumn id="16" xr3:uid="{46C89B44-697B-440A-B4D3-10D98928C018}" name="Guides" dataDxfId="13" totalsRowDxfId="12"/>
    <tableColumn id="17" xr3:uid="{0EDE41F4-34F0-4987-ABAF-167EBBB72231}" name="Groups" totalsRowFunction="sum" dataDxfId="11" totalsRowDxfId="10"/>
    <tableColumn id="18" xr3:uid="{4C5C75D4-7E92-4269-952C-CF614DB0B122}" name="Max" totalsRowFunction="sum" dataDxfId="9" totalsRowDxfId="8"/>
    <tableColumn id="19" xr3:uid="{2C14352F-9F1E-4CB9-917C-12D975DBA7DA}" name="Meals" dataDxfId="7" totalsRowDxfId="6"/>
    <tableColumn id="20" xr3:uid="{40F280C1-FDD0-42AD-9CAB-3EDB833C8B24}" name="Internal Remarks" dataDxfId="5" totalsRowDxfId="4" dataCellStyle="Standard 34"/>
    <tableColumn id="21" xr3:uid="{FD1D3768-0E5D-4341-A814-6B602A43A566}" name="Gebi" dataDxfId="3" totalsRowDxfId="2" dataCellStyle="Standard 34"/>
    <tableColumn id="22" xr3:uid="{E406B867-24C3-4621-BAA1-BDE5920249CB}" name="Guest Info" dataDxfId="1"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3E54E-0742-487A-8002-14B61868D75E}">
  <sheetPr>
    <pageSetUpPr fitToPage="1"/>
  </sheetPr>
  <dimension ref="A1:S42"/>
  <sheetViews>
    <sheetView zoomScale="115" zoomScaleNormal="115" workbookViewId="0">
      <selection activeCell="G16" sqref="G16"/>
    </sheetView>
  </sheetViews>
  <sheetFormatPr defaultColWidth="9.140625" defaultRowHeight="15" x14ac:dyDescent="0.25"/>
  <cols>
    <col min="1" max="1" width="3.42578125" style="2" customWidth="1"/>
    <col min="2" max="2" width="10.42578125" style="2" bestFit="1" customWidth="1"/>
    <col min="3" max="3" width="5.5703125" style="2" customWidth="1"/>
    <col min="4" max="4" width="6.140625" style="25" customWidth="1"/>
    <col min="5" max="6" width="6.85546875" style="25" customWidth="1"/>
    <col min="7" max="7" width="25.85546875" style="2" bestFit="1" customWidth="1"/>
    <col min="8" max="8" width="10.7109375" style="2" customWidth="1"/>
    <col min="9" max="9" width="2.5703125" style="1" customWidth="1"/>
    <col min="10" max="15" width="9.140625" style="1"/>
    <col min="16" max="16" width="14.85546875" style="1" customWidth="1"/>
    <col min="17" max="17" width="20.140625" style="1" bestFit="1" customWidth="1"/>
    <col min="18" max="16384" width="9.140625" style="1"/>
  </cols>
  <sheetData>
    <row r="1" spans="1:19" ht="20.25" customHeight="1" x14ac:dyDescent="0.2">
      <c r="A1" s="229" t="s">
        <v>91</v>
      </c>
      <c r="B1" s="229"/>
      <c r="C1" s="229"/>
      <c r="D1" s="229"/>
      <c r="E1" s="229"/>
      <c r="F1" s="229"/>
      <c r="G1" s="229"/>
      <c r="H1" s="229"/>
      <c r="J1"/>
    </row>
    <row r="2" spans="1:19" s="227" customFormat="1" ht="15.75" customHeight="1" x14ac:dyDescent="0.2">
      <c r="A2" s="230" t="s">
        <v>92</v>
      </c>
      <c r="B2" s="231"/>
      <c r="C2" s="231"/>
      <c r="D2" s="231"/>
      <c r="E2" s="231"/>
      <c r="F2" s="231"/>
      <c r="G2" s="231"/>
      <c r="H2" s="231"/>
    </row>
    <row r="3" spans="1:19" x14ac:dyDescent="0.2">
      <c r="A3" s="10"/>
      <c r="B3" s="10"/>
      <c r="C3" s="10"/>
      <c r="D3" s="24"/>
      <c r="E3" s="24"/>
      <c r="F3" s="24"/>
      <c r="G3" s="10"/>
      <c r="H3" s="10"/>
    </row>
    <row r="4" spans="1:19" ht="18" customHeight="1" x14ac:dyDescent="0.2">
      <c r="A4" s="100" t="s">
        <v>37</v>
      </c>
      <c r="B4" s="100" t="s">
        <v>2</v>
      </c>
      <c r="C4" s="101" t="s">
        <v>3</v>
      </c>
      <c r="D4" s="102" t="s">
        <v>22</v>
      </c>
      <c r="E4" s="102" t="s">
        <v>5</v>
      </c>
      <c r="F4" s="102" t="s">
        <v>6</v>
      </c>
      <c r="G4" s="103" t="s">
        <v>23</v>
      </c>
      <c r="H4" s="103" t="s">
        <v>7</v>
      </c>
      <c r="J4"/>
    </row>
    <row r="5" spans="1:19" ht="18" customHeight="1" x14ac:dyDescent="0.2">
      <c r="A5" s="44">
        <v>1</v>
      </c>
      <c r="B5" s="45">
        <v>45608</v>
      </c>
      <c r="C5" s="46">
        <f>Table2[[#This Row],[Date]]</f>
        <v>45608</v>
      </c>
      <c r="D5" s="47" t="s">
        <v>11</v>
      </c>
      <c r="E5" s="55">
        <v>0.33333333333333331</v>
      </c>
      <c r="F5" s="55">
        <v>0.75</v>
      </c>
      <c r="G5" s="52" t="s">
        <v>51</v>
      </c>
      <c r="H5" s="52" t="s">
        <v>52</v>
      </c>
    </row>
    <row r="6" spans="1:19" ht="18" customHeight="1" x14ac:dyDescent="0.2">
      <c r="A6" s="44">
        <v>2</v>
      </c>
      <c r="B6" s="45">
        <v>45609</v>
      </c>
      <c r="C6" s="48">
        <f>Table2[[#This Row],[Date]]</f>
        <v>45609</v>
      </c>
      <c r="D6" s="113" t="s">
        <v>24</v>
      </c>
      <c r="E6" s="105" t="s">
        <v>1</v>
      </c>
      <c r="F6" s="105" t="s">
        <v>1</v>
      </c>
      <c r="G6" s="53" t="s">
        <v>79</v>
      </c>
      <c r="H6" s="110" t="s">
        <v>1</v>
      </c>
    </row>
    <row r="7" spans="1:19" ht="18" customHeight="1" x14ac:dyDescent="0.2">
      <c r="A7" s="44">
        <v>3</v>
      </c>
      <c r="B7" s="45">
        <v>45610</v>
      </c>
      <c r="C7" s="48">
        <f>Table2[[#This Row],[Date]]</f>
        <v>45610</v>
      </c>
      <c r="D7" s="109" t="s">
        <v>11</v>
      </c>
      <c r="E7" s="56">
        <v>0.33333333333333331</v>
      </c>
      <c r="F7" s="56">
        <v>0.79166666666666663</v>
      </c>
      <c r="G7" s="53" t="s">
        <v>80</v>
      </c>
      <c r="H7" s="110" t="s">
        <v>93</v>
      </c>
      <c r="P7" s="23"/>
    </row>
    <row r="8" spans="1:19" ht="18" customHeight="1" x14ac:dyDescent="0.2">
      <c r="A8" s="44">
        <v>4</v>
      </c>
      <c r="B8" s="45">
        <v>45611</v>
      </c>
      <c r="C8" s="48">
        <f>Table2[[#This Row],[Date]]</f>
        <v>45611</v>
      </c>
      <c r="D8" s="113" t="s">
        <v>11</v>
      </c>
      <c r="E8" s="56">
        <v>0.5</v>
      </c>
      <c r="F8" s="224">
        <v>0.79166666666666663</v>
      </c>
      <c r="G8" s="53" t="s">
        <v>81</v>
      </c>
      <c r="H8" s="110" t="s">
        <v>94</v>
      </c>
      <c r="R8" s="26"/>
      <c r="S8" s="26"/>
    </row>
    <row r="9" spans="1:19" ht="18" customHeight="1" x14ac:dyDescent="0.2">
      <c r="A9" s="44">
        <v>5</v>
      </c>
      <c r="B9" s="45">
        <v>45612</v>
      </c>
      <c r="C9" s="48">
        <f>Table2[[#This Row],[Date]]</f>
        <v>45612</v>
      </c>
      <c r="D9" s="49" t="s">
        <v>11</v>
      </c>
      <c r="E9" s="225">
        <v>0.33333333333333331</v>
      </c>
      <c r="F9" s="57">
        <v>0.75</v>
      </c>
      <c r="G9" s="54" t="s">
        <v>56</v>
      </c>
      <c r="H9" s="111" t="s">
        <v>57</v>
      </c>
    </row>
    <row r="10" spans="1:19" ht="18" customHeight="1" x14ac:dyDescent="0.2">
      <c r="A10" s="44">
        <v>6</v>
      </c>
      <c r="B10" s="45">
        <v>45613</v>
      </c>
      <c r="C10" s="48">
        <f>Table2[[#This Row],[Date]]</f>
        <v>45613</v>
      </c>
      <c r="D10" s="71" t="s">
        <v>24</v>
      </c>
      <c r="E10" s="105" t="s">
        <v>1</v>
      </c>
      <c r="F10" s="105" t="s">
        <v>1</v>
      </c>
      <c r="G10" s="64" t="s">
        <v>79</v>
      </c>
      <c r="H10" s="112" t="s">
        <v>1</v>
      </c>
    </row>
    <row r="11" spans="1:19" ht="18" customHeight="1" x14ac:dyDescent="0.2">
      <c r="A11" s="44">
        <v>7</v>
      </c>
      <c r="B11" s="45">
        <v>45614</v>
      </c>
      <c r="C11" s="48">
        <f>Table2[[#This Row],[Date]]</f>
        <v>45614</v>
      </c>
      <c r="D11" s="50" t="s">
        <v>11</v>
      </c>
      <c r="E11" s="56">
        <v>0.29166666666666669</v>
      </c>
      <c r="F11" s="56">
        <v>0.83333333333333337</v>
      </c>
      <c r="G11" s="53" t="s">
        <v>82</v>
      </c>
      <c r="H11" s="110" t="s">
        <v>95</v>
      </c>
    </row>
    <row r="12" spans="1:19" ht="18" customHeight="1" x14ac:dyDescent="0.2">
      <c r="A12" s="117">
        <v>8</v>
      </c>
      <c r="B12" s="45">
        <v>45615</v>
      </c>
      <c r="C12" s="48">
        <f>Table2[[#This Row],[Date]]</f>
        <v>45615</v>
      </c>
      <c r="D12" s="118" t="s">
        <v>11</v>
      </c>
      <c r="E12" s="56">
        <v>0.5</v>
      </c>
      <c r="F12" s="56">
        <v>0.83333333333333337</v>
      </c>
      <c r="G12" s="119" t="s">
        <v>83</v>
      </c>
      <c r="H12" s="114" t="s">
        <v>96</v>
      </c>
    </row>
    <row r="13" spans="1:19" s="32" customFormat="1" ht="18" customHeight="1" x14ac:dyDescent="0.2">
      <c r="A13" s="117">
        <v>9</v>
      </c>
      <c r="B13" s="45">
        <v>45616</v>
      </c>
      <c r="C13" s="48">
        <f>Table2[[#This Row],[Date]]</f>
        <v>45616</v>
      </c>
      <c r="D13" s="118" t="s">
        <v>11</v>
      </c>
      <c r="E13" s="56">
        <v>0.33333333333333331</v>
      </c>
      <c r="F13" s="56">
        <v>0.91666666666666663</v>
      </c>
      <c r="G13" s="119" t="s">
        <v>84</v>
      </c>
      <c r="H13" s="114" t="s">
        <v>97</v>
      </c>
      <c r="I13" s="51"/>
    </row>
    <row r="14" spans="1:19" ht="18" customHeight="1" x14ac:dyDescent="0.2">
      <c r="A14" s="117">
        <v>10</v>
      </c>
      <c r="B14" s="45">
        <v>45617</v>
      </c>
      <c r="C14" s="48">
        <f>Table2[[#This Row],[Date]]</f>
        <v>45617</v>
      </c>
      <c r="D14" s="120" t="s">
        <v>11</v>
      </c>
      <c r="E14" s="56">
        <v>0.33333333333333331</v>
      </c>
      <c r="F14" s="56">
        <v>0.95833333333333337</v>
      </c>
      <c r="G14" s="117" t="s">
        <v>85</v>
      </c>
      <c r="H14" s="115" t="s">
        <v>98</v>
      </c>
    </row>
    <row r="15" spans="1:19" ht="18" customHeight="1" x14ac:dyDescent="0.2">
      <c r="A15" s="117">
        <v>11</v>
      </c>
      <c r="B15" s="45">
        <v>45618</v>
      </c>
      <c r="C15" s="48">
        <f>Table2[[#This Row],[Date]]</f>
        <v>45618</v>
      </c>
      <c r="D15" s="120" t="s">
        <v>11</v>
      </c>
      <c r="E15" s="56">
        <v>0.33333333333333331</v>
      </c>
      <c r="F15" s="224">
        <v>0.79166666666666663</v>
      </c>
      <c r="G15" s="117" t="s">
        <v>86</v>
      </c>
      <c r="H15" s="115" t="s">
        <v>99</v>
      </c>
    </row>
    <row r="16" spans="1:19" ht="18" customHeight="1" x14ac:dyDescent="0.2">
      <c r="A16" s="117">
        <v>12</v>
      </c>
      <c r="B16" s="45">
        <v>45619</v>
      </c>
      <c r="C16" s="48">
        <f>Table2[[#This Row],[Date]]</f>
        <v>45619</v>
      </c>
      <c r="D16" s="121" t="s">
        <v>11</v>
      </c>
      <c r="E16" s="56">
        <v>0.5</v>
      </c>
      <c r="F16" s="105" t="s">
        <v>1</v>
      </c>
      <c r="G16" s="117" t="s">
        <v>87</v>
      </c>
      <c r="H16" s="115" t="s">
        <v>100</v>
      </c>
    </row>
    <row r="17" spans="1:8" ht="18" customHeight="1" x14ac:dyDescent="0.2">
      <c r="A17" s="117">
        <v>13</v>
      </c>
      <c r="B17" s="45">
        <v>45620</v>
      </c>
      <c r="C17" s="48">
        <f>Table2[[#This Row],[Date]]</f>
        <v>45620</v>
      </c>
      <c r="D17" s="120" t="s">
        <v>11</v>
      </c>
      <c r="E17" s="105" t="s">
        <v>1</v>
      </c>
      <c r="F17" s="56">
        <v>0.75</v>
      </c>
      <c r="G17" s="117" t="s">
        <v>87</v>
      </c>
      <c r="H17" s="115" t="s">
        <v>100</v>
      </c>
    </row>
    <row r="18" spans="1:8" ht="18" customHeight="1" x14ac:dyDescent="0.2">
      <c r="A18" s="117">
        <v>14</v>
      </c>
      <c r="B18" s="45">
        <v>45621</v>
      </c>
      <c r="C18" s="48">
        <f>Table2[[#This Row],[Date]]</f>
        <v>45621</v>
      </c>
      <c r="D18" s="120" t="s">
        <v>24</v>
      </c>
      <c r="E18" s="105" t="s">
        <v>1</v>
      </c>
      <c r="F18" s="105" t="s">
        <v>1</v>
      </c>
      <c r="G18" s="117" t="s">
        <v>79</v>
      </c>
      <c r="H18" s="115" t="s">
        <v>1</v>
      </c>
    </row>
    <row r="19" spans="1:8" ht="18" customHeight="1" x14ac:dyDescent="0.2">
      <c r="A19" s="117">
        <v>15</v>
      </c>
      <c r="B19" s="45">
        <v>45622</v>
      </c>
      <c r="C19" s="48">
        <f>Table2[[#This Row],[Date]]</f>
        <v>45622</v>
      </c>
      <c r="D19" s="122" t="s">
        <v>11</v>
      </c>
      <c r="E19" s="226">
        <v>0.33333333333333331</v>
      </c>
      <c r="F19" s="56">
        <v>0.75</v>
      </c>
      <c r="G19" s="117" t="s">
        <v>88</v>
      </c>
      <c r="H19" s="115" t="s">
        <v>101</v>
      </c>
    </row>
    <row r="20" spans="1:8" ht="18" customHeight="1" x14ac:dyDescent="0.2">
      <c r="A20" s="117">
        <v>16</v>
      </c>
      <c r="B20" s="45">
        <v>45623</v>
      </c>
      <c r="C20" s="48">
        <f>Table2[[#This Row],[Date]]</f>
        <v>45623</v>
      </c>
      <c r="D20" s="120" t="s">
        <v>11</v>
      </c>
      <c r="E20" s="226">
        <v>0.33333333333333331</v>
      </c>
      <c r="F20" s="56">
        <v>0.75</v>
      </c>
      <c r="G20" s="117" t="s">
        <v>89</v>
      </c>
      <c r="H20" s="115" t="s">
        <v>102</v>
      </c>
    </row>
    <row r="21" spans="1:8" ht="18" customHeight="1" x14ac:dyDescent="0.2">
      <c r="A21" s="117">
        <v>17</v>
      </c>
      <c r="B21" s="45">
        <v>45624</v>
      </c>
      <c r="C21" s="48">
        <f>Table2[[#This Row],[Date]]</f>
        <v>45624</v>
      </c>
      <c r="D21" s="120" t="s">
        <v>24</v>
      </c>
      <c r="E21" s="105" t="s">
        <v>1</v>
      </c>
      <c r="F21" s="105" t="s">
        <v>1</v>
      </c>
      <c r="G21" s="117" t="s">
        <v>79</v>
      </c>
      <c r="H21" s="115" t="s">
        <v>1</v>
      </c>
    </row>
    <row r="22" spans="1:8" ht="18" customHeight="1" x14ac:dyDescent="0.2">
      <c r="A22" s="117">
        <v>18</v>
      </c>
      <c r="B22" s="45">
        <v>45625</v>
      </c>
      <c r="C22" s="48">
        <f>Table2[[#This Row],[Date]]</f>
        <v>45625</v>
      </c>
      <c r="D22" s="120" t="s">
        <v>24</v>
      </c>
      <c r="E22" s="105" t="s">
        <v>1</v>
      </c>
      <c r="F22" s="105" t="s">
        <v>1</v>
      </c>
      <c r="G22" s="117" t="s">
        <v>79</v>
      </c>
      <c r="H22" s="115" t="s">
        <v>1</v>
      </c>
    </row>
    <row r="23" spans="1:8" ht="18" customHeight="1" x14ac:dyDescent="0.2">
      <c r="A23" s="115">
        <v>19</v>
      </c>
      <c r="B23" s="104">
        <v>45626</v>
      </c>
      <c r="C23" s="106">
        <f>Table2[[#This Row],[Date]]</f>
        <v>45626</v>
      </c>
      <c r="D23" s="121" t="s">
        <v>11</v>
      </c>
      <c r="E23" s="126">
        <v>0.33333333333333331</v>
      </c>
      <c r="F23" s="126">
        <v>0.83333333333333337</v>
      </c>
      <c r="G23" s="127" t="s">
        <v>105</v>
      </c>
      <c r="H23" s="127" t="s">
        <v>104</v>
      </c>
    </row>
    <row r="24" spans="1:8" x14ac:dyDescent="0.2">
      <c r="A24" s="115">
        <v>20</v>
      </c>
      <c r="B24" s="104">
        <v>45627</v>
      </c>
      <c r="C24" s="123">
        <f>Table2[[#This Row],[Date]]</f>
        <v>45627</v>
      </c>
      <c r="D24" s="121" t="s">
        <v>24</v>
      </c>
      <c r="E24" s="105" t="s">
        <v>1</v>
      </c>
      <c r="F24" s="105" t="s">
        <v>1</v>
      </c>
      <c r="G24" s="115" t="s">
        <v>79</v>
      </c>
      <c r="H24" s="115" t="s">
        <v>1</v>
      </c>
    </row>
    <row r="25" spans="1:8" x14ac:dyDescent="0.2">
      <c r="A25" s="116" t="s">
        <v>1</v>
      </c>
      <c r="B25" s="58">
        <v>45628</v>
      </c>
      <c r="C25" s="124">
        <f>Table2[[#This Row],[Date]]</f>
        <v>45628</v>
      </c>
      <c r="D25" s="125" t="s">
        <v>11</v>
      </c>
      <c r="E25" s="55">
        <v>0.375</v>
      </c>
      <c r="F25" s="55">
        <v>0.75</v>
      </c>
      <c r="G25" s="116" t="s">
        <v>90</v>
      </c>
      <c r="H25" s="116" t="s">
        <v>103</v>
      </c>
    </row>
    <row r="26" spans="1:8" x14ac:dyDescent="0.25">
      <c r="A26" s="107"/>
      <c r="B26" s="107"/>
      <c r="C26" s="107"/>
      <c r="D26" s="108"/>
      <c r="E26" s="108"/>
      <c r="F26" s="108"/>
      <c r="G26" s="107"/>
      <c r="H26" s="107"/>
    </row>
    <row r="27" spans="1:8" x14ac:dyDescent="0.25">
      <c r="A27" s="107"/>
      <c r="B27" s="107"/>
      <c r="C27" s="107"/>
      <c r="D27" s="108"/>
      <c r="E27" s="108"/>
      <c r="F27" s="108"/>
      <c r="G27" s="107"/>
      <c r="H27" s="107"/>
    </row>
    <row r="28" spans="1:8" x14ac:dyDescent="0.25">
      <c r="A28" s="107"/>
      <c r="B28" s="107"/>
      <c r="C28" s="107"/>
      <c r="D28" s="108"/>
      <c r="E28" s="108"/>
      <c r="F28" s="108"/>
      <c r="G28" s="107"/>
      <c r="H28" s="107"/>
    </row>
    <row r="29" spans="1:8" x14ac:dyDescent="0.25">
      <c r="A29" s="107"/>
      <c r="B29" s="107"/>
      <c r="C29" s="107"/>
      <c r="D29" s="108"/>
      <c r="E29" s="108"/>
      <c r="F29" s="108"/>
      <c r="G29" s="107"/>
      <c r="H29" s="107"/>
    </row>
    <row r="30" spans="1:8" x14ac:dyDescent="0.25">
      <c r="A30" s="107"/>
      <c r="B30" s="107"/>
      <c r="C30" s="107"/>
      <c r="D30" s="108"/>
      <c r="E30" s="108"/>
      <c r="F30" s="108"/>
      <c r="G30" s="107"/>
      <c r="H30" s="107"/>
    </row>
    <row r="31" spans="1:8" x14ac:dyDescent="0.25">
      <c r="A31" s="107"/>
      <c r="B31" s="107"/>
      <c r="C31" s="107"/>
      <c r="D31" s="108"/>
      <c r="E31" s="108"/>
      <c r="F31" s="108"/>
      <c r="G31" s="107"/>
      <c r="H31" s="107"/>
    </row>
    <row r="32" spans="1:8" x14ac:dyDescent="0.25">
      <c r="A32" s="107"/>
      <c r="B32" s="107"/>
      <c r="C32" s="107"/>
      <c r="D32" s="108"/>
      <c r="E32" s="108"/>
      <c r="F32" s="108"/>
      <c r="G32" s="107"/>
      <c r="H32" s="107"/>
    </row>
    <row r="33" spans="1:8" x14ac:dyDescent="0.25">
      <c r="A33" s="107"/>
      <c r="B33" s="107"/>
      <c r="C33" s="107"/>
      <c r="D33" s="108"/>
      <c r="E33" s="108"/>
      <c r="F33" s="108"/>
      <c r="G33" s="107"/>
      <c r="H33" s="107"/>
    </row>
    <row r="34" spans="1:8" x14ac:dyDescent="0.25">
      <c r="A34" s="107"/>
      <c r="B34" s="107"/>
      <c r="C34" s="107"/>
      <c r="D34" s="108"/>
      <c r="E34" s="108"/>
      <c r="F34" s="108"/>
      <c r="G34" s="107"/>
      <c r="H34" s="107"/>
    </row>
    <row r="35" spans="1:8" x14ac:dyDescent="0.25">
      <c r="A35" s="107"/>
      <c r="B35" s="107"/>
      <c r="C35" s="107"/>
      <c r="D35" s="108"/>
      <c r="E35" s="108"/>
      <c r="F35" s="108"/>
      <c r="G35" s="107"/>
      <c r="H35" s="107"/>
    </row>
    <row r="36" spans="1:8" x14ac:dyDescent="0.25">
      <c r="A36" s="107"/>
      <c r="B36" s="107"/>
      <c r="C36" s="107"/>
      <c r="D36" s="108"/>
      <c r="E36" s="108"/>
      <c r="F36" s="108"/>
      <c r="G36" s="107"/>
      <c r="H36" s="107"/>
    </row>
    <row r="37" spans="1:8" x14ac:dyDescent="0.25">
      <c r="A37" s="107"/>
      <c r="B37" s="107"/>
      <c r="C37" s="107"/>
      <c r="D37" s="108"/>
      <c r="E37" s="108"/>
      <c r="F37" s="108"/>
      <c r="G37" s="107"/>
      <c r="H37" s="107"/>
    </row>
    <row r="38" spans="1:8" x14ac:dyDescent="0.25">
      <c r="A38" s="107"/>
      <c r="B38" s="107"/>
      <c r="C38" s="107"/>
      <c r="D38" s="108"/>
      <c r="E38" s="108"/>
      <c r="F38" s="108"/>
      <c r="G38" s="107"/>
      <c r="H38" s="107"/>
    </row>
    <row r="39" spans="1:8" x14ac:dyDescent="0.25">
      <c r="A39" s="107"/>
      <c r="B39" s="107"/>
      <c r="C39" s="107"/>
      <c r="D39" s="108"/>
      <c r="E39" s="108"/>
      <c r="F39" s="108"/>
      <c r="G39" s="107"/>
      <c r="H39" s="107"/>
    </row>
    <row r="40" spans="1:8" x14ac:dyDescent="0.25">
      <c r="A40" s="107"/>
      <c r="B40" s="107"/>
      <c r="C40" s="107"/>
      <c r="D40" s="108"/>
      <c r="E40" s="108"/>
      <c r="F40" s="108"/>
      <c r="G40" s="107"/>
      <c r="H40" s="107"/>
    </row>
    <row r="41" spans="1:8" x14ac:dyDescent="0.25">
      <c r="A41" s="107"/>
      <c r="B41" s="107"/>
      <c r="C41" s="107"/>
      <c r="D41" s="108"/>
      <c r="E41" s="108"/>
      <c r="F41" s="108"/>
      <c r="G41" s="107"/>
      <c r="H41" s="107"/>
    </row>
    <row r="42" spans="1:8" x14ac:dyDescent="0.25">
      <c r="A42" s="107"/>
      <c r="B42" s="107"/>
      <c r="C42" s="107"/>
      <c r="D42" s="108"/>
      <c r="E42" s="108"/>
      <c r="F42" s="108"/>
      <c r="G42" s="107"/>
      <c r="H42" s="107"/>
    </row>
  </sheetData>
  <mergeCells count="2">
    <mergeCell ref="A1:H1"/>
    <mergeCell ref="A2:H2"/>
  </mergeCells>
  <pageMargins left="0.51" right="0.27" top="0.75" bottom="0.75" header="0.3" footer="0.3"/>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769E8-724C-45A7-BDA5-A3C1F793B284}">
  <sheetPr>
    <pageSetUpPr fitToPage="1"/>
  </sheetPr>
  <dimension ref="A1:R16"/>
  <sheetViews>
    <sheetView topLeftCell="A11" zoomScale="85" zoomScaleNormal="85" workbookViewId="0">
      <selection activeCell="G14" sqref="G14"/>
    </sheetView>
  </sheetViews>
  <sheetFormatPr defaultColWidth="8.85546875" defaultRowHeight="12.75" x14ac:dyDescent="0.2"/>
  <cols>
    <col min="1" max="1" width="4.42578125" style="12" customWidth="1"/>
    <col min="2" max="2" width="12.140625" customWidth="1"/>
    <col min="3" max="3" width="6.85546875" style="12" customWidth="1"/>
    <col min="4" max="4" width="5.85546875" style="12" customWidth="1"/>
    <col min="5" max="6" width="8.42578125" customWidth="1"/>
    <col min="7" max="7" width="17.28515625" customWidth="1"/>
    <col min="8" max="8" width="11.28515625" customWidth="1"/>
    <col min="9" max="9" width="33.5703125" customWidth="1"/>
    <col min="10" max="11" width="19.85546875" customWidth="1"/>
    <col min="12" max="12" width="15.85546875" customWidth="1"/>
    <col min="13" max="13" width="28" customWidth="1"/>
    <col min="14" max="14" width="25.28515625" customWidth="1"/>
    <col min="15" max="15" width="17.85546875" customWidth="1"/>
    <col min="16" max="16" width="12.42578125" customWidth="1"/>
    <col min="17" max="17" width="25" customWidth="1"/>
    <col min="18" max="18" width="8.85546875" style="62"/>
  </cols>
  <sheetData>
    <row r="1" spans="1:18" ht="30" x14ac:dyDescent="0.2">
      <c r="A1" s="15" t="s">
        <v>37</v>
      </c>
      <c r="B1" s="3" t="str">
        <f>Schedule!B4</f>
        <v>Date</v>
      </c>
      <c r="C1" s="15" t="str">
        <f>Schedule!C4</f>
        <v>Day</v>
      </c>
      <c r="D1" s="16" t="s">
        <v>4</v>
      </c>
      <c r="E1" s="4" t="str">
        <f>Schedule!E4</f>
        <v>STA</v>
      </c>
      <c r="F1" s="4" t="str">
        <f>Schedule!F4</f>
        <v>STD</v>
      </c>
      <c r="G1" s="4" t="str">
        <f>Schedule!G4</f>
        <v>Port</v>
      </c>
      <c r="H1" s="4" t="str">
        <f>Schedule!H4</f>
        <v>Port Code</v>
      </c>
      <c r="I1" s="4" t="s">
        <v>28</v>
      </c>
      <c r="J1" s="4" t="s">
        <v>29</v>
      </c>
      <c r="K1" s="4" t="s">
        <v>30</v>
      </c>
      <c r="L1" s="4" t="s">
        <v>31</v>
      </c>
      <c r="M1" s="4" t="s">
        <v>32</v>
      </c>
      <c r="N1" s="4" t="s">
        <v>33</v>
      </c>
      <c r="O1" s="4" t="s">
        <v>34</v>
      </c>
      <c r="P1" s="4" t="s">
        <v>35</v>
      </c>
      <c r="Q1" s="4" t="s">
        <v>27</v>
      </c>
    </row>
    <row r="2" spans="1:18" ht="99" customHeight="1" x14ac:dyDescent="0.2">
      <c r="A2" s="65">
        <f>Schedule!A5</f>
        <v>1</v>
      </c>
      <c r="B2" s="66">
        <f>Schedule!B5</f>
        <v>45608</v>
      </c>
      <c r="C2" s="67">
        <f>Schedule!C5</f>
        <v>45608</v>
      </c>
      <c r="D2" s="68" t="str">
        <f>Schedule!D5</f>
        <v>B</v>
      </c>
      <c r="E2" s="69">
        <f>Schedule!E5</f>
        <v>0.33333333333333331</v>
      </c>
      <c r="F2" s="69">
        <f>Schedule!F5</f>
        <v>0.75</v>
      </c>
      <c r="G2" s="70" t="str">
        <f>Schedule!G5</f>
        <v>Savona</v>
      </c>
      <c r="H2" s="66" t="str">
        <f>Schedule!H5</f>
        <v>ITSVN</v>
      </c>
      <c r="I2" s="99" t="s">
        <v>106</v>
      </c>
      <c r="J2" s="99" t="s">
        <v>67</v>
      </c>
      <c r="K2" s="130" t="s">
        <v>1</v>
      </c>
      <c r="L2" s="99" t="s">
        <v>70</v>
      </c>
      <c r="M2" s="216" t="s">
        <v>68</v>
      </c>
      <c r="N2" s="99" t="s">
        <v>1</v>
      </c>
      <c r="O2" s="99" t="s">
        <v>66</v>
      </c>
      <c r="P2" s="131" t="s">
        <v>54</v>
      </c>
      <c r="Q2" s="99" t="s">
        <v>36</v>
      </c>
    </row>
    <row r="3" spans="1:18" ht="144.75" customHeight="1" x14ac:dyDescent="0.2">
      <c r="A3" s="65">
        <f>Schedule!A7</f>
        <v>3</v>
      </c>
      <c r="B3" s="66">
        <f>Schedule!B7</f>
        <v>45610</v>
      </c>
      <c r="C3" s="67">
        <f>Schedule!C7</f>
        <v>45610</v>
      </c>
      <c r="D3" s="129" t="str">
        <f>Schedule!D7</f>
        <v>B</v>
      </c>
      <c r="E3" s="69">
        <f>Schedule!E7</f>
        <v>0.33333333333333331</v>
      </c>
      <c r="F3" s="69">
        <f>Schedule!F7</f>
        <v>0.79166666666666663</v>
      </c>
      <c r="G3" s="70" t="str">
        <f>Schedule!G7</f>
        <v>Algier</v>
      </c>
      <c r="H3" s="66" t="str">
        <f>Schedule!H7</f>
        <v>DZALG</v>
      </c>
      <c r="I3" s="14" t="s">
        <v>107</v>
      </c>
      <c r="J3" s="134" t="s">
        <v>131</v>
      </c>
      <c r="K3" s="130" t="s">
        <v>1</v>
      </c>
      <c r="L3" s="215" t="s">
        <v>1</v>
      </c>
      <c r="M3" s="216" t="s">
        <v>132</v>
      </c>
      <c r="N3" s="215" t="s">
        <v>1</v>
      </c>
      <c r="O3" s="215" t="s">
        <v>1</v>
      </c>
      <c r="P3" s="223" t="s">
        <v>338</v>
      </c>
      <c r="Q3" s="207" t="s">
        <v>127</v>
      </c>
    </row>
    <row r="4" spans="1:18" ht="80.25" customHeight="1" x14ac:dyDescent="0.2">
      <c r="A4" s="65">
        <f>Schedule!A8</f>
        <v>4</v>
      </c>
      <c r="B4" s="66">
        <f>Schedule!B8</f>
        <v>45611</v>
      </c>
      <c r="C4" s="67">
        <f>Schedule!C8</f>
        <v>45611</v>
      </c>
      <c r="D4" s="129" t="str">
        <f>Schedule!D8</f>
        <v>B</v>
      </c>
      <c r="E4" s="69">
        <f>Schedule!E8</f>
        <v>0.5</v>
      </c>
      <c r="F4" s="69">
        <f>Schedule!F8</f>
        <v>0.79166666666666663</v>
      </c>
      <c r="G4" s="70" t="str">
        <f>Schedule!G8</f>
        <v>Cartagena</v>
      </c>
      <c r="H4" s="66" t="str">
        <f>Schedule!H8</f>
        <v>ESCAR</v>
      </c>
      <c r="I4" s="232" t="s">
        <v>71</v>
      </c>
      <c r="J4" s="99" t="s">
        <v>114</v>
      </c>
      <c r="K4" s="130" t="s">
        <v>126</v>
      </c>
      <c r="L4" s="99" t="s">
        <v>113</v>
      </c>
      <c r="M4" s="216" t="s">
        <v>133</v>
      </c>
      <c r="N4" s="132" t="s">
        <v>1</v>
      </c>
      <c r="O4" s="135" t="s">
        <v>134</v>
      </c>
      <c r="P4" s="218" t="s">
        <v>53</v>
      </c>
      <c r="Q4" s="41"/>
    </row>
    <row r="5" spans="1:18" ht="84.75" customHeight="1" x14ac:dyDescent="0.2">
      <c r="A5" s="65">
        <f>Schedule!A9</f>
        <v>5</v>
      </c>
      <c r="B5" s="66">
        <f>Schedule!B9</f>
        <v>45612</v>
      </c>
      <c r="C5" s="67">
        <f>Schedule!C9</f>
        <v>45612</v>
      </c>
      <c r="D5" s="68" t="str">
        <f>Schedule!D9</f>
        <v>B</v>
      </c>
      <c r="E5" s="69">
        <f>Schedule!E9</f>
        <v>0.33333333333333331</v>
      </c>
      <c r="F5" s="69">
        <f>Schedule!F9</f>
        <v>0.75</v>
      </c>
      <c r="G5" s="70" t="str">
        <f>Schedule!G9</f>
        <v>Malaga</v>
      </c>
      <c r="H5" s="66" t="str">
        <f>Schedule!H9</f>
        <v>ESAGP</v>
      </c>
      <c r="I5" s="234"/>
      <c r="J5" s="217" t="s">
        <v>324</v>
      </c>
      <c r="K5" s="130" t="s">
        <v>126</v>
      </c>
      <c r="L5" s="132" t="s">
        <v>128</v>
      </c>
      <c r="M5" s="216" t="s">
        <v>135</v>
      </c>
      <c r="N5" s="135" t="s">
        <v>1</v>
      </c>
      <c r="O5" s="135" t="s">
        <v>136</v>
      </c>
      <c r="P5" s="131" t="s">
        <v>53</v>
      </c>
      <c r="Q5" s="41"/>
    </row>
    <row r="6" spans="1:18" ht="93.75" customHeight="1" x14ac:dyDescent="0.2">
      <c r="A6" s="65">
        <f>Schedule!A11</f>
        <v>7</v>
      </c>
      <c r="B6" s="66">
        <f>Schedule!B11</f>
        <v>45614</v>
      </c>
      <c r="C6" s="67">
        <f>Schedule!C11</f>
        <v>45614</v>
      </c>
      <c r="D6" s="68" t="str">
        <f>Schedule!D11</f>
        <v>B</v>
      </c>
      <c r="E6" s="69">
        <f>Schedule!E11</f>
        <v>0.29166666666666669</v>
      </c>
      <c r="F6" s="69">
        <f>Schedule!F11</f>
        <v>0.83333333333333337</v>
      </c>
      <c r="G6" s="70" t="str">
        <f>Schedule!G11</f>
        <v>Agadir</v>
      </c>
      <c r="H6" s="66" t="str">
        <f>Schedule!H11</f>
        <v>MAAGA</v>
      </c>
      <c r="I6" s="14" t="s">
        <v>108</v>
      </c>
      <c r="J6" s="217" t="s">
        <v>311</v>
      </c>
      <c r="K6" s="130" t="s">
        <v>1</v>
      </c>
      <c r="L6" s="215" t="s">
        <v>310</v>
      </c>
      <c r="M6" s="216" t="s">
        <v>309</v>
      </c>
      <c r="N6" s="135" t="s">
        <v>138</v>
      </c>
      <c r="O6" s="135" t="s">
        <v>137</v>
      </c>
      <c r="P6" s="90" t="s">
        <v>325</v>
      </c>
      <c r="Q6" s="41"/>
    </row>
    <row r="7" spans="1:18" ht="208.5" customHeight="1" x14ac:dyDescent="0.2">
      <c r="A7" s="65">
        <f>Schedule!A12</f>
        <v>8</v>
      </c>
      <c r="B7" s="66">
        <f>Schedule!B12</f>
        <v>45615</v>
      </c>
      <c r="C7" s="67">
        <f>Schedule!C12</f>
        <v>45615</v>
      </c>
      <c r="D7" s="68" t="str">
        <f>Schedule!D12</f>
        <v>B</v>
      </c>
      <c r="E7" s="69">
        <f>Schedule!E12</f>
        <v>0.5</v>
      </c>
      <c r="F7" s="69">
        <f>Schedule!F12</f>
        <v>0.83333333333333337</v>
      </c>
      <c r="G7" s="70" t="str">
        <f>Schedule!G12</f>
        <v>Arrecife, Lanzarote</v>
      </c>
      <c r="H7" s="66" t="str">
        <f>Schedule!H12</f>
        <v>ESACE</v>
      </c>
      <c r="I7" s="214" t="s">
        <v>307</v>
      </c>
      <c r="J7" s="99" t="s">
        <v>115</v>
      </c>
      <c r="K7" s="130" t="s">
        <v>125</v>
      </c>
      <c r="L7" s="132" t="s">
        <v>129</v>
      </c>
      <c r="M7" s="216" t="s">
        <v>312</v>
      </c>
      <c r="N7" s="135" t="s">
        <v>140</v>
      </c>
      <c r="O7" s="135" t="s">
        <v>137</v>
      </c>
      <c r="P7" s="236" t="s">
        <v>53</v>
      </c>
      <c r="Q7" s="41"/>
    </row>
    <row r="8" spans="1:18" ht="107.25" customHeight="1" x14ac:dyDescent="0.2">
      <c r="A8" s="65">
        <f>Schedule!A13</f>
        <v>9</v>
      </c>
      <c r="B8" s="66">
        <f>Schedule!B13</f>
        <v>45616</v>
      </c>
      <c r="C8" s="67">
        <f>Schedule!C13</f>
        <v>45616</v>
      </c>
      <c r="D8" s="68" t="str">
        <f>Schedule!D13</f>
        <v>B</v>
      </c>
      <c r="E8" s="69">
        <f>Schedule!E13</f>
        <v>0.33333333333333331</v>
      </c>
      <c r="F8" s="69">
        <f>Schedule!F13</f>
        <v>0.91666666666666663</v>
      </c>
      <c r="G8" s="70" t="str">
        <f>Schedule!G13</f>
        <v>Santa Cruz de Tenerife</v>
      </c>
      <c r="H8" s="66" t="str">
        <f>Schedule!H13</f>
        <v>ESSCT</v>
      </c>
      <c r="I8" s="235" t="s">
        <v>110</v>
      </c>
      <c r="J8" s="99" t="s">
        <v>116</v>
      </c>
      <c r="K8" s="208" t="s">
        <v>124</v>
      </c>
      <c r="L8" s="132" t="s">
        <v>130</v>
      </c>
      <c r="M8" s="216" t="s">
        <v>313</v>
      </c>
      <c r="N8" s="135" t="s">
        <v>151</v>
      </c>
      <c r="O8" s="135" t="s">
        <v>141</v>
      </c>
      <c r="P8" s="237"/>
      <c r="Q8" s="8"/>
    </row>
    <row r="9" spans="1:18" ht="97.5" customHeight="1" x14ac:dyDescent="0.2">
      <c r="A9" s="65">
        <f>Schedule!A14</f>
        <v>10</v>
      </c>
      <c r="B9" s="66">
        <f>Schedule!B14</f>
        <v>45617</v>
      </c>
      <c r="C9" s="67">
        <f>Schedule!C14</f>
        <v>45617</v>
      </c>
      <c r="D9" s="68" t="str">
        <f>Schedule!D14</f>
        <v>B</v>
      </c>
      <c r="E9" s="69">
        <f>Schedule!E14</f>
        <v>0.33333333333333331</v>
      </c>
      <c r="F9" s="69">
        <f>Schedule!F14</f>
        <v>0.95833333333333337</v>
      </c>
      <c r="G9" s="70" t="str">
        <f>Schedule!G14</f>
        <v>San Sebastian de la Gomera</v>
      </c>
      <c r="H9" s="66" t="str">
        <f>Schedule!H14</f>
        <v>ESSSG</v>
      </c>
      <c r="I9" s="235"/>
      <c r="J9" s="217" t="s">
        <v>117</v>
      </c>
      <c r="K9" s="130" t="s">
        <v>1</v>
      </c>
      <c r="L9" s="215" t="s">
        <v>314</v>
      </c>
      <c r="M9" s="216" t="s">
        <v>315</v>
      </c>
      <c r="N9" s="135" t="s">
        <v>1</v>
      </c>
      <c r="O9" s="135" t="s">
        <v>142</v>
      </c>
      <c r="P9" s="237"/>
      <c r="Q9" s="8"/>
    </row>
    <row r="10" spans="1:18" ht="97.5" customHeight="1" x14ac:dyDescent="0.2">
      <c r="A10" s="65">
        <f>Schedule!A15</f>
        <v>11</v>
      </c>
      <c r="B10" s="66">
        <f>Schedule!B15</f>
        <v>45618</v>
      </c>
      <c r="C10" s="67">
        <f>Schedule!C15</f>
        <v>45618</v>
      </c>
      <c r="D10" s="68" t="str">
        <f>Schedule!D15</f>
        <v>B</v>
      </c>
      <c r="E10" s="69">
        <f>Schedule!E15</f>
        <v>0.33333333333333331</v>
      </c>
      <c r="F10" s="69">
        <f>Schedule!F15</f>
        <v>0.79166666666666663</v>
      </c>
      <c r="G10" s="70" t="str">
        <f>Schedule!G15</f>
        <v>Santa Cruz de La Palma</v>
      </c>
      <c r="H10" s="66" t="str">
        <f>Schedule!H15</f>
        <v>ESSPC</v>
      </c>
      <c r="I10" s="98" t="s">
        <v>109</v>
      </c>
      <c r="J10" s="99" t="s">
        <v>118</v>
      </c>
      <c r="K10" s="208" t="s">
        <v>143</v>
      </c>
      <c r="L10" s="215" t="s">
        <v>317</v>
      </c>
      <c r="M10" s="216" t="s">
        <v>316</v>
      </c>
      <c r="N10" s="135" t="s">
        <v>1</v>
      </c>
      <c r="O10" s="135" t="s">
        <v>144</v>
      </c>
      <c r="P10" s="238"/>
      <c r="Q10" s="8"/>
    </row>
    <row r="11" spans="1:18" ht="85.5" customHeight="1" x14ac:dyDescent="0.2">
      <c r="A11" s="65">
        <f>Schedule!A16</f>
        <v>12</v>
      </c>
      <c r="B11" s="66">
        <f>Schedule!B16</f>
        <v>45619</v>
      </c>
      <c r="C11" s="67">
        <f>Schedule!C16</f>
        <v>45619</v>
      </c>
      <c r="D11" s="128" t="str">
        <f>Schedule!D16</f>
        <v>B</v>
      </c>
      <c r="E11" s="69">
        <f>Schedule!E16</f>
        <v>0.5</v>
      </c>
      <c r="F11" s="69" t="str">
        <f>Schedule!F16</f>
        <v>-</v>
      </c>
      <c r="G11" s="70" t="str">
        <f>Schedule!G16</f>
        <v>Funchal, Madeira</v>
      </c>
      <c r="H11" s="66" t="str">
        <f>Schedule!H16</f>
        <v>PTFNC</v>
      </c>
      <c r="I11" s="232" t="s">
        <v>308</v>
      </c>
      <c r="J11" s="239" t="s">
        <v>290</v>
      </c>
      <c r="K11" s="130" t="s">
        <v>123</v>
      </c>
      <c r="L11" s="241" t="s">
        <v>145</v>
      </c>
      <c r="M11" s="247" t="s">
        <v>318</v>
      </c>
      <c r="N11" s="243" t="s">
        <v>1</v>
      </c>
      <c r="O11" s="245" t="s">
        <v>146</v>
      </c>
      <c r="P11" s="236" t="s">
        <v>139</v>
      </c>
      <c r="Q11" s="8"/>
    </row>
    <row r="12" spans="1:18" ht="85.5" customHeight="1" x14ac:dyDescent="0.2">
      <c r="A12" s="65">
        <f>Schedule!A17</f>
        <v>13</v>
      </c>
      <c r="B12" s="66">
        <f>Schedule!B17</f>
        <v>45620</v>
      </c>
      <c r="C12" s="67">
        <f>Schedule!C17</f>
        <v>45620</v>
      </c>
      <c r="D12" s="128" t="str">
        <f>Schedule!D17</f>
        <v>B</v>
      </c>
      <c r="E12" s="69" t="str">
        <f>Schedule!E17</f>
        <v>-</v>
      </c>
      <c r="F12" s="69">
        <f>Schedule!F17</f>
        <v>0.75</v>
      </c>
      <c r="G12" s="70" t="str">
        <f>Schedule!G17</f>
        <v>Funchal, Madeira</v>
      </c>
      <c r="H12" s="66" t="str">
        <f>Schedule!H17</f>
        <v>PTFNC</v>
      </c>
      <c r="I12" s="233"/>
      <c r="J12" s="240"/>
      <c r="K12" s="208" t="s">
        <v>289</v>
      </c>
      <c r="L12" s="242"/>
      <c r="M12" s="248"/>
      <c r="N12" s="244"/>
      <c r="O12" s="246"/>
      <c r="P12" s="237"/>
      <c r="Q12" s="8"/>
    </row>
    <row r="13" spans="1:18" ht="84" customHeight="1" x14ac:dyDescent="0.2">
      <c r="A13" s="65">
        <f>Schedule!A19</f>
        <v>15</v>
      </c>
      <c r="B13" s="66">
        <f>Schedule!B19</f>
        <v>45622</v>
      </c>
      <c r="C13" s="67">
        <f>Schedule!C19</f>
        <v>45622</v>
      </c>
      <c r="D13" s="68" t="str">
        <f>Schedule!D19</f>
        <v>B</v>
      </c>
      <c r="E13" s="69">
        <f>Schedule!E19</f>
        <v>0.33333333333333331</v>
      </c>
      <c r="F13" s="69">
        <f>Schedule!F19</f>
        <v>0.75</v>
      </c>
      <c r="G13" s="70" t="str">
        <f>Schedule!G19</f>
        <v>Lisbon</v>
      </c>
      <c r="H13" s="66" t="str">
        <f>Schedule!H19</f>
        <v>PTLIS</v>
      </c>
      <c r="I13" s="232" t="s">
        <v>111</v>
      </c>
      <c r="J13" s="217" t="s">
        <v>319</v>
      </c>
      <c r="K13" s="130" t="s">
        <v>1</v>
      </c>
      <c r="L13" s="215" t="s">
        <v>320</v>
      </c>
      <c r="M13" s="216" t="s">
        <v>321</v>
      </c>
      <c r="N13" s="137" t="s">
        <v>1</v>
      </c>
      <c r="O13" s="153" t="s">
        <v>152</v>
      </c>
      <c r="P13" s="237"/>
      <c r="Q13" s="8"/>
    </row>
    <row r="14" spans="1:18" ht="158.25" customHeight="1" x14ac:dyDescent="0.2">
      <c r="A14" s="65">
        <f>Schedule!A20</f>
        <v>16</v>
      </c>
      <c r="B14" s="66">
        <f>Schedule!B20</f>
        <v>45623</v>
      </c>
      <c r="C14" s="67">
        <f>Schedule!C20</f>
        <v>45623</v>
      </c>
      <c r="D14" s="68" t="str">
        <f>Schedule!D20</f>
        <v>B</v>
      </c>
      <c r="E14" s="69">
        <f>Schedule!E20</f>
        <v>0.33333333333333331</v>
      </c>
      <c r="F14" s="69">
        <f>Schedule!F20</f>
        <v>0.75</v>
      </c>
      <c r="G14" s="70" t="str">
        <f>Schedule!G20</f>
        <v>Leixoes</v>
      </c>
      <c r="H14" s="66" t="str">
        <f>Schedule!H20</f>
        <v>PTLEI</v>
      </c>
      <c r="I14" s="233"/>
      <c r="J14" s="99" t="s">
        <v>119</v>
      </c>
      <c r="K14" s="136" t="s">
        <v>1</v>
      </c>
      <c r="L14" s="209" t="s">
        <v>147</v>
      </c>
      <c r="M14" s="216" t="s">
        <v>322</v>
      </c>
      <c r="N14" s="135" t="s">
        <v>148</v>
      </c>
      <c r="O14" s="153" t="s">
        <v>152</v>
      </c>
      <c r="P14" s="238"/>
      <c r="Q14" s="8"/>
    </row>
    <row r="15" spans="1:18" s="6" customFormat="1" ht="72" customHeight="1" x14ac:dyDescent="0.2">
      <c r="A15" s="65">
        <f>Schedule!A23</f>
        <v>19</v>
      </c>
      <c r="B15" s="66">
        <f>Schedule!B23</f>
        <v>45626</v>
      </c>
      <c r="C15" s="67">
        <f>Schedule!C23</f>
        <v>45626</v>
      </c>
      <c r="D15" s="68" t="str">
        <f>Schedule!D23</f>
        <v>B</v>
      </c>
      <c r="E15" s="69">
        <f>Schedule!E23</f>
        <v>0.33333333333333331</v>
      </c>
      <c r="F15" s="69">
        <f>Schedule!F23</f>
        <v>0.83333333333333337</v>
      </c>
      <c r="G15" s="70" t="str">
        <f>Schedule!G23</f>
        <v>Honfleur</v>
      </c>
      <c r="H15" s="66" t="str">
        <f>Schedule!H23</f>
        <v>FRHON</v>
      </c>
      <c r="I15" s="14" t="s">
        <v>112</v>
      </c>
      <c r="J15" s="99" t="s">
        <v>120</v>
      </c>
      <c r="K15" s="89" t="s">
        <v>1</v>
      </c>
      <c r="L15" s="209" t="s">
        <v>154</v>
      </c>
      <c r="M15" s="216" t="s">
        <v>323</v>
      </c>
      <c r="N15" s="228" t="s">
        <v>367</v>
      </c>
      <c r="O15" s="153" t="s">
        <v>153</v>
      </c>
      <c r="P15" s="155" t="s">
        <v>156</v>
      </c>
      <c r="Q15" s="173" t="s">
        <v>265</v>
      </c>
      <c r="R15" s="63"/>
    </row>
    <row r="16" spans="1:18" s="6" customFormat="1" ht="72" customHeight="1" x14ac:dyDescent="0.2">
      <c r="A16" s="65" t="str">
        <f>Schedule!A25</f>
        <v>-</v>
      </c>
      <c r="B16" s="66">
        <f>Schedule!B25</f>
        <v>45628</v>
      </c>
      <c r="C16" s="67">
        <f>Schedule!C25</f>
        <v>45628</v>
      </c>
      <c r="D16" s="68" t="str">
        <f>Schedule!D25</f>
        <v>B</v>
      </c>
      <c r="E16" s="69">
        <f>Schedule!E25</f>
        <v>0.375</v>
      </c>
      <c r="F16" s="69">
        <f>Schedule!F25</f>
        <v>0.75</v>
      </c>
      <c r="G16" s="70" t="str">
        <f>Schedule!G25</f>
        <v>Bremerhaven</v>
      </c>
      <c r="H16" s="66" t="str">
        <f>Schedule!H25</f>
        <v>DEBRV</v>
      </c>
      <c r="I16" s="41" t="s">
        <v>122</v>
      </c>
      <c r="J16" s="99" t="s">
        <v>121</v>
      </c>
      <c r="K16" s="89" t="s">
        <v>1</v>
      </c>
      <c r="L16" s="153" t="s">
        <v>155</v>
      </c>
      <c r="M16" s="216" t="s">
        <v>1</v>
      </c>
      <c r="N16" s="154" t="s">
        <v>149</v>
      </c>
      <c r="O16" s="154" t="s">
        <v>150</v>
      </c>
      <c r="P16" s="90" t="s">
        <v>1</v>
      </c>
      <c r="Q16" s="8"/>
      <c r="R16" s="63"/>
    </row>
  </sheetData>
  <sheetProtection formatColumns="0" formatRows="0" selectLockedCells="1" sort="0" autoFilter="0"/>
  <protectedRanges>
    <protectedRange sqref="O3:O4 P4 N9:N10 Q3:Q4 L8 K7:N7 I2:Q2 J5:Q5 I15:I16 I6:I7 I9:I13 I3:M4 K6:M6 P11:P12 O6:P7" name="Range1"/>
  </protectedRanges>
  <mergeCells count="11">
    <mergeCell ref="I13:I14"/>
    <mergeCell ref="I4:I5"/>
    <mergeCell ref="I8:I9"/>
    <mergeCell ref="P7:P10"/>
    <mergeCell ref="I11:I12"/>
    <mergeCell ref="J11:J12"/>
    <mergeCell ref="L11:L12"/>
    <mergeCell ref="N11:N12"/>
    <mergeCell ref="O11:O12"/>
    <mergeCell ref="M11:M12"/>
    <mergeCell ref="P11:P14"/>
  </mergeCells>
  <pageMargins left="0.23622047244094491" right="0.23622047244094491" top="0.74803149606299213" bottom="0.74803149606299213" header="0.31496062992125984" footer="0.31496062992125984"/>
  <pageSetup paperSize="9" scale="5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7404-3E65-4A96-87A8-D5AF02DFE1FF}">
  <sheetPr>
    <pageSetUpPr fitToPage="1"/>
  </sheetPr>
  <dimension ref="A1:K37"/>
  <sheetViews>
    <sheetView tabSelected="1" topLeftCell="A6" workbookViewId="0">
      <selection activeCell="J18" sqref="J18"/>
    </sheetView>
  </sheetViews>
  <sheetFormatPr defaultColWidth="8.85546875" defaultRowHeight="12.75" x14ac:dyDescent="0.2"/>
  <cols>
    <col min="1" max="1" width="6.140625" style="5" customWidth="1"/>
    <col min="2" max="2" width="13.42578125" style="5" customWidth="1"/>
    <col min="3" max="3" width="8.28515625" style="5" customWidth="1"/>
    <col min="4" max="4" width="10.140625" style="5" customWidth="1"/>
    <col min="5" max="5" width="9.28515625" style="5" bestFit="1" customWidth="1"/>
    <col min="6" max="6" width="9.140625" style="5"/>
    <col min="7" max="7" width="16.42578125" style="7" customWidth="1"/>
    <col min="8" max="8" width="13.5703125" style="5" customWidth="1"/>
    <col min="9" max="9" width="21.85546875" style="5" customWidth="1"/>
    <col min="10" max="11" width="22.85546875" style="5" customWidth="1"/>
  </cols>
  <sheetData>
    <row r="1" spans="1:11" ht="45.75" thickBot="1" x14ac:dyDescent="0.25">
      <c r="A1" s="59" t="s">
        <v>37</v>
      </c>
      <c r="B1" s="59" t="s">
        <v>2</v>
      </c>
      <c r="C1" s="60" t="s">
        <v>3</v>
      </c>
      <c r="D1" s="61" t="s">
        <v>22</v>
      </c>
      <c r="E1" s="61" t="s">
        <v>5</v>
      </c>
      <c r="F1" s="61" t="s">
        <v>6</v>
      </c>
      <c r="G1" s="61" t="s">
        <v>23</v>
      </c>
      <c r="H1" s="61" t="s">
        <v>7</v>
      </c>
      <c r="I1" s="61" t="s">
        <v>25</v>
      </c>
      <c r="J1" s="61" t="s">
        <v>26</v>
      </c>
      <c r="K1" s="61" t="s">
        <v>27</v>
      </c>
    </row>
    <row r="2" spans="1:11" s="6" customFormat="1" ht="30" customHeight="1" x14ac:dyDescent="0.2">
      <c r="A2" s="65">
        <f>Schedule!A5</f>
        <v>1</v>
      </c>
      <c r="B2" s="66">
        <f>Schedule!B5</f>
        <v>45608</v>
      </c>
      <c r="C2" s="67">
        <f>Schedule!C5</f>
        <v>45608</v>
      </c>
      <c r="D2" s="133" t="str">
        <f>Schedule!D5</f>
        <v>B</v>
      </c>
      <c r="E2" s="69">
        <f>Schedule!E5</f>
        <v>0.33333333333333331</v>
      </c>
      <c r="F2" s="91">
        <f>Schedule!F5</f>
        <v>0.75</v>
      </c>
      <c r="G2" s="167" t="str">
        <f>Schedule!G5</f>
        <v>Savona</v>
      </c>
      <c r="H2" s="92" t="str">
        <f>Schedule!H5</f>
        <v>ITSVN</v>
      </c>
      <c r="I2" s="215" t="s">
        <v>266</v>
      </c>
      <c r="J2" s="215" t="s">
        <v>276</v>
      </c>
      <c r="K2" s="94"/>
    </row>
    <row r="3" spans="1:11" ht="30" customHeight="1" x14ac:dyDescent="0.2">
      <c r="A3" s="65">
        <f>Schedule!A6</f>
        <v>2</v>
      </c>
      <c r="B3" s="66">
        <f>Schedule!B6</f>
        <v>45609</v>
      </c>
      <c r="C3" s="67">
        <f>Schedule!C6</f>
        <v>45609</v>
      </c>
      <c r="D3" s="174" t="str">
        <f>Schedule!D6</f>
        <v>C</v>
      </c>
      <c r="E3" s="69" t="str">
        <f>Schedule!E6</f>
        <v>-</v>
      </c>
      <c r="F3" s="91" t="str">
        <f>Schedule!F6</f>
        <v>-</v>
      </c>
      <c r="G3" s="168" t="str">
        <f>Schedule!G6</f>
        <v>At sea</v>
      </c>
      <c r="H3" s="92" t="str">
        <f>Schedule!H6</f>
        <v>-</v>
      </c>
      <c r="I3" s="215" t="s">
        <v>267</v>
      </c>
      <c r="J3" s="215" t="s">
        <v>274</v>
      </c>
      <c r="K3" s="94"/>
    </row>
    <row r="4" spans="1:11" ht="30" customHeight="1" x14ac:dyDescent="0.2">
      <c r="A4" s="65">
        <f>Schedule!A7</f>
        <v>3</v>
      </c>
      <c r="B4" s="66">
        <f>Schedule!B7</f>
        <v>45610</v>
      </c>
      <c r="C4" s="67">
        <f>Schedule!C7</f>
        <v>45610</v>
      </c>
      <c r="D4" s="133" t="str">
        <f>Schedule!D7</f>
        <v>B</v>
      </c>
      <c r="E4" s="69">
        <f>Schedule!E7</f>
        <v>0.33333333333333331</v>
      </c>
      <c r="F4" s="91">
        <f>Schedule!F7</f>
        <v>0.79166666666666663</v>
      </c>
      <c r="G4" s="168" t="str">
        <f>Schedule!G7</f>
        <v>Algier</v>
      </c>
      <c r="H4" s="92" t="str">
        <f>Schedule!H7</f>
        <v>DZALG</v>
      </c>
      <c r="I4" s="215" t="s">
        <v>58</v>
      </c>
      <c r="J4" s="215" t="s">
        <v>327</v>
      </c>
      <c r="K4" s="215" t="s">
        <v>329</v>
      </c>
    </row>
    <row r="5" spans="1:11" ht="30" customHeight="1" thickBot="1" x14ac:dyDescent="0.25">
      <c r="A5" s="65">
        <f>Schedule!A8</f>
        <v>4</v>
      </c>
      <c r="B5" s="66">
        <f>Schedule!B8</f>
        <v>45611</v>
      </c>
      <c r="C5" s="67">
        <f>Schedule!C8</f>
        <v>45611</v>
      </c>
      <c r="D5" s="133" t="str">
        <f>Schedule!D8</f>
        <v>B</v>
      </c>
      <c r="E5" s="69">
        <f>Schedule!E8</f>
        <v>0.5</v>
      </c>
      <c r="F5" s="91">
        <f>Schedule!F8</f>
        <v>0.79166666666666663</v>
      </c>
      <c r="G5" s="169" t="str">
        <f>Schedule!G8</f>
        <v>Cartagena</v>
      </c>
      <c r="H5" s="92" t="str">
        <f>Schedule!H8</f>
        <v>ESCAR</v>
      </c>
      <c r="I5" s="215"/>
      <c r="J5" s="215" t="s">
        <v>330</v>
      </c>
      <c r="K5" s="215" t="s">
        <v>329</v>
      </c>
    </row>
    <row r="6" spans="1:11" ht="30" customHeight="1" x14ac:dyDescent="0.2">
      <c r="A6" s="65">
        <f>Schedule!A9</f>
        <v>5</v>
      </c>
      <c r="B6" s="66">
        <f>Schedule!B9</f>
        <v>45612</v>
      </c>
      <c r="C6" s="67">
        <f>Schedule!C9</f>
        <v>45612</v>
      </c>
      <c r="D6" s="133" t="str">
        <f>Schedule!D9</f>
        <v>B</v>
      </c>
      <c r="E6" s="69">
        <f>Schedule!E9</f>
        <v>0.33333333333333331</v>
      </c>
      <c r="F6" s="91">
        <f>Schedule!F9</f>
        <v>0.75</v>
      </c>
      <c r="G6" s="170" t="str">
        <f>Schedule!G9</f>
        <v>Malaga</v>
      </c>
      <c r="H6" s="92" t="str">
        <f>Schedule!H9</f>
        <v>ESAGP</v>
      </c>
      <c r="I6" s="221" t="s">
        <v>58</v>
      </c>
      <c r="J6" s="215"/>
      <c r="K6" s="94"/>
    </row>
    <row r="7" spans="1:11" ht="30" customHeight="1" x14ac:dyDescent="0.2">
      <c r="A7" s="65">
        <f>Schedule!A10</f>
        <v>6</v>
      </c>
      <c r="B7" s="66">
        <f>Schedule!B10</f>
        <v>45613</v>
      </c>
      <c r="C7" s="67">
        <f>Schedule!C10</f>
        <v>45613</v>
      </c>
      <c r="D7" s="174" t="str">
        <f>Schedule!D10</f>
        <v>C</v>
      </c>
      <c r="E7" s="69" t="str">
        <f>Schedule!E10</f>
        <v>-</v>
      </c>
      <c r="F7" s="91" t="str">
        <f>Schedule!F10</f>
        <v>-</v>
      </c>
      <c r="G7" s="168" t="str">
        <f>Schedule!G10</f>
        <v>At sea</v>
      </c>
      <c r="H7" s="92" t="str">
        <f>Schedule!H10</f>
        <v>-</v>
      </c>
      <c r="I7" s="215" t="s">
        <v>268</v>
      </c>
      <c r="J7" s="215" t="s">
        <v>331</v>
      </c>
      <c r="K7" s="94"/>
    </row>
    <row r="8" spans="1:11" ht="30" customHeight="1" x14ac:dyDescent="0.2">
      <c r="A8" s="65">
        <f>Schedule!A11</f>
        <v>7</v>
      </c>
      <c r="B8" s="66">
        <f>Schedule!B11</f>
        <v>45614</v>
      </c>
      <c r="C8" s="67">
        <f>Schedule!C11</f>
        <v>45614</v>
      </c>
      <c r="D8" s="133" t="str">
        <f>Schedule!D11</f>
        <v>B</v>
      </c>
      <c r="E8" s="69">
        <f>Schedule!E11</f>
        <v>0.29166666666666669</v>
      </c>
      <c r="F8" s="91">
        <f>Schedule!F11</f>
        <v>0.83333333333333337</v>
      </c>
      <c r="G8" s="168" t="str">
        <f>Schedule!G11</f>
        <v>Agadir</v>
      </c>
      <c r="H8" s="92" t="str">
        <f>Schedule!H11</f>
        <v>MAAGA</v>
      </c>
      <c r="I8" s="43" t="s">
        <v>269</v>
      </c>
      <c r="J8" s="215"/>
      <c r="K8" s="94"/>
    </row>
    <row r="9" spans="1:11" ht="30" customHeight="1" x14ac:dyDescent="0.2">
      <c r="A9" s="65">
        <f>Schedule!A12</f>
        <v>8</v>
      </c>
      <c r="B9" s="66">
        <f>Schedule!B12</f>
        <v>45615</v>
      </c>
      <c r="C9" s="67">
        <f>Schedule!C12</f>
        <v>45615</v>
      </c>
      <c r="D9" s="133" t="str">
        <f>Schedule!D12</f>
        <v>B</v>
      </c>
      <c r="E9" s="69">
        <f>Schedule!E12</f>
        <v>0.5</v>
      </c>
      <c r="F9" s="91">
        <f>Schedule!F12</f>
        <v>0.83333333333333337</v>
      </c>
      <c r="G9" s="168" t="str">
        <f>Schedule!G12</f>
        <v>Arrecife, Lanzarote</v>
      </c>
      <c r="H9" s="92" t="str">
        <f>Schedule!H12</f>
        <v>ESACE</v>
      </c>
      <c r="I9" s="43" t="s">
        <v>269</v>
      </c>
      <c r="J9" s="215"/>
      <c r="K9" s="94"/>
    </row>
    <row r="10" spans="1:11" ht="30" customHeight="1" x14ac:dyDescent="0.2">
      <c r="A10" s="65">
        <f>Schedule!A13</f>
        <v>9</v>
      </c>
      <c r="B10" s="66">
        <f>Schedule!B13</f>
        <v>45616</v>
      </c>
      <c r="C10" s="67">
        <f>Schedule!C13</f>
        <v>45616</v>
      </c>
      <c r="D10" s="133" t="str">
        <f>Schedule!D13</f>
        <v>B</v>
      </c>
      <c r="E10" s="69">
        <f>Schedule!E13</f>
        <v>0.33333333333333331</v>
      </c>
      <c r="F10" s="91">
        <f>Schedule!F13</f>
        <v>0.91666666666666663</v>
      </c>
      <c r="G10" s="168" t="str">
        <f>Schedule!G13</f>
        <v>Santa Cruz de Tenerife</v>
      </c>
      <c r="H10" s="92" t="str">
        <f>Schedule!H13</f>
        <v>ESSCT</v>
      </c>
      <c r="I10" s="43"/>
      <c r="J10" s="215"/>
      <c r="K10" s="215" t="s">
        <v>335</v>
      </c>
    </row>
    <row r="11" spans="1:11" ht="30" customHeight="1" x14ac:dyDescent="0.25">
      <c r="A11" s="65">
        <f>Schedule!A14</f>
        <v>10</v>
      </c>
      <c r="B11" s="66">
        <f>Schedule!B14</f>
        <v>45617</v>
      </c>
      <c r="C11" s="67">
        <f>Schedule!C14</f>
        <v>45617</v>
      </c>
      <c r="D11" s="133" t="str">
        <f>Schedule!D14</f>
        <v>B</v>
      </c>
      <c r="E11" s="69">
        <f>Schedule!E14</f>
        <v>0.33333333333333331</v>
      </c>
      <c r="F11" s="91">
        <f>Schedule!F14</f>
        <v>0.95833333333333337</v>
      </c>
      <c r="G11" s="168" t="str">
        <f>Schedule!G14</f>
        <v>San Sebastian de la Gomera</v>
      </c>
      <c r="H11" s="92" t="str">
        <f>Schedule!H14</f>
        <v>ESSSG</v>
      </c>
      <c r="I11" s="222"/>
      <c r="J11" s="215"/>
      <c r="K11" s="94"/>
    </row>
    <row r="12" spans="1:11" ht="30" customHeight="1" thickBot="1" x14ac:dyDescent="0.3">
      <c r="A12" s="65">
        <f>Schedule!A15</f>
        <v>11</v>
      </c>
      <c r="B12" s="66">
        <f>Schedule!B15</f>
        <v>45618</v>
      </c>
      <c r="C12" s="67">
        <f>Schedule!C15</f>
        <v>45618</v>
      </c>
      <c r="D12" s="133" t="str">
        <f>Schedule!D15</f>
        <v>B</v>
      </c>
      <c r="E12" s="69">
        <f>Schedule!E15</f>
        <v>0.33333333333333331</v>
      </c>
      <c r="F12" s="91">
        <f>Schedule!F15</f>
        <v>0.79166666666666663</v>
      </c>
      <c r="G12" s="172" t="str">
        <f>Schedule!G15</f>
        <v>Santa Cruz de La Palma</v>
      </c>
      <c r="H12" s="92" t="str">
        <f>Schedule!H15</f>
        <v>ESSPC</v>
      </c>
      <c r="I12" s="222"/>
      <c r="J12" s="215"/>
      <c r="K12" s="94"/>
    </row>
    <row r="13" spans="1:11" ht="30" customHeight="1" x14ac:dyDescent="0.2">
      <c r="A13" s="65">
        <f>Schedule!A16</f>
        <v>12</v>
      </c>
      <c r="B13" s="66">
        <f>Schedule!B16</f>
        <v>45619</v>
      </c>
      <c r="C13" s="67">
        <f>Schedule!C16</f>
        <v>45619</v>
      </c>
      <c r="D13" s="133" t="str">
        <f>Schedule!D16</f>
        <v>B</v>
      </c>
      <c r="E13" s="69">
        <f>Schedule!E16</f>
        <v>0.5</v>
      </c>
      <c r="F13" s="91" t="str">
        <f>Schedule!F16</f>
        <v>-</v>
      </c>
      <c r="G13" s="170" t="str">
        <f>Schedule!G16</f>
        <v>Funchal, Madeira</v>
      </c>
      <c r="H13" s="92" t="str">
        <f>Schedule!H16</f>
        <v>PTFNC</v>
      </c>
      <c r="I13" s="215"/>
      <c r="J13" s="215"/>
      <c r="K13" s="215" t="s">
        <v>336</v>
      </c>
    </row>
    <row r="14" spans="1:11" ht="30" customHeight="1" x14ac:dyDescent="0.2">
      <c r="A14" s="65">
        <f>Schedule!A17</f>
        <v>13</v>
      </c>
      <c r="B14" s="66">
        <f>Schedule!B17</f>
        <v>45620</v>
      </c>
      <c r="C14" s="67">
        <f>Schedule!C17</f>
        <v>45620</v>
      </c>
      <c r="D14" s="133" t="str">
        <f>Schedule!D17</f>
        <v>B</v>
      </c>
      <c r="E14" s="69" t="str">
        <f>Schedule!E17</f>
        <v>-</v>
      </c>
      <c r="F14" s="91">
        <f>Schedule!F17</f>
        <v>0.75</v>
      </c>
      <c r="G14" s="168" t="str">
        <f>Schedule!G17</f>
        <v>Funchal, Madeira</v>
      </c>
      <c r="H14" s="92" t="str">
        <f>Schedule!H17</f>
        <v>PTFNC</v>
      </c>
      <c r="I14" s="215"/>
      <c r="J14" s="215"/>
      <c r="K14" s="94"/>
    </row>
    <row r="15" spans="1:11" ht="30" customHeight="1" x14ac:dyDescent="0.2">
      <c r="A15" s="65">
        <f>Schedule!A18</f>
        <v>14</v>
      </c>
      <c r="B15" s="66">
        <f>Schedule!B18</f>
        <v>45621</v>
      </c>
      <c r="C15" s="67">
        <f>Schedule!C18</f>
        <v>45621</v>
      </c>
      <c r="D15" s="174" t="str">
        <f>Schedule!D18</f>
        <v>C</v>
      </c>
      <c r="E15" s="69" t="str">
        <f>Schedule!E18</f>
        <v>-</v>
      </c>
      <c r="F15" s="91" t="str">
        <f>Schedule!F18</f>
        <v>-</v>
      </c>
      <c r="G15" s="168" t="str">
        <f>Schedule!G18</f>
        <v>At sea</v>
      </c>
      <c r="H15" s="92" t="str">
        <f>Schedule!H18</f>
        <v>-</v>
      </c>
      <c r="I15" s="215" t="s">
        <v>272</v>
      </c>
      <c r="J15" s="220" t="s">
        <v>328</v>
      </c>
      <c r="K15" s="94"/>
    </row>
    <row r="16" spans="1:11" ht="30" customHeight="1" x14ac:dyDescent="0.2">
      <c r="A16" s="65">
        <f>Schedule!A19</f>
        <v>15</v>
      </c>
      <c r="B16" s="66">
        <f>Schedule!B19</f>
        <v>45622</v>
      </c>
      <c r="C16" s="67">
        <f>Schedule!C19</f>
        <v>45622</v>
      </c>
      <c r="D16" s="133" t="str">
        <f>Schedule!D19</f>
        <v>B</v>
      </c>
      <c r="E16" s="69">
        <f>Schedule!E19</f>
        <v>0.33333333333333331</v>
      </c>
      <c r="F16" s="91">
        <f>Schedule!F19</f>
        <v>0.75</v>
      </c>
      <c r="G16" s="168" t="str">
        <f>Schedule!G19</f>
        <v>Lisbon</v>
      </c>
      <c r="H16" s="92" t="str">
        <f>Schedule!H19</f>
        <v>PTLIS</v>
      </c>
      <c r="I16" s="215"/>
      <c r="J16" s="219"/>
      <c r="K16" s="94"/>
    </row>
    <row r="17" spans="1:11" ht="30" customHeight="1" x14ac:dyDescent="0.2">
      <c r="A17" s="65">
        <f>Schedule!A20</f>
        <v>16</v>
      </c>
      <c r="B17" s="66">
        <f>Schedule!B20</f>
        <v>45623</v>
      </c>
      <c r="C17" s="67">
        <f>Schedule!C20</f>
        <v>45623</v>
      </c>
      <c r="D17" s="133" t="str">
        <f>Schedule!D20</f>
        <v>B</v>
      </c>
      <c r="E17" s="69">
        <f>Schedule!E20</f>
        <v>0.33333333333333331</v>
      </c>
      <c r="F17" s="91">
        <f>Schedule!F20</f>
        <v>0.75</v>
      </c>
      <c r="G17" s="168" t="str">
        <f>Schedule!G20</f>
        <v>Leixoes</v>
      </c>
      <c r="H17" s="92" t="str">
        <f>Schedule!H20</f>
        <v>PTLEI</v>
      </c>
      <c r="I17" s="215" t="s">
        <v>270</v>
      </c>
      <c r="J17" s="219" t="s">
        <v>337</v>
      </c>
      <c r="K17" s="94"/>
    </row>
    <row r="18" spans="1:11" ht="30" customHeight="1" x14ac:dyDescent="0.2">
      <c r="A18" s="65">
        <f>Schedule!A21</f>
        <v>17</v>
      </c>
      <c r="B18" s="66">
        <f>Schedule!B21</f>
        <v>45624</v>
      </c>
      <c r="C18" s="67">
        <f>Schedule!C21</f>
        <v>45624</v>
      </c>
      <c r="D18" s="174" t="str">
        <f>Schedule!D21</f>
        <v>C</v>
      </c>
      <c r="E18" s="69" t="str">
        <f>Schedule!E21</f>
        <v>-</v>
      </c>
      <c r="F18" s="91" t="str">
        <f>Schedule!F21</f>
        <v>-</v>
      </c>
      <c r="G18" s="168" t="str">
        <f>Schedule!G21</f>
        <v>At sea</v>
      </c>
      <c r="H18" s="92" t="str">
        <f>Schedule!H21</f>
        <v>-</v>
      </c>
      <c r="I18" s="215"/>
      <c r="J18" s="249" t="s">
        <v>275</v>
      </c>
      <c r="K18" s="215"/>
    </row>
    <row r="19" spans="1:11" ht="30" customHeight="1" x14ac:dyDescent="0.2">
      <c r="A19" s="65">
        <f>Schedule!A22</f>
        <v>18</v>
      </c>
      <c r="B19" s="66">
        <f>Schedule!B22</f>
        <v>45625</v>
      </c>
      <c r="C19" s="67">
        <f>Schedule!C22</f>
        <v>45625</v>
      </c>
      <c r="D19" s="174" t="str">
        <f>Schedule!D22</f>
        <v>C</v>
      </c>
      <c r="E19" s="69" t="str">
        <f>Schedule!E22</f>
        <v>-</v>
      </c>
      <c r="F19" s="91" t="str">
        <f>Schedule!F22</f>
        <v>-</v>
      </c>
      <c r="G19" s="168" t="str">
        <f>Schedule!G22</f>
        <v>At sea</v>
      </c>
      <c r="H19" s="92" t="str">
        <f>Schedule!H22</f>
        <v>-</v>
      </c>
      <c r="I19" s="43" t="s">
        <v>273</v>
      </c>
      <c r="J19" s="249" t="s">
        <v>326</v>
      </c>
      <c r="K19" s="43" t="s">
        <v>333</v>
      </c>
    </row>
    <row r="20" spans="1:11" ht="30" customHeight="1" thickBot="1" x14ac:dyDescent="0.25">
      <c r="A20" s="65">
        <f>Schedule!A23</f>
        <v>19</v>
      </c>
      <c r="B20" s="66">
        <f>Schedule!B23</f>
        <v>45626</v>
      </c>
      <c r="C20" s="67">
        <f>Schedule!C23</f>
        <v>45626</v>
      </c>
      <c r="D20" s="133" t="str">
        <f>Schedule!D23</f>
        <v>B</v>
      </c>
      <c r="E20" s="69">
        <f>Schedule!E23</f>
        <v>0.33333333333333331</v>
      </c>
      <c r="F20" s="91">
        <f>Schedule!F23</f>
        <v>0.83333333333333337</v>
      </c>
      <c r="G20" s="171" t="str">
        <f>Schedule!G23</f>
        <v>Honfleur</v>
      </c>
      <c r="H20" s="92" t="str">
        <f>Schedule!H23</f>
        <v>FRHON</v>
      </c>
      <c r="I20" s="215" t="s">
        <v>271</v>
      </c>
      <c r="J20" s="219" t="s">
        <v>332</v>
      </c>
      <c r="K20" s="94"/>
    </row>
    <row r="21" spans="1:11" ht="30" customHeight="1" thickBot="1" x14ac:dyDescent="0.25">
      <c r="A21" s="65">
        <f>Schedule!A24</f>
        <v>20</v>
      </c>
      <c r="B21" s="66">
        <f>Schedule!B24</f>
        <v>45627</v>
      </c>
      <c r="C21" s="67">
        <f>Schedule!C24</f>
        <v>45627</v>
      </c>
      <c r="D21" s="174" t="str">
        <f>Schedule!D24</f>
        <v>C</v>
      </c>
      <c r="E21" s="69" t="str">
        <f>Schedule!E24</f>
        <v>-</v>
      </c>
      <c r="F21" s="91" t="str">
        <f>Schedule!F24</f>
        <v>-</v>
      </c>
      <c r="G21" s="171" t="str">
        <f>Schedule!G24</f>
        <v>At sea</v>
      </c>
      <c r="H21" s="92" t="str">
        <f>Schedule!H24</f>
        <v>-</v>
      </c>
      <c r="I21" s="215"/>
      <c r="J21" s="219" t="s">
        <v>334</v>
      </c>
      <c r="K21" s="94"/>
    </row>
    <row r="22" spans="1:11" ht="30" customHeight="1" thickBot="1" x14ac:dyDescent="0.25">
      <c r="A22" s="65" t="str">
        <f>Schedule!A25</f>
        <v>-</v>
      </c>
      <c r="B22" s="66">
        <f>Schedule!B25</f>
        <v>45628</v>
      </c>
      <c r="C22" s="67">
        <f>Schedule!C25</f>
        <v>45628</v>
      </c>
      <c r="D22" s="133" t="str">
        <f>Schedule!D25</f>
        <v>B</v>
      </c>
      <c r="E22" s="69">
        <f>Schedule!E25</f>
        <v>0.375</v>
      </c>
      <c r="F22" s="91">
        <f>Schedule!F25</f>
        <v>0.75</v>
      </c>
      <c r="G22" s="171" t="str">
        <f>Schedule!G25</f>
        <v>Bremerhaven</v>
      </c>
      <c r="H22" s="92" t="str">
        <f>Schedule!H25</f>
        <v>DEBRV</v>
      </c>
      <c r="I22" s="215"/>
      <c r="J22" s="219"/>
      <c r="K22" s="94"/>
    </row>
    <row r="23" spans="1:11" x14ac:dyDescent="0.2">
      <c r="A23"/>
    </row>
    <row r="24" spans="1:11" x14ac:dyDescent="0.2">
      <c r="A24"/>
    </row>
    <row r="25" spans="1:11" x14ac:dyDescent="0.2">
      <c r="A25"/>
    </row>
    <row r="26" spans="1:11" x14ac:dyDescent="0.2">
      <c r="A26"/>
    </row>
    <row r="27" spans="1:11" x14ac:dyDescent="0.2">
      <c r="A27"/>
    </row>
    <row r="28" spans="1:11" x14ac:dyDescent="0.2">
      <c r="A28"/>
    </row>
    <row r="29" spans="1:11" x14ac:dyDescent="0.2">
      <c r="A29"/>
    </row>
    <row r="30" spans="1:11" x14ac:dyDescent="0.2">
      <c r="A30"/>
    </row>
    <row r="31" spans="1:11" x14ac:dyDescent="0.2">
      <c r="A31"/>
    </row>
    <row r="32" spans="1:11" x14ac:dyDescent="0.2">
      <c r="A32"/>
    </row>
    <row r="33" spans="1:1" x14ac:dyDescent="0.2">
      <c r="A33"/>
    </row>
    <row r="34" spans="1:1" x14ac:dyDescent="0.2">
      <c r="A34"/>
    </row>
    <row r="35" spans="1:1" x14ac:dyDescent="0.2">
      <c r="A35"/>
    </row>
    <row r="36" spans="1:1" x14ac:dyDescent="0.2">
      <c r="A36"/>
    </row>
    <row r="37" spans="1:1" x14ac:dyDescent="0.2">
      <c r="A37"/>
    </row>
  </sheetData>
  <sheetProtection formatColumns="0" formatRows="0" selectLockedCells="1" sort="0" autoFilter="0"/>
  <protectedRanges>
    <protectedRange sqref="I3:K10 J14 I2 K2" name="Range1"/>
    <protectedRange sqref="J2" name="Range1_1"/>
  </protectedRanges>
  <pageMargins left="0.48" right="0.25" top="0.44" bottom="0.47" header="0.3" footer="0.3"/>
  <pageSetup paperSize="9" scale="88"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86"/>
  <sheetViews>
    <sheetView zoomScaleNormal="100" workbookViewId="0">
      <selection activeCell="T19" sqref="T19"/>
    </sheetView>
  </sheetViews>
  <sheetFormatPr defaultColWidth="11.42578125" defaultRowHeight="12.75" x14ac:dyDescent="0.2"/>
  <cols>
    <col min="1" max="1" width="10.42578125" style="28" customWidth="1"/>
    <col min="2" max="2" width="7.28515625" style="29" customWidth="1"/>
    <col min="3" max="3" width="6.28515625" style="30" customWidth="1"/>
    <col min="4" max="5" width="6.85546875" style="193" customWidth="1"/>
    <col min="6" max="6" width="18.85546875" style="36" customWidth="1"/>
    <col min="7" max="7" width="9.85546875" style="145" customWidth="1"/>
    <col min="8" max="8" width="8.140625" style="145" customWidth="1"/>
    <col min="9" max="9" width="40.42578125" style="36" bestFit="1" customWidth="1"/>
    <col min="10" max="10" width="7.85546875" style="31" customWidth="1"/>
    <col min="11" max="11" width="9.140625" style="74" customWidth="1"/>
    <col min="12" max="12" width="9.140625" style="22" customWidth="1"/>
    <col min="13" max="13" width="7.85546875" style="22" customWidth="1"/>
    <col min="14" max="14" width="7" style="40" customWidth="1"/>
    <col min="15" max="15" width="6.7109375" style="21" customWidth="1"/>
    <col min="16" max="17" width="9.42578125" style="21" customWidth="1"/>
    <col min="18" max="18" width="7" style="21" customWidth="1"/>
    <col min="19" max="19" width="8.28515625" style="21" customWidth="1"/>
    <col min="20" max="20" width="22.7109375" style="36" bestFit="1" customWidth="1"/>
    <col min="21" max="21" width="7.42578125" style="20" customWidth="1"/>
    <col min="22" max="22" width="22.28515625" style="20" customWidth="1"/>
    <col min="23" max="16384" width="11.42578125" style="20"/>
  </cols>
  <sheetData>
    <row r="1" spans="1:42" s="88" customFormat="1" ht="24" customHeight="1" x14ac:dyDescent="0.2">
      <c r="A1" s="76" t="s">
        <v>2</v>
      </c>
      <c r="B1" s="77" t="s">
        <v>3</v>
      </c>
      <c r="C1" s="78" t="s">
        <v>4</v>
      </c>
      <c r="D1" s="191" t="s">
        <v>5</v>
      </c>
      <c r="E1" s="191" t="s">
        <v>6</v>
      </c>
      <c r="F1" s="187" t="s">
        <v>23</v>
      </c>
      <c r="G1" s="194" t="s">
        <v>7</v>
      </c>
      <c r="H1" s="194" t="s">
        <v>8</v>
      </c>
      <c r="I1" s="187" t="s">
        <v>0</v>
      </c>
      <c r="J1" s="79" t="s">
        <v>21</v>
      </c>
      <c r="K1" s="80" t="s">
        <v>10</v>
      </c>
      <c r="L1" s="81" t="s">
        <v>12</v>
      </c>
      <c r="M1" s="81" t="s">
        <v>13</v>
      </c>
      <c r="N1" s="82" t="s">
        <v>9</v>
      </c>
      <c r="O1" s="83" t="s">
        <v>14</v>
      </c>
      <c r="P1" s="83" t="s">
        <v>15</v>
      </c>
      <c r="Q1" s="83" t="s">
        <v>16</v>
      </c>
      <c r="R1" s="83" t="s">
        <v>38</v>
      </c>
      <c r="S1" s="84" t="s">
        <v>17</v>
      </c>
      <c r="T1" s="85" t="s">
        <v>18</v>
      </c>
      <c r="U1" s="86" t="s">
        <v>19</v>
      </c>
      <c r="V1" s="85" t="s">
        <v>20</v>
      </c>
      <c r="W1" s="87"/>
      <c r="X1" s="87"/>
      <c r="Y1" s="87"/>
      <c r="Z1" s="87"/>
      <c r="AA1" s="87"/>
      <c r="AB1" s="87"/>
      <c r="AC1" s="87"/>
      <c r="AD1" s="87"/>
      <c r="AE1" s="87"/>
      <c r="AF1" s="87"/>
      <c r="AG1" s="87"/>
      <c r="AH1" s="87"/>
      <c r="AI1" s="87"/>
      <c r="AJ1" s="87"/>
      <c r="AK1" s="87"/>
      <c r="AL1" s="87"/>
      <c r="AM1" s="87"/>
      <c r="AN1" s="87"/>
      <c r="AO1" s="87"/>
      <c r="AP1" s="87"/>
    </row>
    <row r="2" spans="1:42" s="144" customFormat="1" ht="24.95" hidden="1" customHeight="1" x14ac:dyDescent="0.2">
      <c r="A2" s="146">
        <f>Schedule!B$7</f>
        <v>45610</v>
      </c>
      <c r="B2" s="147">
        <f>Schedule!C$7</f>
        <v>45610</v>
      </c>
      <c r="C2" s="146" t="str">
        <f>Schedule!D$7</f>
        <v>B</v>
      </c>
      <c r="D2" s="192">
        <f>Schedule!E$7</f>
        <v>0.33333333333333331</v>
      </c>
      <c r="E2" s="192">
        <f>Schedule!F$7</f>
        <v>0.79166666666666663</v>
      </c>
      <c r="F2" s="190" t="str">
        <f>Schedule!G$7</f>
        <v>Algier</v>
      </c>
      <c r="G2" s="195" t="str">
        <f>Schedule!H$7</f>
        <v>DZALG</v>
      </c>
      <c r="H2" s="196" t="s">
        <v>339</v>
      </c>
      <c r="I2" s="188" t="s">
        <v>341</v>
      </c>
      <c r="J2" s="141">
        <v>59</v>
      </c>
      <c r="K2" s="142">
        <v>0.39583333333333331</v>
      </c>
      <c r="L2" s="18">
        <f>Table1[[#This Row],[Depart]]+Table1[[#This Row],[Dur''n]]</f>
        <v>0.52083333333333326</v>
      </c>
      <c r="M2" s="18">
        <v>0.125</v>
      </c>
      <c r="N2" s="152">
        <v>40</v>
      </c>
      <c r="O2" s="160"/>
      <c r="P2" s="149" t="s">
        <v>343</v>
      </c>
      <c r="Q2" s="145">
        <v>2</v>
      </c>
      <c r="R2" s="161">
        <v>50</v>
      </c>
      <c r="S2" s="161"/>
      <c r="T2" s="162"/>
      <c r="U2" s="163"/>
      <c r="V2" s="188" t="s">
        <v>301</v>
      </c>
      <c r="W2" s="164"/>
      <c r="X2" s="164"/>
      <c r="Y2" s="164"/>
      <c r="Z2" s="164"/>
      <c r="AA2" s="164"/>
      <c r="AB2" s="164"/>
      <c r="AC2" s="164"/>
      <c r="AD2" s="164"/>
      <c r="AE2" s="164"/>
      <c r="AF2" s="164"/>
      <c r="AG2" s="164"/>
      <c r="AH2" s="164"/>
      <c r="AI2" s="164"/>
      <c r="AJ2" s="164"/>
      <c r="AK2" s="164"/>
      <c r="AL2" s="164"/>
      <c r="AM2" s="164"/>
      <c r="AN2" s="164"/>
      <c r="AO2" s="164"/>
      <c r="AP2" s="164"/>
    </row>
    <row r="3" spans="1:42" s="144" customFormat="1" ht="24.95" hidden="1" customHeight="1" x14ac:dyDescent="0.2">
      <c r="A3" s="146">
        <f>Schedule!B$7</f>
        <v>45610</v>
      </c>
      <c r="B3" s="147">
        <f>Schedule!C$7</f>
        <v>45610</v>
      </c>
      <c r="C3" s="146" t="str">
        <f>Schedule!D$7</f>
        <v>B</v>
      </c>
      <c r="D3" s="192">
        <f>Schedule!E$7</f>
        <v>0.33333333333333331</v>
      </c>
      <c r="E3" s="192">
        <f>Schedule!F$7</f>
        <v>0.79166666666666663</v>
      </c>
      <c r="F3" s="190" t="str">
        <f>Schedule!G$7</f>
        <v>Algier</v>
      </c>
      <c r="G3" s="195" t="str">
        <f>Schedule!H$7</f>
        <v>DZALG</v>
      </c>
      <c r="H3" s="196" t="s">
        <v>340</v>
      </c>
      <c r="I3" s="188" t="s">
        <v>342</v>
      </c>
      <c r="J3" s="141">
        <v>59</v>
      </c>
      <c r="K3" s="142">
        <v>0.60416666666666663</v>
      </c>
      <c r="L3" s="18">
        <f>Table1[[#This Row],[Depart]]+Table1[[#This Row],[Dur''n]]</f>
        <v>0.72916666666666663</v>
      </c>
      <c r="M3" s="18">
        <v>0.125</v>
      </c>
      <c r="N3" s="152">
        <v>18</v>
      </c>
      <c r="O3" s="160"/>
      <c r="P3" s="149" t="s">
        <v>344</v>
      </c>
      <c r="Q3" s="145">
        <v>1</v>
      </c>
      <c r="R3" s="161">
        <v>25</v>
      </c>
      <c r="S3" s="161"/>
      <c r="T3" s="162"/>
      <c r="U3" s="163"/>
      <c r="V3" s="188" t="s">
        <v>301</v>
      </c>
      <c r="W3" s="164"/>
      <c r="X3" s="164"/>
      <c r="Y3" s="164"/>
      <c r="Z3" s="164"/>
      <c r="AA3" s="164"/>
      <c r="AB3" s="164"/>
      <c r="AC3" s="164"/>
      <c r="AD3" s="164"/>
      <c r="AE3" s="164"/>
      <c r="AF3" s="164"/>
      <c r="AG3" s="164"/>
      <c r="AH3" s="164"/>
      <c r="AI3" s="164"/>
      <c r="AJ3" s="164"/>
      <c r="AK3" s="164"/>
      <c r="AL3" s="164"/>
      <c r="AM3" s="164"/>
      <c r="AN3" s="164"/>
      <c r="AO3" s="164"/>
      <c r="AP3" s="164"/>
    </row>
    <row r="4" spans="1:42" s="144" customFormat="1" ht="24.95" customHeight="1" x14ac:dyDescent="0.2">
      <c r="A4" s="146">
        <f>Schedule!B$7</f>
        <v>45610</v>
      </c>
      <c r="B4" s="147">
        <f>Schedule!C$7</f>
        <v>45610</v>
      </c>
      <c r="C4" s="146" t="str">
        <f>Schedule!D$7</f>
        <v>B</v>
      </c>
      <c r="D4" s="192">
        <f>Schedule!E$7</f>
        <v>0.33333333333333331</v>
      </c>
      <c r="E4" s="192">
        <f>Schedule!F$7</f>
        <v>0.79166666666666663</v>
      </c>
      <c r="F4" s="190" t="str">
        <f>Schedule!G$7</f>
        <v>Algier</v>
      </c>
      <c r="G4" s="195" t="str">
        <f>Schedule!H$7</f>
        <v>DZALG</v>
      </c>
      <c r="H4" s="197" t="s">
        <v>157</v>
      </c>
      <c r="I4" s="189" t="s">
        <v>158</v>
      </c>
      <c r="J4" s="141">
        <v>89</v>
      </c>
      <c r="K4" s="142">
        <v>0.41666666666666669</v>
      </c>
      <c r="L4" s="18">
        <f>Table1[[#This Row],[Depart]]+Table1[[#This Row],[Dur''n]]</f>
        <v>0.66666666666666674</v>
      </c>
      <c r="M4" s="18">
        <v>0.25</v>
      </c>
      <c r="N4" s="152">
        <v>24</v>
      </c>
      <c r="O4" s="160"/>
      <c r="P4" s="149" t="s">
        <v>344</v>
      </c>
      <c r="Q4" s="145">
        <v>1</v>
      </c>
      <c r="R4" s="161">
        <v>40</v>
      </c>
      <c r="S4" s="161" t="s">
        <v>58</v>
      </c>
      <c r="T4" s="162"/>
      <c r="U4" s="163"/>
      <c r="V4" s="188" t="s">
        <v>301</v>
      </c>
      <c r="W4" s="164"/>
      <c r="X4" s="164"/>
      <c r="Y4" s="164"/>
      <c r="Z4" s="164"/>
      <c r="AA4" s="164"/>
      <c r="AB4" s="164"/>
      <c r="AC4" s="164"/>
      <c r="AD4" s="164"/>
      <c r="AE4" s="164"/>
      <c r="AF4" s="164"/>
      <c r="AG4" s="164"/>
      <c r="AH4" s="164"/>
      <c r="AI4" s="164"/>
      <c r="AJ4" s="164"/>
      <c r="AK4" s="164"/>
      <c r="AL4" s="164"/>
      <c r="AM4" s="164"/>
      <c r="AN4" s="164"/>
      <c r="AO4" s="164"/>
      <c r="AP4" s="164"/>
    </row>
    <row r="5" spans="1:42" s="144" customFormat="1" ht="24.95" hidden="1" customHeight="1" x14ac:dyDescent="0.2">
      <c r="A5" s="146">
        <f>Schedule!B$7</f>
        <v>45610</v>
      </c>
      <c r="B5" s="147">
        <f>Schedule!C$7</f>
        <v>45610</v>
      </c>
      <c r="C5" s="146" t="str">
        <f>Schedule!D$7</f>
        <v>B</v>
      </c>
      <c r="D5" s="192">
        <f>Schedule!E$7</f>
        <v>0.33333333333333331</v>
      </c>
      <c r="E5" s="192">
        <f>Schedule!F$7</f>
        <v>0.79166666666666663</v>
      </c>
      <c r="F5" s="190" t="str">
        <f>Schedule!G$7</f>
        <v>Algier</v>
      </c>
      <c r="G5" s="195" t="str">
        <f>Schedule!H$7</f>
        <v>DZALG</v>
      </c>
      <c r="H5" s="197" t="s">
        <v>250</v>
      </c>
      <c r="I5" s="189" t="s">
        <v>252</v>
      </c>
      <c r="J5" s="141">
        <v>75</v>
      </c>
      <c r="K5" s="142">
        <v>0.4375</v>
      </c>
      <c r="L5" s="18">
        <f>Table1[[#This Row],[Depart]]+Table1[[#This Row],[Dur''n]]</f>
        <v>0.54166666666666663</v>
      </c>
      <c r="M5" s="18">
        <v>0.10416666666666667</v>
      </c>
      <c r="N5" s="152">
        <v>69</v>
      </c>
      <c r="O5" s="160"/>
      <c r="P5" s="149" t="s">
        <v>343</v>
      </c>
      <c r="Q5" s="145">
        <v>2</v>
      </c>
      <c r="R5" s="161">
        <v>70</v>
      </c>
      <c r="S5" s="161"/>
      <c r="T5" s="162"/>
      <c r="U5" s="163"/>
      <c r="V5" s="188" t="s">
        <v>301</v>
      </c>
      <c r="W5" s="164"/>
      <c r="X5" s="164"/>
      <c r="Y5" s="164"/>
      <c r="Z5" s="164"/>
      <c r="AA5" s="164"/>
      <c r="AB5" s="164"/>
      <c r="AC5" s="164"/>
      <c r="AD5" s="164"/>
      <c r="AE5" s="164"/>
      <c r="AF5" s="164"/>
      <c r="AG5" s="164"/>
      <c r="AH5" s="164"/>
      <c r="AI5" s="164"/>
      <c r="AJ5" s="164"/>
      <c r="AK5" s="164"/>
      <c r="AL5" s="164"/>
      <c r="AM5" s="164"/>
      <c r="AN5" s="164"/>
      <c r="AO5" s="164"/>
      <c r="AP5" s="164"/>
    </row>
    <row r="6" spans="1:42" s="144" customFormat="1" ht="24.95" hidden="1" customHeight="1" x14ac:dyDescent="0.2">
      <c r="A6" s="146">
        <f>Schedule!B$7</f>
        <v>45610</v>
      </c>
      <c r="B6" s="147">
        <f>Schedule!C$7</f>
        <v>45610</v>
      </c>
      <c r="C6" s="146" t="str">
        <f>Schedule!D$7</f>
        <v>B</v>
      </c>
      <c r="D6" s="192">
        <f>Schedule!E$7</f>
        <v>0.33333333333333331</v>
      </c>
      <c r="E6" s="192">
        <f>Schedule!F$7</f>
        <v>0.79166666666666663</v>
      </c>
      <c r="F6" s="190" t="str">
        <f>Schedule!G$7</f>
        <v>Algier</v>
      </c>
      <c r="G6" s="195" t="str">
        <f>Schedule!H$7</f>
        <v>DZALG</v>
      </c>
      <c r="H6" s="197" t="s">
        <v>251</v>
      </c>
      <c r="I6" s="189" t="s">
        <v>254</v>
      </c>
      <c r="J6" s="141">
        <v>59</v>
      </c>
      <c r="K6" s="142">
        <v>0.45833333333333331</v>
      </c>
      <c r="L6" s="18">
        <f>Table1[[#This Row],[Depart]]+Table1[[#This Row],[Dur''n]]</f>
        <v>0.54166666666666663</v>
      </c>
      <c r="M6" s="18">
        <v>8.3333333333333329E-2</v>
      </c>
      <c r="N6" s="152">
        <v>63</v>
      </c>
      <c r="O6" s="160"/>
      <c r="P6" s="149" t="s">
        <v>343</v>
      </c>
      <c r="Q6" s="145">
        <v>2</v>
      </c>
      <c r="R6" s="165">
        <v>80</v>
      </c>
      <c r="S6" s="161"/>
      <c r="T6" s="162"/>
      <c r="U6" s="163"/>
      <c r="V6" s="188" t="s">
        <v>301</v>
      </c>
      <c r="W6" s="164"/>
      <c r="X6" s="164"/>
      <c r="Y6" s="164"/>
      <c r="Z6" s="164"/>
      <c r="AA6" s="164"/>
      <c r="AB6" s="164"/>
      <c r="AC6" s="164"/>
      <c r="AD6" s="164"/>
      <c r="AE6" s="164"/>
      <c r="AF6" s="164"/>
      <c r="AG6" s="164"/>
      <c r="AH6" s="164"/>
      <c r="AI6" s="164"/>
      <c r="AJ6" s="164"/>
      <c r="AK6" s="164"/>
      <c r="AL6" s="164"/>
      <c r="AM6" s="164"/>
      <c r="AN6" s="164"/>
      <c r="AO6" s="164"/>
      <c r="AP6" s="164"/>
    </row>
    <row r="7" spans="1:42" s="144" customFormat="1" ht="24.95" hidden="1" customHeight="1" x14ac:dyDescent="0.2">
      <c r="A7" s="146">
        <f>Schedule!B$7</f>
        <v>45610</v>
      </c>
      <c r="B7" s="147">
        <f>Schedule!C$7</f>
        <v>45610</v>
      </c>
      <c r="C7" s="146" t="str">
        <f>Schedule!D$7</f>
        <v>B</v>
      </c>
      <c r="D7" s="192">
        <f>Schedule!E$7</f>
        <v>0.33333333333333331</v>
      </c>
      <c r="E7" s="192">
        <f>Schedule!F$7</f>
        <v>0.79166666666666663</v>
      </c>
      <c r="F7" s="190" t="str">
        <f>Schedule!G$7</f>
        <v>Algier</v>
      </c>
      <c r="G7" s="195" t="str">
        <f>Schedule!H$7</f>
        <v>DZALG</v>
      </c>
      <c r="H7" s="197" t="s">
        <v>257</v>
      </c>
      <c r="I7" s="189" t="s">
        <v>255</v>
      </c>
      <c r="J7" s="141">
        <v>59</v>
      </c>
      <c r="K7" s="142">
        <v>0.625</v>
      </c>
      <c r="L7" s="18">
        <f>Table1[[#This Row],[Depart]]+Table1[[#This Row],[Dur''n]]</f>
        <v>0.70833333333333337</v>
      </c>
      <c r="M7" s="18">
        <v>8.3333333333333329E-2</v>
      </c>
      <c r="N7" s="152">
        <v>60</v>
      </c>
      <c r="O7" s="160"/>
      <c r="P7" s="149" t="s">
        <v>343</v>
      </c>
      <c r="Q7" s="145">
        <v>2</v>
      </c>
      <c r="R7" s="176">
        <v>80</v>
      </c>
      <c r="S7" s="161"/>
      <c r="T7" s="162"/>
      <c r="U7" s="163"/>
      <c r="V7" s="188" t="s">
        <v>301</v>
      </c>
      <c r="W7" s="164"/>
      <c r="X7" s="164"/>
      <c r="Y7" s="164"/>
      <c r="Z7" s="164"/>
      <c r="AA7" s="164"/>
      <c r="AB7" s="164"/>
      <c r="AC7" s="164"/>
      <c r="AD7" s="164"/>
      <c r="AE7" s="164"/>
      <c r="AF7" s="164"/>
      <c r="AG7" s="164"/>
      <c r="AH7" s="164"/>
      <c r="AI7" s="164"/>
      <c r="AJ7" s="164"/>
      <c r="AK7" s="164"/>
      <c r="AL7" s="164"/>
      <c r="AM7" s="164"/>
      <c r="AN7" s="164"/>
      <c r="AO7" s="164"/>
      <c r="AP7" s="164"/>
    </row>
    <row r="8" spans="1:42" s="144" customFormat="1" ht="24.95" hidden="1" customHeight="1" x14ac:dyDescent="0.2">
      <c r="A8" s="146">
        <f>Schedule!B$7</f>
        <v>45610</v>
      </c>
      <c r="B8" s="147">
        <f>Schedule!C$7</f>
        <v>45610</v>
      </c>
      <c r="C8" s="146" t="str">
        <f>Schedule!D$7</f>
        <v>B</v>
      </c>
      <c r="D8" s="192">
        <f>Schedule!E$7</f>
        <v>0.33333333333333331</v>
      </c>
      <c r="E8" s="192">
        <f>Schedule!F$7</f>
        <v>0.79166666666666663</v>
      </c>
      <c r="F8" s="190" t="str">
        <f>Schedule!G$7</f>
        <v>Algier</v>
      </c>
      <c r="G8" s="195" t="str">
        <f>Schedule!H$7</f>
        <v>DZALG</v>
      </c>
      <c r="H8" s="197" t="s">
        <v>256</v>
      </c>
      <c r="I8" s="189" t="s">
        <v>253</v>
      </c>
      <c r="J8" s="141">
        <v>75</v>
      </c>
      <c r="K8" s="142">
        <v>0.64583333333333337</v>
      </c>
      <c r="L8" s="18">
        <f>Table1[[#This Row],[Depart]]+Table1[[#This Row],[Dur''n]]</f>
        <v>0.75</v>
      </c>
      <c r="M8" s="18">
        <v>0.10416666666666667</v>
      </c>
      <c r="N8" s="152">
        <v>70</v>
      </c>
      <c r="O8" s="160"/>
      <c r="P8" s="149" t="s">
        <v>343</v>
      </c>
      <c r="Q8" s="145">
        <v>2</v>
      </c>
      <c r="R8" s="150">
        <v>70</v>
      </c>
      <c r="S8" s="161"/>
      <c r="T8" s="162"/>
      <c r="U8" s="163"/>
      <c r="V8" s="188" t="s">
        <v>301</v>
      </c>
      <c r="W8" s="164"/>
      <c r="X8" s="164"/>
      <c r="Y8" s="164"/>
      <c r="Z8" s="164"/>
      <c r="AA8" s="164"/>
      <c r="AB8" s="164"/>
      <c r="AC8" s="164"/>
      <c r="AD8" s="164"/>
      <c r="AE8" s="164"/>
      <c r="AF8" s="164"/>
      <c r="AG8" s="164"/>
      <c r="AH8" s="164"/>
      <c r="AI8" s="164"/>
      <c r="AJ8" s="164"/>
      <c r="AK8" s="164"/>
      <c r="AL8" s="164"/>
      <c r="AM8" s="164"/>
      <c r="AN8" s="164"/>
      <c r="AO8" s="164"/>
      <c r="AP8" s="164"/>
    </row>
    <row r="9" spans="1:42" s="144" customFormat="1" ht="24.95" hidden="1" customHeight="1" x14ac:dyDescent="0.2">
      <c r="A9" s="146">
        <f>Schedule!B$7</f>
        <v>45610</v>
      </c>
      <c r="B9" s="147">
        <f>Schedule!C$7</f>
        <v>45610</v>
      </c>
      <c r="C9" s="146" t="str">
        <f>Schedule!D$7</f>
        <v>B</v>
      </c>
      <c r="D9" s="192">
        <f>Schedule!E$7</f>
        <v>0.33333333333333331</v>
      </c>
      <c r="E9" s="192">
        <f>Schedule!F$7</f>
        <v>0.79166666666666663</v>
      </c>
      <c r="F9" s="190" t="str">
        <f>Schedule!G$7</f>
        <v>Algier</v>
      </c>
      <c r="G9" s="195" t="str">
        <f>Schedule!H$7</f>
        <v>DZALG</v>
      </c>
      <c r="H9" s="197" t="s">
        <v>256</v>
      </c>
      <c r="I9" s="189" t="s">
        <v>258</v>
      </c>
      <c r="J9" s="141">
        <v>75</v>
      </c>
      <c r="K9" s="142">
        <v>0.64583333333333337</v>
      </c>
      <c r="L9" s="18">
        <f>Table1[[#This Row],[Depart]]+Table1[[#This Row],[Dur''n]]</f>
        <v>0.75</v>
      </c>
      <c r="M9" s="18">
        <v>0.10416666666666667</v>
      </c>
      <c r="N9" s="152">
        <v>30</v>
      </c>
      <c r="O9" s="160"/>
      <c r="P9" s="149" t="s">
        <v>344</v>
      </c>
      <c r="Q9" s="145">
        <v>1</v>
      </c>
      <c r="R9" s="150">
        <v>35</v>
      </c>
      <c r="S9" s="161"/>
      <c r="T9" s="175" t="s">
        <v>277</v>
      </c>
      <c r="U9" s="163"/>
      <c r="V9" s="188" t="s">
        <v>301</v>
      </c>
      <c r="W9" s="164"/>
      <c r="X9" s="164"/>
      <c r="Y9" s="164"/>
      <c r="Z9" s="164"/>
      <c r="AA9" s="164"/>
      <c r="AB9" s="164"/>
      <c r="AC9" s="164"/>
      <c r="AD9" s="164"/>
      <c r="AE9" s="164"/>
      <c r="AF9" s="164"/>
      <c r="AG9" s="164"/>
      <c r="AH9" s="164"/>
      <c r="AI9" s="164"/>
      <c r="AJ9" s="164"/>
      <c r="AK9" s="164"/>
      <c r="AL9" s="164"/>
      <c r="AM9" s="164"/>
      <c r="AN9" s="164"/>
      <c r="AO9" s="164"/>
      <c r="AP9" s="164"/>
    </row>
    <row r="10" spans="1:42" ht="24.95" hidden="1" customHeight="1" x14ac:dyDescent="0.2">
      <c r="A10" s="146">
        <f>Schedule!B$8</f>
        <v>45611</v>
      </c>
      <c r="B10" s="147">
        <f>Schedule!C$8</f>
        <v>45611</v>
      </c>
      <c r="C10" s="146" t="str">
        <f>Schedule!D$8</f>
        <v>B</v>
      </c>
      <c r="D10" s="192">
        <f>Schedule!E$8</f>
        <v>0.5</v>
      </c>
      <c r="E10" s="192">
        <f>Schedule!F$8</f>
        <v>0.79166666666666663</v>
      </c>
      <c r="F10" s="190" t="str">
        <f>Schedule!G$8</f>
        <v>Cartagena</v>
      </c>
      <c r="G10" s="195" t="str">
        <f>Schedule!H$8</f>
        <v>ESCAR</v>
      </c>
      <c r="H10" s="196" t="s">
        <v>345</v>
      </c>
      <c r="I10" s="188" t="s">
        <v>347</v>
      </c>
      <c r="J10" s="17">
        <v>39</v>
      </c>
      <c r="K10" s="142">
        <v>0.50694444444444442</v>
      </c>
      <c r="L10" s="18">
        <f>Table1[[#This Row],[Depart]]+Table1[[#This Row],[Dur''n]]</f>
        <v>0.65277777777777779</v>
      </c>
      <c r="M10" s="18">
        <v>0.14583333333333334</v>
      </c>
      <c r="N10" s="42">
        <v>80</v>
      </c>
      <c r="O10" s="11"/>
      <c r="P10" s="33" t="s">
        <v>343</v>
      </c>
      <c r="Q10" s="33">
        <v>2</v>
      </c>
      <c r="R10" s="34">
        <v>80</v>
      </c>
      <c r="S10" s="34" t="s">
        <v>1</v>
      </c>
      <c r="T10" s="35"/>
      <c r="U10" s="13"/>
      <c r="V10" s="9"/>
      <c r="W10" s="19"/>
      <c r="X10" s="19"/>
      <c r="Y10" s="19"/>
      <c r="Z10" s="19"/>
      <c r="AA10" s="19"/>
      <c r="AB10" s="19"/>
      <c r="AC10" s="19"/>
      <c r="AD10" s="19"/>
      <c r="AE10" s="19"/>
      <c r="AF10" s="19"/>
      <c r="AG10" s="19"/>
      <c r="AH10" s="19"/>
      <c r="AI10" s="19"/>
      <c r="AJ10" s="19"/>
      <c r="AK10" s="19"/>
      <c r="AL10" s="19"/>
      <c r="AM10" s="19"/>
      <c r="AN10" s="19"/>
      <c r="AO10" s="19"/>
      <c r="AP10" s="19"/>
    </row>
    <row r="11" spans="1:42" ht="24.95" hidden="1" customHeight="1" x14ac:dyDescent="0.2">
      <c r="A11" s="146">
        <f>Schedule!B$8</f>
        <v>45611</v>
      </c>
      <c r="B11" s="147">
        <f>Schedule!C$8</f>
        <v>45611</v>
      </c>
      <c r="C11" s="146" t="str">
        <f>Schedule!D$8</f>
        <v>B</v>
      </c>
      <c r="D11" s="192">
        <f>Schedule!E$8</f>
        <v>0.5</v>
      </c>
      <c r="E11" s="192">
        <f>Schedule!F$8</f>
        <v>0.79166666666666663</v>
      </c>
      <c r="F11" s="190" t="str">
        <f>Schedule!G$8</f>
        <v>Cartagena</v>
      </c>
      <c r="G11" s="195" t="str">
        <f>Schedule!H$8</f>
        <v>ESCAR</v>
      </c>
      <c r="H11" s="198" t="s">
        <v>159</v>
      </c>
      <c r="I11" s="188" t="s">
        <v>160</v>
      </c>
      <c r="J11" s="17">
        <v>59</v>
      </c>
      <c r="K11" s="72">
        <v>0.52083333333333337</v>
      </c>
      <c r="L11" s="18">
        <f>Table1[[#This Row],[Depart]]+Table1[[#This Row],[Dur''n]]</f>
        <v>0.72916666666666674</v>
      </c>
      <c r="M11" s="18">
        <v>0.20833333333333334</v>
      </c>
      <c r="N11" s="42">
        <v>47</v>
      </c>
      <c r="O11" s="11"/>
      <c r="P11" s="33" t="s">
        <v>344</v>
      </c>
      <c r="Q11" s="33">
        <v>1</v>
      </c>
      <c r="R11" s="34">
        <v>45</v>
      </c>
      <c r="S11" s="34" t="s">
        <v>1</v>
      </c>
      <c r="T11" s="35"/>
      <c r="U11" s="13"/>
      <c r="V11" s="9"/>
      <c r="W11" s="19"/>
      <c r="X11" s="19"/>
      <c r="Y11" s="19"/>
      <c r="Z11" s="19"/>
      <c r="AA11" s="19"/>
      <c r="AB11" s="19"/>
      <c r="AC11" s="19"/>
      <c r="AD11" s="19"/>
      <c r="AE11" s="19"/>
      <c r="AF11" s="19"/>
      <c r="AG11" s="19"/>
      <c r="AH11" s="19"/>
      <c r="AI11" s="19"/>
      <c r="AJ11" s="19"/>
      <c r="AK11" s="19"/>
      <c r="AL11" s="19"/>
      <c r="AM11" s="19"/>
      <c r="AN11" s="19"/>
      <c r="AO11" s="19"/>
      <c r="AP11" s="19"/>
    </row>
    <row r="12" spans="1:42" ht="24.95" hidden="1" customHeight="1" x14ac:dyDescent="0.2">
      <c r="A12" s="146">
        <f>Schedule!B$8</f>
        <v>45611</v>
      </c>
      <c r="B12" s="147">
        <f>Schedule!C$8</f>
        <v>45611</v>
      </c>
      <c r="C12" s="146" t="str">
        <f>Schedule!D$8</f>
        <v>B</v>
      </c>
      <c r="D12" s="192">
        <f>Schedule!E$8</f>
        <v>0.5</v>
      </c>
      <c r="E12" s="192">
        <f>Schedule!F$8</f>
        <v>0.79166666666666663</v>
      </c>
      <c r="F12" s="190" t="str">
        <f>Schedule!G$8</f>
        <v>Cartagena</v>
      </c>
      <c r="G12" s="195" t="str">
        <f>Schedule!H$8</f>
        <v>ESCAR</v>
      </c>
      <c r="H12" s="198" t="s">
        <v>161</v>
      </c>
      <c r="I12" s="188" t="s">
        <v>162</v>
      </c>
      <c r="J12" s="17">
        <v>45</v>
      </c>
      <c r="K12" s="72">
        <v>0.52777777777777779</v>
      </c>
      <c r="L12" s="18">
        <f>Table1[[#This Row],[Depart]]+Table1[[#This Row],[Dur''n]]</f>
        <v>0.71527777777777779</v>
      </c>
      <c r="M12" s="18">
        <v>0.1875</v>
      </c>
      <c r="N12" s="152">
        <v>89</v>
      </c>
      <c r="O12" s="11"/>
      <c r="P12" s="33" t="s">
        <v>343</v>
      </c>
      <c r="Q12" s="33">
        <v>2</v>
      </c>
      <c r="R12" s="34">
        <v>90</v>
      </c>
      <c r="S12" s="34" t="s">
        <v>1</v>
      </c>
      <c r="T12" s="35"/>
      <c r="U12" s="13"/>
      <c r="V12" s="9"/>
      <c r="W12" s="19"/>
      <c r="X12" s="19"/>
      <c r="Y12" s="19"/>
      <c r="Z12" s="19"/>
      <c r="AA12" s="19"/>
      <c r="AB12" s="19"/>
      <c r="AC12" s="19"/>
      <c r="AD12" s="19"/>
      <c r="AE12" s="19"/>
      <c r="AF12" s="19"/>
      <c r="AG12" s="19"/>
      <c r="AH12" s="19"/>
      <c r="AI12" s="19"/>
      <c r="AJ12" s="19"/>
      <c r="AK12" s="19"/>
      <c r="AL12" s="19"/>
      <c r="AM12" s="19"/>
      <c r="AN12" s="19"/>
      <c r="AO12" s="19"/>
      <c r="AP12" s="19"/>
    </row>
    <row r="13" spans="1:42" ht="24.95" hidden="1" customHeight="1" x14ac:dyDescent="0.2">
      <c r="A13" s="146">
        <f>Schedule!B$8</f>
        <v>45611</v>
      </c>
      <c r="B13" s="147">
        <f>Schedule!C$8</f>
        <v>45611</v>
      </c>
      <c r="C13" s="146" t="str">
        <f>Schedule!D$8</f>
        <v>B</v>
      </c>
      <c r="D13" s="192">
        <f>Schedule!E$8</f>
        <v>0.5</v>
      </c>
      <c r="E13" s="192">
        <f>Schedule!F$8</f>
        <v>0.79166666666666663</v>
      </c>
      <c r="F13" s="190" t="str">
        <f>Schedule!G$8</f>
        <v>Cartagena</v>
      </c>
      <c r="G13" s="195" t="str">
        <f>Schedule!H$8</f>
        <v>ESCAR</v>
      </c>
      <c r="H13" s="197" t="s">
        <v>163</v>
      </c>
      <c r="I13" s="188" t="s">
        <v>164</v>
      </c>
      <c r="J13" s="17">
        <v>45</v>
      </c>
      <c r="K13" s="72">
        <v>0.53472222222222221</v>
      </c>
      <c r="L13" s="18">
        <f>Table1[[#This Row],[Depart]]+Table1[[#This Row],[Dur''n]]</f>
        <v>0.70138888888888884</v>
      </c>
      <c r="M13" s="18">
        <v>0.16666666666666666</v>
      </c>
      <c r="N13" s="152">
        <v>35</v>
      </c>
      <c r="O13" s="11"/>
      <c r="P13" s="33" t="s">
        <v>344</v>
      </c>
      <c r="Q13" s="33">
        <v>1</v>
      </c>
      <c r="R13" s="34">
        <v>45</v>
      </c>
      <c r="S13" s="34" t="s">
        <v>1</v>
      </c>
      <c r="T13" s="35"/>
      <c r="U13" s="13"/>
      <c r="V13" s="9"/>
      <c r="W13" s="19"/>
      <c r="X13" s="19"/>
      <c r="Y13" s="19"/>
      <c r="Z13" s="19"/>
      <c r="AA13" s="19"/>
      <c r="AB13" s="19"/>
      <c r="AC13" s="19"/>
      <c r="AD13" s="19"/>
      <c r="AE13" s="19"/>
      <c r="AF13" s="19"/>
      <c r="AG13" s="19"/>
      <c r="AH13" s="19"/>
      <c r="AI13" s="19"/>
      <c r="AJ13" s="19"/>
      <c r="AK13" s="19"/>
      <c r="AL13" s="19"/>
      <c r="AM13" s="19"/>
      <c r="AN13" s="19"/>
      <c r="AO13" s="19"/>
      <c r="AP13" s="19"/>
    </row>
    <row r="14" spans="1:42" s="144" customFormat="1" ht="24.95" hidden="1" customHeight="1" x14ac:dyDescent="0.2">
      <c r="A14" s="146">
        <f>Schedule!B$8</f>
        <v>45611</v>
      </c>
      <c r="B14" s="147">
        <f>Schedule!C$8</f>
        <v>45611</v>
      </c>
      <c r="C14" s="146" t="str">
        <f>Schedule!D$8</f>
        <v>B</v>
      </c>
      <c r="D14" s="192">
        <f>Schedule!E$8</f>
        <v>0.5</v>
      </c>
      <c r="E14" s="192">
        <f>Schedule!F$8</f>
        <v>0.79166666666666663</v>
      </c>
      <c r="F14" s="190" t="str">
        <f>Schedule!G$8</f>
        <v>Cartagena</v>
      </c>
      <c r="G14" s="195" t="str">
        <f>Schedule!H$8</f>
        <v>ESCAR</v>
      </c>
      <c r="H14" s="196" t="s">
        <v>346</v>
      </c>
      <c r="I14" s="188" t="s">
        <v>348</v>
      </c>
      <c r="J14" s="141">
        <v>39</v>
      </c>
      <c r="K14" s="142">
        <v>0.63194444444444442</v>
      </c>
      <c r="L14" s="18">
        <f>Table1[[#This Row],[Depart]]+Table1[[#This Row],[Dur''n]]</f>
        <v>0.77777777777777779</v>
      </c>
      <c r="M14" s="18">
        <v>0.14583333333333334</v>
      </c>
      <c r="N14" s="152">
        <v>77</v>
      </c>
      <c r="O14" s="139"/>
      <c r="P14" s="149" t="s">
        <v>343</v>
      </c>
      <c r="Q14" s="149">
        <v>2</v>
      </c>
      <c r="R14" s="150">
        <v>80</v>
      </c>
      <c r="S14" s="150" t="s">
        <v>1</v>
      </c>
      <c r="T14" s="151"/>
      <c r="U14" s="140"/>
      <c r="V14" s="138"/>
      <c r="W14" s="143"/>
      <c r="X14" s="143"/>
      <c r="Y14" s="143"/>
      <c r="Z14" s="143"/>
      <c r="AA14" s="143"/>
      <c r="AB14" s="143"/>
      <c r="AC14" s="143"/>
      <c r="AD14" s="143"/>
      <c r="AE14" s="143"/>
      <c r="AF14" s="143"/>
      <c r="AG14" s="143"/>
      <c r="AH14" s="143"/>
      <c r="AI14" s="143"/>
      <c r="AJ14" s="143"/>
      <c r="AK14" s="143"/>
      <c r="AL14" s="143"/>
      <c r="AM14" s="143"/>
      <c r="AN14" s="143"/>
      <c r="AO14" s="143"/>
      <c r="AP14" s="143"/>
    </row>
    <row r="15" spans="1:42" ht="24.95" hidden="1" customHeight="1" x14ac:dyDescent="0.2">
      <c r="A15" s="146">
        <f>Schedule!B$8</f>
        <v>45611</v>
      </c>
      <c r="B15" s="147">
        <f>Schedule!C$8</f>
        <v>45611</v>
      </c>
      <c r="C15" s="146" t="str">
        <f>Schedule!D$8</f>
        <v>B</v>
      </c>
      <c r="D15" s="192">
        <f>Schedule!E$8</f>
        <v>0.5</v>
      </c>
      <c r="E15" s="192">
        <f>Schedule!F$8</f>
        <v>0.79166666666666663</v>
      </c>
      <c r="F15" s="190" t="str">
        <f>Schedule!G$8</f>
        <v>Cartagena</v>
      </c>
      <c r="G15" s="195" t="str">
        <f>Schedule!H$8</f>
        <v>ESCAR</v>
      </c>
      <c r="H15" s="197" t="s">
        <v>165</v>
      </c>
      <c r="I15" s="188" t="s">
        <v>166</v>
      </c>
      <c r="J15" s="17">
        <v>79</v>
      </c>
      <c r="K15" s="211" t="s">
        <v>1</v>
      </c>
      <c r="L15" s="212" t="s">
        <v>1</v>
      </c>
      <c r="M15" s="212" t="s">
        <v>1</v>
      </c>
      <c r="N15" s="42"/>
      <c r="O15" s="11"/>
      <c r="P15" s="33" t="s">
        <v>1</v>
      </c>
      <c r="Q15" s="33" t="s">
        <v>1</v>
      </c>
      <c r="R15" s="34" t="s">
        <v>1</v>
      </c>
      <c r="S15" s="34" t="s">
        <v>1</v>
      </c>
      <c r="T15" s="35" t="s">
        <v>349</v>
      </c>
      <c r="U15" s="13"/>
      <c r="V15" s="9" t="s">
        <v>302</v>
      </c>
      <c r="W15" s="19"/>
      <c r="X15" s="19"/>
      <c r="Y15" s="19"/>
      <c r="Z15" s="19"/>
      <c r="AA15" s="19"/>
      <c r="AB15" s="19"/>
      <c r="AC15" s="19"/>
      <c r="AD15" s="19"/>
      <c r="AE15" s="19"/>
      <c r="AF15" s="19"/>
      <c r="AG15" s="19"/>
      <c r="AH15" s="19"/>
      <c r="AI15" s="19"/>
      <c r="AJ15" s="19"/>
      <c r="AK15" s="19"/>
      <c r="AL15" s="19"/>
      <c r="AM15" s="19"/>
      <c r="AN15" s="19"/>
      <c r="AO15" s="19"/>
      <c r="AP15" s="19"/>
    </row>
    <row r="16" spans="1:42" ht="24.95" hidden="1" customHeight="1" x14ac:dyDescent="0.2">
      <c r="A16" s="146">
        <f>Schedule!B$9</f>
        <v>45612</v>
      </c>
      <c r="B16" s="147">
        <f>Schedule!C$9</f>
        <v>45612</v>
      </c>
      <c r="C16" s="146" t="str">
        <f>Schedule!D$9</f>
        <v>B</v>
      </c>
      <c r="D16" s="192">
        <f>Schedule!E$9</f>
        <v>0.33333333333333331</v>
      </c>
      <c r="E16" s="192">
        <f>Schedule!F$9</f>
        <v>0.75</v>
      </c>
      <c r="F16" s="190" t="str">
        <f>Schedule!G$9</f>
        <v>Malaga</v>
      </c>
      <c r="G16" s="195" t="str">
        <f>Schedule!H$9</f>
        <v>ESAGP</v>
      </c>
      <c r="H16" s="196" t="s">
        <v>279</v>
      </c>
      <c r="I16" s="188" t="s">
        <v>282</v>
      </c>
      <c r="J16" s="17">
        <v>35</v>
      </c>
      <c r="K16" s="72">
        <v>0.35069444444444442</v>
      </c>
      <c r="L16" s="18">
        <f>Table1[[#This Row],[Depart]]+Table1[[#This Row],[Dur''n]]</f>
        <v>0.43402777777777773</v>
      </c>
      <c r="M16" s="18">
        <v>8.3333333333333329E-2</v>
      </c>
      <c r="N16" s="42">
        <v>33</v>
      </c>
      <c r="O16" s="11"/>
      <c r="P16" s="33"/>
      <c r="Q16" s="33">
        <v>1</v>
      </c>
      <c r="R16" s="34">
        <v>45</v>
      </c>
      <c r="S16" s="34"/>
      <c r="T16" s="35"/>
      <c r="U16" s="13"/>
      <c r="V16" s="9"/>
      <c r="W16" s="19"/>
      <c r="X16" s="19"/>
      <c r="Y16" s="19"/>
      <c r="Z16" s="19"/>
      <c r="AA16" s="19"/>
      <c r="AB16" s="19"/>
      <c r="AC16" s="19"/>
      <c r="AD16" s="19"/>
      <c r="AE16" s="19"/>
      <c r="AF16" s="19"/>
      <c r="AG16" s="19"/>
      <c r="AH16" s="19"/>
      <c r="AI16" s="19"/>
      <c r="AJ16" s="19"/>
      <c r="AK16" s="19"/>
      <c r="AL16" s="19"/>
      <c r="AM16" s="19"/>
      <c r="AN16" s="19"/>
      <c r="AO16" s="19"/>
      <c r="AP16" s="19"/>
    </row>
    <row r="17" spans="1:42" ht="24.95" customHeight="1" x14ac:dyDescent="0.2">
      <c r="A17" s="146">
        <f>Schedule!B$9</f>
        <v>45612</v>
      </c>
      <c r="B17" s="147">
        <f>Schedule!C$9</f>
        <v>45612</v>
      </c>
      <c r="C17" s="146" t="str">
        <f>Schedule!D$9</f>
        <v>B</v>
      </c>
      <c r="D17" s="192">
        <f>Schedule!E$9</f>
        <v>0.33333333333333331</v>
      </c>
      <c r="E17" s="192">
        <f>Schedule!F$9</f>
        <v>0.75</v>
      </c>
      <c r="F17" s="190" t="str">
        <f>Schedule!G$9</f>
        <v>Malaga</v>
      </c>
      <c r="G17" s="195" t="str">
        <f>Schedule!H$9</f>
        <v>ESAGP</v>
      </c>
      <c r="H17" s="197" t="s">
        <v>167</v>
      </c>
      <c r="I17" s="188" t="s">
        <v>60</v>
      </c>
      <c r="J17" s="17">
        <v>105</v>
      </c>
      <c r="K17" s="72">
        <v>0.36458333333333331</v>
      </c>
      <c r="L17" s="18">
        <f>Table1[[#This Row],[Depart]]+Table1[[#This Row],[Dur''n]]</f>
        <v>0.69791666666666663</v>
      </c>
      <c r="M17" s="18">
        <v>0.33333333333333331</v>
      </c>
      <c r="N17" s="42">
        <v>74</v>
      </c>
      <c r="O17" s="11"/>
      <c r="P17" s="33"/>
      <c r="Q17" s="33">
        <v>2</v>
      </c>
      <c r="R17" s="34">
        <v>90</v>
      </c>
      <c r="S17" s="34" t="s">
        <v>58</v>
      </c>
      <c r="T17" s="35" t="s">
        <v>278</v>
      </c>
      <c r="U17" s="13"/>
      <c r="V17" s="9" t="s">
        <v>303</v>
      </c>
      <c r="W17" s="19"/>
      <c r="X17" s="19"/>
      <c r="Y17" s="19"/>
      <c r="Z17" s="19"/>
      <c r="AA17" s="19"/>
      <c r="AB17" s="19"/>
      <c r="AC17" s="19"/>
      <c r="AD17" s="19"/>
      <c r="AE17" s="19"/>
      <c r="AF17" s="19"/>
      <c r="AG17" s="19"/>
      <c r="AH17" s="19"/>
      <c r="AI17" s="19"/>
      <c r="AJ17" s="19"/>
      <c r="AK17" s="19"/>
      <c r="AL17" s="19"/>
      <c r="AM17" s="19"/>
      <c r="AN17" s="19"/>
      <c r="AO17" s="19"/>
      <c r="AP17" s="19"/>
    </row>
    <row r="18" spans="1:42" ht="24.95" customHeight="1" x14ac:dyDescent="0.2">
      <c r="A18" s="146">
        <f>Schedule!B$9</f>
        <v>45612</v>
      </c>
      <c r="B18" s="147">
        <f>Schedule!C$9</f>
        <v>45612</v>
      </c>
      <c r="C18" s="146" t="str">
        <f>Schedule!D$9</f>
        <v>B</v>
      </c>
      <c r="D18" s="192">
        <f>Schedule!E$9</f>
        <v>0.33333333333333331</v>
      </c>
      <c r="E18" s="192">
        <f>Schedule!F$9</f>
        <v>0.75</v>
      </c>
      <c r="F18" s="190" t="str">
        <f>Schedule!G$9</f>
        <v>Malaga</v>
      </c>
      <c r="G18" s="195" t="str">
        <f>Schedule!H$9</f>
        <v>ESAGP</v>
      </c>
      <c r="H18" s="197" t="s">
        <v>168</v>
      </c>
      <c r="I18" s="188" t="s">
        <v>62</v>
      </c>
      <c r="J18" s="17">
        <v>79</v>
      </c>
      <c r="K18" s="72">
        <v>0.37152777777777773</v>
      </c>
      <c r="L18" s="18">
        <f>Table1[[#This Row],[Depart]]+Table1[[#This Row],[Dur''n]]</f>
        <v>0.68402777777777768</v>
      </c>
      <c r="M18" s="18">
        <v>0.3125</v>
      </c>
      <c r="N18" s="42">
        <v>35</v>
      </c>
      <c r="O18" s="11"/>
      <c r="P18" s="33"/>
      <c r="Q18" s="33">
        <v>1</v>
      </c>
      <c r="R18" s="34">
        <v>40</v>
      </c>
      <c r="S18" s="34" t="s">
        <v>58</v>
      </c>
      <c r="T18" s="35"/>
      <c r="U18" s="13"/>
      <c r="V18" s="9"/>
      <c r="W18" s="19"/>
      <c r="X18" s="19"/>
      <c r="Y18" s="19"/>
      <c r="Z18" s="19"/>
      <c r="AA18" s="19"/>
      <c r="AB18" s="19"/>
      <c r="AC18" s="19"/>
      <c r="AD18" s="19"/>
      <c r="AE18" s="19"/>
      <c r="AF18" s="19"/>
      <c r="AG18" s="19"/>
      <c r="AH18" s="19"/>
      <c r="AI18" s="19"/>
      <c r="AJ18" s="19"/>
      <c r="AK18" s="19"/>
      <c r="AL18" s="19"/>
      <c r="AM18" s="19"/>
      <c r="AN18" s="19"/>
      <c r="AO18" s="19"/>
      <c r="AP18" s="19"/>
    </row>
    <row r="19" spans="1:42" ht="24.95" customHeight="1" x14ac:dyDescent="0.2">
      <c r="A19" s="146">
        <f>Schedule!B$9</f>
        <v>45612</v>
      </c>
      <c r="B19" s="147">
        <f>Schedule!C$9</f>
        <v>45612</v>
      </c>
      <c r="C19" s="146" t="str">
        <f>Schedule!D$9</f>
        <v>B</v>
      </c>
      <c r="D19" s="192">
        <f>Schedule!E$9</f>
        <v>0.33333333333333331</v>
      </c>
      <c r="E19" s="192">
        <f>Schedule!F$9</f>
        <v>0.75</v>
      </c>
      <c r="F19" s="190" t="str">
        <f>Schedule!G$9</f>
        <v>Malaga</v>
      </c>
      <c r="G19" s="195" t="str">
        <f>Schedule!H$9</f>
        <v>ESAGP</v>
      </c>
      <c r="H19" s="197" t="s">
        <v>169</v>
      </c>
      <c r="I19" s="188" t="s">
        <v>61</v>
      </c>
      <c r="J19" s="17">
        <v>69</v>
      </c>
      <c r="K19" s="72">
        <v>0.37847222222222227</v>
      </c>
      <c r="L19" s="18">
        <f>Table1[[#This Row],[Depart]]+Table1[[#This Row],[Dur''n]]</f>
        <v>0.69097222222222232</v>
      </c>
      <c r="M19" s="18">
        <v>0.3125</v>
      </c>
      <c r="N19" s="42">
        <v>24</v>
      </c>
      <c r="O19" s="11"/>
      <c r="P19" s="33"/>
      <c r="Q19" s="149">
        <v>1</v>
      </c>
      <c r="R19" s="34">
        <v>45</v>
      </c>
      <c r="S19" s="34" t="s">
        <v>58</v>
      </c>
      <c r="T19" s="35"/>
      <c r="U19" s="13"/>
      <c r="V19" s="9"/>
      <c r="W19" s="19"/>
      <c r="X19" s="19"/>
      <c r="Y19" s="19"/>
      <c r="Z19" s="19"/>
      <c r="AA19" s="19"/>
      <c r="AB19" s="19"/>
      <c r="AC19" s="19"/>
      <c r="AD19" s="19"/>
      <c r="AE19" s="19"/>
      <c r="AF19" s="19"/>
      <c r="AG19" s="19"/>
      <c r="AH19" s="19"/>
      <c r="AI19" s="19"/>
      <c r="AJ19" s="19"/>
      <c r="AK19" s="19"/>
      <c r="AL19" s="19"/>
      <c r="AM19" s="19"/>
      <c r="AN19" s="19"/>
      <c r="AO19" s="19"/>
      <c r="AP19" s="19"/>
    </row>
    <row r="20" spans="1:42" ht="24.95" hidden="1" customHeight="1" x14ac:dyDescent="0.2">
      <c r="A20" s="146">
        <f>Schedule!B$9</f>
        <v>45612</v>
      </c>
      <c r="B20" s="147">
        <f>Schedule!C$9</f>
        <v>45612</v>
      </c>
      <c r="C20" s="146" t="str">
        <f>Schedule!D$9</f>
        <v>B</v>
      </c>
      <c r="D20" s="192">
        <f>Schedule!E$9</f>
        <v>0.33333333333333331</v>
      </c>
      <c r="E20" s="192">
        <f>Schedule!F$9</f>
        <v>0.75</v>
      </c>
      <c r="F20" s="190" t="str">
        <f>Schedule!G$9</f>
        <v>Malaga</v>
      </c>
      <c r="G20" s="195" t="str">
        <f>Schedule!H$9</f>
        <v>ESAGP</v>
      </c>
      <c r="H20" s="197" t="s">
        <v>172</v>
      </c>
      <c r="I20" s="189" t="s">
        <v>59</v>
      </c>
      <c r="J20" s="17">
        <v>45</v>
      </c>
      <c r="K20" s="72">
        <v>0.38541666666666669</v>
      </c>
      <c r="L20" s="18">
        <f>Table1[[#This Row],[Depart]]+Table1[[#This Row],[Dur''n]]</f>
        <v>0.55208333333333337</v>
      </c>
      <c r="M20" s="18">
        <v>0.16666666666666666</v>
      </c>
      <c r="N20" s="42">
        <v>60</v>
      </c>
      <c r="O20" s="11"/>
      <c r="P20" s="33"/>
      <c r="Q20" s="149">
        <v>2</v>
      </c>
      <c r="R20" s="34">
        <v>45</v>
      </c>
      <c r="S20" s="34"/>
      <c r="T20" s="35"/>
      <c r="U20" s="13"/>
      <c r="V20" s="9"/>
      <c r="W20" s="19"/>
      <c r="X20" s="19"/>
      <c r="Y20" s="19"/>
      <c r="Z20" s="19"/>
      <c r="AA20" s="19"/>
      <c r="AB20" s="19"/>
      <c r="AC20" s="19"/>
      <c r="AD20" s="19"/>
      <c r="AE20" s="19"/>
      <c r="AF20" s="19"/>
      <c r="AG20" s="19"/>
      <c r="AH20" s="19"/>
      <c r="AI20" s="19"/>
      <c r="AJ20" s="19"/>
      <c r="AK20" s="19"/>
      <c r="AL20" s="19"/>
      <c r="AM20" s="19"/>
      <c r="AN20" s="19"/>
      <c r="AO20" s="19"/>
      <c r="AP20" s="19"/>
    </row>
    <row r="21" spans="1:42" s="144" customFormat="1" ht="24.95" hidden="1" customHeight="1" x14ac:dyDescent="0.2">
      <c r="A21" s="146">
        <f>Schedule!B$9</f>
        <v>45612</v>
      </c>
      <c r="B21" s="147">
        <f>Schedule!C$9</f>
        <v>45612</v>
      </c>
      <c r="C21" s="146" t="str">
        <f>Schedule!D$9</f>
        <v>B</v>
      </c>
      <c r="D21" s="192">
        <f>Schedule!E$9</f>
        <v>0.33333333333333331</v>
      </c>
      <c r="E21" s="192">
        <f>Schedule!F$9</f>
        <v>0.75</v>
      </c>
      <c r="F21" s="190" t="str">
        <f>Schedule!G$9</f>
        <v>Malaga</v>
      </c>
      <c r="G21" s="195" t="str">
        <f>Schedule!H$9</f>
        <v>ESAGP</v>
      </c>
      <c r="H21" s="196" t="s">
        <v>280</v>
      </c>
      <c r="I21" s="188" t="s">
        <v>283</v>
      </c>
      <c r="J21" s="141">
        <v>35</v>
      </c>
      <c r="K21" s="142">
        <v>0.4548611111111111</v>
      </c>
      <c r="L21" s="18">
        <f>Table1[[#This Row],[Depart]]+Table1[[#This Row],[Dur''n]]</f>
        <v>0.53819444444444442</v>
      </c>
      <c r="M21" s="18">
        <v>8.3333333333333329E-2</v>
      </c>
      <c r="N21" s="152">
        <v>33</v>
      </c>
      <c r="O21" s="139"/>
      <c r="P21" s="149"/>
      <c r="Q21" s="149">
        <v>1</v>
      </c>
      <c r="R21" s="150">
        <v>45</v>
      </c>
      <c r="S21" s="150"/>
      <c r="T21" s="151"/>
      <c r="U21" s="140"/>
      <c r="V21" s="138"/>
      <c r="W21" s="143"/>
      <c r="X21" s="143"/>
      <c r="Y21" s="143"/>
      <c r="Z21" s="143"/>
      <c r="AA21" s="143"/>
      <c r="AB21" s="143"/>
      <c r="AC21" s="143"/>
      <c r="AD21" s="143"/>
      <c r="AE21" s="143"/>
      <c r="AF21" s="143"/>
      <c r="AG21" s="143"/>
      <c r="AH21" s="143"/>
      <c r="AI21" s="143"/>
      <c r="AJ21" s="143"/>
      <c r="AK21" s="143"/>
      <c r="AL21" s="143"/>
      <c r="AM21" s="143"/>
      <c r="AN21" s="143"/>
      <c r="AO21" s="143"/>
      <c r="AP21" s="143"/>
    </row>
    <row r="22" spans="1:42" s="144" customFormat="1" ht="24.95" hidden="1" customHeight="1" x14ac:dyDescent="0.2">
      <c r="A22" s="146">
        <f>Schedule!B$9</f>
        <v>45612</v>
      </c>
      <c r="B22" s="147">
        <f>Schedule!C$9</f>
        <v>45612</v>
      </c>
      <c r="C22" s="146" t="str">
        <f>Schedule!D$9</f>
        <v>B</v>
      </c>
      <c r="D22" s="192">
        <f>Schedule!E$9</f>
        <v>0.33333333333333331</v>
      </c>
      <c r="E22" s="192">
        <f>Schedule!F$9</f>
        <v>0.75</v>
      </c>
      <c r="F22" s="190" t="str">
        <f>Schedule!G$9</f>
        <v>Malaga</v>
      </c>
      <c r="G22" s="195" t="str">
        <f>Schedule!H$9</f>
        <v>ESAGP</v>
      </c>
      <c r="H22" s="197" t="s">
        <v>170</v>
      </c>
      <c r="I22" s="188" t="s">
        <v>63</v>
      </c>
      <c r="J22" s="141">
        <v>39</v>
      </c>
      <c r="K22" s="142">
        <v>0.55902777777777779</v>
      </c>
      <c r="L22" s="18">
        <f>Table1[[#This Row],[Depart]]+Table1[[#This Row],[Dur''n]]</f>
        <v>0.74652777777777779</v>
      </c>
      <c r="M22" s="18">
        <v>0.1875</v>
      </c>
      <c r="N22" s="152">
        <v>47</v>
      </c>
      <c r="O22" s="139"/>
      <c r="P22" s="149"/>
      <c r="Q22" s="149">
        <v>1</v>
      </c>
      <c r="R22" s="150">
        <v>50</v>
      </c>
      <c r="S22" s="150"/>
      <c r="T22" s="151"/>
      <c r="U22" s="140"/>
      <c r="V22" s="138"/>
      <c r="W22" s="143"/>
      <c r="X22" s="143"/>
      <c r="Y22" s="143"/>
      <c r="Z22" s="143"/>
      <c r="AA22" s="143"/>
      <c r="AB22" s="143"/>
      <c r="AC22" s="143"/>
      <c r="AD22" s="143"/>
      <c r="AE22" s="143"/>
      <c r="AF22" s="143"/>
      <c r="AG22" s="143"/>
      <c r="AH22" s="143"/>
      <c r="AI22" s="143"/>
      <c r="AJ22" s="143"/>
      <c r="AK22" s="143"/>
      <c r="AL22" s="143"/>
      <c r="AM22" s="143"/>
      <c r="AN22" s="143"/>
      <c r="AO22" s="143"/>
      <c r="AP22" s="143"/>
    </row>
    <row r="23" spans="1:42" s="144" customFormat="1" ht="24.95" hidden="1" customHeight="1" x14ac:dyDescent="0.2">
      <c r="A23" s="146">
        <f>Schedule!B$9</f>
        <v>45612</v>
      </c>
      <c r="B23" s="147">
        <f>Schedule!C$9</f>
        <v>45612</v>
      </c>
      <c r="C23" s="146" t="str">
        <f>Schedule!D$9</f>
        <v>B</v>
      </c>
      <c r="D23" s="192">
        <f>Schedule!E$9</f>
        <v>0.33333333333333331</v>
      </c>
      <c r="E23" s="192">
        <f>Schedule!F$9</f>
        <v>0.75</v>
      </c>
      <c r="F23" s="190" t="str">
        <f>Schedule!G$9</f>
        <v>Malaga</v>
      </c>
      <c r="G23" s="195" t="str">
        <f>Schedule!H$9</f>
        <v>ESAGP</v>
      </c>
      <c r="H23" s="196" t="s">
        <v>281</v>
      </c>
      <c r="I23" s="188" t="s">
        <v>284</v>
      </c>
      <c r="J23" s="141">
        <v>35</v>
      </c>
      <c r="K23" s="142">
        <v>0.56597222222222221</v>
      </c>
      <c r="L23" s="18">
        <f>Table1[[#This Row],[Depart]]+Table1[[#This Row],[Dur''n]]</f>
        <v>0.64930555555555558</v>
      </c>
      <c r="M23" s="18">
        <v>8.3333333333333329E-2</v>
      </c>
      <c r="N23" s="152">
        <v>33</v>
      </c>
      <c r="O23" s="139"/>
      <c r="P23" s="149"/>
      <c r="Q23" s="149">
        <v>1</v>
      </c>
      <c r="R23" s="150">
        <v>45</v>
      </c>
      <c r="S23" s="150"/>
      <c r="T23" s="151"/>
      <c r="U23" s="140"/>
      <c r="V23" s="138"/>
      <c r="W23" s="143"/>
      <c r="X23" s="143"/>
      <c r="Y23" s="143"/>
      <c r="Z23" s="143"/>
      <c r="AA23" s="143"/>
      <c r="AB23" s="143"/>
      <c r="AC23" s="143"/>
      <c r="AD23" s="143"/>
      <c r="AE23" s="143"/>
      <c r="AF23" s="143"/>
      <c r="AG23" s="143"/>
      <c r="AH23" s="143"/>
      <c r="AI23" s="143"/>
      <c r="AJ23" s="143"/>
      <c r="AK23" s="143"/>
      <c r="AL23" s="143"/>
      <c r="AM23" s="143"/>
      <c r="AN23" s="143"/>
      <c r="AO23" s="143"/>
      <c r="AP23" s="143"/>
    </row>
    <row r="24" spans="1:42" ht="24.95" hidden="1" customHeight="1" x14ac:dyDescent="0.2">
      <c r="A24" s="146">
        <f>Schedule!B$9</f>
        <v>45612</v>
      </c>
      <c r="B24" s="147">
        <f>Schedule!C$9</f>
        <v>45612</v>
      </c>
      <c r="C24" s="146" t="str">
        <f>Schedule!D$9</f>
        <v>B</v>
      </c>
      <c r="D24" s="192">
        <f>Schedule!E$9</f>
        <v>0.33333333333333331</v>
      </c>
      <c r="E24" s="192">
        <f>Schedule!F$9</f>
        <v>0.75</v>
      </c>
      <c r="F24" s="190" t="str">
        <f>Schedule!G$9</f>
        <v>Malaga</v>
      </c>
      <c r="G24" s="195" t="str">
        <f>Schedule!H$9</f>
        <v>ESAGP</v>
      </c>
      <c r="H24" s="197" t="s">
        <v>171</v>
      </c>
      <c r="I24" s="188" t="s">
        <v>64</v>
      </c>
      <c r="J24" s="17">
        <v>39</v>
      </c>
      <c r="K24" s="72">
        <v>0.57291666666666663</v>
      </c>
      <c r="L24" s="18">
        <f>Table1[[#This Row],[Depart]]+Table1[[#This Row],[Dur''n]]</f>
        <v>0.73958333333333326</v>
      </c>
      <c r="M24" s="18">
        <v>0.16666666666666666</v>
      </c>
      <c r="N24" s="42">
        <v>63</v>
      </c>
      <c r="O24" s="11"/>
      <c r="P24" s="33"/>
      <c r="Q24" s="149">
        <v>2</v>
      </c>
      <c r="R24" s="34">
        <v>90</v>
      </c>
      <c r="S24" s="34"/>
      <c r="T24" s="35"/>
      <c r="U24" s="13"/>
      <c r="V24" s="9"/>
      <c r="W24" s="19"/>
      <c r="X24" s="19"/>
      <c r="Y24" s="19"/>
      <c r="Z24" s="19"/>
      <c r="AA24" s="19"/>
      <c r="AB24" s="19"/>
      <c r="AC24" s="19"/>
      <c r="AD24" s="19"/>
      <c r="AE24" s="19"/>
      <c r="AF24" s="19"/>
      <c r="AG24" s="19"/>
      <c r="AH24" s="19"/>
      <c r="AI24" s="19"/>
      <c r="AJ24" s="19"/>
      <c r="AK24" s="19"/>
      <c r="AL24" s="19"/>
      <c r="AM24" s="19"/>
      <c r="AN24" s="19"/>
      <c r="AO24" s="19"/>
      <c r="AP24" s="19"/>
    </row>
    <row r="25" spans="1:42" ht="24.95" customHeight="1" x14ac:dyDescent="0.2">
      <c r="A25" s="146">
        <f>Schedule!B$11</f>
        <v>45614</v>
      </c>
      <c r="B25" s="147">
        <f>Schedule!C$11</f>
        <v>45614</v>
      </c>
      <c r="C25" s="146" t="str">
        <f>Schedule!D$11</f>
        <v>B</v>
      </c>
      <c r="D25" s="192">
        <f>Schedule!E$11</f>
        <v>0.29166666666666669</v>
      </c>
      <c r="E25" s="192">
        <f>Schedule!F$11</f>
        <v>0.83333333333333337</v>
      </c>
      <c r="F25" s="190" t="str">
        <f>Schedule!G$11</f>
        <v>Agadir</v>
      </c>
      <c r="G25" s="195" t="str">
        <f>Schedule!H$11</f>
        <v>MAAGA</v>
      </c>
      <c r="H25" s="197" t="s">
        <v>173</v>
      </c>
      <c r="I25" s="189" t="s">
        <v>174</v>
      </c>
      <c r="J25" s="17">
        <v>79</v>
      </c>
      <c r="K25" s="72">
        <v>0.30208333333333331</v>
      </c>
      <c r="L25" s="18">
        <f>Table1[[#This Row],[Depart]]+Table1[[#This Row],[Dur''n]]</f>
        <v>0.80208333333333326</v>
      </c>
      <c r="M25" s="18">
        <v>0.5</v>
      </c>
      <c r="N25" s="42">
        <v>63</v>
      </c>
      <c r="O25" s="11"/>
      <c r="P25" s="33"/>
      <c r="Q25" s="33">
        <v>2</v>
      </c>
      <c r="R25" s="34">
        <v>80</v>
      </c>
      <c r="S25" s="34" t="s">
        <v>65</v>
      </c>
      <c r="T25" s="35"/>
      <c r="U25" s="13"/>
      <c r="V25" s="9"/>
      <c r="W25" s="19"/>
      <c r="X25" s="19"/>
      <c r="Y25" s="19"/>
      <c r="Z25" s="19"/>
      <c r="AA25" s="19"/>
      <c r="AB25" s="19"/>
      <c r="AC25" s="19"/>
      <c r="AD25" s="19"/>
      <c r="AE25" s="19"/>
      <c r="AF25" s="19"/>
      <c r="AG25" s="19"/>
      <c r="AH25" s="19"/>
      <c r="AI25" s="19"/>
      <c r="AJ25" s="19"/>
      <c r="AK25" s="19"/>
      <c r="AL25" s="19"/>
      <c r="AM25" s="19"/>
      <c r="AN25" s="19"/>
      <c r="AO25" s="19"/>
      <c r="AP25" s="19"/>
    </row>
    <row r="26" spans="1:42" ht="24.95" customHeight="1" x14ac:dyDescent="0.2">
      <c r="A26" s="146">
        <f>Schedule!B$11</f>
        <v>45614</v>
      </c>
      <c r="B26" s="147">
        <f>Schedule!C$11</f>
        <v>45614</v>
      </c>
      <c r="C26" s="146" t="str">
        <f>Schedule!D$11</f>
        <v>B</v>
      </c>
      <c r="D26" s="192">
        <f>Schedule!E$11</f>
        <v>0.29166666666666669</v>
      </c>
      <c r="E26" s="192">
        <f>Schedule!F$11</f>
        <v>0.83333333333333337</v>
      </c>
      <c r="F26" s="190" t="str">
        <f>Schedule!G$11</f>
        <v>Agadir</v>
      </c>
      <c r="G26" s="195" t="str">
        <f>Schedule!H$11</f>
        <v>MAAGA</v>
      </c>
      <c r="H26" s="197" t="s">
        <v>175</v>
      </c>
      <c r="I26" s="188" t="s">
        <v>176</v>
      </c>
      <c r="J26" s="17">
        <v>75</v>
      </c>
      <c r="K26" s="72">
        <v>0.3576388888888889</v>
      </c>
      <c r="L26" s="18">
        <f>Table1[[#This Row],[Depart]]+Table1[[#This Row],[Dur''n]]</f>
        <v>0.81597222222222221</v>
      </c>
      <c r="M26" s="18">
        <v>0.45833333333333331</v>
      </c>
      <c r="N26" s="42">
        <v>22</v>
      </c>
      <c r="O26" s="11"/>
      <c r="P26" s="33"/>
      <c r="Q26" s="33">
        <v>1</v>
      </c>
      <c r="R26" s="34">
        <v>40</v>
      </c>
      <c r="S26" s="34" t="s">
        <v>65</v>
      </c>
      <c r="T26" s="35"/>
      <c r="U26" s="13"/>
      <c r="V26" s="9"/>
      <c r="W26" s="19"/>
      <c r="X26" s="19"/>
      <c r="Y26" s="19"/>
      <c r="Z26" s="19"/>
      <c r="AA26" s="19"/>
      <c r="AB26" s="19"/>
      <c r="AC26" s="19"/>
      <c r="AD26" s="19"/>
      <c r="AE26" s="19"/>
      <c r="AF26" s="19"/>
      <c r="AG26" s="19"/>
      <c r="AH26" s="19"/>
      <c r="AI26" s="19"/>
      <c r="AJ26" s="19"/>
      <c r="AK26" s="19"/>
      <c r="AL26" s="19"/>
      <c r="AM26" s="19"/>
      <c r="AN26" s="19"/>
      <c r="AO26" s="19"/>
      <c r="AP26" s="19"/>
    </row>
    <row r="27" spans="1:42" ht="24.95" customHeight="1" x14ac:dyDescent="0.2">
      <c r="A27" s="146">
        <f>Schedule!B$11</f>
        <v>45614</v>
      </c>
      <c r="B27" s="147">
        <f>Schedule!C$11</f>
        <v>45614</v>
      </c>
      <c r="C27" s="146" t="str">
        <f>Schedule!D$11</f>
        <v>B</v>
      </c>
      <c r="D27" s="192">
        <f>Schedule!E$11</f>
        <v>0.29166666666666669</v>
      </c>
      <c r="E27" s="192">
        <f>Schedule!F$11</f>
        <v>0.83333333333333337</v>
      </c>
      <c r="F27" s="190" t="str">
        <f>Schedule!G$11</f>
        <v>Agadir</v>
      </c>
      <c r="G27" s="195" t="str">
        <f>Schedule!H$11</f>
        <v>MAAGA</v>
      </c>
      <c r="H27" s="197" t="s">
        <v>177</v>
      </c>
      <c r="I27" s="188" t="s">
        <v>178</v>
      </c>
      <c r="J27" s="17">
        <v>73</v>
      </c>
      <c r="K27" s="72">
        <v>0.36458333333333331</v>
      </c>
      <c r="L27" s="18">
        <f>Table1[[#This Row],[Depart]]+Table1[[#This Row],[Dur''n]]</f>
        <v>0.69791666666666663</v>
      </c>
      <c r="M27" s="18">
        <v>0.33333333333333331</v>
      </c>
      <c r="N27" s="42">
        <v>21</v>
      </c>
      <c r="O27" s="11"/>
      <c r="P27" s="33"/>
      <c r="Q27" s="33">
        <v>4</v>
      </c>
      <c r="R27" s="34">
        <v>24</v>
      </c>
      <c r="S27" s="34" t="s">
        <v>65</v>
      </c>
      <c r="T27" s="35"/>
      <c r="U27" s="13"/>
      <c r="V27" s="9"/>
      <c r="W27" s="19"/>
      <c r="X27" s="19"/>
      <c r="Y27" s="19"/>
      <c r="Z27" s="19"/>
      <c r="AA27" s="19"/>
      <c r="AB27" s="19"/>
      <c r="AC27" s="19"/>
      <c r="AD27" s="19"/>
      <c r="AE27" s="19"/>
      <c r="AF27" s="19"/>
      <c r="AG27" s="19"/>
      <c r="AH27" s="19"/>
      <c r="AI27" s="19"/>
      <c r="AJ27" s="19"/>
      <c r="AK27" s="19"/>
      <c r="AL27" s="19"/>
      <c r="AM27" s="19"/>
      <c r="AN27" s="19"/>
      <c r="AO27" s="19"/>
      <c r="AP27" s="19"/>
    </row>
    <row r="28" spans="1:42" ht="24.95" hidden="1" customHeight="1" x14ac:dyDescent="0.2">
      <c r="A28" s="146">
        <f>Schedule!B$11</f>
        <v>45614</v>
      </c>
      <c r="B28" s="147">
        <f>Schedule!C$11</f>
        <v>45614</v>
      </c>
      <c r="C28" s="146" t="str">
        <f>Schedule!D$11</f>
        <v>B</v>
      </c>
      <c r="D28" s="192">
        <f>Schedule!E$11</f>
        <v>0.29166666666666669</v>
      </c>
      <c r="E28" s="192">
        <f>Schedule!F$11</f>
        <v>0.83333333333333337</v>
      </c>
      <c r="F28" s="190" t="str">
        <f>Schedule!G$11</f>
        <v>Agadir</v>
      </c>
      <c r="G28" s="195" t="str">
        <f>Schedule!H$11</f>
        <v>MAAGA</v>
      </c>
      <c r="H28" s="197" t="s">
        <v>181</v>
      </c>
      <c r="I28" s="188" t="s">
        <v>182</v>
      </c>
      <c r="J28" s="17">
        <v>32</v>
      </c>
      <c r="K28" s="72">
        <v>0.37847222222222227</v>
      </c>
      <c r="L28" s="18">
        <f>Table1[[#This Row],[Depart]]+Table1[[#This Row],[Dur''n]]</f>
        <v>0.54513888888888895</v>
      </c>
      <c r="M28" s="18">
        <v>0.16666666666666666</v>
      </c>
      <c r="N28" s="42">
        <v>131</v>
      </c>
      <c r="O28" s="11"/>
      <c r="P28" s="33"/>
      <c r="Q28" s="33">
        <v>4</v>
      </c>
      <c r="R28" s="34">
        <v>160</v>
      </c>
      <c r="S28" s="34"/>
      <c r="T28" s="35"/>
      <c r="U28" s="13"/>
      <c r="V28" s="9"/>
      <c r="W28" s="19"/>
      <c r="X28" s="19"/>
      <c r="Y28" s="19"/>
      <c r="Z28" s="19"/>
      <c r="AA28" s="19"/>
      <c r="AB28" s="19"/>
      <c r="AC28" s="19"/>
      <c r="AD28" s="19"/>
      <c r="AE28" s="19"/>
      <c r="AF28" s="19"/>
      <c r="AG28" s="19"/>
      <c r="AH28" s="19"/>
      <c r="AI28" s="19"/>
      <c r="AJ28" s="19"/>
      <c r="AK28" s="19"/>
      <c r="AL28" s="19"/>
      <c r="AM28" s="19"/>
      <c r="AN28" s="19"/>
      <c r="AO28" s="19"/>
      <c r="AP28" s="19"/>
    </row>
    <row r="29" spans="1:42" ht="24.95" hidden="1" customHeight="1" x14ac:dyDescent="0.2">
      <c r="A29" s="146">
        <f>Schedule!B$11</f>
        <v>45614</v>
      </c>
      <c r="B29" s="147">
        <f>Schedule!C$11</f>
        <v>45614</v>
      </c>
      <c r="C29" s="146" t="str">
        <f>Schedule!D$11</f>
        <v>B</v>
      </c>
      <c r="D29" s="192">
        <f>Schedule!E$11</f>
        <v>0.29166666666666669</v>
      </c>
      <c r="E29" s="192">
        <f>Schedule!F$11</f>
        <v>0.83333333333333337</v>
      </c>
      <c r="F29" s="190" t="str">
        <f>Schedule!G$11</f>
        <v>Agadir</v>
      </c>
      <c r="G29" s="195" t="str">
        <f>Schedule!H$11</f>
        <v>MAAGA</v>
      </c>
      <c r="H29" s="197" t="s">
        <v>183</v>
      </c>
      <c r="I29" s="199" t="s">
        <v>184</v>
      </c>
      <c r="J29" s="17">
        <v>29</v>
      </c>
      <c r="K29" s="72">
        <v>0.3923611111111111</v>
      </c>
      <c r="L29" s="18">
        <f>Table1[[#This Row],[Depart]]+Table1[[#This Row],[Dur''n]]</f>
        <v>0.51736111111111116</v>
      </c>
      <c r="M29" s="18">
        <v>0.125</v>
      </c>
      <c r="N29" s="42">
        <v>152</v>
      </c>
      <c r="O29" s="11"/>
      <c r="P29" s="33"/>
      <c r="Q29" s="33">
        <v>4</v>
      </c>
      <c r="R29" s="34">
        <v>160</v>
      </c>
      <c r="S29" s="34"/>
      <c r="T29" s="35"/>
      <c r="U29" s="13"/>
      <c r="V29" s="9"/>
      <c r="W29" s="19"/>
      <c r="X29" s="19"/>
      <c r="Y29" s="19"/>
      <c r="Z29" s="19"/>
      <c r="AA29" s="19"/>
      <c r="AB29" s="19"/>
      <c r="AC29" s="19"/>
      <c r="AD29" s="19"/>
      <c r="AE29" s="19"/>
      <c r="AF29" s="19"/>
      <c r="AG29" s="19"/>
      <c r="AH29" s="19"/>
      <c r="AI29" s="19"/>
      <c r="AJ29" s="19"/>
      <c r="AK29" s="19"/>
      <c r="AL29" s="19"/>
      <c r="AM29" s="19"/>
      <c r="AN29" s="19"/>
      <c r="AO29" s="19"/>
      <c r="AP29" s="19"/>
    </row>
    <row r="30" spans="1:42" ht="24.95" hidden="1" customHeight="1" x14ac:dyDescent="0.2">
      <c r="A30" s="146">
        <f>Schedule!B$11</f>
        <v>45614</v>
      </c>
      <c r="B30" s="147">
        <f>Schedule!C$11</f>
        <v>45614</v>
      </c>
      <c r="C30" s="146" t="str">
        <f>Schedule!D$11</f>
        <v>B</v>
      </c>
      <c r="D30" s="192">
        <f>Schedule!E$11</f>
        <v>0.29166666666666669</v>
      </c>
      <c r="E30" s="192">
        <f>Schedule!F$11</f>
        <v>0.83333333333333337</v>
      </c>
      <c r="F30" s="190" t="str">
        <f>Schedule!G$11</f>
        <v>Agadir</v>
      </c>
      <c r="G30" s="195" t="str">
        <f>Schedule!H$11</f>
        <v>MAAGA</v>
      </c>
      <c r="H30" s="197" t="s">
        <v>179</v>
      </c>
      <c r="I30" s="188" t="s">
        <v>180</v>
      </c>
      <c r="J30" s="17">
        <v>39</v>
      </c>
      <c r="K30" s="72">
        <v>0.60763888888888895</v>
      </c>
      <c r="L30" s="18">
        <f>Table1[[#This Row],[Depart]]+Table1[[#This Row],[Dur''n]]</f>
        <v>0.81597222222222232</v>
      </c>
      <c r="M30" s="18">
        <v>0.20833333333333334</v>
      </c>
      <c r="N30" s="42">
        <v>22</v>
      </c>
      <c r="O30" s="11"/>
      <c r="P30" s="33"/>
      <c r="Q30" s="33">
        <v>1</v>
      </c>
      <c r="R30" s="34">
        <v>40</v>
      </c>
      <c r="S30" s="34"/>
      <c r="T30" s="35"/>
      <c r="U30" s="13"/>
      <c r="V30" s="9"/>
      <c r="W30" s="19"/>
      <c r="X30" s="19"/>
      <c r="Y30" s="19"/>
      <c r="Z30" s="19"/>
      <c r="AA30" s="19"/>
      <c r="AB30" s="19"/>
      <c r="AC30" s="19"/>
      <c r="AD30" s="19"/>
      <c r="AE30" s="19"/>
      <c r="AF30" s="19"/>
      <c r="AG30" s="19"/>
      <c r="AH30" s="19"/>
      <c r="AI30" s="19"/>
      <c r="AJ30" s="19"/>
      <c r="AK30" s="19"/>
      <c r="AL30" s="19"/>
      <c r="AM30" s="19"/>
      <c r="AN30" s="19"/>
      <c r="AO30" s="19"/>
      <c r="AP30" s="19"/>
    </row>
    <row r="31" spans="1:42" ht="24.95" hidden="1" customHeight="1" x14ac:dyDescent="0.2">
      <c r="A31" s="146">
        <f>Schedule!B$12</f>
        <v>45615</v>
      </c>
      <c r="B31" s="147">
        <f>Schedule!C$12</f>
        <v>45615</v>
      </c>
      <c r="C31" s="146" t="str">
        <f>Schedule!D$12</f>
        <v>B</v>
      </c>
      <c r="D31" s="192">
        <f>Schedule!E$12</f>
        <v>0.5</v>
      </c>
      <c r="E31" s="192">
        <f>Schedule!F$12</f>
        <v>0.83333333333333337</v>
      </c>
      <c r="F31" s="190" t="str">
        <f>Schedule!G$12</f>
        <v>Arrecife, Lanzarote</v>
      </c>
      <c r="G31" s="195" t="str">
        <f>Schedule!H$12</f>
        <v>ESACE</v>
      </c>
      <c r="H31" s="198" t="s">
        <v>193</v>
      </c>
      <c r="I31" s="199" t="s">
        <v>194</v>
      </c>
      <c r="J31" s="17">
        <v>19</v>
      </c>
      <c r="K31" s="72">
        <v>0.55902777777777779</v>
      </c>
      <c r="L31" s="18">
        <f>Table1[[#This Row],[Depart]]+Table1[[#This Row],[Dur''n]]</f>
        <v>0.72569444444444442</v>
      </c>
      <c r="M31" s="18">
        <v>0.16666666666666666</v>
      </c>
      <c r="N31" s="42">
        <v>57</v>
      </c>
      <c r="O31" s="11"/>
      <c r="P31" s="33" t="s">
        <v>1</v>
      </c>
      <c r="Q31" s="33">
        <v>1</v>
      </c>
      <c r="R31" s="34">
        <v>65</v>
      </c>
      <c r="S31" s="34" t="s">
        <v>1</v>
      </c>
      <c r="T31" s="151" t="s">
        <v>352</v>
      </c>
      <c r="U31" s="13"/>
      <c r="V31" s="9" t="s">
        <v>304</v>
      </c>
      <c r="W31" s="19"/>
      <c r="X31" s="19"/>
      <c r="Y31" s="19"/>
      <c r="Z31" s="19"/>
      <c r="AA31" s="19"/>
      <c r="AB31" s="19"/>
      <c r="AC31" s="19"/>
      <c r="AD31" s="19"/>
      <c r="AE31" s="19"/>
      <c r="AF31" s="19"/>
      <c r="AG31" s="19"/>
      <c r="AH31" s="19"/>
      <c r="AI31" s="19"/>
      <c r="AJ31" s="19"/>
      <c r="AK31" s="19"/>
      <c r="AL31" s="19"/>
      <c r="AM31" s="19"/>
      <c r="AN31" s="19"/>
      <c r="AO31" s="19"/>
      <c r="AP31" s="19"/>
    </row>
    <row r="32" spans="1:42" ht="24.95" hidden="1" customHeight="1" x14ac:dyDescent="0.2">
      <c r="A32" s="146">
        <f>Schedule!B$12</f>
        <v>45615</v>
      </c>
      <c r="B32" s="147">
        <f>Schedule!C$12</f>
        <v>45615</v>
      </c>
      <c r="C32" s="146" t="str">
        <f>Schedule!D$12</f>
        <v>B</v>
      </c>
      <c r="D32" s="192">
        <f>Schedule!E$12</f>
        <v>0.5</v>
      </c>
      <c r="E32" s="192">
        <f>Schedule!F$12</f>
        <v>0.83333333333333337</v>
      </c>
      <c r="F32" s="190" t="str">
        <f>Schedule!G$12</f>
        <v>Arrecife, Lanzarote</v>
      </c>
      <c r="G32" s="195" t="str">
        <f>Schedule!H$12</f>
        <v>ESACE</v>
      </c>
      <c r="H32" s="197" t="s">
        <v>185</v>
      </c>
      <c r="I32" s="199" t="s">
        <v>186</v>
      </c>
      <c r="J32" s="17">
        <v>45</v>
      </c>
      <c r="K32" s="72">
        <v>0.56597222222222221</v>
      </c>
      <c r="L32" s="18">
        <f>Table1[[#This Row],[Depart]]+Table1[[#This Row],[Dur''n]]</f>
        <v>0.73263888888888884</v>
      </c>
      <c r="M32" s="18">
        <v>0.16666666666666666</v>
      </c>
      <c r="N32" s="42">
        <v>93</v>
      </c>
      <c r="O32" s="11"/>
      <c r="P32" s="33" t="s">
        <v>343</v>
      </c>
      <c r="Q32" s="33">
        <v>2</v>
      </c>
      <c r="R32" s="34">
        <v>100</v>
      </c>
      <c r="S32" s="34" t="s">
        <v>1</v>
      </c>
      <c r="T32" s="75"/>
      <c r="U32" s="13"/>
      <c r="V32" s="9"/>
      <c r="W32" s="19"/>
      <c r="X32" s="19"/>
      <c r="Y32" s="19"/>
      <c r="Z32" s="19"/>
      <c r="AA32" s="19"/>
      <c r="AB32" s="19"/>
      <c r="AC32" s="19"/>
      <c r="AD32" s="19"/>
      <c r="AE32" s="19"/>
      <c r="AF32" s="19"/>
      <c r="AG32" s="19"/>
      <c r="AH32" s="19"/>
      <c r="AI32" s="19"/>
      <c r="AJ32" s="19"/>
      <c r="AK32" s="19"/>
      <c r="AL32" s="19"/>
      <c r="AM32" s="19"/>
      <c r="AN32" s="19"/>
      <c r="AO32" s="19"/>
      <c r="AP32" s="19"/>
    </row>
    <row r="33" spans="1:42" ht="24.95" hidden="1" customHeight="1" x14ac:dyDescent="0.2">
      <c r="A33" s="146">
        <f>Schedule!B$12</f>
        <v>45615</v>
      </c>
      <c r="B33" s="147">
        <f>Schedule!C$12</f>
        <v>45615</v>
      </c>
      <c r="C33" s="146" t="str">
        <f>Schedule!D$12</f>
        <v>B</v>
      </c>
      <c r="D33" s="192">
        <f>Schedule!E$12</f>
        <v>0.5</v>
      </c>
      <c r="E33" s="192">
        <f>Schedule!F$12</f>
        <v>0.83333333333333337</v>
      </c>
      <c r="F33" s="190" t="str">
        <f>Schedule!G$12</f>
        <v>Arrecife, Lanzarote</v>
      </c>
      <c r="G33" s="195" t="str">
        <f>Schedule!H$12</f>
        <v>ESACE</v>
      </c>
      <c r="H33" s="197" t="s">
        <v>187</v>
      </c>
      <c r="I33" s="199" t="s">
        <v>188</v>
      </c>
      <c r="J33" s="17">
        <v>39</v>
      </c>
      <c r="K33" s="72">
        <v>0.57291666666666663</v>
      </c>
      <c r="L33" s="18">
        <f>Table1[[#This Row],[Depart]]+Table1[[#This Row],[Dur''n]]</f>
        <v>0.73958333333333326</v>
      </c>
      <c r="M33" s="18">
        <v>0.16666666666666666</v>
      </c>
      <c r="N33" s="42">
        <v>88</v>
      </c>
      <c r="O33" s="11"/>
      <c r="P33" s="33" t="s">
        <v>343</v>
      </c>
      <c r="Q33" s="33">
        <v>2</v>
      </c>
      <c r="R33" s="34">
        <v>100</v>
      </c>
      <c r="S33" s="34" t="s">
        <v>1</v>
      </c>
      <c r="T33" s="35"/>
      <c r="U33" s="13"/>
      <c r="V33" s="9"/>
      <c r="W33" s="19"/>
      <c r="X33" s="19"/>
      <c r="Y33" s="19"/>
      <c r="Z33" s="19"/>
      <c r="AA33" s="19"/>
      <c r="AB33" s="19"/>
      <c r="AC33" s="19"/>
      <c r="AD33" s="19"/>
      <c r="AE33" s="19"/>
      <c r="AF33" s="19"/>
      <c r="AG33" s="19"/>
      <c r="AH33" s="19"/>
      <c r="AI33" s="19"/>
      <c r="AJ33" s="19"/>
      <c r="AK33" s="19"/>
      <c r="AL33" s="19"/>
      <c r="AM33" s="19"/>
      <c r="AN33" s="19"/>
      <c r="AO33" s="19"/>
      <c r="AP33" s="19"/>
    </row>
    <row r="34" spans="1:42" ht="24.95" hidden="1" customHeight="1" x14ac:dyDescent="0.2">
      <c r="A34" s="146">
        <f>Schedule!B$12</f>
        <v>45615</v>
      </c>
      <c r="B34" s="147">
        <f>Schedule!C$12</f>
        <v>45615</v>
      </c>
      <c r="C34" s="146" t="str">
        <f>Schedule!D$12</f>
        <v>B</v>
      </c>
      <c r="D34" s="192">
        <f>Schedule!E$12</f>
        <v>0.5</v>
      </c>
      <c r="E34" s="192">
        <f>Schedule!F$12</f>
        <v>0.83333333333333337</v>
      </c>
      <c r="F34" s="190" t="str">
        <f>Schedule!G$12</f>
        <v>Arrecife, Lanzarote</v>
      </c>
      <c r="G34" s="195" t="str">
        <f>Schedule!H$12</f>
        <v>ESACE</v>
      </c>
      <c r="H34" s="197" t="s">
        <v>189</v>
      </c>
      <c r="I34" s="199" t="s">
        <v>190</v>
      </c>
      <c r="J34" s="17">
        <v>29</v>
      </c>
      <c r="K34" s="72">
        <v>0.57986111111111105</v>
      </c>
      <c r="L34" s="18">
        <f>Table1[[#This Row],[Depart]]+Table1[[#This Row],[Dur''n]]</f>
        <v>0.74652777777777768</v>
      </c>
      <c r="M34" s="18">
        <v>0.16666666666666666</v>
      </c>
      <c r="N34" s="42">
        <v>103</v>
      </c>
      <c r="O34" s="11"/>
      <c r="P34" s="33" t="s">
        <v>343</v>
      </c>
      <c r="Q34" s="33">
        <v>2</v>
      </c>
      <c r="R34" s="34">
        <v>100</v>
      </c>
      <c r="S34" s="34" t="s">
        <v>1</v>
      </c>
      <c r="T34" s="35"/>
      <c r="U34" s="13"/>
      <c r="V34" s="9"/>
    </row>
    <row r="35" spans="1:42" ht="24.95" hidden="1" customHeight="1" x14ac:dyDescent="0.2">
      <c r="A35" s="146">
        <f>Schedule!B$12</f>
        <v>45615</v>
      </c>
      <c r="B35" s="147">
        <f>Schedule!C$12</f>
        <v>45615</v>
      </c>
      <c r="C35" s="146" t="str">
        <f>Schedule!D$12</f>
        <v>B</v>
      </c>
      <c r="D35" s="192">
        <f>Schedule!E$12</f>
        <v>0.5</v>
      </c>
      <c r="E35" s="192">
        <f>Schedule!F$12</f>
        <v>0.83333333333333337</v>
      </c>
      <c r="F35" s="190" t="str">
        <f>Schedule!G$12</f>
        <v>Arrecife, Lanzarote</v>
      </c>
      <c r="G35" s="195" t="str">
        <f>Schedule!H$12</f>
        <v>ESACE</v>
      </c>
      <c r="H35" s="198" t="s">
        <v>191</v>
      </c>
      <c r="I35" s="199" t="s">
        <v>192</v>
      </c>
      <c r="J35" s="17">
        <v>45</v>
      </c>
      <c r="K35" s="72">
        <v>0.58680555555555558</v>
      </c>
      <c r="L35" s="18">
        <f>Table1[[#This Row],[Depart]]+Table1[[#This Row],[Dur''n]]</f>
        <v>0.75347222222222221</v>
      </c>
      <c r="M35" s="18">
        <v>0.16666666666666666</v>
      </c>
      <c r="N35" s="42">
        <v>38</v>
      </c>
      <c r="O35" s="11"/>
      <c r="P35" s="33" t="s">
        <v>344</v>
      </c>
      <c r="Q35" s="33">
        <v>1</v>
      </c>
      <c r="R35" s="34">
        <v>50</v>
      </c>
      <c r="S35" s="34" t="s">
        <v>1</v>
      </c>
      <c r="T35" s="35"/>
      <c r="U35" s="13"/>
      <c r="V35" s="9"/>
    </row>
    <row r="36" spans="1:42" s="144" customFormat="1" ht="24.95" hidden="1" customHeight="1" x14ac:dyDescent="0.2">
      <c r="A36" s="146">
        <f>Schedule!B$12</f>
        <v>45615</v>
      </c>
      <c r="B36" s="147">
        <f>Schedule!C$12</f>
        <v>45615</v>
      </c>
      <c r="C36" s="146" t="str">
        <f>Schedule!D$12</f>
        <v>B</v>
      </c>
      <c r="D36" s="192">
        <f>Schedule!E$12</f>
        <v>0.5</v>
      </c>
      <c r="E36" s="192">
        <f>Schedule!F$12</f>
        <v>0.83333333333333337</v>
      </c>
      <c r="F36" s="190" t="str">
        <f>Schedule!G$12</f>
        <v>Arrecife, Lanzarote</v>
      </c>
      <c r="G36" s="195" t="str">
        <f>Schedule!H$12</f>
        <v>ESACE</v>
      </c>
      <c r="H36" s="206" t="s">
        <v>350</v>
      </c>
      <c r="I36" s="199" t="s">
        <v>351</v>
      </c>
      <c r="J36" s="141">
        <v>73</v>
      </c>
      <c r="K36" s="142">
        <v>0.53125</v>
      </c>
      <c r="L36" s="18">
        <f>Table1[[#This Row],[Depart]]+Table1[[#This Row],[Dur''n]]</f>
        <v>0.65625</v>
      </c>
      <c r="M36" s="18">
        <v>0.125</v>
      </c>
      <c r="N36" s="152">
        <v>38</v>
      </c>
      <c r="O36" s="139"/>
      <c r="P36" s="93" t="s">
        <v>344</v>
      </c>
      <c r="Q36" s="93">
        <v>1</v>
      </c>
      <c r="R36" s="150">
        <v>40</v>
      </c>
      <c r="S36" s="150" t="s">
        <v>1</v>
      </c>
      <c r="T36" s="151"/>
      <c r="U36" s="140"/>
      <c r="V36" s="138"/>
    </row>
    <row r="37" spans="1:42" ht="24.95" hidden="1" customHeight="1" x14ac:dyDescent="0.2">
      <c r="A37" s="146">
        <f>Schedule!B$13</f>
        <v>45616</v>
      </c>
      <c r="B37" s="147">
        <f>Schedule!C$13</f>
        <v>45616</v>
      </c>
      <c r="C37" s="146" t="str">
        <f>Schedule!D$13</f>
        <v>B</v>
      </c>
      <c r="D37" s="192">
        <f>Schedule!E$13</f>
        <v>0.33333333333333331</v>
      </c>
      <c r="E37" s="192">
        <f>Schedule!F$13</f>
        <v>0.91666666666666663</v>
      </c>
      <c r="F37" s="190" t="str">
        <f>Schedule!G$13</f>
        <v>Santa Cruz de Tenerife</v>
      </c>
      <c r="G37" s="195" t="str">
        <f>Schedule!H$13</f>
        <v>ESSCT</v>
      </c>
      <c r="H37" s="198" t="s">
        <v>201</v>
      </c>
      <c r="I37" s="199" t="s">
        <v>202</v>
      </c>
      <c r="J37" s="17">
        <v>39</v>
      </c>
      <c r="K37" s="72">
        <v>0.39930555555555558</v>
      </c>
      <c r="L37" s="18">
        <f>Table1[[#This Row],[Depart]]+Table1[[#This Row],[Dur''n]]</f>
        <v>0.56597222222222221</v>
      </c>
      <c r="M37" s="18">
        <v>0.16666666666666666</v>
      </c>
      <c r="N37" s="42">
        <v>110</v>
      </c>
      <c r="O37" s="11"/>
      <c r="P37" s="33"/>
      <c r="Q37" s="33">
        <v>3</v>
      </c>
      <c r="R37" s="34">
        <v>120</v>
      </c>
      <c r="S37" s="34"/>
      <c r="T37" s="35"/>
      <c r="U37" s="13"/>
      <c r="V37" s="9"/>
    </row>
    <row r="38" spans="1:42" ht="24.95" hidden="1" customHeight="1" x14ac:dyDescent="0.2">
      <c r="A38" s="146">
        <f>Schedule!B$13</f>
        <v>45616</v>
      </c>
      <c r="B38" s="147">
        <f>Schedule!C$13</f>
        <v>45616</v>
      </c>
      <c r="C38" s="146" t="str">
        <f>Schedule!D$13</f>
        <v>B</v>
      </c>
      <c r="D38" s="192">
        <f>Schedule!E$13</f>
        <v>0.33333333333333331</v>
      </c>
      <c r="E38" s="192">
        <f>Schedule!F$13</f>
        <v>0.91666666666666663</v>
      </c>
      <c r="F38" s="190" t="str">
        <f>Schedule!G$13</f>
        <v>Santa Cruz de Tenerife</v>
      </c>
      <c r="G38" s="195" t="str">
        <f>Schedule!H$13</f>
        <v>ESSCT</v>
      </c>
      <c r="H38" s="198" t="s">
        <v>199</v>
      </c>
      <c r="I38" s="199" t="s">
        <v>200</v>
      </c>
      <c r="J38" s="17">
        <v>29</v>
      </c>
      <c r="K38" s="72">
        <v>0.40625</v>
      </c>
      <c r="L38" s="18">
        <f>Table1[[#This Row],[Depart]]+Table1[[#This Row],[Dur''n]]</f>
        <v>0.57291666666666663</v>
      </c>
      <c r="M38" s="18">
        <v>0.16666666666666666</v>
      </c>
      <c r="N38" s="42">
        <v>54</v>
      </c>
      <c r="O38" s="11"/>
      <c r="P38" s="33"/>
      <c r="Q38" s="33">
        <v>2</v>
      </c>
      <c r="R38" s="34">
        <v>80</v>
      </c>
      <c r="S38" s="34"/>
      <c r="T38" s="35"/>
      <c r="U38" s="13"/>
      <c r="V38" s="9"/>
    </row>
    <row r="39" spans="1:42" ht="24.95" customHeight="1" x14ac:dyDescent="0.2">
      <c r="A39" s="146">
        <f>Schedule!B$13</f>
        <v>45616</v>
      </c>
      <c r="B39" s="147">
        <f>Schedule!C$13</f>
        <v>45616</v>
      </c>
      <c r="C39" s="146" t="str">
        <f>Schedule!D$13</f>
        <v>B</v>
      </c>
      <c r="D39" s="192">
        <f>Schedule!E$13</f>
        <v>0.33333333333333331</v>
      </c>
      <c r="E39" s="192">
        <f>Schedule!F$13</f>
        <v>0.91666666666666663</v>
      </c>
      <c r="F39" s="190" t="str">
        <f>Schedule!G$13</f>
        <v>Santa Cruz de Tenerife</v>
      </c>
      <c r="G39" s="195" t="str">
        <f>Schedule!H$13</f>
        <v>ESSCT</v>
      </c>
      <c r="H39" s="198" t="s">
        <v>195</v>
      </c>
      <c r="I39" s="199" t="s">
        <v>196</v>
      </c>
      <c r="J39" s="17">
        <v>69</v>
      </c>
      <c r="K39" s="72">
        <v>0.4201388888888889</v>
      </c>
      <c r="L39" s="18">
        <f>Table1[[#This Row],[Depart]]+Table1[[#This Row],[Dur''n]]</f>
        <v>0.75347222222222221</v>
      </c>
      <c r="M39" s="18">
        <v>0.33333333333333331</v>
      </c>
      <c r="N39" s="42">
        <v>101</v>
      </c>
      <c r="O39" s="11"/>
      <c r="P39" s="33"/>
      <c r="Q39" s="33">
        <v>3</v>
      </c>
      <c r="R39" s="34">
        <v>120</v>
      </c>
      <c r="S39" s="34" t="s">
        <v>65</v>
      </c>
      <c r="T39" s="35"/>
      <c r="U39" s="13"/>
      <c r="V39" s="9"/>
    </row>
    <row r="40" spans="1:42" ht="24.95" hidden="1" customHeight="1" x14ac:dyDescent="0.2">
      <c r="A40" s="146">
        <f>Schedule!B$13</f>
        <v>45616</v>
      </c>
      <c r="B40" s="147">
        <f>Schedule!C$13</f>
        <v>45616</v>
      </c>
      <c r="C40" s="146" t="str">
        <f>Schedule!D$13</f>
        <v>B</v>
      </c>
      <c r="D40" s="192">
        <f>Schedule!E$13</f>
        <v>0.33333333333333331</v>
      </c>
      <c r="E40" s="192">
        <f>Schedule!F$13</f>
        <v>0.91666666666666663</v>
      </c>
      <c r="F40" s="190" t="str">
        <f>Schedule!G$13</f>
        <v>Santa Cruz de Tenerife</v>
      </c>
      <c r="G40" s="195" t="str">
        <f>Schedule!H$13</f>
        <v>ESSCT</v>
      </c>
      <c r="H40" s="198" t="s">
        <v>197</v>
      </c>
      <c r="I40" s="199" t="s">
        <v>198</v>
      </c>
      <c r="J40" s="17">
        <v>39</v>
      </c>
      <c r="K40" s="72">
        <v>0.60763888888888895</v>
      </c>
      <c r="L40" s="18">
        <f>Table1[[#This Row],[Depart]]+Table1[[#This Row],[Dur''n]]</f>
        <v>0.79513888888888895</v>
      </c>
      <c r="M40" s="18">
        <v>0.1875</v>
      </c>
      <c r="N40" s="42">
        <v>32</v>
      </c>
      <c r="O40" s="11"/>
      <c r="P40" s="33"/>
      <c r="Q40" s="33">
        <v>1</v>
      </c>
      <c r="R40" s="34">
        <v>40</v>
      </c>
      <c r="S40" s="34"/>
      <c r="T40" s="35"/>
      <c r="U40" s="13"/>
      <c r="V40" s="9"/>
    </row>
    <row r="41" spans="1:42" ht="24.95" hidden="1" customHeight="1" x14ac:dyDescent="0.2">
      <c r="A41" s="146">
        <f>Schedule!B$14</f>
        <v>45617</v>
      </c>
      <c r="B41" s="147">
        <f>Schedule!C$14</f>
        <v>45617</v>
      </c>
      <c r="C41" s="146" t="str">
        <f>Schedule!D$14</f>
        <v>B</v>
      </c>
      <c r="D41" s="192">
        <f>Schedule!E$14</f>
        <v>0.33333333333333331</v>
      </c>
      <c r="E41" s="192">
        <f>Schedule!F$14</f>
        <v>0.95833333333333337</v>
      </c>
      <c r="F41" s="190" t="str">
        <f>Schedule!G$14</f>
        <v>San Sebastian de la Gomera</v>
      </c>
      <c r="G41" s="195" t="str">
        <f>Schedule!H$14</f>
        <v>ESSSG</v>
      </c>
      <c r="H41" s="198" t="s">
        <v>205</v>
      </c>
      <c r="I41" s="199" t="s">
        <v>206</v>
      </c>
      <c r="J41" s="17">
        <v>39</v>
      </c>
      <c r="K41" s="72">
        <v>0.36458333333333331</v>
      </c>
      <c r="L41" s="18">
        <f>Table1[[#This Row],[Depart]]+Table1[[#This Row],[Dur''n]]</f>
        <v>0.55208333333333326</v>
      </c>
      <c r="M41" s="18">
        <v>0.1875</v>
      </c>
      <c r="N41" s="42">
        <v>61</v>
      </c>
      <c r="O41" s="11"/>
      <c r="P41" s="33" t="s">
        <v>343</v>
      </c>
      <c r="Q41" s="33">
        <v>2</v>
      </c>
      <c r="R41" s="34">
        <v>54</v>
      </c>
      <c r="S41" s="34" t="s">
        <v>1</v>
      </c>
      <c r="T41" s="35"/>
      <c r="U41" s="13"/>
      <c r="V41" s="9"/>
    </row>
    <row r="42" spans="1:42" ht="24.95" hidden="1" customHeight="1" x14ac:dyDescent="0.2">
      <c r="A42" s="146">
        <f>Schedule!B$14</f>
        <v>45617</v>
      </c>
      <c r="B42" s="147">
        <f>Schedule!C$14</f>
        <v>45617</v>
      </c>
      <c r="C42" s="146" t="str">
        <f>Schedule!D$14</f>
        <v>B</v>
      </c>
      <c r="D42" s="192">
        <f>Schedule!E$14</f>
        <v>0.33333333333333331</v>
      </c>
      <c r="E42" s="192">
        <f>Schedule!F$14</f>
        <v>0.95833333333333337</v>
      </c>
      <c r="F42" s="190" t="str">
        <f>Schedule!G$14</f>
        <v>San Sebastian de la Gomera</v>
      </c>
      <c r="G42" s="195" t="str">
        <f>Schedule!H$14</f>
        <v>ESSSG</v>
      </c>
      <c r="H42" s="206" t="s">
        <v>353</v>
      </c>
      <c r="I42" s="199" t="s">
        <v>355</v>
      </c>
      <c r="J42" s="17">
        <v>35</v>
      </c>
      <c r="K42" s="72">
        <v>0.37847222222222227</v>
      </c>
      <c r="L42" s="18">
        <f>Table1[[#This Row],[Depart]]+Table1[[#This Row],[Dur''n]]</f>
        <v>0.54513888888888895</v>
      </c>
      <c r="M42" s="18">
        <v>0.16666666666666666</v>
      </c>
      <c r="N42" s="42">
        <v>146</v>
      </c>
      <c r="O42" s="11"/>
      <c r="P42" s="149" t="s">
        <v>343</v>
      </c>
      <c r="Q42" s="149">
        <v>2</v>
      </c>
      <c r="R42" s="34">
        <v>100</v>
      </c>
      <c r="S42" s="34" t="s">
        <v>1</v>
      </c>
      <c r="T42" s="35"/>
      <c r="U42" s="13"/>
      <c r="V42" s="9"/>
    </row>
    <row r="43" spans="1:42" s="144" customFormat="1" ht="24.95" hidden="1" customHeight="1" x14ac:dyDescent="0.2">
      <c r="A43" s="146">
        <f>Schedule!B$14</f>
        <v>45617</v>
      </c>
      <c r="B43" s="147">
        <f>Schedule!C$14</f>
        <v>45617</v>
      </c>
      <c r="C43" s="146" t="str">
        <f>Schedule!D$14</f>
        <v>B</v>
      </c>
      <c r="D43" s="192">
        <f>Schedule!E$14</f>
        <v>0.33333333333333331</v>
      </c>
      <c r="E43" s="192">
        <f>Schedule!F$14</f>
        <v>0.95833333333333337</v>
      </c>
      <c r="F43" s="190" t="str">
        <f>Schedule!G$14</f>
        <v>San Sebastian de la Gomera</v>
      </c>
      <c r="G43" s="195" t="str">
        <f>Schedule!H$14</f>
        <v>ESSSG</v>
      </c>
      <c r="H43" s="206" t="s">
        <v>354</v>
      </c>
      <c r="I43" s="199" t="s">
        <v>356</v>
      </c>
      <c r="J43" s="141">
        <v>35</v>
      </c>
      <c r="K43" s="142">
        <v>0.58680555555555558</v>
      </c>
      <c r="L43" s="18">
        <f>Table1[[#This Row],[Depart]]+Table1[[#This Row],[Dur''n]]</f>
        <v>0.75347222222222221</v>
      </c>
      <c r="M43" s="18">
        <v>0.16666666666666666</v>
      </c>
      <c r="N43" s="152">
        <v>146</v>
      </c>
      <c r="O43" s="139"/>
      <c r="P43" s="149" t="s">
        <v>343</v>
      </c>
      <c r="Q43" s="149">
        <v>2</v>
      </c>
      <c r="R43" s="150">
        <v>100</v>
      </c>
      <c r="S43" s="150" t="s">
        <v>1</v>
      </c>
      <c r="T43" s="151"/>
      <c r="U43" s="140"/>
      <c r="V43" s="138"/>
    </row>
    <row r="44" spans="1:42" ht="24.95" hidden="1" customHeight="1" x14ac:dyDescent="0.2">
      <c r="A44" s="146">
        <f>Schedule!B$14</f>
        <v>45617</v>
      </c>
      <c r="B44" s="147">
        <f>Schedule!C$14</f>
        <v>45617</v>
      </c>
      <c r="C44" s="146" t="str">
        <f>Schedule!D$14</f>
        <v>B</v>
      </c>
      <c r="D44" s="192">
        <f>Schedule!E$14</f>
        <v>0.33333333333333331</v>
      </c>
      <c r="E44" s="192">
        <f>Schedule!F$14</f>
        <v>0.95833333333333337</v>
      </c>
      <c r="F44" s="190" t="str">
        <f>Schedule!G$14</f>
        <v>San Sebastian de la Gomera</v>
      </c>
      <c r="G44" s="195" t="str">
        <f>Schedule!H$14</f>
        <v>ESSSG</v>
      </c>
      <c r="H44" s="198" t="s">
        <v>207</v>
      </c>
      <c r="I44" s="199" t="s">
        <v>208</v>
      </c>
      <c r="J44" s="17">
        <v>35</v>
      </c>
      <c r="K44" s="72">
        <v>0.38541666666666669</v>
      </c>
      <c r="L44" s="18">
        <f>Table1[[#This Row],[Depart]]+Table1[[#This Row],[Dur''n]]</f>
        <v>0.55208333333333337</v>
      </c>
      <c r="M44" s="18">
        <v>0.16666666666666666</v>
      </c>
      <c r="N44" s="42">
        <v>78</v>
      </c>
      <c r="O44" s="11"/>
      <c r="P44" s="149" t="s">
        <v>343</v>
      </c>
      <c r="Q44" s="149">
        <v>2</v>
      </c>
      <c r="R44" s="34">
        <v>100</v>
      </c>
      <c r="S44" s="34" t="s">
        <v>1</v>
      </c>
      <c r="T44" s="35"/>
      <c r="U44" s="13"/>
      <c r="V44" s="9"/>
    </row>
    <row r="45" spans="1:42" ht="24.95" customHeight="1" x14ac:dyDescent="0.2">
      <c r="A45" s="146">
        <f>Schedule!B$14</f>
        <v>45617</v>
      </c>
      <c r="B45" s="147">
        <f>Schedule!C$14</f>
        <v>45617</v>
      </c>
      <c r="C45" s="146" t="str">
        <f>Schedule!D$14</f>
        <v>B</v>
      </c>
      <c r="D45" s="192">
        <f>Schedule!E$14</f>
        <v>0.33333333333333331</v>
      </c>
      <c r="E45" s="192">
        <f>Schedule!F$14</f>
        <v>0.95833333333333337</v>
      </c>
      <c r="F45" s="190" t="str">
        <f>Schedule!G$14</f>
        <v>San Sebastian de la Gomera</v>
      </c>
      <c r="G45" s="195" t="str">
        <f>Schedule!H$14</f>
        <v>ESSSG</v>
      </c>
      <c r="H45" s="198" t="s">
        <v>203</v>
      </c>
      <c r="I45" s="199" t="s">
        <v>204</v>
      </c>
      <c r="J45" s="17">
        <v>65</v>
      </c>
      <c r="K45" s="72">
        <v>0.3923611111111111</v>
      </c>
      <c r="L45" s="18">
        <f>Table1[[#This Row],[Depart]]+Table1[[#This Row],[Dur''n]]</f>
        <v>0.72569444444444442</v>
      </c>
      <c r="M45" s="18">
        <v>0.33333333333333331</v>
      </c>
      <c r="N45" s="42">
        <v>90</v>
      </c>
      <c r="O45" s="11"/>
      <c r="P45" s="149" t="s">
        <v>343</v>
      </c>
      <c r="Q45" s="149">
        <v>2</v>
      </c>
      <c r="R45" s="34">
        <v>120</v>
      </c>
      <c r="S45" s="34" t="s">
        <v>65</v>
      </c>
      <c r="T45" s="35"/>
      <c r="U45" s="13"/>
      <c r="V45" s="9"/>
    </row>
    <row r="46" spans="1:42" ht="24.95" hidden="1" customHeight="1" x14ac:dyDescent="0.2">
      <c r="A46" s="146">
        <f>Schedule!B$15</f>
        <v>45618</v>
      </c>
      <c r="B46" s="147">
        <f>Schedule!C$15</f>
        <v>45618</v>
      </c>
      <c r="C46" s="146" t="str">
        <f>Schedule!D$15</f>
        <v>B</v>
      </c>
      <c r="D46" s="192">
        <f>Schedule!E$15</f>
        <v>0.33333333333333331</v>
      </c>
      <c r="E46" s="192">
        <f>Schedule!F$15</f>
        <v>0.79166666666666663</v>
      </c>
      <c r="F46" s="190" t="str">
        <f>Schedule!G$15</f>
        <v>Santa Cruz de La Palma</v>
      </c>
      <c r="G46" s="195" t="str">
        <f>Schedule!H$15</f>
        <v>ESSPC</v>
      </c>
      <c r="H46" s="206" t="s">
        <v>357</v>
      </c>
      <c r="I46" s="199" t="s">
        <v>365</v>
      </c>
      <c r="J46" s="17">
        <v>45</v>
      </c>
      <c r="K46" s="72">
        <v>0.36805555555555558</v>
      </c>
      <c r="L46" s="18">
        <f>Table1[[#This Row],[Depart]]+Table1[[#This Row],[Dur''n]]</f>
        <v>0.4513888888888889</v>
      </c>
      <c r="M46" s="18">
        <v>8.3333333333333329E-2</v>
      </c>
      <c r="N46" s="42">
        <v>35</v>
      </c>
      <c r="O46" s="11"/>
      <c r="P46" s="33"/>
      <c r="Q46" s="33">
        <v>1</v>
      </c>
      <c r="R46" s="34">
        <v>45</v>
      </c>
      <c r="S46" s="34"/>
      <c r="T46" s="35"/>
      <c r="U46" s="13"/>
      <c r="V46" s="9"/>
    </row>
    <row r="47" spans="1:42" ht="24.95" hidden="1" customHeight="1" x14ac:dyDescent="0.2">
      <c r="A47" s="146">
        <f>Schedule!B$15</f>
        <v>45618</v>
      </c>
      <c r="B47" s="147">
        <f>Schedule!C$15</f>
        <v>45618</v>
      </c>
      <c r="C47" s="146" t="str">
        <f>Schedule!D$15</f>
        <v>B</v>
      </c>
      <c r="D47" s="192">
        <f>Schedule!E$15</f>
        <v>0.33333333333333331</v>
      </c>
      <c r="E47" s="192">
        <f>Schedule!F$15</f>
        <v>0.79166666666666663</v>
      </c>
      <c r="F47" s="190" t="str">
        <f>Schedule!G$15</f>
        <v>Santa Cruz de La Palma</v>
      </c>
      <c r="G47" s="195" t="str">
        <f>Schedule!H$15</f>
        <v>ESSPC</v>
      </c>
      <c r="H47" s="198" t="s">
        <v>211</v>
      </c>
      <c r="I47" s="199" t="s">
        <v>212</v>
      </c>
      <c r="J47" s="17">
        <v>45</v>
      </c>
      <c r="K47" s="72">
        <v>0.375</v>
      </c>
      <c r="L47" s="18">
        <f>Table1[[#This Row],[Depart]]+Table1[[#This Row],[Dur''n]]</f>
        <v>0.54166666666666663</v>
      </c>
      <c r="M47" s="18">
        <v>0.16666666666666666</v>
      </c>
      <c r="N47" s="42">
        <v>89</v>
      </c>
      <c r="O47" s="11">
        <v>7</v>
      </c>
      <c r="P47" s="33"/>
      <c r="Q47" s="33">
        <v>3</v>
      </c>
      <c r="R47" s="34">
        <v>135</v>
      </c>
      <c r="S47" s="34"/>
      <c r="T47" s="35"/>
      <c r="U47" s="13"/>
      <c r="V47" s="9"/>
    </row>
    <row r="48" spans="1:42" ht="24.95" hidden="1" customHeight="1" x14ac:dyDescent="0.2">
      <c r="A48" s="146">
        <f>Schedule!B$15</f>
        <v>45618</v>
      </c>
      <c r="B48" s="147">
        <f>Schedule!C$15</f>
        <v>45618</v>
      </c>
      <c r="C48" s="146" t="str">
        <f>Schedule!D$15</f>
        <v>B</v>
      </c>
      <c r="D48" s="192">
        <f>Schedule!E$15</f>
        <v>0.33333333333333331</v>
      </c>
      <c r="E48" s="192">
        <f>Schedule!F$15</f>
        <v>0.79166666666666663</v>
      </c>
      <c r="F48" s="190" t="str">
        <f>Schedule!G$15</f>
        <v>Santa Cruz de La Palma</v>
      </c>
      <c r="G48" s="195" t="str">
        <f>Schedule!H$15</f>
        <v>ESSPC</v>
      </c>
      <c r="H48" s="206" t="s">
        <v>358</v>
      </c>
      <c r="I48" s="199" t="s">
        <v>364</v>
      </c>
      <c r="J48" s="17">
        <v>29</v>
      </c>
      <c r="K48" s="72">
        <v>0.39930555555555558</v>
      </c>
      <c r="L48" s="18">
        <f>Table1[[#This Row],[Depart]]+Table1[[#This Row],[Dur''n]]</f>
        <v>0.46180555555555558</v>
      </c>
      <c r="M48" s="18">
        <v>6.25E-2</v>
      </c>
      <c r="N48" s="42">
        <v>40</v>
      </c>
      <c r="O48" s="11"/>
      <c r="P48" s="33"/>
      <c r="Q48" s="33">
        <v>1</v>
      </c>
      <c r="R48" s="34">
        <v>34</v>
      </c>
      <c r="S48" s="34"/>
      <c r="T48" s="35"/>
      <c r="U48" s="13"/>
      <c r="V48" s="9"/>
    </row>
    <row r="49" spans="1:22" s="144" customFormat="1" ht="24.95" hidden="1" customHeight="1" x14ac:dyDescent="0.2">
      <c r="A49" s="146">
        <f>Schedule!B$15</f>
        <v>45618</v>
      </c>
      <c r="B49" s="147">
        <f>Schedule!C$15</f>
        <v>45618</v>
      </c>
      <c r="C49" s="146" t="str">
        <f>Schedule!D$15</f>
        <v>B</v>
      </c>
      <c r="D49" s="192">
        <f>Schedule!E$15</f>
        <v>0.33333333333333331</v>
      </c>
      <c r="E49" s="192">
        <f>Schedule!F$15</f>
        <v>0.79166666666666663</v>
      </c>
      <c r="F49" s="190" t="str">
        <f>Schedule!G$15</f>
        <v>Santa Cruz de La Palma</v>
      </c>
      <c r="G49" s="195" t="str">
        <f>Schedule!H$15</f>
        <v>ESSPC</v>
      </c>
      <c r="H49" s="206" t="s">
        <v>359</v>
      </c>
      <c r="I49" s="199" t="s">
        <v>366</v>
      </c>
      <c r="J49" s="141">
        <v>45</v>
      </c>
      <c r="K49" s="142">
        <v>0.46875</v>
      </c>
      <c r="L49" s="18">
        <f>Table1[[#This Row],[Depart]]+Table1[[#This Row],[Dur''n]]</f>
        <v>0.55208333333333337</v>
      </c>
      <c r="M49" s="18">
        <v>8.3333333333333329E-2</v>
      </c>
      <c r="N49" s="152">
        <v>34</v>
      </c>
      <c r="O49" s="139"/>
      <c r="P49" s="149"/>
      <c r="Q49" s="149">
        <v>1</v>
      </c>
      <c r="R49" s="150">
        <v>45</v>
      </c>
      <c r="S49" s="150"/>
      <c r="T49" s="151"/>
      <c r="U49" s="140"/>
      <c r="V49" s="138"/>
    </row>
    <row r="50" spans="1:22" ht="24.95" hidden="1" customHeight="1" x14ac:dyDescent="0.2">
      <c r="A50" s="146">
        <f>Schedule!B$15</f>
        <v>45618</v>
      </c>
      <c r="B50" s="147">
        <f>Schedule!C$15</f>
        <v>45618</v>
      </c>
      <c r="C50" s="146" t="str">
        <f>Schedule!D$15</f>
        <v>B</v>
      </c>
      <c r="D50" s="192">
        <f>Schedule!E$15</f>
        <v>0.33333333333333331</v>
      </c>
      <c r="E50" s="192">
        <f>Schedule!F$15</f>
        <v>0.79166666666666663</v>
      </c>
      <c r="F50" s="190" t="str">
        <f>Schedule!G$15</f>
        <v>Santa Cruz de La Palma</v>
      </c>
      <c r="G50" s="195" t="str">
        <f>Schedule!H$15</f>
        <v>ESSPC</v>
      </c>
      <c r="H50" s="206" t="s">
        <v>360</v>
      </c>
      <c r="I50" s="199" t="s">
        <v>363</v>
      </c>
      <c r="J50" s="17">
        <v>29</v>
      </c>
      <c r="K50" s="72">
        <v>0.4826388888888889</v>
      </c>
      <c r="L50" s="18">
        <f>Table1[[#This Row],[Depart]]+Table1[[#This Row],[Dur''n]]</f>
        <v>0.54513888888888884</v>
      </c>
      <c r="M50" s="18">
        <v>6.25E-2</v>
      </c>
      <c r="N50" s="42">
        <v>40</v>
      </c>
      <c r="O50" s="11"/>
      <c r="P50" s="33"/>
      <c r="Q50" s="33">
        <v>1</v>
      </c>
      <c r="R50" s="34">
        <v>34</v>
      </c>
      <c r="S50" s="34"/>
      <c r="T50" s="35"/>
      <c r="U50" s="13"/>
      <c r="V50" s="9"/>
    </row>
    <row r="51" spans="1:22" s="144" customFormat="1" ht="24.95" hidden="1" customHeight="1" x14ac:dyDescent="0.2">
      <c r="A51" s="146">
        <f>Schedule!B$15</f>
        <v>45618</v>
      </c>
      <c r="B51" s="147">
        <f>Schedule!C$15</f>
        <v>45618</v>
      </c>
      <c r="C51" s="146" t="str">
        <f>Schedule!D$15</f>
        <v>B</v>
      </c>
      <c r="D51" s="192">
        <f>Schedule!E$15</f>
        <v>0.33333333333333331</v>
      </c>
      <c r="E51" s="192">
        <f>Schedule!F$15</f>
        <v>0.79166666666666663</v>
      </c>
      <c r="F51" s="190" t="str">
        <f>Schedule!G$15</f>
        <v>Santa Cruz de La Palma</v>
      </c>
      <c r="G51" s="195" t="str">
        <f>Schedule!H$15</f>
        <v>ESSPC</v>
      </c>
      <c r="H51" s="198" t="s">
        <v>209</v>
      </c>
      <c r="I51" s="199" t="s">
        <v>210</v>
      </c>
      <c r="J51" s="141">
        <v>45</v>
      </c>
      <c r="K51" s="142">
        <v>0.5625</v>
      </c>
      <c r="L51" s="18">
        <f>Table1[[#This Row],[Depart]]+Table1[[#This Row],[Dur''n]]</f>
        <v>0.75</v>
      </c>
      <c r="M51" s="18">
        <v>0.1875</v>
      </c>
      <c r="N51" s="152">
        <v>85</v>
      </c>
      <c r="O51" s="139"/>
      <c r="P51" s="149"/>
      <c r="Q51" s="149">
        <v>2</v>
      </c>
      <c r="R51" s="150">
        <v>90</v>
      </c>
      <c r="S51" s="150"/>
      <c r="T51" s="151"/>
      <c r="U51" s="140"/>
      <c r="V51" s="138"/>
    </row>
    <row r="52" spans="1:22" s="144" customFormat="1" ht="24.95" hidden="1" customHeight="1" x14ac:dyDescent="0.2">
      <c r="A52" s="146">
        <f>Schedule!B$15</f>
        <v>45618</v>
      </c>
      <c r="B52" s="147">
        <f>Schedule!C$15</f>
        <v>45618</v>
      </c>
      <c r="C52" s="146" t="str">
        <f>Schedule!D$15</f>
        <v>B</v>
      </c>
      <c r="D52" s="192">
        <f>Schedule!E$15</f>
        <v>0.33333333333333331</v>
      </c>
      <c r="E52" s="192">
        <f>Schedule!F$15</f>
        <v>0.79166666666666663</v>
      </c>
      <c r="F52" s="190" t="str">
        <f>Schedule!G$15</f>
        <v>Santa Cruz de La Palma</v>
      </c>
      <c r="G52" s="195" t="str">
        <f>Schedule!H$15</f>
        <v>ESSPC</v>
      </c>
      <c r="H52" s="206" t="s">
        <v>361</v>
      </c>
      <c r="I52" s="199" t="s">
        <v>362</v>
      </c>
      <c r="J52" s="141">
        <v>29</v>
      </c>
      <c r="K52" s="142">
        <v>0.56597222222222221</v>
      </c>
      <c r="L52" s="18">
        <f>Table1[[#This Row],[Depart]]+Table1[[#This Row],[Dur''n]]</f>
        <v>0.62847222222222221</v>
      </c>
      <c r="M52" s="18">
        <v>6.25E-2</v>
      </c>
      <c r="N52" s="152">
        <v>38</v>
      </c>
      <c r="O52" s="139"/>
      <c r="P52" s="149"/>
      <c r="Q52" s="149">
        <v>1</v>
      </c>
      <c r="R52" s="150">
        <v>34</v>
      </c>
      <c r="S52" s="150"/>
      <c r="T52" s="151"/>
      <c r="U52" s="140"/>
      <c r="V52" s="138"/>
    </row>
    <row r="53" spans="1:22" ht="24.95" hidden="1" customHeight="1" x14ac:dyDescent="0.2">
      <c r="A53" s="146">
        <f>Schedule!B$16</f>
        <v>45619</v>
      </c>
      <c r="B53" s="147">
        <f>Schedule!C$16</f>
        <v>45619</v>
      </c>
      <c r="C53" s="146" t="str">
        <f>Schedule!D$16</f>
        <v>B</v>
      </c>
      <c r="D53" s="192">
        <f>Schedule!E$16</f>
        <v>0.5</v>
      </c>
      <c r="E53" s="192" t="str">
        <f>Schedule!F$16</f>
        <v>-</v>
      </c>
      <c r="F53" s="190" t="str">
        <f>Schedule!G$16</f>
        <v>Funchal, Madeira</v>
      </c>
      <c r="G53" s="195" t="str">
        <f>Schedule!H$16</f>
        <v>PTFNC</v>
      </c>
      <c r="H53" s="198" t="s">
        <v>213</v>
      </c>
      <c r="I53" s="199" t="s">
        <v>214</v>
      </c>
      <c r="J53" s="17">
        <v>25</v>
      </c>
      <c r="K53" s="72">
        <v>0.56597222222222221</v>
      </c>
      <c r="L53" s="18">
        <f>Table1[[#This Row],[Depart]]+Table1[[#This Row],[Dur''n]]</f>
        <v>0.73263888888888884</v>
      </c>
      <c r="M53" s="18">
        <v>0.16666666666666666</v>
      </c>
      <c r="N53" s="42">
        <v>15</v>
      </c>
      <c r="O53" s="11"/>
      <c r="P53" s="33"/>
      <c r="Q53" s="33">
        <v>1</v>
      </c>
      <c r="R53" s="34">
        <v>40</v>
      </c>
      <c r="S53" s="34"/>
      <c r="T53" s="35" t="s">
        <v>305</v>
      </c>
      <c r="U53" s="13"/>
      <c r="V53" s="9"/>
    </row>
    <row r="54" spans="1:22" ht="24.95" hidden="1" customHeight="1" x14ac:dyDescent="0.2">
      <c r="A54" s="146">
        <f>Schedule!B$16</f>
        <v>45619</v>
      </c>
      <c r="B54" s="147">
        <f>Schedule!C$16</f>
        <v>45619</v>
      </c>
      <c r="C54" s="146" t="str">
        <f>Schedule!D$16</f>
        <v>B</v>
      </c>
      <c r="D54" s="192">
        <f>Schedule!E$16</f>
        <v>0.5</v>
      </c>
      <c r="E54" s="192" t="str">
        <f>Schedule!F$16</f>
        <v>-</v>
      </c>
      <c r="F54" s="190" t="str">
        <f>Schedule!G$16</f>
        <v>Funchal, Madeira</v>
      </c>
      <c r="G54" s="195" t="str">
        <f>Schedule!H$16</f>
        <v>PTFNC</v>
      </c>
      <c r="H54" s="198" t="s">
        <v>219</v>
      </c>
      <c r="I54" s="199" t="s">
        <v>220</v>
      </c>
      <c r="J54" s="17">
        <v>29</v>
      </c>
      <c r="K54" s="72">
        <v>0.57291666666666663</v>
      </c>
      <c r="L54" s="18">
        <f>Table1[[#This Row],[Depart]]+Table1[[#This Row],[Dur''n]]</f>
        <v>0.73958333333333326</v>
      </c>
      <c r="M54" s="18">
        <v>0.16666666666666666</v>
      </c>
      <c r="N54" s="42">
        <v>26</v>
      </c>
      <c r="O54" s="11"/>
      <c r="P54" s="33"/>
      <c r="Q54" s="33">
        <v>1</v>
      </c>
      <c r="R54" s="34">
        <v>50</v>
      </c>
      <c r="S54" s="34"/>
      <c r="T54" s="35"/>
      <c r="U54" s="13"/>
      <c r="V54" s="9"/>
    </row>
    <row r="55" spans="1:22" ht="24.95" hidden="1" customHeight="1" x14ac:dyDescent="0.2">
      <c r="A55" s="146">
        <f>Schedule!B$16</f>
        <v>45619</v>
      </c>
      <c r="B55" s="147">
        <f>Schedule!C$16</f>
        <v>45619</v>
      </c>
      <c r="C55" s="146" t="str">
        <f>Schedule!D$16</f>
        <v>B</v>
      </c>
      <c r="D55" s="192">
        <f>Schedule!E$16</f>
        <v>0.5</v>
      </c>
      <c r="E55" s="192" t="str">
        <f>Schedule!F$16</f>
        <v>-</v>
      </c>
      <c r="F55" s="190" t="str">
        <f>Schedule!G$16</f>
        <v>Funchal, Madeira</v>
      </c>
      <c r="G55" s="195" t="str">
        <f>Schedule!H$16</f>
        <v>PTFNC</v>
      </c>
      <c r="H55" s="198" t="s">
        <v>215</v>
      </c>
      <c r="I55" s="199" t="s">
        <v>216</v>
      </c>
      <c r="J55" s="17">
        <v>39</v>
      </c>
      <c r="K55" s="72">
        <v>0.61458333333333337</v>
      </c>
      <c r="L55" s="18">
        <f>Table1[[#This Row],[Depart]]+Table1[[#This Row],[Dur''n]]</f>
        <v>0.78125</v>
      </c>
      <c r="M55" s="18">
        <v>0.16666666666666666</v>
      </c>
      <c r="N55" s="42">
        <v>114</v>
      </c>
      <c r="O55" s="11"/>
      <c r="P55" s="33"/>
      <c r="Q55" s="33">
        <v>3</v>
      </c>
      <c r="R55" s="34">
        <v>120</v>
      </c>
      <c r="S55" s="34"/>
      <c r="T55" s="35"/>
      <c r="U55" s="13"/>
      <c r="V55" s="9"/>
    </row>
    <row r="56" spans="1:22" ht="24.95" hidden="1" customHeight="1" x14ac:dyDescent="0.2">
      <c r="A56" s="146">
        <f>Schedule!B$16</f>
        <v>45619</v>
      </c>
      <c r="B56" s="147">
        <f>Schedule!C$16</f>
        <v>45619</v>
      </c>
      <c r="C56" s="146" t="str">
        <f>Schedule!D$16</f>
        <v>B</v>
      </c>
      <c r="D56" s="192">
        <f>Schedule!E$16</f>
        <v>0.5</v>
      </c>
      <c r="E56" s="192" t="str">
        <f>Schedule!F$16</f>
        <v>-</v>
      </c>
      <c r="F56" s="190" t="str">
        <f>Schedule!G$16</f>
        <v>Funchal, Madeira</v>
      </c>
      <c r="G56" s="195" t="str">
        <f>Schedule!H$16</f>
        <v>PTFNC</v>
      </c>
      <c r="H56" s="198" t="s">
        <v>221</v>
      </c>
      <c r="I56" s="199" t="s">
        <v>222</v>
      </c>
      <c r="J56" s="17">
        <v>55</v>
      </c>
      <c r="K56" s="72">
        <v>0.58680555555555558</v>
      </c>
      <c r="L56" s="18">
        <f>Table1[[#This Row],[Depart]]+Table1[[#This Row],[Dur''n]]</f>
        <v>0.75347222222222221</v>
      </c>
      <c r="M56" s="18">
        <v>0.16666666666666666</v>
      </c>
      <c r="N56" s="42">
        <v>21</v>
      </c>
      <c r="O56" s="11"/>
      <c r="P56" s="33"/>
      <c r="Q56" s="33">
        <v>4</v>
      </c>
      <c r="R56" s="34">
        <v>24</v>
      </c>
      <c r="S56" s="34"/>
      <c r="T56" s="35"/>
      <c r="U56" s="13"/>
      <c r="V56" s="9"/>
    </row>
    <row r="57" spans="1:22" ht="24.95" hidden="1" customHeight="1" x14ac:dyDescent="0.2">
      <c r="A57" s="146">
        <f>Schedule!B$16</f>
        <v>45619</v>
      </c>
      <c r="B57" s="147">
        <f>Schedule!C$16</f>
        <v>45619</v>
      </c>
      <c r="C57" s="146" t="str">
        <f>Schedule!D$16</f>
        <v>B</v>
      </c>
      <c r="D57" s="192">
        <f>Schedule!E$16</f>
        <v>0.5</v>
      </c>
      <c r="E57" s="192" t="str">
        <f>Schedule!F$16</f>
        <v>-</v>
      </c>
      <c r="F57" s="190" t="str">
        <f>Schedule!G$16</f>
        <v>Funchal, Madeira</v>
      </c>
      <c r="G57" s="195" t="str">
        <f>Schedule!H$16</f>
        <v>PTFNC</v>
      </c>
      <c r="H57" s="198" t="s">
        <v>217</v>
      </c>
      <c r="I57" s="199" t="s">
        <v>218</v>
      </c>
      <c r="J57" s="17">
        <v>29</v>
      </c>
      <c r="K57" s="72">
        <v>0.59375</v>
      </c>
      <c r="L57" s="18">
        <f>Table1[[#This Row],[Depart]]+Table1[[#This Row],[Dur''n]]</f>
        <v>0.73958333333333337</v>
      </c>
      <c r="M57" s="18">
        <v>0.14583333333333334</v>
      </c>
      <c r="N57" s="42">
        <v>60</v>
      </c>
      <c r="O57" s="11"/>
      <c r="P57" s="33"/>
      <c r="Q57" s="33">
        <v>2</v>
      </c>
      <c r="R57" s="34">
        <v>80</v>
      </c>
      <c r="S57" s="34"/>
      <c r="T57" s="35"/>
      <c r="U57" s="13"/>
      <c r="V57" s="9"/>
    </row>
    <row r="58" spans="1:22" s="144" customFormat="1" ht="24.95" hidden="1" customHeight="1" x14ac:dyDescent="0.2">
      <c r="A58" s="146">
        <f>Schedule!B$16</f>
        <v>45619</v>
      </c>
      <c r="B58" s="147">
        <f>Schedule!C$16</f>
        <v>45619</v>
      </c>
      <c r="C58" s="146" t="str">
        <f>Schedule!D$16</f>
        <v>B</v>
      </c>
      <c r="D58" s="192">
        <f>Schedule!E$16</f>
        <v>0.5</v>
      </c>
      <c r="E58" s="192" t="str">
        <f>Schedule!F$16</f>
        <v>-</v>
      </c>
      <c r="F58" s="190" t="str">
        <f>Schedule!G$16</f>
        <v>Funchal, Madeira</v>
      </c>
      <c r="G58" s="195" t="str">
        <f>Schedule!H$16</f>
        <v>PTFNC</v>
      </c>
      <c r="H58" s="206" t="s">
        <v>285</v>
      </c>
      <c r="I58" s="199" t="s">
        <v>287</v>
      </c>
      <c r="J58" s="141">
        <v>29</v>
      </c>
      <c r="K58" s="142">
        <v>0.81597222222222221</v>
      </c>
      <c r="L58" s="18">
        <f>Table1[[#This Row],[Depart]]+Table1[[#This Row],[Dur''n]]</f>
        <v>0.92013888888888884</v>
      </c>
      <c r="M58" s="18">
        <v>0.10416666666666667</v>
      </c>
      <c r="N58" s="152">
        <v>55</v>
      </c>
      <c r="O58" s="139"/>
      <c r="P58" s="149"/>
      <c r="Q58" s="149">
        <v>2</v>
      </c>
      <c r="R58" s="150">
        <v>70</v>
      </c>
      <c r="S58" s="150"/>
      <c r="T58" s="151"/>
      <c r="U58" s="140"/>
      <c r="V58" s="138"/>
    </row>
    <row r="59" spans="1:22" ht="24.95" hidden="1" customHeight="1" x14ac:dyDescent="0.2">
      <c r="A59" s="146">
        <f>Schedule!B$16</f>
        <v>45619</v>
      </c>
      <c r="B59" s="147">
        <f>Schedule!C$16</f>
        <v>45619</v>
      </c>
      <c r="C59" s="146" t="str">
        <f>Schedule!D$16</f>
        <v>B</v>
      </c>
      <c r="D59" s="192">
        <f>Schedule!E$16</f>
        <v>0.5</v>
      </c>
      <c r="E59" s="192" t="str">
        <f>Schedule!F$16</f>
        <v>-</v>
      </c>
      <c r="F59" s="190" t="str">
        <f>Schedule!G$16</f>
        <v>Funchal, Madeira</v>
      </c>
      <c r="G59" s="195" t="str">
        <f>Schedule!H$16</f>
        <v>PTFNC</v>
      </c>
      <c r="H59" s="206" t="s">
        <v>286</v>
      </c>
      <c r="I59" s="199" t="s">
        <v>288</v>
      </c>
      <c r="J59" s="17">
        <v>29</v>
      </c>
      <c r="K59" s="72">
        <v>0.83680555555555547</v>
      </c>
      <c r="L59" s="18">
        <f>Table1[[#This Row],[Depart]]+Table1[[#This Row],[Dur''n]]</f>
        <v>0.9409722222222221</v>
      </c>
      <c r="M59" s="18">
        <v>0.10416666666666667</v>
      </c>
      <c r="N59" s="42">
        <v>55</v>
      </c>
      <c r="O59" s="11"/>
      <c r="P59" s="33"/>
      <c r="Q59" s="33">
        <v>2</v>
      </c>
      <c r="R59" s="34">
        <v>70</v>
      </c>
      <c r="S59" s="34"/>
      <c r="T59" s="35"/>
      <c r="U59" s="13"/>
      <c r="V59" s="9"/>
    </row>
    <row r="60" spans="1:22" ht="24.95" customHeight="1" x14ac:dyDescent="0.2">
      <c r="A60" s="146">
        <f>Schedule!B$17</f>
        <v>45620</v>
      </c>
      <c r="B60" s="147">
        <f>Schedule!C$17</f>
        <v>45620</v>
      </c>
      <c r="C60" s="146" t="str">
        <f>Schedule!D$17</f>
        <v>B</v>
      </c>
      <c r="D60" s="192" t="str">
        <f>Schedule!E$17</f>
        <v>-</v>
      </c>
      <c r="E60" s="192">
        <f>Schedule!F$17</f>
        <v>0.75</v>
      </c>
      <c r="F60" s="190" t="str">
        <f>Schedule!G$17</f>
        <v>Funchal, Madeira</v>
      </c>
      <c r="G60" s="195" t="str">
        <f>Schedule!H$17</f>
        <v>PTFNC</v>
      </c>
      <c r="H60" s="198" t="s">
        <v>223</v>
      </c>
      <c r="I60" s="199" t="s">
        <v>224</v>
      </c>
      <c r="J60" s="17">
        <v>59</v>
      </c>
      <c r="K60" s="72">
        <v>0.36458333333333331</v>
      </c>
      <c r="L60" s="18">
        <f>Table1[[#This Row],[Depart]]+Table1[[#This Row],[Dur''n]]</f>
        <v>0.69791666666666663</v>
      </c>
      <c r="M60" s="18">
        <v>0.33333333333333331</v>
      </c>
      <c r="N60" s="42">
        <v>74</v>
      </c>
      <c r="O60" s="11"/>
      <c r="P60" s="93"/>
      <c r="Q60" s="93">
        <v>2</v>
      </c>
      <c r="R60" s="34">
        <v>80</v>
      </c>
      <c r="S60" s="34" t="s">
        <v>65</v>
      </c>
      <c r="T60" s="35"/>
      <c r="U60" s="13"/>
      <c r="V60" s="9"/>
    </row>
    <row r="61" spans="1:22" ht="24.95" customHeight="1" x14ac:dyDescent="0.2">
      <c r="A61" s="146">
        <f>Schedule!B$17</f>
        <v>45620</v>
      </c>
      <c r="B61" s="147">
        <f>Schedule!C$17</f>
        <v>45620</v>
      </c>
      <c r="C61" s="146" t="str">
        <f>Schedule!D$17</f>
        <v>B</v>
      </c>
      <c r="D61" s="192" t="str">
        <f>Schedule!E$17</f>
        <v>-</v>
      </c>
      <c r="E61" s="192">
        <f>Schedule!F$17</f>
        <v>0.75</v>
      </c>
      <c r="F61" s="190" t="str">
        <f>Schedule!G$17</f>
        <v>Funchal, Madeira</v>
      </c>
      <c r="G61" s="195" t="str">
        <f>Schedule!H$17</f>
        <v>PTFNC</v>
      </c>
      <c r="H61" s="198" t="s">
        <v>225</v>
      </c>
      <c r="I61" s="199" t="s">
        <v>226</v>
      </c>
      <c r="J61" s="17">
        <v>59</v>
      </c>
      <c r="K61" s="72">
        <v>0.37152777777777773</v>
      </c>
      <c r="L61" s="18">
        <f>Table1[[#This Row],[Depart]]+Table1[[#This Row],[Dur''n]]</f>
        <v>0.70486111111111105</v>
      </c>
      <c r="M61" s="18">
        <v>0.33333333333333331</v>
      </c>
      <c r="N61" s="42">
        <v>48</v>
      </c>
      <c r="O61" s="11"/>
      <c r="P61" s="33"/>
      <c r="Q61" s="33">
        <v>1</v>
      </c>
      <c r="R61" s="34">
        <v>80</v>
      </c>
      <c r="S61" s="34" t="s">
        <v>65</v>
      </c>
      <c r="T61" s="35"/>
      <c r="U61" s="13"/>
      <c r="V61" s="9"/>
    </row>
    <row r="62" spans="1:22" ht="24.95" hidden="1" customHeight="1" x14ac:dyDescent="0.2">
      <c r="A62" s="146">
        <f>Schedule!B$17</f>
        <v>45620</v>
      </c>
      <c r="B62" s="147">
        <f>Schedule!C$17</f>
        <v>45620</v>
      </c>
      <c r="C62" s="146" t="str">
        <f>Schedule!D$17</f>
        <v>B</v>
      </c>
      <c r="D62" s="192" t="str">
        <f>Schedule!E$17</f>
        <v>-</v>
      </c>
      <c r="E62" s="192">
        <f>Schedule!F$17</f>
        <v>0.75</v>
      </c>
      <c r="F62" s="190" t="str">
        <f>Schedule!G$17</f>
        <v>Funchal, Madeira</v>
      </c>
      <c r="G62" s="195" t="str">
        <f>Schedule!H$17</f>
        <v>PTFNC</v>
      </c>
      <c r="H62" s="198" t="s">
        <v>228</v>
      </c>
      <c r="I62" s="199" t="s">
        <v>216</v>
      </c>
      <c r="J62" s="17">
        <v>39</v>
      </c>
      <c r="K62" s="72">
        <v>0.37847222222222227</v>
      </c>
      <c r="L62" s="18">
        <f>Table1[[#This Row],[Depart]]+Table1[[#This Row],[Dur''n]]</f>
        <v>0.54513888888888895</v>
      </c>
      <c r="M62" s="18">
        <v>0.16666666666666666</v>
      </c>
      <c r="N62" s="42">
        <v>29</v>
      </c>
      <c r="O62" s="11"/>
      <c r="P62" s="149"/>
      <c r="Q62" s="149">
        <v>1</v>
      </c>
      <c r="R62" s="34">
        <v>40</v>
      </c>
      <c r="S62" s="34"/>
      <c r="T62" s="151" t="s">
        <v>306</v>
      </c>
      <c r="U62" s="13"/>
      <c r="V62" s="9"/>
    </row>
    <row r="63" spans="1:22" ht="24.95" hidden="1" customHeight="1" x14ac:dyDescent="0.2">
      <c r="A63" s="146">
        <f>Schedule!B$17</f>
        <v>45620</v>
      </c>
      <c r="B63" s="147">
        <f>Schedule!C$17</f>
        <v>45620</v>
      </c>
      <c r="C63" s="146" t="str">
        <f>Schedule!D$17</f>
        <v>B</v>
      </c>
      <c r="D63" s="192" t="str">
        <f>Schedule!E$17</f>
        <v>-</v>
      </c>
      <c r="E63" s="192">
        <f>Schedule!F$17</f>
        <v>0.75</v>
      </c>
      <c r="F63" s="190" t="str">
        <f>Schedule!G$17</f>
        <v>Funchal, Madeira</v>
      </c>
      <c r="G63" s="195" t="str">
        <f>Schedule!H$17</f>
        <v>PTFNC</v>
      </c>
      <c r="H63" s="198" t="s">
        <v>231</v>
      </c>
      <c r="I63" s="199" t="s">
        <v>222</v>
      </c>
      <c r="J63" s="17">
        <v>55</v>
      </c>
      <c r="K63" s="72">
        <v>0.38541666666666669</v>
      </c>
      <c r="L63" s="18">
        <f>Table1[[#This Row],[Depart]]+Table1[[#This Row],[Dur''n]]</f>
        <v>0.55208333333333337</v>
      </c>
      <c r="M63" s="18">
        <v>0.16666666666666666</v>
      </c>
      <c r="N63" s="42">
        <v>24</v>
      </c>
      <c r="O63" s="11"/>
      <c r="P63" s="33"/>
      <c r="Q63" s="33">
        <v>5</v>
      </c>
      <c r="R63" s="34">
        <v>30</v>
      </c>
      <c r="S63" s="34"/>
      <c r="T63" s="35"/>
      <c r="U63" s="13"/>
      <c r="V63" s="9"/>
    </row>
    <row r="64" spans="1:22" ht="24.95" hidden="1" customHeight="1" x14ac:dyDescent="0.2">
      <c r="A64" s="146">
        <f>Schedule!B$17</f>
        <v>45620</v>
      </c>
      <c r="B64" s="147">
        <f>Schedule!C$17</f>
        <v>45620</v>
      </c>
      <c r="C64" s="146" t="str">
        <f>Schedule!D$17</f>
        <v>B</v>
      </c>
      <c r="D64" s="192" t="str">
        <f>Schedule!E$17</f>
        <v>-</v>
      </c>
      <c r="E64" s="192">
        <f>Schedule!F$17</f>
        <v>0.75</v>
      </c>
      <c r="F64" s="190" t="str">
        <f>Schedule!G$17</f>
        <v>Funchal, Madeira</v>
      </c>
      <c r="G64" s="195" t="str">
        <f>Schedule!H$17</f>
        <v>PTFNC</v>
      </c>
      <c r="H64" s="198" t="s">
        <v>227</v>
      </c>
      <c r="I64" s="199" t="s">
        <v>214</v>
      </c>
      <c r="J64" s="17">
        <v>25</v>
      </c>
      <c r="K64" s="72">
        <v>0.3923611111111111</v>
      </c>
      <c r="L64" s="18">
        <f>Table1[[#This Row],[Depart]]+Table1[[#This Row],[Dur''n]]</f>
        <v>0.55902777777777779</v>
      </c>
      <c r="M64" s="18">
        <v>0.16666666666666666</v>
      </c>
      <c r="N64" s="42">
        <v>36</v>
      </c>
      <c r="O64" s="11"/>
      <c r="P64" s="33"/>
      <c r="Q64" s="33">
        <v>1</v>
      </c>
      <c r="R64" s="34">
        <v>40</v>
      </c>
      <c r="S64" s="34"/>
      <c r="T64" s="35"/>
      <c r="U64" s="13"/>
      <c r="V64" s="9"/>
    </row>
    <row r="65" spans="1:22" ht="24.95" hidden="1" customHeight="1" x14ac:dyDescent="0.2">
      <c r="A65" s="146">
        <f>Schedule!B$17</f>
        <v>45620</v>
      </c>
      <c r="B65" s="147">
        <f>Schedule!C$17</f>
        <v>45620</v>
      </c>
      <c r="C65" s="146" t="str">
        <f>Schedule!D$17</f>
        <v>B</v>
      </c>
      <c r="D65" s="192" t="str">
        <f>Schedule!E$17</f>
        <v>-</v>
      </c>
      <c r="E65" s="192">
        <f>Schedule!F$17</f>
        <v>0.75</v>
      </c>
      <c r="F65" s="190" t="str">
        <f>Schedule!G$17</f>
        <v>Funchal, Madeira</v>
      </c>
      <c r="G65" s="195" t="str">
        <f>Schedule!H$17</f>
        <v>PTFNC</v>
      </c>
      <c r="H65" s="198" t="s">
        <v>230</v>
      </c>
      <c r="I65" s="199" t="s">
        <v>220</v>
      </c>
      <c r="J65" s="17">
        <v>29</v>
      </c>
      <c r="K65" s="72">
        <v>0.39930555555555558</v>
      </c>
      <c r="L65" s="18">
        <f>Table1[[#This Row],[Depart]]+Table1[[#This Row],[Dur''n]]</f>
        <v>0.56597222222222221</v>
      </c>
      <c r="M65" s="18">
        <v>0.16666666666666666</v>
      </c>
      <c r="N65" s="42">
        <v>33</v>
      </c>
      <c r="O65" s="11"/>
      <c r="P65" s="149"/>
      <c r="Q65" s="149">
        <v>1</v>
      </c>
      <c r="R65" s="34">
        <v>50</v>
      </c>
      <c r="S65" s="34"/>
      <c r="T65" s="35"/>
      <c r="U65" s="13"/>
      <c r="V65" s="9"/>
    </row>
    <row r="66" spans="1:22" ht="24.95" hidden="1" customHeight="1" x14ac:dyDescent="0.2">
      <c r="A66" s="146">
        <f>Schedule!B$17</f>
        <v>45620</v>
      </c>
      <c r="B66" s="147">
        <f>Schedule!C$17</f>
        <v>45620</v>
      </c>
      <c r="C66" s="146" t="str">
        <f>Schedule!D$17</f>
        <v>B</v>
      </c>
      <c r="D66" s="192" t="str">
        <f>Schedule!E$17</f>
        <v>-</v>
      </c>
      <c r="E66" s="192">
        <f>Schedule!F$17</f>
        <v>0.75</v>
      </c>
      <c r="F66" s="190" t="str">
        <f>Schedule!G$17</f>
        <v>Funchal, Madeira</v>
      </c>
      <c r="G66" s="195" t="str">
        <f>Schedule!H$17</f>
        <v>PTFNC</v>
      </c>
      <c r="H66" s="198" t="s">
        <v>229</v>
      </c>
      <c r="I66" s="199" t="s">
        <v>218</v>
      </c>
      <c r="J66" s="17">
        <v>29</v>
      </c>
      <c r="K66" s="72">
        <v>0.40625</v>
      </c>
      <c r="L66" s="18">
        <f>Table1[[#This Row],[Depart]]+Table1[[#This Row],[Dur''n]]</f>
        <v>0.55208333333333337</v>
      </c>
      <c r="M66" s="18">
        <v>0.14583333333333334</v>
      </c>
      <c r="N66" s="42">
        <v>36</v>
      </c>
      <c r="O66" s="11"/>
      <c r="P66" s="33"/>
      <c r="Q66" s="33">
        <v>1</v>
      </c>
      <c r="R66" s="34">
        <v>40</v>
      </c>
      <c r="S66" s="34"/>
      <c r="T66" s="35"/>
      <c r="U66" s="13"/>
      <c r="V66" s="9"/>
    </row>
    <row r="67" spans="1:22" ht="24.95" hidden="1" customHeight="1" x14ac:dyDescent="0.2">
      <c r="A67" s="146">
        <f>Schedule!B$19</f>
        <v>45622</v>
      </c>
      <c r="B67" s="147">
        <f>Schedule!C$19</f>
        <v>45622</v>
      </c>
      <c r="C67" s="146" t="str">
        <f>Schedule!D$19</f>
        <v>B</v>
      </c>
      <c r="D67" s="192">
        <f>Schedule!E$19</f>
        <v>0.33333333333333331</v>
      </c>
      <c r="E67" s="192">
        <f>Schedule!F$19</f>
        <v>0.75</v>
      </c>
      <c r="F67" s="190" t="str">
        <f>Schedule!G$19</f>
        <v>Lisbon</v>
      </c>
      <c r="G67" s="195" t="str">
        <f>Schedule!H$19</f>
        <v>PTLIS</v>
      </c>
      <c r="H67" s="198" t="s">
        <v>232</v>
      </c>
      <c r="I67" s="199" t="s">
        <v>233</v>
      </c>
      <c r="J67" s="17">
        <v>57</v>
      </c>
      <c r="K67" s="213">
        <v>0.3576388888888889</v>
      </c>
      <c r="L67" s="18">
        <f>Table1[[#This Row],[Depart]]+Table1[[#This Row],[Dur''n]]</f>
        <v>0.56597222222222221</v>
      </c>
      <c r="M67" s="18">
        <v>0.20833333333333334</v>
      </c>
      <c r="N67" s="42">
        <v>35</v>
      </c>
      <c r="O67" s="11"/>
      <c r="P67" s="33"/>
      <c r="Q67" s="33">
        <v>1</v>
      </c>
      <c r="R67" s="34">
        <v>80</v>
      </c>
      <c r="S67" s="34"/>
      <c r="T67" s="35"/>
      <c r="U67" s="13"/>
      <c r="V67" s="9"/>
    </row>
    <row r="68" spans="1:22" ht="24.95" hidden="1" customHeight="1" x14ac:dyDescent="0.2">
      <c r="A68" s="146">
        <f>Schedule!B$19</f>
        <v>45622</v>
      </c>
      <c r="B68" s="147">
        <f>Schedule!C$19</f>
        <v>45622</v>
      </c>
      <c r="C68" s="146" t="str">
        <f>Schedule!D$19</f>
        <v>B</v>
      </c>
      <c r="D68" s="192">
        <f>Schedule!E$19</f>
        <v>0.33333333333333331</v>
      </c>
      <c r="E68" s="192">
        <f>Schedule!F$19</f>
        <v>0.75</v>
      </c>
      <c r="F68" s="190" t="str">
        <f>Schedule!G$19</f>
        <v>Lisbon</v>
      </c>
      <c r="G68" s="195" t="str">
        <f>Schedule!H$19</f>
        <v>PTLIS</v>
      </c>
      <c r="H68" s="198" t="s">
        <v>234</v>
      </c>
      <c r="I68" s="199" t="s">
        <v>235</v>
      </c>
      <c r="J68" s="17">
        <v>49</v>
      </c>
      <c r="K68" s="72">
        <v>0.36458333333333331</v>
      </c>
      <c r="L68" s="18">
        <f>Table1[[#This Row],[Depart]]+Table1[[#This Row],[Dur''n]]</f>
        <v>0.53125</v>
      </c>
      <c r="M68" s="18">
        <v>0.16666666666666666</v>
      </c>
      <c r="N68" s="42">
        <v>74</v>
      </c>
      <c r="O68" s="11"/>
      <c r="P68" s="33"/>
      <c r="Q68" s="33">
        <v>2</v>
      </c>
      <c r="R68" s="34">
        <v>120</v>
      </c>
      <c r="S68" s="34"/>
      <c r="T68" s="35"/>
      <c r="U68" s="13"/>
      <c r="V68" s="9"/>
    </row>
    <row r="69" spans="1:22" ht="24.95" hidden="1" customHeight="1" x14ac:dyDescent="0.2">
      <c r="A69" s="146">
        <f>Schedule!B$19</f>
        <v>45622</v>
      </c>
      <c r="B69" s="147">
        <f>Schedule!C$19</f>
        <v>45622</v>
      </c>
      <c r="C69" s="146" t="str">
        <f>Schedule!D$19</f>
        <v>B</v>
      </c>
      <c r="D69" s="192">
        <f>Schedule!E$19</f>
        <v>0.33333333333333331</v>
      </c>
      <c r="E69" s="192">
        <f>Schedule!F$19</f>
        <v>0.75</v>
      </c>
      <c r="F69" s="190" t="str">
        <f>Schedule!G$19</f>
        <v>Lisbon</v>
      </c>
      <c r="G69" s="195" t="str">
        <f>Schedule!H$19</f>
        <v>PTLIS</v>
      </c>
      <c r="H69" s="198" t="s">
        <v>236</v>
      </c>
      <c r="I69" s="199" t="s">
        <v>237</v>
      </c>
      <c r="J69" s="17">
        <v>95</v>
      </c>
      <c r="K69" s="72">
        <v>0.37152777777777773</v>
      </c>
      <c r="L69" s="18">
        <f>Table1[[#This Row],[Depart]]+Table1[[#This Row],[Dur''n]]</f>
        <v>0.53819444444444442</v>
      </c>
      <c r="M69" s="18">
        <v>0.16666666666666666</v>
      </c>
      <c r="N69" s="42">
        <v>36</v>
      </c>
      <c r="O69" s="11"/>
      <c r="P69" s="33"/>
      <c r="Q69" s="33">
        <v>1</v>
      </c>
      <c r="R69" s="34">
        <v>60</v>
      </c>
      <c r="S69" s="34"/>
      <c r="T69" s="35"/>
      <c r="U69" s="13"/>
      <c r="V69" s="9"/>
    </row>
    <row r="70" spans="1:22" ht="24.95" hidden="1" customHeight="1" x14ac:dyDescent="0.2">
      <c r="A70" s="146">
        <f>Schedule!B$19</f>
        <v>45622</v>
      </c>
      <c r="B70" s="147">
        <f>Schedule!C$19</f>
        <v>45622</v>
      </c>
      <c r="C70" s="146" t="str">
        <f>Schedule!D$19</f>
        <v>B</v>
      </c>
      <c r="D70" s="192">
        <f>Schedule!E$19</f>
        <v>0.33333333333333331</v>
      </c>
      <c r="E70" s="192">
        <f>Schedule!F$19</f>
        <v>0.75</v>
      </c>
      <c r="F70" s="190" t="str">
        <f>Schedule!G$19</f>
        <v>Lisbon</v>
      </c>
      <c r="G70" s="195" t="str">
        <f>Schedule!H$19</f>
        <v>PTLIS</v>
      </c>
      <c r="H70" s="198" t="s">
        <v>259</v>
      </c>
      <c r="I70" s="199" t="s">
        <v>261</v>
      </c>
      <c r="J70" s="17">
        <v>49</v>
      </c>
      <c r="K70" s="72">
        <v>0.375</v>
      </c>
      <c r="L70" s="18">
        <f>Table1[[#This Row],[Depart]]+Table1[[#This Row],[Dur''n]]</f>
        <v>0.47916666666666669</v>
      </c>
      <c r="M70" s="18">
        <v>0.10416666666666667</v>
      </c>
      <c r="N70" s="42">
        <v>24</v>
      </c>
      <c r="O70" s="11"/>
      <c r="P70" s="33"/>
      <c r="Q70" s="33">
        <v>1</v>
      </c>
      <c r="R70" s="34">
        <v>30</v>
      </c>
      <c r="S70" s="34"/>
      <c r="T70" s="35"/>
      <c r="U70" s="13"/>
      <c r="V70" s="9"/>
    </row>
    <row r="71" spans="1:22" ht="24.95" hidden="1" customHeight="1" x14ac:dyDescent="0.2">
      <c r="A71" s="146">
        <f>Schedule!B$19</f>
        <v>45622</v>
      </c>
      <c r="B71" s="147">
        <f>Schedule!C$19</f>
        <v>45622</v>
      </c>
      <c r="C71" s="146" t="str">
        <f>Schedule!D$19</f>
        <v>B</v>
      </c>
      <c r="D71" s="192">
        <f>Schedule!E$19</f>
        <v>0.33333333333333331</v>
      </c>
      <c r="E71" s="192">
        <f>Schedule!F$19</f>
        <v>0.75</v>
      </c>
      <c r="F71" s="190" t="str">
        <f>Schedule!G$19</f>
        <v>Lisbon</v>
      </c>
      <c r="G71" s="195" t="str">
        <f>Schedule!H$19</f>
        <v>PTLIS</v>
      </c>
      <c r="H71" s="198" t="s">
        <v>238</v>
      </c>
      <c r="I71" s="199" t="s">
        <v>239</v>
      </c>
      <c r="J71" s="17">
        <v>57</v>
      </c>
      <c r="K71" s="72">
        <v>0.38541666666666669</v>
      </c>
      <c r="L71" s="18">
        <f>Table1[[#This Row],[Depart]]+Table1[[#This Row],[Dur''n]]</f>
        <v>0.55208333333333337</v>
      </c>
      <c r="M71" s="18">
        <v>0.16666666666666666</v>
      </c>
      <c r="N71" s="42">
        <v>59</v>
      </c>
      <c r="O71" s="11"/>
      <c r="P71" s="33"/>
      <c r="Q71" s="33">
        <v>2</v>
      </c>
      <c r="R71" s="34">
        <v>80</v>
      </c>
      <c r="S71" s="34"/>
      <c r="T71" s="35"/>
      <c r="U71" s="13"/>
      <c r="V71" s="9"/>
    </row>
    <row r="72" spans="1:22" ht="24.95" hidden="1" customHeight="1" x14ac:dyDescent="0.2">
      <c r="A72" s="146">
        <f>Schedule!B$19</f>
        <v>45622</v>
      </c>
      <c r="B72" s="147">
        <f>Schedule!C$19</f>
        <v>45622</v>
      </c>
      <c r="C72" s="146" t="str">
        <f>Schedule!D$19</f>
        <v>B</v>
      </c>
      <c r="D72" s="192">
        <f>Schedule!E$19</f>
        <v>0.33333333333333331</v>
      </c>
      <c r="E72" s="192">
        <f>Schedule!F$19</f>
        <v>0.75</v>
      </c>
      <c r="F72" s="190" t="str">
        <f>Schedule!G$19</f>
        <v>Lisbon</v>
      </c>
      <c r="G72" s="195" t="str">
        <f>Schedule!H$19</f>
        <v>PTLIS</v>
      </c>
      <c r="H72" s="198" t="s">
        <v>240</v>
      </c>
      <c r="I72" s="199" t="s">
        <v>241</v>
      </c>
      <c r="J72" s="17">
        <v>29</v>
      </c>
      <c r="K72" s="72">
        <v>0.3923611111111111</v>
      </c>
      <c r="L72" s="18">
        <f>Table1[[#This Row],[Depart]]+Table1[[#This Row],[Dur''n]]</f>
        <v>0.47569444444444442</v>
      </c>
      <c r="M72" s="18">
        <v>8.3333333333333329E-2</v>
      </c>
      <c r="N72" s="42">
        <v>46</v>
      </c>
      <c r="O72" s="11"/>
      <c r="P72" s="33"/>
      <c r="Q72" s="33">
        <v>1</v>
      </c>
      <c r="R72" s="34">
        <v>45</v>
      </c>
      <c r="S72" s="34"/>
      <c r="T72" s="35"/>
      <c r="U72" s="13"/>
      <c r="V72" s="9"/>
    </row>
    <row r="73" spans="1:22" s="144" customFormat="1" ht="24.95" hidden="1" customHeight="1" x14ac:dyDescent="0.2">
      <c r="A73" s="146">
        <f>Schedule!B$19</f>
        <v>45622</v>
      </c>
      <c r="B73" s="147">
        <f>Schedule!C$19</f>
        <v>45622</v>
      </c>
      <c r="C73" s="146" t="str">
        <f>Schedule!D$19</f>
        <v>B</v>
      </c>
      <c r="D73" s="192">
        <f>Schedule!E$19</f>
        <v>0.33333333333333331</v>
      </c>
      <c r="E73" s="192">
        <f>Schedule!F$19</f>
        <v>0.75</v>
      </c>
      <c r="F73" s="190" t="str">
        <f>Schedule!G$19</f>
        <v>Lisbon</v>
      </c>
      <c r="G73" s="195" t="str">
        <f>Schedule!H$19</f>
        <v>PTLIS</v>
      </c>
      <c r="H73" s="198" t="s">
        <v>242</v>
      </c>
      <c r="I73" s="199" t="s">
        <v>243</v>
      </c>
      <c r="J73" s="141">
        <v>85</v>
      </c>
      <c r="K73" s="142">
        <v>0.39930555555555558</v>
      </c>
      <c r="L73" s="18">
        <f>Table1[[#This Row],[Depart]]+Table1[[#This Row],[Dur''n]]</f>
        <v>0.4826388888888889</v>
      </c>
      <c r="M73" s="18">
        <v>8.3333333333333329E-2</v>
      </c>
      <c r="N73" s="152" t="s">
        <v>1</v>
      </c>
      <c r="O73" s="139"/>
      <c r="P73" s="149"/>
      <c r="Q73" s="149" t="s">
        <v>1</v>
      </c>
      <c r="R73" s="150" t="s">
        <v>1</v>
      </c>
      <c r="S73" s="150"/>
      <c r="T73" s="151" t="s">
        <v>302</v>
      </c>
      <c r="U73" s="140"/>
      <c r="V73" s="138"/>
    </row>
    <row r="74" spans="1:22" ht="24.95" hidden="1" customHeight="1" x14ac:dyDescent="0.2">
      <c r="A74" s="146">
        <f>Schedule!B$19</f>
        <v>45622</v>
      </c>
      <c r="B74" s="147">
        <f>Schedule!C$19</f>
        <v>45622</v>
      </c>
      <c r="C74" s="146" t="str">
        <f>Schedule!D$19</f>
        <v>B</v>
      </c>
      <c r="D74" s="192">
        <f>Schedule!E$19</f>
        <v>0.33333333333333331</v>
      </c>
      <c r="E74" s="192">
        <f>Schedule!F$19</f>
        <v>0.75</v>
      </c>
      <c r="F74" s="190" t="str">
        <f>Schedule!G$19</f>
        <v>Lisbon</v>
      </c>
      <c r="G74" s="195" t="str">
        <f>Schedule!H$19</f>
        <v>PTLIS</v>
      </c>
      <c r="H74" s="198" t="s">
        <v>260</v>
      </c>
      <c r="I74" s="199" t="s">
        <v>262</v>
      </c>
      <c r="J74" s="17">
        <v>49</v>
      </c>
      <c r="K74" s="72">
        <v>0.5</v>
      </c>
      <c r="L74" s="18">
        <f>Table1[[#This Row],[Depart]]+Table1[[#This Row],[Dur''n]]</f>
        <v>0.60416666666666663</v>
      </c>
      <c r="M74" s="18">
        <v>0.10416666666666667</v>
      </c>
      <c r="N74" s="42">
        <v>50</v>
      </c>
      <c r="O74" s="11"/>
      <c r="P74" s="33"/>
      <c r="Q74" s="33">
        <v>2</v>
      </c>
      <c r="R74" s="34">
        <v>60</v>
      </c>
      <c r="S74" s="34"/>
      <c r="T74" s="35"/>
      <c r="U74" s="13"/>
      <c r="V74" s="9"/>
    </row>
    <row r="75" spans="1:22" s="30" customFormat="1" ht="24.95" hidden="1" customHeight="1" x14ac:dyDescent="0.2">
      <c r="A75" s="146">
        <f>Schedule!B$20</f>
        <v>45623</v>
      </c>
      <c r="B75" s="147">
        <f>Schedule!C$20</f>
        <v>45623</v>
      </c>
      <c r="C75" s="146" t="str">
        <f>Schedule!D$20</f>
        <v>B</v>
      </c>
      <c r="D75" s="192">
        <f>Schedule!E$20</f>
        <v>0.33333333333333331</v>
      </c>
      <c r="E75" s="192">
        <f>Schedule!F$20</f>
        <v>0.75</v>
      </c>
      <c r="F75" s="190" t="str">
        <f>Schedule!G$20</f>
        <v>Leixoes</v>
      </c>
      <c r="G75" s="195" t="str">
        <f>Schedule!H$20</f>
        <v>PTLEI</v>
      </c>
      <c r="H75" s="198">
        <v>2192</v>
      </c>
      <c r="I75" s="199" t="s">
        <v>35</v>
      </c>
      <c r="J75" s="141">
        <v>59</v>
      </c>
      <c r="K75" s="142">
        <v>0.36458333333333331</v>
      </c>
      <c r="L75" s="156">
        <f>Table1[[#This Row],[Depart]]+Table1[[#This Row],[Dur''n]]</f>
        <v>0.55208333333333326</v>
      </c>
      <c r="M75" s="18">
        <v>0.1875</v>
      </c>
      <c r="N75" s="157">
        <v>61</v>
      </c>
      <c r="O75" s="148"/>
      <c r="P75" s="149"/>
      <c r="Q75" s="149"/>
      <c r="R75" s="149">
        <v>160</v>
      </c>
      <c r="S75" s="149"/>
      <c r="T75" s="158"/>
      <c r="U75" s="159"/>
      <c r="V75" s="148"/>
    </row>
    <row r="76" spans="1:22" ht="24.95" hidden="1" customHeight="1" x14ac:dyDescent="0.2">
      <c r="A76" s="146">
        <f>Schedule!B$20</f>
        <v>45623</v>
      </c>
      <c r="B76" s="147">
        <f>Schedule!C$20</f>
        <v>45623</v>
      </c>
      <c r="C76" s="146" t="str">
        <f>Schedule!D$20</f>
        <v>B</v>
      </c>
      <c r="D76" s="192">
        <f>Schedule!E$20</f>
        <v>0.33333333333333331</v>
      </c>
      <c r="E76" s="192">
        <f>Schedule!F$20</f>
        <v>0.75</v>
      </c>
      <c r="F76" s="190" t="str">
        <f>Schedule!G$20</f>
        <v>Leixoes</v>
      </c>
      <c r="G76" s="195" t="str">
        <f>Schedule!H$20</f>
        <v>PTLEI</v>
      </c>
      <c r="H76" s="198">
        <v>2191</v>
      </c>
      <c r="I76" s="199" t="s">
        <v>244</v>
      </c>
      <c r="J76" s="141">
        <v>45</v>
      </c>
      <c r="K76" s="142">
        <v>0.37152777777777773</v>
      </c>
      <c r="L76" s="156">
        <f>Table1[[#This Row],[Depart]]+Table1[[#This Row],[Dur''n]]</f>
        <v>0.53819444444444442</v>
      </c>
      <c r="M76" s="18">
        <v>0.16666666666666666</v>
      </c>
      <c r="N76" s="157">
        <v>31</v>
      </c>
      <c r="O76" s="148"/>
      <c r="P76" s="149"/>
      <c r="Q76" s="149"/>
      <c r="R76" s="149">
        <v>40</v>
      </c>
      <c r="S76" s="149"/>
      <c r="T76" s="158"/>
      <c r="U76" s="159"/>
      <c r="V76" s="148"/>
    </row>
    <row r="77" spans="1:22" ht="24.95" hidden="1" customHeight="1" x14ac:dyDescent="0.2">
      <c r="A77" s="146">
        <f>Schedule!B$20</f>
        <v>45623</v>
      </c>
      <c r="B77" s="147">
        <f>Schedule!C$20</f>
        <v>45623</v>
      </c>
      <c r="C77" s="146" t="str">
        <f>Schedule!D$20</f>
        <v>B</v>
      </c>
      <c r="D77" s="192">
        <f>Schedule!E$20</f>
        <v>0.33333333333333331</v>
      </c>
      <c r="E77" s="192">
        <f>Schedule!F$20</f>
        <v>0.75</v>
      </c>
      <c r="F77" s="190" t="str">
        <f>Schedule!G$20</f>
        <v>Leixoes</v>
      </c>
      <c r="G77" s="195" t="str">
        <f>Schedule!H$20</f>
        <v>PTLEI</v>
      </c>
      <c r="H77" s="198">
        <v>2195</v>
      </c>
      <c r="I77" s="199" t="s">
        <v>247</v>
      </c>
      <c r="J77" s="141">
        <v>35</v>
      </c>
      <c r="K77" s="142">
        <v>0.37847222222222227</v>
      </c>
      <c r="L77" s="156">
        <f>Table1[[#This Row],[Depart]]+Table1[[#This Row],[Dur''n]]</f>
        <v>0.54513888888888895</v>
      </c>
      <c r="M77" s="18">
        <v>0.16666666666666666</v>
      </c>
      <c r="N77" s="157">
        <v>104</v>
      </c>
      <c r="O77" s="148"/>
      <c r="P77" s="149"/>
      <c r="Q77" s="149"/>
      <c r="R77" s="149">
        <v>160</v>
      </c>
      <c r="S77" s="149"/>
      <c r="T77" s="158"/>
      <c r="U77" s="159"/>
      <c r="V77" s="148"/>
    </row>
    <row r="78" spans="1:22" ht="24.95" hidden="1" customHeight="1" x14ac:dyDescent="0.2">
      <c r="A78" s="146">
        <f>Schedule!B$20</f>
        <v>45623</v>
      </c>
      <c r="B78" s="147">
        <f>Schedule!C$20</f>
        <v>45623</v>
      </c>
      <c r="C78" s="146" t="str">
        <f>Schedule!D$20</f>
        <v>B</v>
      </c>
      <c r="D78" s="192">
        <f>Schedule!E$20</f>
        <v>0.33333333333333331</v>
      </c>
      <c r="E78" s="192">
        <f>Schedule!F$20</f>
        <v>0.75</v>
      </c>
      <c r="F78" s="190" t="str">
        <f>Schedule!G$20</f>
        <v>Leixoes</v>
      </c>
      <c r="G78" s="195" t="str">
        <f>Schedule!H$20</f>
        <v>PTLEI</v>
      </c>
      <c r="H78" s="198">
        <v>2193</v>
      </c>
      <c r="I78" s="199" t="s">
        <v>245</v>
      </c>
      <c r="J78" s="141">
        <v>49</v>
      </c>
      <c r="K78" s="142">
        <v>0.38541666666666669</v>
      </c>
      <c r="L78" s="156">
        <f>Table1[[#This Row],[Depart]]+Table1[[#This Row],[Dur''n]]</f>
        <v>0.55208333333333337</v>
      </c>
      <c r="M78" s="18">
        <v>0.16666666666666666</v>
      </c>
      <c r="N78" s="157">
        <v>147</v>
      </c>
      <c r="O78" s="148"/>
      <c r="P78" s="149"/>
      <c r="Q78" s="149"/>
      <c r="R78" s="149">
        <v>160</v>
      </c>
      <c r="S78" s="149"/>
      <c r="T78" s="158"/>
      <c r="U78" s="159"/>
      <c r="V78" s="148"/>
    </row>
    <row r="79" spans="1:22" s="144" customFormat="1" ht="24.95" hidden="1" customHeight="1" x14ac:dyDescent="0.2">
      <c r="A79" s="146">
        <f>Schedule!B$20</f>
        <v>45623</v>
      </c>
      <c r="B79" s="147">
        <f>Schedule!C$20</f>
        <v>45623</v>
      </c>
      <c r="C79" s="146" t="str">
        <f>Schedule!D$20</f>
        <v>B</v>
      </c>
      <c r="D79" s="192">
        <f>Schedule!E$20</f>
        <v>0.33333333333333331</v>
      </c>
      <c r="E79" s="192">
        <f>Schedule!F$20</f>
        <v>0.75</v>
      </c>
      <c r="F79" s="190" t="str">
        <f>Schedule!G$20</f>
        <v>Leixoes</v>
      </c>
      <c r="G79" s="195" t="str">
        <f>Schedule!H$20</f>
        <v>PTLEI</v>
      </c>
      <c r="H79" s="198">
        <v>2194</v>
      </c>
      <c r="I79" s="199" t="s">
        <v>246</v>
      </c>
      <c r="J79" s="141">
        <v>69</v>
      </c>
      <c r="K79" s="142">
        <v>0.3923611111111111</v>
      </c>
      <c r="L79" s="156">
        <f>Table1[[#This Row],[Depart]]+Table1[[#This Row],[Dur''n]]</f>
        <v>0.55902777777777779</v>
      </c>
      <c r="M79" s="18">
        <v>0.16666666666666666</v>
      </c>
      <c r="N79" s="157">
        <v>51</v>
      </c>
      <c r="O79" s="148"/>
      <c r="P79" s="149"/>
      <c r="Q79" s="149"/>
      <c r="R79" s="149">
        <v>65</v>
      </c>
      <c r="S79" s="149"/>
      <c r="T79" s="158"/>
      <c r="U79" s="159"/>
      <c r="V79" s="148"/>
    </row>
    <row r="80" spans="1:22" ht="24.95" hidden="1" customHeight="1" x14ac:dyDescent="0.2">
      <c r="A80" s="146">
        <f>Schedule!B$20</f>
        <v>45623</v>
      </c>
      <c r="B80" s="147">
        <f>Schedule!C$20</f>
        <v>45623</v>
      </c>
      <c r="C80" s="146" t="str">
        <f>Schedule!D$20</f>
        <v>B</v>
      </c>
      <c r="D80" s="192">
        <f>Schedule!E$20</f>
        <v>0.33333333333333331</v>
      </c>
      <c r="E80" s="192">
        <f>Schedule!F$20</f>
        <v>0.75</v>
      </c>
      <c r="F80" s="190" t="str">
        <f>Schedule!G$20</f>
        <v>Leixoes</v>
      </c>
      <c r="G80" s="195" t="str">
        <f>Schedule!H$20</f>
        <v>PTLEI</v>
      </c>
      <c r="H80" s="206" t="s">
        <v>291</v>
      </c>
      <c r="I80" s="199" t="s">
        <v>292</v>
      </c>
      <c r="J80" s="210" t="s">
        <v>1</v>
      </c>
      <c r="K80" s="211" t="s">
        <v>1</v>
      </c>
      <c r="L80" s="156" t="s">
        <v>1</v>
      </c>
      <c r="M80" s="212" t="s">
        <v>1</v>
      </c>
      <c r="N80" s="157" t="s">
        <v>1</v>
      </c>
      <c r="O80" s="148"/>
      <c r="P80" s="149"/>
      <c r="Q80" s="149"/>
      <c r="R80" s="149" t="s">
        <v>1</v>
      </c>
      <c r="S80" s="149" t="s">
        <v>368</v>
      </c>
      <c r="T80" s="158" t="s">
        <v>69</v>
      </c>
      <c r="U80" s="159"/>
      <c r="V80" s="148" t="s">
        <v>304</v>
      </c>
    </row>
    <row r="81" spans="1:42" ht="24.95" hidden="1" customHeight="1" x14ac:dyDescent="0.2">
      <c r="A81" s="146">
        <f>Schedule!B$23</f>
        <v>45626</v>
      </c>
      <c r="B81" s="147">
        <f>Schedule!C$23</f>
        <v>45626</v>
      </c>
      <c r="C81" s="146" t="str">
        <f>Schedule!D$23</f>
        <v>B</v>
      </c>
      <c r="D81" s="192">
        <f>Schedule!E$23</f>
        <v>0.33333333333333331</v>
      </c>
      <c r="E81" s="192">
        <f>Schedule!F$23</f>
        <v>0.83333333333333337</v>
      </c>
      <c r="F81" s="190" t="str">
        <f>Schedule!G$23</f>
        <v>Honfleur</v>
      </c>
      <c r="G81" s="195" t="str">
        <f>Schedule!H$23</f>
        <v>FRHON</v>
      </c>
      <c r="H81" s="206" t="s">
        <v>293</v>
      </c>
      <c r="I81" s="199" t="s">
        <v>297</v>
      </c>
      <c r="J81" s="141">
        <v>55</v>
      </c>
      <c r="K81" s="142">
        <v>0.38194444444444442</v>
      </c>
      <c r="L81" s="156">
        <f>Table1[[#This Row],[Depart]]+Table1[[#This Row],[Dur''n]]</f>
        <v>0.56944444444444442</v>
      </c>
      <c r="M81" s="18">
        <v>0.1875</v>
      </c>
      <c r="N81" s="157">
        <v>116</v>
      </c>
      <c r="O81" s="148"/>
      <c r="P81" s="149"/>
      <c r="Q81" s="149">
        <v>3</v>
      </c>
      <c r="R81" s="149">
        <v>120</v>
      </c>
      <c r="S81" s="149"/>
      <c r="T81" s="158"/>
      <c r="U81" s="159"/>
      <c r="V81" s="148"/>
    </row>
    <row r="82" spans="1:42" ht="24.95" customHeight="1" x14ac:dyDescent="0.2">
      <c r="A82" s="146">
        <f>Schedule!B$23</f>
        <v>45626</v>
      </c>
      <c r="B82" s="147">
        <f>Schedule!C$23</f>
        <v>45626</v>
      </c>
      <c r="C82" s="146" t="str">
        <f>Schedule!D$23</f>
        <v>B</v>
      </c>
      <c r="D82" s="192">
        <f>Schedule!E$23</f>
        <v>0.33333333333333331</v>
      </c>
      <c r="E82" s="192">
        <f>Schedule!F$23</f>
        <v>0.83333333333333337</v>
      </c>
      <c r="F82" s="190" t="str">
        <f>Schedule!G$23</f>
        <v>Honfleur</v>
      </c>
      <c r="G82" s="195" t="str">
        <f>Schedule!H$23</f>
        <v>FRHON</v>
      </c>
      <c r="H82" s="198" t="s">
        <v>264</v>
      </c>
      <c r="I82" s="199" t="s">
        <v>248</v>
      </c>
      <c r="J82" s="141">
        <v>109</v>
      </c>
      <c r="K82" s="142">
        <v>0.3888888888888889</v>
      </c>
      <c r="L82" s="156">
        <f>Table1[[#This Row],[Depart]]+Table1[[#This Row],[Dur''n]]</f>
        <v>0.80555555555555558</v>
      </c>
      <c r="M82" s="18">
        <v>0.41666666666666669</v>
      </c>
      <c r="N82" s="157">
        <v>34</v>
      </c>
      <c r="O82" s="148"/>
      <c r="P82" s="149"/>
      <c r="Q82" s="149">
        <v>1</v>
      </c>
      <c r="R82" s="149">
        <v>225</v>
      </c>
      <c r="S82" s="149" t="s">
        <v>58</v>
      </c>
      <c r="T82" s="158"/>
      <c r="U82" s="159"/>
      <c r="V82" s="148"/>
    </row>
    <row r="83" spans="1:42" s="144" customFormat="1" ht="24.95" hidden="1" customHeight="1" x14ac:dyDescent="0.2">
      <c r="A83" s="146">
        <f>Schedule!B$23</f>
        <v>45626</v>
      </c>
      <c r="B83" s="147">
        <f>Schedule!C$23</f>
        <v>45626</v>
      </c>
      <c r="C83" s="146" t="str">
        <f>Schedule!D$23</f>
        <v>B</v>
      </c>
      <c r="D83" s="192">
        <f>Schedule!E$23</f>
        <v>0.33333333333333331</v>
      </c>
      <c r="E83" s="192">
        <f>Schedule!F$23</f>
        <v>0.83333333333333337</v>
      </c>
      <c r="F83" s="190" t="str">
        <f>Schedule!G$23</f>
        <v>Honfleur</v>
      </c>
      <c r="G83" s="195" t="str">
        <f>Schedule!H$23</f>
        <v>FRHON</v>
      </c>
      <c r="H83" s="206" t="s">
        <v>295</v>
      </c>
      <c r="I83" s="199" t="s">
        <v>298</v>
      </c>
      <c r="J83" s="141">
        <v>49</v>
      </c>
      <c r="K83" s="142">
        <v>0.39583333333333331</v>
      </c>
      <c r="L83" s="156">
        <f>Table1[[#This Row],[Depart]]+Table1[[#This Row],[Dur''n]]</f>
        <v>0.54166666666666663</v>
      </c>
      <c r="M83" s="18">
        <v>0.14583333333333334</v>
      </c>
      <c r="N83" s="157" t="s">
        <v>1</v>
      </c>
      <c r="O83" s="148"/>
      <c r="P83" s="149"/>
      <c r="Q83" s="149">
        <v>1</v>
      </c>
      <c r="R83" s="149">
        <v>45</v>
      </c>
      <c r="S83" s="149"/>
      <c r="T83" s="166" t="s">
        <v>263</v>
      </c>
      <c r="U83" s="159"/>
      <c r="V83" s="148"/>
    </row>
    <row r="84" spans="1:42" s="144" customFormat="1" ht="24.95" hidden="1" customHeight="1" x14ac:dyDescent="0.2">
      <c r="A84" s="146">
        <f>Schedule!B$23</f>
        <v>45626</v>
      </c>
      <c r="B84" s="147">
        <f>Schedule!C$23</f>
        <v>45626</v>
      </c>
      <c r="C84" s="146" t="str">
        <f>Schedule!D$23</f>
        <v>B</v>
      </c>
      <c r="D84" s="192">
        <f>Schedule!E$23</f>
        <v>0.33333333333333331</v>
      </c>
      <c r="E84" s="192">
        <f>Schedule!F$23</f>
        <v>0.83333333333333337</v>
      </c>
      <c r="F84" s="190" t="str">
        <f>Schedule!G$23</f>
        <v>Honfleur</v>
      </c>
      <c r="G84" s="195" t="str">
        <f>Schedule!H$23</f>
        <v>FRHON</v>
      </c>
      <c r="H84" s="206" t="s">
        <v>296</v>
      </c>
      <c r="I84" s="199" t="s">
        <v>299</v>
      </c>
      <c r="J84" s="141">
        <v>49</v>
      </c>
      <c r="K84" s="142">
        <v>0.57638888888888895</v>
      </c>
      <c r="L84" s="156">
        <f>Table1[[#This Row],[Depart]]+Table1[[#This Row],[Dur''n]]</f>
        <v>0.72222222222222232</v>
      </c>
      <c r="M84" s="18">
        <v>0.14583333333333334</v>
      </c>
      <c r="N84" s="157" t="s">
        <v>1</v>
      </c>
      <c r="O84" s="148"/>
      <c r="P84" s="149"/>
      <c r="Q84" s="149">
        <v>1</v>
      </c>
      <c r="R84" s="149">
        <v>45</v>
      </c>
      <c r="S84" s="149"/>
      <c r="T84" s="166" t="s">
        <v>263</v>
      </c>
      <c r="U84" s="159"/>
      <c r="V84" s="148"/>
    </row>
    <row r="85" spans="1:42" s="144" customFormat="1" ht="24.95" hidden="1" customHeight="1" x14ac:dyDescent="0.2">
      <c r="A85" s="146">
        <f>Schedule!B$23</f>
        <v>45626</v>
      </c>
      <c r="B85" s="147">
        <f>Schedule!C$23</f>
        <v>45626</v>
      </c>
      <c r="C85" s="146" t="str">
        <f>Schedule!D$23</f>
        <v>B</v>
      </c>
      <c r="D85" s="192">
        <f>Schedule!E$23</f>
        <v>0.33333333333333331</v>
      </c>
      <c r="E85" s="192">
        <f>Schedule!F$23</f>
        <v>0.83333333333333337</v>
      </c>
      <c r="F85" s="190" t="str">
        <f>Schedule!G$23</f>
        <v>Honfleur</v>
      </c>
      <c r="G85" s="195" t="str">
        <f>Schedule!H$23</f>
        <v>FRHON</v>
      </c>
      <c r="H85" s="198">
        <v>2199</v>
      </c>
      <c r="I85" s="199" t="s">
        <v>249</v>
      </c>
      <c r="J85" s="141">
        <v>39</v>
      </c>
      <c r="K85" s="142">
        <v>0.58333333333333337</v>
      </c>
      <c r="L85" s="156">
        <f>Table1[[#This Row],[Depart]]+Table1[[#This Row],[Dur''n]]</f>
        <v>0.79166666666666674</v>
      </c>
      <c r="M85" s="18">
        <v>0.20833333333333334</v>
      </c>
      <c r="N85" s="157">
        <v>46</v>
      </c>
      <c r="O85" s="148"/>
      <c r="P85" s="149"/>
      <c r="Q85" s="149">
        <v>1</v>
      </c>
      <c r="R85" s="149">
        <v>50</v>
      </c>
      <c r="S85" s="149"/>
      <c r="T85" s="158"/>
      <c r="U85" s="159"/>
      <c r="V85" s="148"/>
    </row>
    <row r="86" spans="1:42" ht="24.95" hidden="1" customHeight="1" x14ac:dyDescent="0.2">
      <c r="A86" s="146">
        <f>Schedule!B$23</f>
        <v>45626</v>
      </c>
      <c r="B86" s="147">
        <f>Schedule!C$23</f>
        <v>45626</v>
      </c>
      <c r="C86" s="146" t="str">
        <f>Schedule!D$23</f>
        <v>B</v>
      </c>
      <c r="D86" s="192">
        <f>Schedule!E$23</f>
        <v>0.33333333333333331</v>
      </c>
      <c r="E86" s="192">
        <f>Schedule!F$23</f>
        <v>0.83333333333333337</v>
      </c>
      <c r="F86" s="190" t="str">
        <f>Schedule!G$23</f>
        <v>Honfleur</v>
      </c>
      <c r="G86" s="195" t="str">
        <f>Schedule!H$23</f>
        <v>FRHON</v>
      </c>
      <c r="H86" s="206" t="s">
        <v>294</v>
      </c>
      <c r="I86" s="199" t="s">
        <v>300</v>
      </c>
      <c r="J86" s="141">
        <v>55</v>
      </c>
      <c r="K86" s="142">
        <v>0.59027777777777779</v>
      </c>
      <c r="L86" s="156">
        <f>Table1[[#This Row],[Depart]]+Table1[[#This Row],[Dur''n]]</f>
        <v>0.77777777777777779</v>
      </c>
      <c r="M86" s="18">
        <v>0.1875</v>
      </c>
      <c r="N86" s="157">
        <v>116</v>
      </c>
      <c r="O86" s="148"/>
      <c r="P86" s="149"/>
      <c r="Q86" s="149">
        <v>3</v>
      </c>
      <c r="R86" s="149">
        <v>120</v>
      </c>
      <c r="S86" s="149"/>
      <c r="T86" s="158"/>
      <c r="U86" s="159"/>
      <c r="V86" s="148"/>
    </row>
    <row r="87" spans="1:42" s="177" customFormat="1" ht="19.5" customHeight="1" x14ac:dyDescent="0.2">
      <c r="A87" s="200" t="s">
        <v>39</v>
      </c>
      <c r="B87" s="201"/>
      <c r="C87" s="202"/>
      <c r="D87" s="203"/>
      <c r="E87" s="203"/>
      <c r="F87" s="204"/>
      <c r="G87" s="205"/>
      <c r="H87" s="205"/>
      <c r="I87" s="204">
        <f>SUBTOTAL(103,Table1[Titel])</f>
        <v>12</v>
      </c>
      <c r="J87" s="178"/>
      <c r="K87" s="179"/>
      <c r="L87" s="180"/>
      <c r="M87" s="180"/>
      <c r="N87" s="181">
        <f>SUBTOTAL(109,Table1[PAX])</f>
        <v>610</v>
      </c>
      <c r="O87" s="182">
        <f>SUBTOTAL(109,Table1[WL])</f>
        <v>0</v>
      </c>
      <c r="P87" s="182"/>
      <c r="Q87" s="182">
        <f>SUBTOTAL(109,Table1[Groups])</f>
        <v>21</v>
      </c>
      <c r="R87" s="182">
        <f>SUBTOTAL(109,Table1[Max])</f>
        <v>984</v>
      </c>
      <c r="S87" s="183"/>
      <c r="T87" s="184"/>
      <c r="U87" s="185"/>
      <c r="V87" s="184"/>
      <c r="W87" s="186"/>
      <c r="X87" s="186"/>
      <c r="Y87" s="186"/>
      <c r="Z87" s="186"/>
      <c r="AA87" s="186"/>
      <c r="AB87" s="186"/>
      <c r="AC87" s="186"/>
      <c r="AD87" s="186"/>
      <c r="AE87" s="186"/>
      <c r="AF87" s="186"/>
      <c r="AG87" s="186"/>
      <c r="AH87" s="186"/>
      <c r="AI87" s="186"/>
      <c r="AJ87" s="186"/>
      <c r="AK87" s="186"/>
      <c r="AL87" s="186"/>
      <c r="AM87" s="186"/>
      <c r="AN87" s="186"/>
      <c r="AO87" s="186"/>
      <c r="AP87" s="186"/>
    </row>
    <row r="88" spans="1:42" x14ac:dyDescent="0.2">
      <c r="A88" s="20"/>
      <c r="B88" s="27"/>
      <c r="J88" s="21"/>
      <c r="K88" s="73"/>
      <c r="L88" s="20"/>
      <c r="M88" s="20"/>
      <c r="O88" s="20"/>
      <c r="P88" s="20"/>
      <c r="Q88" s="20"/>
      <c r="R88" s="20"/>
      <c r="S88" s="20"/>
    </row>
    <row r="89" spans="1:42" x14ac:dyDescent="0.2">
      <c r="A89" s="20"/>
      <c r="B89" s="27"/>
      <c r="J89" s="21"/>
      <c r="K89" s="73"/>
      <c r="L89" s="20"/>
      <c r="M89" s="20"/>
      <c r="O89" s="20"/>
      <c r="P89" s="20"/>
      <c r="Q89" s="20"/>
      <c r="R89" s="20"/>
      <c r="S89" s="20"/>
    </row>
    <row r="90" spans="1:42" x14ac:dyDescent="0.2">
      <c r="A90" s="20"/>
      <c r="B90" s="27"/>
      <c r="J90" s="21"/>
      <c r="K90" s="73"/>
      <c r="L90" s="20"/>
      <c r="M90" s="20"/>
      <c r="O90" s="20"/>
      <c r="P90" s="20"/>
      <c r="Q90" s="20"/>
      <c r="R90" s="20"/>
      <c r="S90" s="20"/>
    </row>
    <row r="91" spans="1:42" x14ac:dyDescent="0.2">
      <c r="A91" s="20"/>
      <c r="B91" s="27"/>
      <c r="J91" s="21"/>
      <c r="K91" s="73"/>
      <c r="L91" s="20"/>
      <c r="M91" s="20"/>
      <c r="O91" s="20"/>
      <c r="P91" s="20"/>
      <c r="Q91" s="20"/>
      <c r="R91" s="20"/>
      <c r="S91" s="20"/>
    </row>
    <row r="92" spans="1:42" x14ac:dyDescent="0.2">
      <c r="A92" s="20"/>
      <c r="B92" s="27"/>
      <c r="J92" s="21"/>
      <c r="K92" s="73"/>
      <c r="L92" s="20"/>
      <c r="M92" s="20"/>
      <c r="O92" s="20"/>
      <c r="P92" s="20"/>
      <c r="Q92" s="20"/>
      <c r="R92" s="20"/>
      <c r="S92" s="20"/>
    </row>
    <row r="93" spans="1:42" x14ac:dyDescent="0.2">
      <c r="A93" s="20"/>
      <c r="B93" s="27"/>
      <c r="J93" s="21"/>
      <c r="K93" s="73"/>
      <c r="L93" s="20"/>
      <c r="M93" s="20"/>
      <c r="O93" s="20"/>
      <c r="P93" s="20"/>
      <c r="Q93" s="20"/>
      <c r="R93" s="20"/>
      <c r="S93" s="20"/>
    </row>
    <row r="94" spans="1:42" x14ac:dyDescent="0.2">
      <c r="A94" s="20"/>
      <c r="B94" s="27"/>
      <c r="J94" s="21"/>
      <c r="K94" s="73"/>
      <c r="L94" s="20"/>
      <c r="M94" s="20"/>
      <c r="O94" s="20"/>
      <c r="P94" s="20"/>
      <c r="Q94" s="20"/>
      <c r="R94" s="20"/>
      <c r="S94" s="20"/>
    </row>
    <row r="95" spans="1:42" x14ac:dyDescent="0.2">
      <c r="A95" s="20"/>
      <c r="B95" s="27"/>
      <c r="J95" s="21"/>
      <c r="K95" s="73"/>
      <c r="L95" s="20"/>
      <c r="M95" s="20"/>
      <c r="O95" s="20"/>
      <c r="P95" s="20"/>
      <c r="Q95" s="20"/>
      <c r="R95" s="20"/>
      <c r="S95" s="20"/>
    </row>
    <row r="96" spans="1:42" x14ac:dyDescent="0.2">
      <c r="A96" s="20"/>
      <c r="B96" s="27"/>
      <c r="J96" s="21"/>
      <c r="K96" s="73"/>
      <c r="L96" s="20"/>
      <c r="M96" s="20"/>
      <c r="O96" s="20"/>
      <c r="P96" s="20"/>
      <c r="Q96" s="20"/>
      <c r="R96" s="20"/>
      <c r="S96" s="20"/>
    </row>
    <row r="97" spans="1:19" x14ac:dyDescent="0.2">
      <c r="A97" s="20"/>
      <c r="B97" s="27"/>
      <c r="J97" s="21"/>
      <c r="K97" s="73"/>
      <c r="L97" s="20"/>
      <c r="M97" s="20"/>
      <c r="O97" s="20"/>
      <c r="P97" s="20"/>
      <c r="Q97" s="20"/>
      <c r="R97" s="20"/>
      <c r="S97" s="20"/>
    </row>
    <row r="98" spans="1:19" x14ac:dyDescent="0.2">
      <c r="A98" s="20"/>
      <c r="B98" s="27"/>
      <c r="J98" s="21"/>
      <c r="K98" s="73"/>
      <c r="L98" s="20"/>
      <c r="M98" s="20"/>
      <c r="O98" s="20"/>
      <c r="P98" s="20"/>
      <c r="Q98" s="20"/>
      <c r="R98" s="20"/>
      <c r="S98" s="20"/>
    </row>
    <row r="99" spans="1:19" x14ac:dyDescent="0.2">
      <c r="A99" s="20"/>
      <c r="B99" s="27"/>
      <c r="J99" s="21"/>
      <c r="K99" s="73"/>
      <c r="L99" s="20"/>
      <c r="M99" s="20"/>
      <c r="O99" s="20"/>
      <c r="P99" s="20"/>
      <c r="Q99" s="20"/>
      <c r="R99" s="20"/>
      <c r="S99" s="20"/>
    </row>
    <row r="100" spans="1:19" x14ac:dyDescent="0.2">
      <c r="A100" s="20"/>
      <c r="B100" s="27"/>
      <c r="J100" s="21"/>
      <c r="K100" s="73"/>
      <c r="L100" s="20"/>
      <c r="M100" s="20"/>
      <c r="O100" s="20"/>
      <c r="P100" s="20"/>
      <c r="Q100" s="20"/>
      <c r="R100" s="20"/>
      <c r="S100" s="20"/>
    </row>
    <row r="101" spans="1:19" x14ac:dyDescent="0.2">
      <c r="A101" s="20"/>
      <c r="B101" s="27"/>
      <c r="J101" s="21"/>
      <c r="K101" s="73"/>
      <c r="L101" s="20"/>
      <c r="M101" s="20"/>
      <c r="O101" s="20"/>
      <c r="P101" s="20"/>
      <c r="Q101" s="20"/>
      <c r="R101" s="20"/>
      <c r="S101" s="20"/>
    </row>
    <row r="102" spans="1:19" x14ac:dyDescent="0.2">
      <c r="A102" s="20"/>
      <c r="B102" s="27"/>
      <c r="J102" s="21"/>
      <c r="K102" s="73"/>
      <c r="L102" s="20"/>
      <c r="M102" s="20"/>
      <c r="O102" s="20"/>
      <c r="P102" s="20"/>
      <c r="Q102" s="20"/>
      <c r="R102" s="20"/>
      <c r="S102" s="20"/>
    </row>
    <row r="103" spans="1:19" x14ac:dyDescent="0.2">
      <c r="A103" s="20"/>
      <c r="B103" s="27"/>
      <c r="J103" s="21"/>
      <c r="K103" s="73"/>
      <c r="L103" s="20"/>
      <c r="M103" s="20"/>
      <c r="O103" s="20"/>
      <c r="P103" s="20"/>
      <c r="Q103" s="20"/>
      <c r="R103" s="20"/>
      <c r="S103" s="20"/>
    </row>
    <row r="104" spans="1:19" x14ac:dyDescent="0.2">
      <c r="A104" s="20"/>
      <c r="B104" s="27"/>
      <c r="J104" s="21"/>
      <c r="K104" s="73"/>
      <c r="L104" s="20"/>
      <c r="M104" s="20"/>
      <c r="O104" s="20"/>
      <c r="P104" s="20"/>
      <c r="Q104" s="20"/>
      <c r="R104" s="20"/>
      <c r="S104" s="20"/>
    </row>
    <row r="105" spans="1:19" x14ac:dyDescent="0.2">
      <c r="A105" s="20"/>
      <c r="B105" s="27"/>
      <c r="J105" s="21"/>
      <c r="K105" s="73"/>
      <c r="L105" s="20"/>
      <c r="M105" s="20"/>
      <c r="O105" s="20"/>
      <c r="P105" s="20"/>
      <c r="Q105" s="20"/>
      <c r="R105" s="20"/>
      <c r="S105" s="20"/>
    </row>
    <row r="106" spans="1:19" x14ac:dyDescent="0.2">
      <c r="A106" s="20"/>
      <c r="B106" s="27"/>
      <c r="J106" s="21"/>
      <c r="K106" s="73"/>
      <c r="L106" s="20"/>
      <c r="M106" s="20"/>
      <c r="O106" s="20"/>
      <c r="P106" s="20"/>
      <c r="Q106" s="20"/>
      <c r="R106" s="20"/>
      <c r="S106" s="20"/>
    </row>
    <row r="107" spans="1:19" x14ac:dyDescent="0.2">
      <c r="A107" s="20"/>
      <c r="B107" s="27"/>
      <c r="J107" s="21"/>
      <c r="K107" s="73"/>
      <c r="L107" s="20"/>
      <c r="M107" s="20"/>
      <c r="O107" s="20"/>
      <c r="P107" s="20"/>
      <c r="Q107" s="20"/>
      <c r="R107" s="20"/>
      <c r="S107" s="20"/>
    </row>
    <row r="108" spans="1:19" x14ac:dyDescent="0.2">
      <c r="A108" s="20"/>
      <c r="B108" s="27"/>
      <c r="J108" s="21"/>
      <c r="K108" s="73"/>
      <c r="L108" s="20"/>
      <c r="M108" s="20"/>
      <c r="O108" s="20"/>
      <c r="P108" s="20"/>
      <c r="Q108" s="20"/>
      <c r="R108" s="20"/>
      <c r="S108" s="20"/>
    </row>
    <row r="109" spans="1:19" x14ac:dyDescent="0.2">
      <c r="A109" s="20"/>
      <c r="B109" s="27"/>
      <c r="J109" s="21"/>
      <c r="K109" s="73"/>
      <c r="L109" s="20"/>
      <c r="M109" s="20"/>
      <c r="O109" s="20"/>
      <c r="P109" s="20"/>
      <c r="Q109" s="20"/>
      <c r="R109" s="20"/>
      <c r="S109" s="20"/>
    </row>
    <row r="110" spans="1:19" x14ac:dyDescent="0.2">
      <c r="A110" s="20"/>
      <c r="B110" s="27"/>
      <c r="J110" s="21"/>
      <c r="K110" s="73"/>
      <c r="L110" s="20"/>
      <c r="M110" s="20"/>
      <c r="O110" s="20"/>
      <c r="P110" s="20"/>
      <c r="Q110" s="20"/>
      <c r="R110" s="20"/>
      <c r="S110" s="20"/>
    </row>
    <row r="111" spans="1:19" x14ac:dyDescent="0.2">
      <c r="A111" s="20"/>
      <c r="B111" s="27"/>
      <c r="J111" s="21"/>
      <c r="K111" s="73"/>
      <c r="L111" s="20"/>
      <c r="M111" s="20"/>
      <c r="O111" s="20"/>
      <c r="P111" s="20"/>
      <c r="Q111" s="20"/>
      <c r="R111" s="20"/>
      <c r="S111" s="20"/>
    </row>
    <row r="112" spans="1:19" x14ac:dyDescent="0.2">
      <c r="A112" s="20"/>
      <c r="B112" s="27"/>
      <c r="J112" s="21"/>
      <c r="K112" s="73"/>
      <c r="L112" s="20"/>
      <c r="M112" s="20"/>
      <c r="O112" s="20"/>
      <c r="P112" s="20"/>
      <c r="Q112" s="20"/>
      <c r="R112" s="20"/>
      <c r="S112" s="20"/>
    </row>
    <row r="113" spans="1:19" x14ac:dyDescent="0.2">
      <c r="A113" s="20"/>
      <c r="B113" s="27"/>
      <c r="J113" s="21"/>
      <c r="K113" s="73"/>
      <c r="L113" s="20"/>
      <c r="M113" s="20"/>
      <c r="O113" s="20"/>
      <c r="P113" s="20"/>
      <c r="Q113" s="20"/>
      <c r="R113" s="20"/>
      <c r="S113" s="20"/>
    </row>
    <row r="114" spans="1:19" x14ac:dyDescent="0.2">
      <c r="A114" s="20"/>
      <c r="B114" s="27"/>
      <c r="J114" s="21"/>
      <c r="K114" s="73"/>
      <c r="L114" s="20"/>
      <c r="M114" s="20"/>
      <c r="O114" s="20"/>
      <c r="P114" s="20"/>
      <c r="Q114" s="20"/>
      <c r="R114" s="20"/>
      <c r="S114" s="20"/>
    </row>
    <row r="115" spans="1:19" x14ac:dyDescent="0.2">
      <c r="A115" s="20"/>
      <c r="B115" s="27"/>
      <c r="J115" s="21"/>
      <c r="K115" s="73"/>
      <c r="L115" s="20"/>
      <c r="M115" s="20"/>
      <c r="O115" s="20"/>
      <c r="P115" s="20"/>
      <c r="Q115" s="20"/>
      <c r="R115" s="20"/>
      <c r="S115" s="20"/>
    </row>
    <row r="116" spans="1:19" x14ac:dyDescent="0.2">
      <c r="A116" s="20"/>
      <c r="B116" s="27"/>
      <c r="J116" s="21"/>
      <c r="K116" s="73"/>
      <c r="L116" s="20"/>
      <c r="M116" s="20"/>
      <c r="O116" s="20"/>
      <c r="P116" s="20"/>
      <c r="Q116" s="20"/>
      <c r="R116" s="20"/>
      <c r="S116" s="20"/>
    </row>
    <row r="117" spans="1:19" x14ac:dyDescent="0.2">
      <c r="A117" s="20"/>
      <c r="B117" s="27"/>
      <c r="J117" s="21"/>
      <c r="K117" s="73"/>
      <c r="L117" s="20"/>
      <c r="M117" s="20"/>
      <c r="O117" s="20"/>
      <c r="P117" s="20"/>
      <c r="Q117" s="20"/>
      <c r="R117" s="20"/>
      <c r="S117" s="20"/>
    </row>
    <row r="118" spans="1:19" x14ac:dyDescent="0.2">
      <c r="A118" s="20"/>
      <c r="B118" s="27"/>
      <c r="J118" s="21"/>
      <c r="K118" s="73"/>
      <c r="L118" s="20"/>
      <c r="M118" s="20"/>
      <c r="O118" s="20"/>
      <c r="P118" s="20"/>
      <c r="Q118" s="20"/>
      <c r="R118" s="20"/>
      <c r="S118" s="20"/>
    </row>
    <row r="119" spans="1:19" x14ac:dyDescent="0.2">
      <c r="A119" s="20"/>
      <c r="B119" s="27"/>
      <c r="J119" s="21"/>
      <c r="K119" s="73"/>
      <c r="L119" s="20"/>
      <c r="M119" s="20"/>
      <c r="O119" s="20"/>
      <c r="P119" s="20"/>
      <c r="Q119" s="20"/>
      <c r="R119" s="20"/>
      <c r="S119" s="20"/>
    </row>
    <row r="120" spans="1:19" x14ac:dyDescent="0.2">
      <c r="A120" s="20"/>
      <c r="B120" s="27"/>
      <c r="J120" s="21"/>
      <c r="K120" s="73"/>
      <c r="L120" s="20"/>
      <c r="M120" s="20"/>
      <c r="O120" s="20"/>
      <c r="P120" s="20"/>
      <c r="Q120" s="20"/>
      <c r="R120" s="20"/>
      <c r="S120" s="20"/>
    </row>
    <row r="121" spans="1:19" x14ac:dyDescent="0.2">
      <c r="A121" s="20"/>
      <c r="B121" s="27"/>
      <c r="J121" s="21"/>
      <c r="K121" s="73"/>
      <c r="L121" s="20"/>
      <c r="M121" s="20"/>
      <c r="O121" s="20"/>
      <c r="P121" s="20"/>
      <c r="Q121" s="20"/>
      <c r="R121" s="20"/>
      <c r="S121" s="20"/>
    </row>
    <row r="122" spans="1:19" x14ac:dyDescent="0.2">
      <c r="A122" s="20"/>
      <c r="B122" s="27"/>
      <c r="J122" s="21"/>
      <c r="K122" s="73"/>
      <c r="L122" s="20"/>
      <c r="M122" s="20"/>
      <c r="O122" s="20"/>
      <c r="P122" s="20"/>
      <c r="Q122" s="20"/>
      <c r="R122" s="20"/>
      <c r="S122" s="20"/>
    </row>
    <row r="123" spans="1:19" x14ac:dyDescent="0.2">
      <c r="A123" s="20"/>
      <c r="B123" s="27"/>
      <c r="J123" s="21"/>
      <c r="K123" s="73"/>
      <c r="L123" s="20"/>
      <c r="M123" s="20"/>
      <c r="O123" s="20"/>
      <c r="P123" s="20"/>
      <c r="Q123" s="20"/>
      <c r="R123" s="20"/>
      <c r="S123" s="20"/>
    </row>
    <row r="124" spans="1:19" x14ac:dyDescent="0.2">
      <c r="A124" s="20"/>
      <c r="B124" s="27"/>
      <c r="J124" s="21"/>
      <c r="K124" s="73"/>
      <c r="L124" s="20"/>
      <c r="M124" s="20"/>
      <c r="O124" s="20"/>
      <c r="P124" s="20"/>
      <c r="Q124" s="20"/>
      <c r="R124" s="20"/>
      <c r="S124" s="20"/>
    </row>
    <row r="125" spans="1:19" x14ac:dyDescent="0.2">
      <c r="A125" s="20"/>
      <c r="B125" s="27"/>
      <c r="J125" s="21"/>
      <c r="K125" s="73"/>
      <c r="L125" s="20"/>
      <c r="M125" s="20"/>
      <c r="O125" s="20"/>
      <c r="P125" s="20"/>
      <c r="Q125" s="20"/>
      <c r="R125" s="20"/>
      <c r="S125" s="20"/>
    </row>
    <row r="126" spans="1:19" x14ac:dyDescent="0.2">
      <c r="A126" s="20"/>
      <c r="B126" s="27"/>
      <c r="J126" s="21"/>
      <c r="K126" s="73"/>
      <c r="L126" s="20"/>
      <c r="M126" s="20"/>
      <c r="O126" s="20"/>
      <c r="P126" s="20"/>
      <c r="Q126" s="20"/>
      <c r="R126" s="20"/>
      <c r="S126" s="20"/>
    </row>
    <row r="127" spans="1:19" x14ac:dyDescent="0.2">
      <c r="A127" s="20"/>
      <c r="B127" s="27"/>
      <c r="J127" s="21"/>
      <c r="K127" s="73"/>
      <c r="L127" s="20"/>
      <c r="M127" s="20"/>
      <c r="O127" s="20"/>
      <c r="P127" s="20"/>
      <c r="Q127" s="20"/>
      <c r="R127" s="20"/>
      <c r="S127" s="20"/>
    </row>
    <row r="128" spans="1:19" x14ac:dyDescent="0.2">
      <c r="A128" s="20"/>
      <c r="B128" s="27"/>
      <c r="J128" s="21"/>
      <c r="K128" s="73"/>
      <c r="L128" s="20"/>
      <c r="M128" s="20"/>
      <c r="O128" s="20"/>
      <c r="P128" s="20"/>
      <c r="Q128" s="20"/>
      <c r="R128" s="20"/>
      <c r="S128" s="20"/>
    </row>
    <row r="129" spans="1:19" x14ac:dyDescent="0.2">
      <c r="A129" s="20"/>
      <c r="B129" s="27"/>
      <c r="J129" s="21"/>
      <c r="K129" s="73"/>
      <c r="L129" s="20"/>
      <c r="M129" s="20"/>
      <c r="O129" s="20"/>
      <c r="P129" s="20"/>
      <c r="Q129" s="20"/>
      <c r="R129" s="20"/>
      <c r="S129" s="20"/>
    </row>
    <row r="130" spans="1:19" x14ac:dyDescent="0.2">
      <c r="A130" s="20"/>
      <c r="B130" s="27"/>
      <c r="J130" s="21"/>
      <c r="K130" s="73"/>
      <c r="L130" s="20"/>
      <c r="M130" s="20"/>
      <c r="O130" s="20"/>
      <c r="P130" s="20"/>
      <c r="Q130" s="20"/>
      <c r="R130" s="20"/>
      <c r="S130" s="20"/>
    </row>
    <row r="131" spans="1:19" x14ac:dyDescent="0.2">
      <c r="A131" s="20"/>
      <c r="B131" s="27"/>
      <c r="J131" s="21"/>
      <c r="K131" s="73"/>
      <c r="L131" s="20"/>
      <c r="M131" s="20"/>
      <c r="O131" s="20"/>
      <c r="P131" s="20"/>
      <c r="Q131" s="20"/>
      <c r="R131" s="20"/>
      <c r="S131" s="20"/>
    </row>
    <row r="132" spans="1:19" x14ac:dyDescent="0.2">
      <c r="A132" s="20"/>
      <c r="B132" s="27"/>
      <c r="J132" s="21"/>
      <c r="K132" s="73"/>
      <c r="L132" s="20"/>
      <c r="M132" s="20"/>
      <c r="O132" s="20"/>
      <c r="P132" s="20"/>
      <c r="Q132" s="20"/>
      <c r="R132" s="20"/>
      <c r="S132" s="20"/>
    </row>
    <row r="133" spans="1:19" x14ac:dyDescent="0.2">
      <c r="A133" s="20"/>
      <c r="B133" s="27"/>
      <c r="J133" s="21"/>
      <c r="K133" s="73"/>
      <c r="L133" s="20"/>
      <c r="M133" s="20"/>
      <c r="O133" s="20"/>
      <c r="P133" s="20"/>
      <c r="Q133" s="20"/>
      <c r="R133" s="20"/>
      <c r="S133" s="20"/>
    </row>
    <row r="134" spans="1:19" x14ac:dyDescent="0.2">
      <c r="A134" s="20"/>
      <c r="B134" s="27"/>
      <c r="J134" s="21"/>
      <c r="K134" s="73"/>
      <c r="L134" s="20"/>
      <c r="M134" s="20"/>
      <c r="O134" s="20"/>
      <c r="P134" s="20"/>
      <c r="Q134" s="20"/>
      <c r="R134" s="20"/>
      <c r="S134" s="20"/>
    </row>
    <row r="135" spans="1:19" x14ac:dyDescent="0.2">
      <c r="A135" s="20"/>
      <c r="B135" s="27"/>
      <c r="J135" s="21"/>
      <c r="K135" s="73"/>
      <c r="L135" s="20"/>
      <c r="M135" s="20"/>
      <c r="O135" s="20"/>
      <c r="P135" s="20"/>
      <c r="Q135" s="20"/>
      <c r="R135" s="20"/>
      <c r="S135" s="20"/>
    </row>
    <row r="136" spans="1:19" x14ac:dyDescent="0.2">
      <c r="A136" s="20"/>
      <c r="B136" s="27"/>
      <c r="J136" s="21"/>
      <c r="K136" s="73"/>
      <c r="L136" s="20"/>
      <c r="M136" s="20"/>
      <c r="O136" s="20"/>
      <c r="P136" s="20"/>
      <c r="Q136" s="20"/>
      <c r="R136" s="20"/>
      <c r="S136" s="20"/>
    </row>
    <row r="137" spans="1:19" x14ac:dyDescent="0.2">
      <c r="A137" s="20"/>
      <c r="B137" s="27"/>
      <c r="J137" s="21"/>
      <c r="K137" s="73"/>
      <c r="L137" s="20"/>
      <c r="M137" s="20"/>
      <c r="O137" s="20"/>
      <c r="P137" s="20"/>
      <c r="Q137" s="20"/>
      <c r="R137" s="20"/>
      <c r="S137" s="20"/>
    </row>
    <row r="138" spans="1:19" x14ac:dyDescent="0.2">
      <c r="A138" s="20"/>
      <c r="B138" s="27"/>
      <c r="J138" s="21"/>
      <c r="K138" s="73"/>
      <c r="L138" s="20"/>
      <c r="M138" s="20"/>
      <c r="O138" s="20"/>
      <c r="P138" s="20"/>
      <c r="Q138" s="20"/>
      <c r="R138" s="20"/>
      <c r="S138" s="20"/>
    </row>
    <row r="139" spans="1:19" x14ac:dyDescent="0.2">
      <c r="A139" s="20"/>
      <c r="B139" s="27"/>
      <c r="J139" s="21"/>
      <c r="K139" s="73"/>
      <c r="L139" s="20"/>
      <c r="M139" s="20"/>
      <c r="O139" s="20"/>
      <c r="P139" s="20"/>
      <c r="Q139" s="20"/>
      <c r="R139" s="20"/>
      <c r="S139" s="20"/>
    </row>
    <row r="140" spans="1:19" x14ac:dyDescent="0.2">
      <c r="A140" s="20"/>
      <c r="B140" s="27"/>
      <c r="J140" s="21"/>
      <c r="K140" s="73"/>
      <c r="L140" s="20"/>
      <c r="M140" s="20"/>
      <c r="O140" s="20"/>
      <c r="P140" s="20"/>
      <c r="Q140" s="20"/>
      <c r="R140" s="20"/>
      <c r="S140" s="20"/>
    </row>
    <row r="141" spans="1:19" x14ac:dyDescent="0.2">
      <c r="A141" s="20"/>
      <c r="B141" s="27"/>
      <c r="J141" s="21"/>
      <c r="K141" s="73"/>
      <c r="L141" s="20"/>
      <c r="M141" s="20"/>
      <c r="O141" s="20"/>
      <c r="P141" s="20"/>
      <c r="Q141" s="20"/>
      <c r="R141" s="20"/>
      <c r="S141" s="20"/>
    </row>
    <row r="142" spans="1:19" x14ac:dyDescent="0.2">
      <c r="A142" s="20"/>
      <c r="B142" s="27"/>
      <c r="J142" s="21"/>
      <c r="K142" s="73"/>
      <c r="L142" s="20"/>
      <c r="M142" s="20"/>
      <c r="O142" s="20"/>
      <c r="P142" s="20"/>
      <c r="Q142" s="20"/>
      <c r="R142" s="20"/>
      <c r="S142" s="20"/>
    </row>
    <row r="143" spans="1:19" x14ac:dyDescent="0.2">
      <c r="A143" s="20"/>
      <c r="B143" s="27"/>
      <c r="J143" s="21"/>
      <c r="K143" s="73"/>
      <c r="L143" s="20"/>
      <c r="M143" s="20"/>
      <c r="O143" s="20"/>
      <c r="P143" s="20"/>
      <c r="Q143" s="20"/>
      <c r="R143" s="20"/>
      <c r="S143" s="20"/>
    </row>
    <row r="144" spans="1:19" x14ac:dyDescent="0.2">
      <c r="A144" s="20"/>
      <c r="B144" s="27"/>
      <c r="J144" s="21"/>
      <c r="K144" s="73"/>
      <c r="L144" s="20"/>
      <c r="M144" s="20"/>
      <c r="O144" s="20"/>
      <c r="P144" s="20"/>
      <c r="Q144" s="20"/>
      <c r="R144" s="20"/>
      <c r="S144" s="20"/>
    </row>
    <row r="145" spans="1:19" x14ac:dyDescent="0.2">
      <c r="A145" s="20"/>
      <c r="B145" s="27"/>
      <c r="J145" s="21"/>
      <c r="K145" s="73"/>
      <c r="L145" s="20"/>
      <c r="M145" s="20"/>
      <c r="O145" s="20"/>
      <c r="P145" s="20"/>
      <c r="Q145" s="20"/>
      <c r="R145" s="20"/>
      <c r="S145" s="20"/>
    </row>
    <row r="146" spans="1:19" x14ac:dyDescent="0.2">
      <c r="A146" s="20"/>
      <c r="B146" s="27"/>
      <c r="J146" s="21"/>
      <c r="K146" s="73"/>
      <c r="L146" s="20"/>
      <c r="M146" s="20"/>
      <c r="O146" s="20"/>
      <c r="P146" s="20"/>
      <c r="Q146" s="20"/>
      <c r="R146" s="20"/>
      <c r="S146" s="20"/>
    </row>
    <row r="147" spans="1:19" x14ac:dyDescent="0.2">
      <c r="A147" s="20"/>
      <c r="B147" s="27"/>
      <c r="J147" s="21"/>
      <c r="K147" s="73"/>
      <c r="L147" s="20"/>
      <c r="M147" s="20"/>
      <c r="O147" s="20"/>
      <c r="P147" s="20"/>
      <c r="Q147" s="20"/>
      <c r="R147" s="20"/>
      <c r="S147" s="20"/>
    </row>
    <row r="148" spans="1:19" x14ac:dyDescent="0.2">
      <c r="A148" s="20"/>
      <c r="B148" s="27"/>
      <c r="J148" s="21"/>
      <c r="K148" s="73"/>
      <c r="L148" s="20"/>
      <c r="M148" s="20"/>
      <c r="O148" s="20"/>
      <c r="P148" s="20"/>
      <c r="Q148" s="20"/>
      <c r="R148" s="20"/>
      <c r="S148" s="20"/>
    </row>
    <row r="149" spans="1:19" x14ac:dyDescent="0.2">
      <c r="A149" s="20"/>
      <c r="B149" s="27"/>
      <c r="J149" s="21"/>
      <c r="K149" s="73"/>
      <c r="L149" s="20"/>
      <c r="M149" s="20"/>
      <c r="O149" s="20"/>
      <c r="P149" s="20"/>
      <c r="Q149" s="20"/>
      <c r="R149" s="20"/>
      <c r="S149" s="20"/>
    </row>
    <row r="150" spans="1:19" x14ac:dyDescent="0.2">
      <c r="A150" s="20"/>
      <c r="B150" s="27"/>
      <c r="J150" s="21"/>
      <c r="K150" s="73"/>
      <c r="L150" s="20"/>
      <c r="M150" s="20"/>
      <c r="O150" s="20"/>
      <c r="P150" s="20"/>
      <c r="Q150" s="20"/>
      <c r="R150" s="20"/>
      <c r="S150" s="20"/>
    </row>
    <row r="151" spans="1:19" x14ac:dyDescent="0.2">
      <c r="A151" s="20"/>
      <c r="B151" s="27"/>
      <c r="J151" s="21"/>
      <c r="K151" s="73"/>
      <c r="L151" s="20"/>
      <c r="M151" s="20"/>
      <c r="O151" s="20"/>
      <c r="P151" s="20"/>
      <c r="Q151" s="20"/>
      <c r="R151" s="20"/>
      <c r="S151" s="20"/>
    </row>
    <row r="152" spans="1:19" x14ac:dyDescent="0.2">
      <c r="A152" s="20"/>
      <c r="B152" s="27"/>
      <c r="J152" s="21"/>
      <c r="K152" s="73"/>
      <c r="L152" s="20"/>
      <c r="M152" s="20"/>
      <c r="O152" s="20"/>
      <c r="P152" s="20"/>
      <c r="Q152" s="20"/>
      <c r="R152" s="20"/>
      <c r="S152" s="20"/>
    </row>
    <row r="153" spans="1:19" x14ac:dyDescent="0.2">
      <c r="A153" s="20"/>
      <c r="B153" s="27"/>
      <c r="J153" s="21"/>
      <c r="K153" s="73"/>
      <c r="L153" s="20"/>
      <c r="M153" s="20"/>
      <c r="O153" s="20"/>
      <c r="P153" s="20"/>
      <c r="Q153" s="20"/>
      <c r="R153" s="20"/>
      <c r="S153" s="20"/>
    </row>
    <row r="154" spans="1:19" x14ac:dyDescent="0.2">
      <c r="A154" s="20"/>
      <c r="B154" s="27"/>
      <c r="J154" s="21"/>
      <c r="K154" s="73"/>
      <c r="L154" s="20"/>
      <c r="M154" s="20"/>
      <c r="O154" s="20"/>
      <c r="P154" s="20"/>
      <c r="Q154" s="20"/>
      <c r="R154" s="20"/>
      <c r="S154" s="20"/>
    </row>
    <row r="155" spans="1:19" x14ac:dyDescent="0.2">
      <c r="A155" s="20"/>
      <c r="B155" s="27"/>
      <c r="J155" s="21"/>
      <c r="K155" s="73"/>
      <c r="L155" s="20"/>
      <c r="M155" s="20"/>
      <c r="O155" s="20"/>
      <c r="P155" s="20"/>
      <c r="Q155" s="20"/>
      <c r="R155" s="20"/>
      <c r="S155" s="20"/>
    </row>
    <row r="156" spans="1:19" x14ac:dyDescent="0.2">
      <c r="A156" s="20"/>
      <c r="B156" s="27"/>
      <c r="J156" s="21"/>
      <c r="K156" s="73"/>
      <c r="L156" s="20"/>
      <c r="M156" s="20"/>
      <c r="O156" s="20"/>
      <c r="P156" s="20"/>
      <c r="Q156" s="20"/>
      <c r="R156" s="20"/>
      <c r="S156" s="20"/>
    </row>
    <row r="157" spans="1:19" x14ac:dyDescent="0.2">
      <c r="A157" s="20"/>
      <c r="B157" s="27"/>
      <c r="J157" s="21"/>
      <c r="K157" s="73"/>
      <c r="L157" s="20"/>
      <c r="M157" s="20"/>
      <c r="O157" s="20"/>
      <c r="P157" s="20"/>
      <c r="Q157" s="20"/>
      <c r="R157" s="20"/>
      <c r="S157" s="20"/>
    </row>
    <row r="158" spans="1:19" x14ac:dyDescent="0.2">
      <c r="A158" s="20"/>
      <c r="B158" s="27"/>
      <c r="J158" s="21"/>
      <c r="K158" s="73"/>
      <c r="L158" s="20"/>
      <c r="M158" s="20"/>
      <c r="O158" s="20"/>
      <c r="P158" s="20"/>
      <c r="Q158" s="20"/>
      <c r="R158" s="20"/>
      <c r="S158" s="20"/>
    </row>
    <row r="159" spans="1:19" x14ac:dyDescent="0.2">
      <c r="A159" s="20"/>
      <c r="B159" s="27"/>
      <c r="J159" s="21"/>
      <c r="K159" s="73"/>
      <c r="L159" s="20"/>
      <c r="M159" s="20"/>
      <c r="O159" s="20"/>
      <c r="P159" s="20"/>
      <c r="Q159" s="20"/>
      <c r="R159" s="20"/>
      <c r="S159" s="20"/>
    </row>
    <row r="160" spans="1:19" x14ac:dyDescent="0.2">
      <c r="A160" s="20"/>
      <c r="B160" s="27"/>
      <c r="J160" s="21"/>
      <c r="K160" s="73"/>
      <c r="L160" s="20"/>
      <c r="M160" s="20"/>
      <c r="O160" s="20"/>
      <c r="P160" s="20"/>
      <c r="Q160" s="20"/>
      <c r="R160" s="20"/>
      <c r="S160" s="20"/>
    </row>
    <row r="161" spans="1:19" x14ac:dyDescent="0.2">
      <c r="A161" s="20"/>
      <c r="B161" s="27"/>
      <c r="J161" s="21"/>
      <c r="K161" s="73"/>
      <c r="L161" s="20"/>
      <c r="M161" s="20"/>
      <c r="O161" s="20"/>
      <c r="P161" s="20"/>
      <c r="Q161" s="20"/>
      <c r="R161" s="20"/>
      <c r="S161" s="20"/>
    </row>
    <row r="162" spans="1:19" x14ac:dyDescent="0.2">
      <c r="A162" s="20"/>
      <c r="B162" s="27"/>
      <c r="J162" s="21"/>
      <c r="K162" s="73"/>
      <c r="L162" s="20"/>
      <c r="M162" s="20"/>
      <c r="O162" s="20"/>
      <c r="P162" s="20"/>
      <c r="Q162" s="20"/>
      <c r="R162" s="20"/>
      <c r="S162" s="20"/>
    </row>
    <row r="163" spans="1:19" x14ac:dyDescent="0.2">
      <c r="A163" s="20"/>
      <c r="B163" s="27"/>
      <c r="J163" s="21"/>
      <c r="K163" s="73"/>
      <c r="L163" s="20"/>
      <c r="M163" s="20"/>
      <c r="O163" s="20"/>
      <c r="P163" s="20"/>
      <c r="Q163" s="20"/>
      <c r="R163" s="20"/>
      <c r="S163" s="20"/>
    </row>
    <row r="164" spans="1:19" x14ac:dyDescent="0.2">
      <c r="A164" s="20"/>
      <c r="B164" s="27"/>
      <c r="J164" s="21"/>
      <c r="K164" s="73"/>
      <c r="L164" s="20"/>
      <c r="M164" s="20"/>
      <c r="O164" s="20"/>
      <c r="P164" s="20"/>
      <c r="Q164" s="20"/>
      <c r="R164" s="20"/>
      <c r="S164" s="20"/>
    </row>
    <row r="165" spans="1:19" x14ac:dyDescent="0.2">
      <c r="A165" s="20"/>
      <c r="B165" s="27"/>
      <c r="J165" s="21"/>
      <c r="K165" s="73"/>
      <c r="L165" s="20"/>
      <c r="M165" s="20"/>
      <c r="O165" s="20"/>
      <c r="P165" s="20"/>
      <c r="Q165" s="20"/>
      <c r="R165" s="20"/>
      <c r="S165" s="20"/>
    </row>
    <row r="166" spans="1:19" x14ac:dyDescent="0.2">
      <c r="A166" s="20"/>
      <c r="B166" s="27"/>
      <c r="J166" s="21"/>
      <c r="K166" s="73"/>
      <c r="L166" s="20"/>
      <c r="M166" s="20"/>
      <c r="O166" s="20"/>
      <c r="P166" s="20"/>
      <c r="Q166" s="20"/>
      <c r="R166" s="20"/>
      <c r="S166" s="20"/>
    </row>
    <row r="167" spans="1:19" x14ac:dyDescent="0.2">
      <c r="A167" s="20"/>
      <c r="B167" s="27"/>
      <c r="J167" s="21"/>
      <c r="K167" s="73"/>
      <c r="L167" s="20"/>
      <c r="M167" s="20"/>
      <c r="O167" s="20"/>
      <c r="P167" s="20"/>
      <c r="Q167" s="20"/>
      <c r="R167" s="20"/>
      <c r="S167" s="20"/>
    </row>
    <row r="168" spans="1:19" x14ac:dyDescent="0.2">
      <c r="A168" s="20"/>
      <c r="B168" s="27"/>
      <c r="J168" s="21"/>
      <c r="K168" s="73"/>
      <c r="L168" s="20"/>
      <c r="M168" s="20"/>
      <c r="O168" s="20"/>
      <c r="P168" s="20"/>
      <c r="Q168" s="20"/>
      <c r="R168" s="20"/>
      <c r="S168" s="20"/>
    </row>
    <row r="169" spans="1:19" x14ac:dyDescent="0.2">
      <c r="A169" s="20"/>
      <c r="B169" s="27"/>
      <c r="J169" s="21"/>
      <c r="K169" s="73"/>
      <c r="L169" s="20"/>
      <c r="M169" s="20"/>
      <c r="O169" s="20"/>
      <c r="P169" s="20"/>
      <c r="Q169" s="20"/>
      <c r="R169" s="20"/>
      <c r="S169" s="20"/>
    </row>
    <row r="170" spans="1:19" x14ac:dyDescent="0.2">
      <c r="A170" s="20"/>
      <c r="B170" s="27"/>
      <c r="J170" s="21"/>
      <c r="K170" s="73"/>
      <c r="L170" s="20"/>
      <c r="M170" s="20"/>
      <c r="O170" s="20"/>
      <c r="P170" s="20"/>
      <c r="Q170" s="20"/>
      <c r="R170" s="20"/>
      <c r="S170" s="20"/>
    </row>
    <row r="171" spans="1:19" x14ac:dyDescent="0.2">
      <c r="A171" s="20"/>
      <c r="B171" s="27"/>
      <c r="J171" s="21"/>
      <c r="K171" s="73"/>
      <c r="L171" s="20"/>
      <c r="M171" s="20"/>
      <c r="O171" s="20"/>
      <c r="P171" s="20"/>
      <c r="Q171" s="20"/>
      <c r="R171" s="20"/>
      <c r="S171" s="20"/>
    </row>
    <row r="172" spans="1:19" x14ac:dyDescent="0.2">
      <c r="A172" s="20"/>
      <c r="B172" s="27"/>
      <c r="J172" s="21"/>
      <c r="K172" s="73"/>
      <c r="L172" s="20"/>
      <c r="M172" s="20"/>
      <c r="O172" s="20"/>
      <c r="P172" s="20"/>
      <c r="Q172" s="20"/>
      <c r="R172" s="20"/>
      <c r="S172" s="20"/>
    </row>
    <row r="173" spans="1:19" x14ac:dyDescent="0.2">
      <c r="A173" s="20"/>
      <c r="B173" s="27"/>
      <c r="J173" s="21"/>
      <c r="K173" s="73"/>
      <c r="L173" s="20"/>
      <c r="M173" s="20"/>
      <c r="O173" s="20"/>
      <c r="P173" s="20"/>
      <c r="Q173" s="20"/>
      <c r="R173" s="20"/>
      <c r="S173" s="20"/>
    </row>
    <row r="174" spans="1:19" x14ac:dyDescent="0.2">
      <c r="A174" s="20"/>
      <c r="B174" s="27"/>
      <c r="J174" s="21"/>
      <c r="K174" s="73"/>
      <c r="L174" s="20"/>
      <c r="M174" s="20"/>
      <c r="O174" s="20"/>
      <c r="P174" s="20"/>
      <c r="Q174" s="20"/>
      <c r="R174" s="20"/>
      <c r="S174" s="20"/>
    </row>
    <row r="175" spans="1:19" x14ac:dyDescent="0.2">
      <c r="A175" s="20"/>
      <c r="B175" s="27"/>
      <c r="J175" s="21"/>
      <c r="K175" s="73"/>
      <c r="L175" s="20"/>
      <c r="M175" s="20"/>
      <c r="O175" s="20"/>
      <c r="P175" s="20"/>
      <c r="Q175" s="20"/>
      <c r="R175" s="20"/>
      <c r="S175" s="20"/>
    </row>
    <row r="176" spans="1:19" x14ac:dyDescent="0.2">
      <c r="A176" s="20"/>
      <c r="B176" s="27"/>
      <c r="J176" s="21"/>
      <c r="K176" s="73"/>
      <c r="L176" s="20"/>
      <c r="M176" s="20"/>
      <c r="O176" s="20"/>
      <c r="P176" s="20"/>
      <c r="Q176" s="20"/>
      <c r="R176" s="20"/>
      <c r="S176" s="20"/>
    </row>
    <row r="177" spans="1:19" x14ac:dyDescent="0.2">
      <c r="A177" s="20"/>
      <c r="B177" s="27"/>
      <c r="J177" s="21"/>
      <c r="K177" s="73"/>
      <c r="L177" s="20"/>
      <c r="M177" s="20"/>
      <c r="O177" s="20"/>
      <c r="P177" s="20"/>
      <c r="Q177" s="20"/>
      <c r="R177" s="20"/>
      <c r="S177" s="20"/>
    </row>
    <row r="178" spans="1:19" x14ac:dyDescent="0.2">
      <c r="A178" s="20"/>
      <c r="B178" s="27"/>
      <c r="J178" s="21"/>
      <c r="K178" s="73"/>
      <c r="L178" s="20"/>
      <c r="M178" s="20"/>
      <c r="O178" s="20"/>
      <c r="P178" s="20"/>
      <c r="Q178" s="20"/>
      <c r="R178" s="20"/>
      <c r="S178" s="20"/>
    </row>
    <row r="179" spans="1:19" x14ac:dyDescent="0.2">
      <c r="A179" s="20"/>
      <c r="B179" s="27"/>
      <c r="J179" s="21"/>
      <c r="K179" s="73"/>
      <c r="L179" s="20"/>
      <c r="M179" s="20"/>
      <c r="O179" s="20"/>
      <c r="P179" s="20"/>
      <c r="Q179" s="20"/>
      <c r="R179" s="20"/>
      <c r="S179" s="20"/>
    </row>
    <row r="180" spans="1:19" x14ac:dyDescent="0.2">
      <c r="A180" s="20"/>
      <c r="B180" s="27"/>
      <c r="J180" s="21"/>
      <c r="K180" s="73"/>
      <c r="L180" s="20"/>
      <c r="M180" s="20"/>
      <c r="O180" s="20"/>
      <c r="P180" s="20"/>
      <c r="Q180" s="20"/>
      <c r="R180" s="20"/>
      <c r="S180" s="20"/>
    </row>
    <row r="181" spans="1:19" x14ac:dyDescent="0.2">
      <c r="A181" s="20"/>
      <c r="B181" s="27"/>
      <c r="J181" s="21"/>
      <c r="K181" s="73"/>
      <c r="L181" s="20"/>
      <c r="M181" s="20"/>
      <c r="O181" s="20"/>
      <c r="P181" s="20"/>
      <c r="Q181" s="20"/>
      <c r="R181" s="20"/>
      <c r="S181" s="20"/>
    </row>
    <row r="182" spans="1:19" x14ac:dyDescent="0.2">
      <c r="A182" s="20"/>
      <c r="B182" s="27"/>
      <c r="J182" s="21"/>
      <c r="K182" s="73"/>
      <c r="L182" s="20"/>
      <c r="M182" s="20"/>
      <c r="O182" s="20"/>
      <c r="P182" s="20"/>
      <c r="Q182" s="20"/>
      <c r="R182" s="20"/>
      <c r="S182" s="20"/>
    </row>
    <row r="183" spans="1:19" x14ac:dyDescent="0.2">
      <c r="A183" s="20"/>
      <c r="B183" s="27"/>
      <c r="J183" s="21"/>
      <c r="K183" s="73"/>
      <c r="L183" s="20"/>
      <c r="M183" s="20"/>
      <c r="O183" s="20"/>
      <c r="P183" s="20"/>
      <c r="Q183" s="20"/>
      <c r="R183" s="20"/>
      <c r="S183" s="20"/>
    </row>
    <row r="184" spans="1:19" x14ac:dyDescent="0.2">
      <c r="A184" s="20"/>
      <c r="B184" s="27"/>
      <c r="J184" s="21"/>
      <c r="K184" s="73"/>
      <c r="L184" s="20"/>
      <c r="M184" s="20"/>
      <c r="O184" s="20"/>
      <c r="P184" s="20"/>
      <c r="Q184" s="20"/>
      <c r="R184" s="20"/>
      <c r="S184" s="20"/>
    </row>
    <row r="185" spans="1:19" x14ac:dyDescent="0.2">
      <c r="A185" s="20"/>
      <c r="B185" s="27"/>
      <c r="J185" s="21"/>
      <c r="K185" s="73"/>
      <c r="L185" s="20"/>
      <c r="M185" s="20"/>
      <c r="O185" s="20"/>
      <c r="P185" s="20"/>
      <c r="Q185" s="20"/>
      <c r="R185" s="20"/>
      <c r="S185" s="20"/>
    </row>
    <row r="186" spans="1:19" x14ac:dyDescent="0.2">
      <c r="A186" s="20"/>
      <c r="B186" s="27"/>
      <c r="J186" s="21"/>
      <c r="K186" s="73"/>
      <c r="L186" s="20"/>
      <c r="M186" s="20"/>
      <c r="O186" s="20"/>
      <c r="P186" s="20"/>
      <c r="Q186" s="20"/>
      <c r="R186" s="20"/>
      <c r="S186" s="20"/>
    </row>
  </sheetData>
  <sheetProtection formatCells="0" formatColumns="0" formatRows="0" insertColumns="0" insertRows="0" selectLockedCells="1" sort="0" autoFilter="0"/>
  <protectedRanges>
    <protectedRange sqref="R25:V28 S29:V33 R22:R24 R2:V13 T14:V24 H2:O33" name="Range1"/>
  </protectedRanges>
  <pageMargins left="0.23622047244094491" right="0.23622047244094491" top="0.74803149606299213" bottom="0.74803149606299213" header="0.31496062992125984" footer="0.31496062992125984"/>
  <pageSetup paperSize="9" scale="65"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557A0-D53F-AD43-8970-C26CB86E0D02}">
  <dimension ref="A1:B36"/>
  <sheetViews>
    <sheetView zoomScaleNormal="100" workbookViewId="0">
      <selection activeCell="B30" sqref="B30"/>
    </sheetView>
  </sheetViews>
  <sheetFormatPr defaultColWidth="10.85546875" defaultRowHeight="12.75" x14ac:dyDescent="0.2"/>
  <cols>
    <col min="1" max="1" width="56" style="39" bestFit="1" customWidth="1"/>
    <col min="2" max="16384" width="10.85546875" style="39"/>
  </cols>
  <sheetData>
    <row r="1" spans="1:2" ht="15.75" x14ac:dyDescent="0.25">
      <c r="A1" s="95" t="s">
        <v>40</v>
      </c>
      <c r="B1" s="38"/>
    </row>
    <row r="2" spans="1:2" ht="15.75" x14ac:dyDescent="0.25">
      <c r="A2" s="38" t="s">
        <v>44</v>
      </c>
      <c r="B2" s="38" t="s">
        <v>42</v>
      </c>
    </row>
    <row r="3" spans="1:2" ht="15.75" x14ac:dyDescent="0.25">
      <c r="A3" s="38" t="s">
        <v>77</v>
      </c>
      <c r="B3" s="38" t="s">
        <v>45</v>
      </c>
    </row>
    <row r="4" spans="1:2" ht="15.75" x14ac:dyDescent="0.25">
      <c r="A4" s="38" t="s">
        <v>78</v>
      </c>
      <c r="B4" s="38" t="s">
        <v>46</v>
      </c>
    </row>
    <row r="5" spans="1:2" ht="15.75" x14ac:dyDescent="0.25">
      <c r="A5" s="38"/>
      <c r="B5" s="38"/>
    </row>
    <row r="6" spans="1:2" ht="15.75" x14ac:dyDescent="0.25">
      <c r="A6" s="95" t="s">
        <v>49</v>
      </c>
      <c r="B6" s="38"/>
    </row>
    <row r="7" spans="1:2" ht="15.75" x14ac:dyDescent="0.25">
      <c r="A7" s="38" t="s">
        <v>72</v>
      </c>
      <c r="B7" s="38" t="s">
        <v>55</v>
      </c>
    </row>
    <row r="8" spans="1:2" ht="15.75" x14ac:dyDescent="0.25">
      <c r="A8" s="38"/>
      <c r="B8" s="38"/>
    </row>
    <row r="9" spans="1:2" ht="15.75" x14ac:dyDescent="0.25">
      <c r="A9" s="95" t="s">
        <v>41</v>
      </c>
      <c r="B9" s="38"/>
    </row>
    <row r="10" spans="1:2" s="38" customFormat="1" ht="15.75" x14ac:dyDescent="0.25">
      <c r="A10" s="96" t="s">
        <v>47</v>
      </c>
    </row>
    <row r="11" spans="1:2" ht="15.75" x14ac:dyDescent="0.25">
      <c r="A11" s="38" t="s">
        <v>50</v>
      </c>
      <c r="B11" s="38" t="s">
        <v>74</v>
      </c>
    </row>
    <row r="12" spans="1:2" ht="15.75" x14ac:dyDescent="0.25">
      <c r="A12" s="38" t="s">
        <v>73</v>
      </c>
      <c r="B12" s="97">
        <v>7.5</v>
      </c>
    </row>
    <row r="13" spans="1:2" ht="15.75" x14ac:dyDescent="0.25">
      <c r="A13" s="38" t="s">
        <v>48</v>
      </c>
      <c r="B13" s="38" t="s">
        <v>43</v>
      </c>
    </row>
    <row r="14" spans="1:2" ht="15.75" x14ac:dyDescent="0.25">
      <c r="A14" s="38" t="s">
        <v>75</v>
      </c>
      <c r="B14" s="38" t="s">
        <v>76</v>
      </c>
    </row>
    <row r="15" spans="1:2" ht="15.75" x14ac:dyDescent="0.25">
      <c r="B15" s="38"/>
    </row>
    <row r="16" spans="1:2" ht="15.75" x14ac:dyDescent="0.25">
      <c r="A16" s="38"/>
    </row>
    <row r="36" spans="1:1" ht="15.75" x14ac:dyDescent="0.25">
      <c r="A36" s="37"/>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Schedule</vt:lpstr>
      <vt:lpstr>Port Info</vt:lpstr>
      <vt:lpstr>Termine</vt:lpstr>
      <vt:lpstr>Shore Excursions</vt:lpstr>
      <vt:lpstr>Postcards</vt:lpstr>
      <vt:lpstr>'Port Info'!Print_Titles</vt:lpstr>
      <vt:lpstr>'Shore Excursions'!Print_Titles</vt:lpstr>
    </vt:vector>
  </TitlesOfParts>
  <Company>Phoenix Reisen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Beatrix Günter</dc:creator>
  <cp:lastModifiedBy>Amera Excursion Manager</cp:lastModifiedBy>
  <cp:lastPrinted>2024-10-25T10:41:43Z</cp:lastPrinted>
  <dcterms:created xsi:type="dcterms:W3CDTF">2024-02-28T09:36:18Z</dcterms:created>
  <dcterms:modified xsi:type="dcterms:W3CDTF">2024-11-27T15:44:32Z</dcterms:modified>
</cp:coreProperties>
</file>