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\\Amrfile\phx\BRB\01 Routenplan\"/>
    </mc:Choice>
  </mc:AlternateContent>
  <xr:revisionPtr revIDLastSave="0" documentId="13_ncr:1_{38735119-9637-418D-B53D-0C4BBBE78EDE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Schedule" sheetId="2" r:id="rId1"/>
    <sheet name="Port Info" sheetId="4" r:id="rId2"/>
    <sheet name="Termine" sheetId="3" r:id="rId3"/>
    <sheet name="Shore Excursions" sheetId="1" r:id="rId4"/>
    <sheet name="Postcards" sheetId="5" r:id="rId5"/>
  </sheets>
  <definedNames>
    <definedName name="_xlnm._FilterDatabase" localSheetId="3" hidden="1">'Shore Excursions'!$A$1:$V$73</definedName>
    <definedName name="_xlnm.Print_Titles" localSheetId="1">'Port Info'!$1:$1</definedName>
    <definedName name="_xlnm.Print_Titles" localSheetId="3">'Shore Excursions'!$1:$1</definedName>
  </definedNames>
  <calcPr calcId="191029"/>
</workbook>
</file>

<file path=xl/calcChain.xml><?xml version="1.0" encoding="utf-8"?>
<calcChain xmlns="http://schemas.openxmlformats.org/spreadsheetml/2006/main">
  <c r="B72" i="1" l="1"/>
  <c r="C72" i="1"/>
  <c r="D72" i="1"/>
  <c r="E72" i="1"/>
  <c r="F72" i="1"/>
  <c r="G72" i="1"/>
  <c r="B73" i="1"/>
  <c r="C73" i="1"/>
  <c r="D73" i="1"/>
  <c r="E73" i="1"/>
  <c r="F73" i="1"/>
  <c r="G73" i="1"/>
  <c r="A72" i="1"/>
  <c r="A73" i="1"/>
  <c r="L20" i="1" l="1"/>
  <c r="G20" i="1"/>
  <c r="F20" i="1"/>
  <c r="E20" i="1"/>
  <c r="D20" i="1"/>
  <c r="C20" i="1"/>
  <c r="B20" i="1"/>
  <c r="A20" i="1"/>
  <c r="L14" i="1"/>
  <c r="G14" i="1"/>
  <c r="F14" i="1"/>
  <c r="E14" i="1"/>
  <c r="D14" i="1"/>
  <c r="C14" i="1"/>
  <c r="B14" i="1"/>
  <c r="A14" i="1"/>
  <c r="L13" i="1"/>
  <c r="G13" i="1"/>
  <c r="F13" i="1"/>
  <c r="E13" i="1"/>
  <c r="D13" i="1"/>
  <c r="C13" i="1"/>
  <c r="B13" i="1"/>
  <c r="A13" i="1"/>
  <c r="L72" i="1" l="1"/>
  <c r="L62" i="1"/>
  <c r="G62" i="1"/>
  <c r="F62" i="1"/>
  <c r="E62" i="1"/>
  <c r="D62" i="1"/>
  <c r="C62" i="1"/>
  <c r="B62" i="1"/>
  <c r="A62" i="1"/>
  <c r="L64" i="1" l="1"/>
  <c r="G64" i="1"/>
  <c r="F64" i="1"/>
  <c r="E64" i="1"/>
  <c r="D64" i="1"/>
  <c r="C64" i="1"/>
  <c r="B64" i="1"/>
  <c r="A64" i="1"/>
  <c r="L66" i="1"/>
  <c r="G66" i="1"/>
  <c r="F66" i="1"/>
  <c r="E66" i="1"/>
  <c r="D66" i="1"/>
  <c r="C66" i="1"/>
  <c r="B66" i="1"/>
  <c r="A66" i="1"/>
  <c r="F16" i="1" l="1"/>
  <c r="L50" i="1" l="1"/>
  <c r="G50" i="1"/>
  <c r="F50" i="1"/>
  <c r="E50" i="1"/>
  <c r="D50" i="1"/>
  <c r="C50" i="1"/>
  <c r="B50" i="1"/>
  <c r="A50" i="1"/>
  <c r="L42" i="1"/>
  <c r="G42" i="1"/>
  <c r="F42" i="1"/>
  <c r="E42" i="1"/>
  <c r="D42" i="1"/>
  <c r="C42" i="1"/>
  <c r="B42" i="1"/>
  <c r="A42" i="1"/>
  <c r="L41" i="1"/>
  <c r="G41" i="1"/>
  <c r="F41" i="1"/>
  <c r="E41" i="1"/>
  <c r="D41" i="1"/>
  <c r="C41" i="1"/>
  <c r="B41" i="1"/>
  <c r="A41" i="1"/>
  <c r="L43" i="1"/>
  <c r="G43" i="1"/>
  <c r="F43" i="1"/>
  <c r="E43" i="1"/>
  <c r="D43" i="1"/>
  <c r="C43" i="1"/>
  <c r="B43" i="1"/>
  <c r="A43" i="1"/>
  <c r="L40" i="1"/>
  <c r="G40" i="1"/>
  <c r="F40" i="1"/>
  <c r="E40" i="1"/>
  <c r="D40" i="1"/>
  <c r="C40" i="1"/>
  <c r="B40" i="1"/>
  <c r="A40" i="1"/>
  <c r="L3" i="1" l="1"/>
  <c r="L4" i="1"/>
  <c r="L5" i="1"/>
  <c r="L2" i="1"/>
  <c r="L6" i="1"/>
  <c r="L7" i="1"/>
  <c r="L8" i="1"/>
  <c r="L9" i="1"/>
  <c r="L10" i="1"/>
  <c r="L12" i="1"/>
  <c r="L15" i="1"/>
  <c r="L16" i="1"/>
  <c r="L17" i="1"/>
  <c r="L18" i="1"/>
  <c r="L22" i="1"/>
  <c r="L19" i="1"/>
  <c r="L21" i="1"/>
  <c r="L24" i="1"/>
  <c r="L25" i="1"/>
  <c r="L26" i="1"/>
  <c r="L27" i="1"/>
  <c r="L28" i="1"/>
  <c r="L23" i="1"/>
  <c r="L31" i="1"/>
  <c r="L32" i="1"/>
  <c r="L30" i="1"/>
  <c r="L29" i="1"/>
  <c r="L36" i="1"/>
  <c r="L33" i="1"/>
  <c r="L35" i="1"/>
  <c r="L34" i="1"/>
  <c r="L37" i="1"/>
  <c r="L38" i="1"/>
  <c r="L39" i="1"/>
  <c r="L44" i="1"/>
  <c r="L45" i="1"/>
  <c r="L46" i="1"/>
  <c r="L47" i="1"/>
  <c r="L48" i="1"/>
  <c r="L49" i="1"/>
  <c r="L51" i="1"/>
  <c r="L52" i="1"/>
  <c r="L53" i="1"/>
  <c r="L54" i="1"/>
  <c r="L55" i="1"/>
  <c r="L56" i="1"/>
  <c r="L57" i="1"/>
  <c r="L65" i="1"/>
  <c r="L58" i="1"/>
  <c r="L59" i="1"/>
  <c r="L60" i="1"/>
  <c r="L61" i="1"/>
  <c r="L63" i="1"/>
  <c r="L73" i="1"/>
  <c r="L67" i="1"/>
  <c r="L68" i="1"/>
  <c r="L69" i="1"/>
  <c r="L70" i="1"/>
  <c r="L71" i="1"/>
  <c r="A68" i="1"/>
  <c r="B68" i="1"/>
  <c r="C68" i="1"/>
  <c r="D68" i="1"/>
  <c r="E68" i="1"/>
  <c r="F68" i="1"/>
  <c r="G68" i="1"/>
  <c r="A69" i="1"/>
  <c r="B69" i="1"/>
  <c r="C69" i="1"/>
  <c r="D69" i="1"/>
  <c r="E69" i="1"/>
  <c r="F69" i="1"/>
  <c r="G69" i="1"/>
  <c r="A70" i="1"/>
  <c r="B70" i="1"/>
  <c r="C70" i="1"/>
  <c r="D70" i="1"/>
  <c r="E70" i="1"/>
  <c r="F70" i="1"/>
  <c r="G70" i="1"/>
  <c r="A71" i="1"/>
  <c r="B71" i="1"/>
  <c r="C71" i="1"/>
  <c r="D71" i="1"/>
  <c r="E71" i="1"/>
  <c r="F71" i="1"/>
  <c r="G71" i="1"/>
  <c r="B67" i="1"/>
  <c r="C67" i="1"/>
  <c r="D67" i="1"/>
  <c r="E67" i="1"/>
  <c r="F67" i="1"/>
  <c r="G67" i="1"/>
  <c r="A67" i="1"/>
  <c r="A58" i="1"/>
  <c r="B58" i="1"/>
  <c r="C58" i="1"/>
  <c r="D58" i="1"/>
  <c r="E58" i="1"/>
  <c r="F58" i="1"/>
  <c r="G58" i="1"/>
  <c r="A59" i="1"/>
  <c r="B59" i="1"/>
  <c r="C59" i="1"/>
  <c r="D59" i="1"/>
  <c r="E59" i="1"/>
  <c r="F59" i="1"/>
  <c r="G59" i="1"/>
  <c r="A60" i="1"/>
  <c r="B60" i="1"/>
  <c r="C60" i="1"/>
  <c r="D60" i="1"/>
  <c r="E60" i="1"/>
  <c r="F60" i="1"/>
  <c r="G60" i="1"/>
  <c r="A61" i="1"/>
  <c r="B61" i="1"/>
  <c r="C61" i="1"/>
  <c r="D61" i="1"/>
  <c r="E61" i="1"/>
  <c r="F61" i="1"/>
  <c r="G61" i="1"/>
  <c r="A63" i="1"/>
  <c r="B63" i="1"/>
  <c r="C63" i="1"/>
  <c r="D63" i="1"/>
  <c r="E63" i="1"/>
  <c r="F63" i="1"/>
  <c r="G63" i="1"/>
  <c r="B65" i="1"/>
  <c r="C65" i="1"/>
  <c r="D65" i="1"/>
  <c r="E65" i="1"/>
  <c r="F65" i="1"/>
  <c r="G65" i="1"/>
  <c r="A65" i="1"/>
  <c r="A52" i="1"/>
  <c r="B52" i="1"/>
  <c r="C52" i="1"/>
  <c r="D52" i="1"/>
  <c r="E52" i="1"/>
  <c r="F52" i="1"/>
  <c r="G52" i="1"/>
  <c r="A53" i="1"/>
  <c r="B53" i="1"/>
  <c r="C53" i="1"/>
  <c r="D53" i="1"/>
  <c r="E53" i="1"/>
  <c r="F53" i="1"/>
  <c r="G53" i="1"/>
  <c r="A54" i="1"/>
  <c r="B54" i="1"/>
  <c r="C54" i="1"/>
  <c r="D54" i="1"/>
  <c r="E54" i="1"/>
  <c r="F54" i="1"/>
  <c r="G54" i="1"/>
  <c r="A55" i="1"/>
  <c r="B55" i="1"/>
  <c r="C55" i="1"/>
  <c r="D55" i="1"/>
  <c r="E55" i="1"/>
  <c r="F55" i="1"/>
  <c r="G55" i="1"/>
  <c r="A56" i="1"/>
  <c r="B56" i="1"/>
  <c r="C56" i="1"/>
  <c r="D56" i="1"/>
  <c r="E56" i="1"/>
  <c r="F56" i="1"/>
  <c r="G56" i="1"/>
  <c r="A57" i="1"/>
  <c r="B57" i="1"/>
  <c r="C57" i="1"/>
  <c r="D57" i="1"/>
  <c r="E57" i="1"/>
  <c r="F57" i="1"/>
  <c r="G57" i="1"/>
  <c r="B51" i="1"/>
  <c r="C51" i="1"/>
  <c r="D51" i="1"/>
  <c r="E51" i="1"/>
  <c r="F51" i="1"/>
  <c r="G51" i="1"/>
  <c r="A51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A49" i="1"/>
  <c r="B49" i="1"/>
  <c r="C49" i="1"/>
  <c r="D49" i="1"/>
  <c r="E49" i="1"/>
  <c r="F49" i="1"/>
  <c r="G49" i="1"/>
  <c r="B44" i="1"/>
  <c r="C44" i="1"/>
  <c r="D44" i="1"/>
  <c r="E44" i="1"/>
  <c r="F44" i="1"/>
  <c r="G44" i="1"/>
  <c r="A44" i="1"/>
  <c r="A38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B37" i="1"/>
  <c r="C37" i="1"/>
  <c r="D37" i="1"/>
  <c r="E37" i="1"/>
  <c r="F37" i="1"/>
  <c r="G37" i="1"/>
  <c r="A37" i="1"/>
  <c r="A33" i="1"/>
  <c r="B33" i="1"/>
  <c r="C33" i="1"/>
  <c r="D33" i="1"/>
  <c r="E33" i="1"/>
  <c r="F33" i="1"/>
  <c r="G33" i="1"/>
  <c r="A35" i="1"/>
  <c r="B35" i="1"/>
  <c r="C35" i="1"/>
  <c r="D35" i="1"/>
  <c r="E35" i="1"/>
  <c r="F35" i="1"/>
  <c r="G35" i="1"/>
  <c r="A34" i="1"/>
  <c r="B34" i="1"/>
  <c r="C34" i="1"/>
  <c r="D34" i="1"/>
  <c r="E34" i="1"/>
  <c r="F34" i="1"/>
  <c r="G34" i="1"/>
  <c r="B36" i="1"/>
  <c r="C36" i="1"/>
  <c r="D36" i="1"/>
  <c r="E36" i="1"/>
  <c r="F36" i="1"/>
  <c r="G36" i="1"/>
  <c r="A36" i="1"/>
  <c r="A32" i="1"/>
  <c r="B32" i="1"/>
  <c r="C32" i="1"/>
  <c r="D32" i="1"/>
  <c r="E32" i="1"/>
  <c r="F32" i="1"/>
  <c r="G32" i="1"/>
  <c r="A30" i="1"/>
  <c r="B30" i="1"/>
  <c r="C30" i="1"/>
  <c r="D30" i="1"/>
  <c r="E30" i="1"/>
  <c r="F30" i="1"/>
  <c r="G30" i="1"/>
  <c r="A29" i="1"/>
  <c r="B29" i="1"/>
  <c r="C29" i="1"/>
  <c r="D29" i="1"/>
  <c r="E29" i="1"/>
  <c r="F29" i="1"/>
  <c r="G29" i="1"/>
  <c r="B31" i="1"/>
  <c r="C31" i="1"/>
  <c r="D31" i="1"/>
  <c r="E31" i="1"/>
  <c r="F31" i="1"/>
  <c r="G31" i="1"/>
  <c r="A31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A28" i="1"/>
  <c r="B28" i="1"/>
  <c r="C28" i="1"/>
  <c r="D28" i="1"/>
  <c r="E28" i="1"/>
  <c r="F28" i="1"/>
  <c r="G28" i="1"/>
  <c r="A23" i="1"/>
  <c r="B23" i="1"/>
  <c r="C23" i="1"/>
  <c r="D23" i="1"/>
  <c r="E23" i="1"/>
  <c r="F23" i="1"/>
  <c r="G23" i="1"/>
  <c r="B24" i="1"/>
  <c r="C24" i="1"/>
  <c r="D24" i="1"/>
  <c r="E24" i="1"/>
  <c r="F24" i="1"/>
  <c r="G24" i="1"/>
  <c r="A24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22" i="1"/>
  <c r="B22" i="1"/>
  <c r="C22" i="1"/>
  <c r="D22" i="1"/>
  <c r="E22" i="1"/>
  <c r="F22" i="1"/>
  <c r="G22" i="1"/>
  <c r="A19" i="1"/>
  <c r="B19" i="1"/>
  <c r="C19" i="1"/>
  <c r="D19" i="1"/>
  <c r="E19" i="1"/>
  <c r="F19" i="1"/>
  <c r="G19" i="1"/>
  <c r="A21" i="1"/>
  <c r="B21" i="1"/>
  <c r="C21" i="1"/>
  <c r="D21" i="1"/>
  <c r="E21" i="1"/>
  <c r="F21" i="1"/>
  <c r="G21" i="1"/>
  <c r="B16" i="1"/>
  <c r="C16" i="1"/>
  <c r="D16" i="1"/>
  <c r="E16" i="1"/>
  <c r="G16" i="1"/>
  <c r="A16" i="1"/>
  <c r="A12" i="1"/>
  <c r="B12" i="1"/>
  <c r="C12" i="1"/>
  <c r="D12" i="1"/>
  <c r="E12" i="1"/>
  <c r="F12" i="1"/>
  <c r="G12" i="1"/>
  <c r="A15" i="1"/>
  <c r="B15" i="1"/>
  <c r="C15" i="1"/>
  <c r="D15" i="1"/>
  <c r="E15" i="1"/>
  <c r="F15" i="1"/>
  <c r="G15" i="1"/>
  <c r="B11" i="1" l="1"/>
  <c r="C11" i="1"/>
  <c r="D11" i="1"/>
  <c r="E11" i="1"/>
  <c r="F11" i="1"/>
  <c r="G11" i="1"/>
  <c r="A11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B6" i="1"/>
  <c r="C6" i="1"/>
  <c r="D6" i="1"/>
  <c r="E6" i="1"/>
  <c r="F6" i="1"/>
  <c r="G6" i="1"/>
  <c r="A6" i="1"/>
  <c r="A3" i="1"/>
  <c r="B3" i="1" s="1"/>
  <c r="A4" i="1"/>
  <c r="A5" i="1"/>
  <c r="A2" i="1"/>
  <c r="B4" i="1"/>
  <c r="C4" i="1"/>
  <c r="D4" i="1"/>
  <c r="E4" i="1"/>
  <c r="F4" i="1"/>
  <c r="G4" i="1"/>
  <c r="B5" i="1"/>
  <c r="C5" i="1"/>
  <c r="D5" i="1"/>
  <c r="E5" i="1"/>
  <c r="F5" i="1"/>
  <c r="G5" i="1"/>
  <c r="B2" i="1"/>
  <c r="C2" i="1"/>
  <c r="D2" i="1"/>
  <c r="E2" i="1"/>
  <c r="F2" i="1"/>
  <c r="G2" i="1"/>
  <c r="G3" i="1"/>
  <c r="E3" i="1"/>
  <c r="F3" i="1"/>
  <c r="D3" i="1"/>
  <c r="C3" i="1"/>
  <c r="B3" i="4" l="1"/>
  <c r="C3" i="4"/>
  <c r="D3" i="4"/>
  <c r="E3" i="4"/>
  <c r="F3" i="4"/>
  <c r="G3" i="4"/>
  <c r="H3" i="4"/>
  <c r="B4" i="4"/>
  <c r="C4" i="4"/>
  <c r="D4" i="4"/>
  <c r="E4" i="4"/>
  <c r="F4" i="4"/>
  <c r="G4" i="4"/>
  <c r="H4" i="4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C9" i="4"/>
  <c r="D9" i="4"/>
  <c r="E9" i="4"/>
  <c r="F9" i="4"/>
  <c r="G9" i="4"/>
  <c r="H9" i="4"/>
  <c r="B10" i="4"/>
  <c r="C10" i="4"/>
  <c r="D10" i="4"/>
  <c r="E10" i="4"/>
  <c r="F10" i="4"/>
  <c r="G10" i="4"/>
  <c r="H10" i="4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B15" i="4"/>
  <c r="C15" i="4"/>
  <c r="D15" i="4"/>
  <c r="E15" i="4"/>
  <c r="F15" i="4"/>
  <c r="G15" i="4"/>
  <c r="H15" i="4"/>
  <c r="B2" i="4"/>
  <c r="C2" i="4"/>
  <c r="D2" i="4"/>
  <c r="E2" i="4"/>
  <c r="F2" i="4"/>
  <c r="G2" i="4"/>
  <c r="H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N74" i="1" l="1"/>
  <c r="I74" i="1"/>
  <c r="A2" i="4" l="1"/>
  <c r="H1" i="4" l="1"/>
  <c r="G1" i="4"/>
  <c r="F1" i="4"/>
  <c r="E1" i="4"/>
  <c r="C1" i="4"/>
  <c r="B1" i="4"/>
</calcChain>
</file>

<file path=xl/sharedStrings.xml><?xml version="1.0" encoding="utf-8"?>
<sst xmlns="http://schemas.openxmlformats.org/spreadsheetml/2006/main" count="502" uniqueCount="243">
  <si>
    <t>Titel</t>
  </si>
  <si>
    <t>-</t>
  </si>
  <si>
    <t>Date</t>
  </si>
  <si>
    <t>Day</t>
  </si>
  <si>
    <t>A/B</t>
  </si>
  <si>
    <t>STA</t>
  </si>
  <si>
    <t>STD</t>
  </si>
  <si>
    <t>Port Code</t>
  </si>
  <si>
    <t>Exc. Code</t>
  </si>
  <si>
    <t>PAX</t>
  </si>
  <si>
    <t>Depart</t>
  </si>
  <si>
    <t>B</t>
  </si>
  <si>
    <t>Return</t>
  </si>
  <si>
    <t>Dur'n</t>
  </si>
  <si>
    <t>WL</t>
  </si>
  <si>
    <t>Guides</t>
  </si>
  <si>
    <t>Groups</t>
  </si>
  <si>
    <t>Meals</t>
  </si>
  <si>
    <t>Internal Remarks</t>
  </si>
  <si>
    <t>Gebi</t>
  </si>
  <si>
    <t>Guest Info</t>
  </si>
  <si>
    <t>Price</t>
  </si>
  <si>
    <t>A/B/C</t>
  </si>
  <si>
    <t>Port</t>
  </si>
  <si>
    <t>C</t>
  </si>
  <si>
    <t>BRB</t>
  </si>
  <si>
    <t>TP
(BS, Shuttle, LB, Promo)</t>
  </si>
  <si>
    <t>Remarks</t>
  </si>
  <si>
    <t>Agent</t>
  </si>
  <si>
    <t>Berth</t>
  </si>
  <si>
    <t>other ships</t>
  </si>
  <si>
    <t>Distance to Centre</t>
  </si>
  <si>
    <t>Zur Stadt</t>
  </si>
  <si>
    <t>Shuttle</t>
  </si>
  <si>
    <t>Taxi</t>
  </si>
  <si>
    <t>Porto</t>
  </si>
  <si>
    <t>D</t>
  </si>
  <si>
    <t>Max</t>
  </si>
  <si>
    <t>Total</t>
  </si>
  <si>
    <t>POSTCARDS</t>
  </si>
  <si>
    <t>PROMOS</t>
  </si>
  <si>
    <t>€ 1,50</t>
  </si>
  <si>
    <t>€ 0,50</t>
  </si>
  <si>
    <t>Postcards     </t>
  </si>
  <si>
    <t>€ 3,90</t>
  </si>
  <si>
    <t>€ 18,00</t>
  </si>
  <si>
    <t>(only when announced in the daily program)</t>
  </si>
  <si>
    <t>Postcard Promo 3 / selected post cards for EUR 0.50</t>
  </si>
  <si>
    <t>PORTO</t>
  </si>
  <si>
    <t>Postcard Promo 1 / 10 post cards for 10 Euro</t>
  </si>
  <si>
    <t>€ 2.-</t>
  </si>
  <si>
    <t>N</t>
  </si>
  <si>
    <t>LB</t>
  </si>
  <si>
    <t>Lunch</t>
  </si>
  <si>
    <t>Porto for Postcards</t>
  </si>
  <si>
    <t>Postcard Promo 2 / 4 post cards, free magnet</t>
  </si>
  <si>
    <t>€ 10,00</t>
  </si>
  <si>
    <t>Postcard Promo 4 / 5 postchards with porto</t>
  </si>
  <si>
    <t>€ 15.-</t>
  </si>
  <si>
    <r>
      <t>Photo Card </t>
    </r>
    <r>
      <rPr>
        <b/>
        <sz val="12"/>
        <color theme="1"/>
        <rFont val="Calibri"/>
        <family val="2"/>
        <scheme val="minor"/>
      </rPr>
      <t>(only with guest check)</t>
    </r>
  </si>
  <si>
    <r>
      <t>5 Photo Cards </t>
    </r>
    <r>
      <rPr>
        <b/>
        <sz val="12"/>
        <color theme="1"/>
        <rFont val="Calibri"/>
        <family val="2"/>
        <scheme val="minor"/>
      </rPr>
      <t>(only with guest check)</t>
    </r>
  </si>
  <si>
    <t>Ab in den Süden mit Kurs auf die Kanaren</t>
  </si>
  <si>
    <t>AMR125 | 21 Tage | 02.12.2024 - 23.12.2024</t>
  </si>
  <si>
    <t>Bremerhaven</t>
  </si>
  <si>
    <t>At sea</t>
  </si>
  <si>
    <t>Vigo</t>
  </si>
  <si>
    <t>Cadiz</t>
  </si>
  <si>
    <t>Casablanca</t>
  </si>
  <si>
    <t>Agadir</t>
  </si>
  <si>
    <t>Arrecife, Lanzarote</t>
  </si>
  <si>
    <t>Santa Cruz de Tenerife</t>
  </si>
  <si>
    <t>San Sebastian de la Gomera</t>
  </si>
  <si>
    <t>Santa Cruz de La Palma</t>
  </si>
  <si>
    <t>Funchal, Madeira</t>
  </si>
  <si>
    <t>Lisbon</t>
  </si>
  <si>
    <t>Leixoes</t>
  </si>
  <si>
    <t>DEBRV</t>
  </si>
  <si>
    <t>ESVGO</t>
  </si>
  <si>
    <t>ESCAD</t>
  </si>
  <si>
    <t>MACAS</t>
  </si>
  <si>
    <t>MAAGA</t>
  </si>
  <si>
    <t>ESACE</t>
  </si>
  <si>
    <t>ESSCT</t>
  </si>
  <si>
    <t>ESSSG</t>
  </si>
  <si>
    <t>ESSCP</t>
  </si>
  <si>
    <t>PTFNC</t>
  </si>
  <si>
    <t>PTLIS</t>
  </si>
  <si>
    <t>PTLEI</t>
  </si>
  <si>
    <t>Santiago de Compostela</t>
  </si>
  <si>
    <t>Sevilla mit Casa de Pilatos</t>
  </si>
  <si>
    <t>Weiße Dörfer Andalusiens</t>
  </si>
  <si>
    <t>Cádiz und Jerez de la Frontera mit Sherryprobe</t>
  </si>
  <si>
    <t>Panoramafahrt Andalusien</t>
  </si>
  <si>
    <t>Stadtrundgang Cádiz</t>
  </si>
  <si>
    <t>OVL2</t>
  </si>
  <si>
    <t>Rabat</t>
  </si>
  <si>
    <t>Marrakesch</t>
  </si>
  <si>
    <t>Tafraout</t>
  </si>
  <si>
    <t>Geländewagenfahrt ins Massa-Tal</t>
  </si>
  <si>
    <t>Taroudant</t>
  </si>
  <si>
    <t xml:space="preserve">Agadir </t>
  </si>
  <si>
    <t>Panoramafahrt Agadir</t>
  </si>
  <si>
    <t>Südlanzarote und Feuerberge</t>
  </si>
  <si>
    <t>Highlights Nordlanzarote</t>
  </si>
  <si>
    <t>Panoramafahrt Lanzarote</t>
  </si>
  <si>
    <t>Welt der Vulkane</t>
  </si>
  <si>
    <t>Puerto del Carmen individuell</t>
  </si>
  <si>
    <t>Fahrt im U-Boot</t>
  </si>
  <si>
    <t>Inselrundfahrt Teneriffa mit Cañadas del Teide</t>
  </si>
  <si>
    <t>Icod und Garachico</t>
  </si>
  <si>
    <t>Orotava und Puerto de la Cruz</t>
  </si>
  <si>
    <t>Mercedeswald und Anagagebirge</t>
  </si>
  <si>
    <t>Inselrundfahrt La Gomera</t>
  </si>
  <si>
    <t>Wanderung im Nationalpark</t>
  </si>
  <si>
    <t>Natur und Tradition</t>
  </si>
  <si>
    <t>Inselpanorama und Nationalpark Garajonay</t>
  </si>
  <si>
    <t>Der grüne Norden und San Andrés</t>
  </si>
  <si>
    <t>Nationalpark Caldera de Taburiente</t>
  </si>
  <si>
    <t>Santa Cruz de la Palma</t>
  </si>
  <si>
    <t>Santa Cruz de la Palma mit der Bimmelbahn</t>
  </si>
  <si>
    <t>Pico dos Barcelos, Eira do Serrado und Monte</t>
  </si>
  <si>
    <t>Altstadt, Monte und Botanischer Garten</t>
  </si>
  <si>
    <t>Câmara de Lobos und Cabo Girão</t>
  </si>
  <si>
    <t>Levadawanderung</t>
  </si>
  <si>
    <t>Safari im Geländewagen</t>
  </si>
  <si>
    <t>Abendliches Funchal</t>
  </si>
  <si>
    <t>Inselfahrt mit Porto Moniz</t>
  </si>
  <si>
    <t>Inselfahrt mit Santana</t>
  </si>
  <si>
    <t>Sintra mit Palast</t>
  </si>
  <si>
    <t>Lissabon</t>
  </si>
  <si>
    <t>Lissabon mit der Straßenbahn</t>
  </si>
  <si>
    <t>Lissabon mit Altstadtrundgang</t>
  </si>
  <si>
    <t>Panoramafahrt Lissabon</t>
  </si>
  <si>
    <t>Lissabon mit dem Hippo Bus</t>
  </si>
  <si>
    <t>Mit dem Eco-Tuk-Tuk durch Lissabon</t>
  </si>
  <si>
    <t>Guimarães</t>
  </si>
  <si>
    <t>Porto zu Wasser und zu Land</t>
  </si>
  <si>
    <t>Porto mit Straßenbahn</t>
  </si>
  <si>
    <t>Panoramafahrt Porto</t>
  </si>
  <si>
    <t>OVL 2 days, Return 14:00</t>
  </si>
  <si>
    <t>ÜL Casablanca-Marrakesch-Agadir (1 Ü.)</t>
  </si>
  <si>
    <t>early lunch</t>
  </si>
  <si>
    <t>90</t>
  </si>
  <si>
    <r>
      <rPr>
        <sz val="11"/>
        <color theme="1"/>
        <rFont val="Calibri"/>
        <family val="2"/>
        <scheme val="minor"/>
      </rPr>
      <t xml:space="preserve">COLUMBUS CRUISE CENTER
</t>
    </r>
    <r>
      <rPr>
        <b/>
        <sz val="11"/>
        <color theme="1"/>
        <rFont val="Calibri"/>
        <family val="2"/>
        <scheme val="minor"/>
      </rPr>
      <t>Jasmin Janke</t>
    </r>
    <r>
      <rPr>
        <sz val="11"/>
        <color theme="1"/>
        <rFont val="Calibri"/>
        <family val="2"/>
        <scheme val="minor"/>
      </rPr>
      <t xml:space="preserve">
betrieb@cruiseport.de
+49 175 52 66 231     </t>
    </r>
    <r>
      <rPr>
        <b/>
        <sz val="11"/>
        <color theme="1"/>
        <rFont val="Calibri"/>
        <family val="2"/>
        <scheme val="minor"/>
      </rPr>
      <t xml:space="preserve">                                    </t>
    </r>
  </si>
  <si>
    <r>
      <rPr>
        <sz val="11"/>
        <color theme="1"/>
        <rFont val="Calibri"/>
        <family val="2"/>
        <scheme val="minor"/>
      </rPr>
      <t xml:space="preserve">RC TRAVEL
cruceros@viajesrctravel.com
</t>
    </r>
    <r>
      <rPr>
        <b/>
        <sz val="11"/>
        <color theme="1"/>
        <rFont val="Calibri"/>
        <family val="2"/>
        <scheme val="minor"/>
      </rPr>
      <t>Carlos del Rio</t>
    </r>
    <r>
      <rPr>
        <sz val="11"/>
        <color theme="1"/>
        <rFont val="Calibri"/>
        <family val="2"/>
        <scheme val="minor"/>
      </rPr>
      <t xml:space="preserve">
c.rio@viajesrctravel.com
+34 629 513 604
</t>
    </r>
    <r>
      <rPr>
        <b/>
        <sz val="11"/>
        <color theme="1"/>
        <rFont val="Calibri"/>
        <family val="2"/>
        <scheme val="minor"/>
      </rPr>
      <t xml:space="preserve">Eduardo Prego </t>
    </r>
    <r>
      <rPr>
        <sz val="11"/>
        <color theme="1"/>
        <rFont val="Calibri"/>
        <family val="2"/>
        <scheme val="minor"/>
      </rPr>
      <t xml:space="preserve">
+ 34 619 527 994
</t>
    </r>
    <r>
      <rPr>
        <b/>
        <sz val="11"/>
        <color theme="1"/>
        <rFont val="Calibri"/>
        <family val="2"/>
        <scheme val="minor"/>
      </rPr>
      <t xml:space="preserve">David Gude </t>
    </r>
    <r>
      <rPr>
        <sz val="11"/>
        <color theme="1"/>
        <rFont val="Calibri"/>
        <family val="2"/>
        <scheme val="minor"/>
      </rPr>
      <t xml:space="preserve">
+34 648 460 630</t>
    </r>
    <r>
      <rPr>
        <b/>
        <sz val="11"/>
        <color theme="1"/>
        <rFont val="Calibri"/>
        <family val="2"/>
        <scheme val="minor"/>
      </rPr>
      <t xml:space="preserve">       </t>
    </r>
  </si>
  <si>
    <r>
      <rPr>
        <sz val="11"/>
        <color theme="1"/>
        <rFont val="Calibri"/>
        <family val="2"/>
        <scheme val="minor"/>
      </rPr>
      <t>TREE CAMELI TOUR</t>
    </r>
    <r>
      <rPr>
        <b/>
        <sz val="11"/>
        <color theme="1"/>
        <rFont val="Calibri"/>
        <family val="2"/>
        <scheme val="minor"/>
      </rPr>
      <t xml:space="preserve">
Mustapha Baroudi
</t>
    </r>
    <r>
      <rPr>
        <sz val="11"/>
        <color theme="1"/>
        <rFont val="Calibri"/>
        <family val="2"/>
        <scheme val="minor"/>
      </rPr>
      <t>mustapha@treecamelitour.com
+212 608 003 737
+212 661 647 912</t>
    </r>
    <r>
      <rPr>
        <b/>
        <sz val="11"/>
        <color theme="1"/>
        <rFont val="Calibri"/>
        <family val="2"/>
        <scheme val="minor"/>
      </rPr>
      <t xml:space="preserve">
Youssef Hamdaoui
</t>
    </r>
    <r>
      <rPr>
        <sz val="11"/>
        <color theme="1"/>
        <rFont val="Calibri"/>
        <family val="2"/>
        <scheme val="minor"/>
      </rPr>
      <t>youssef@treecamelitours.com
+212 610 456 119</t>
    </r>
  </si>
  <si>
    <r>
      <t xml:space="preserve">MTS GLOBE
</t>
    </r>
    <r>
      <rPr>
        <b/>
        <sz val="11"/>
        <color theme="1"/>
        <rFont val="Calibri"/>
        <family val="2"/>
        <scheme val="minor"/>
      </rPr>
      <t>Pedro Bewersdorff</t>
    </r>
    <r>
      <rPr>
        <sz val="11"/>
        <color theme="1"/>
        <rFont val="Calibri"/>
        <family val="2"/>
        <scheme val="minor"/>
      </rPr>
      <t xml:space="preserve">
excursions.ace@mtsglobe.com
pedro.bewersdorf@mtsglobe.com
+34 610 003 131</t>
    </r>
  </si>
  <si>
    <r>
      <rPr>
        <sz val="11"/>
        <color theme="1"/>
        <rFont val="Calibri"/>
        <family val="2"/>
        <scheme val="minor"/>
      </rPr>
      <t>DTS / GO VACATION SPAIN</t>
    </r>
    <r>
      <rPr>
        <b/>
        <sz val="11"/>
        <color theme="1"/>
        <rFont val="Calibri"/>
        <family val="2"/>
        <scheme val="minor"/>
      </rPr>
      <t xml:space="preserve">
Knut Fischer
</t>
    </r>
    <r>
      <rPr>
        <sz val="11"/>
        <color theme="1"/>
        <rFont val="Calibri"/>
        <family val="2"/>
        <scheme val="minor"/>
      </rPr>
      <t>Knut.Fischer@dtservices.travel
tfs@dtservices.travel
+34 609 518 075</t>
    </r>
  </si>
  <si>
    <t>RC TRAVEL
see above</t>
  </si>
  <si>
    <r>
      <rPr>
        <sz val="11"/>
        <color theme="1"/>
        <rFont val="Calibri"/>
        <family val="2"/>
        <scheme val="minor"/>
      </rPr>
      <t xml:space="preserve">MTS GLOBE
</t>
    </r>
    <r>
      <rPr>
        <b/>
        <sz val="11"/>
        <color theme="1"/>
        <rFont val="Calibri"/>
        <family val="2"/>
        <scheme val="minor"/>
      </rPr>
      <t>Andreia Alves</t>
    </r>
    <r>
      <rPr>
        <sz val="11"/>
        <color theme="1"/>
        <rFont val="Calibri"/>
        <family val="2"/>
        <scheme val="minor"/>
      </rPr>
      <t xml:space="preserve">
andreia.alves@mtsglobe.com
groups.fnc@mtsglobe.com
+351 91 405 1494</t>
    </r>
  </si>
  <si>
    <r>
      <rPr>
        <sz val="11"/>
        <color theme="1"/>
        <rFont val="Calibri"/>
        <family val="2"/>
        <scheme val="minor"/>
      </rPr>
      <t>PORTIMAR</t>
    </r>
    <r>
      <rPr>
        <b/>
        <sz val="11"/>
        <color theme="1"/>
        <rFont val="Calibri"/>
        <family val="2"/>
        <scheme val="minor"/>
      </rPr>
      <t xml:space="preserve">
Sandra Brito
</t>
    </r>
    <r>
      <rPr>
        <sz val="11"/>
        <color theme="1"/>
        <rFont val="Calibri"/>
        <family val="2"/>
        <scheme val="minor"/>
      </rPr>
      <t>Sandra.Brito@portimar.pt
+351 96 283 1796</t>
    </r>
  </si>
  <si>
    <t>Columbuskaje</t>
  </si>
  <si>
    <t>Muelle de Trasatlanticos</t>
  </si>
  <si>
    <t>Muelle de Cruceros
or Muelle de Los Marmoles</t>
  </si>
  <si>
    <t>Dique Este</t>
  </si>
  <si>
    <t>North Pier</t>
  </si>
  <si>
    <t>Terminal de Cruceros Santa Apolonia</t>
  </si>
  <si>
    <t>MS7</t>
  </si>
  <si>
    <t>Marella Discovery
MS7</t>
  </si>
  <si>
    <t>MS5
Spirit of Discovery
Ventura</t>
  </si>
  <si>
    <t>AIDAmar
Spirit of Discovery</t>
  </si>
  <si>
    <t>AIDAcosma
Azura</t>
  </si>
  <si>
    <t>City 7km</t>
  </si>
  <si>
    <t>public 8.-</t>
  </si>
  <si>
    <t>Taxi-Lloyd 
+49 471 40004</t>
  </si>
  <si>
    <t>at the terminal</t>
  </si>
  <si>
    <t>Free Port Shuttle (South)
Transfer Porto</t>
  </si>
  <si>
    <t>Porto 15km
Exit 
South 1km
North 100 m</t>
  </si>
  <si>
    <r>
      <t xml:space="preserve">Das Stadtzentrum von Leixões befindet sich in fußläufiger Entfernung. </t>
    </r>
    <r>
      <rPr>
        <sz val="11"/>
        <color rgb="FFFF0000"/>
        <rFont val="Calibri"/>
        <family val="2"/>
        <scheme val="minor"/>
      </rPr>
      <t>Im Hafen verkehrt ein kostenfreier Shuttlebus.</t>
    </r>
    <r>
      <rPr>
        <sz val="11"/>
        <color theme="1"/>
        <rFont val="Calibri"/>
        <family val="2"/>
        <scheme val="minor"/>
      </rPr>
      <t xml:space="preserve"> In das ca. 10 km entfernte Porto bringt Sie unser kostenpflichtiger Transfer, welcher mittels Buchungsblatt buchbar ist.</t>
    </r>
  </si>
  <si>
    <t>Exit 100 m
City 2km</t>
  </si>
  <si>
    <t xml:space="preserve">Das Stadttor und damit den Beginn der Altstadt erreichen Sie nach etwa 1,4 km. Taxen stehen i.d.R am Terminal bereit. </t>
  </si>
  <si>
    <t>usually available at the Terminal</t>
  </si>
  <si>
    <t>Exit 50m
City 500m</t>
  </si>
  <si>
    <t>Der Liegeplatz ist direkt am Hotel CR7. Zum Stadtzentrum sind es wenige Minuten zu Fuß.</t>
  </si>
  <si>
    <t>At the terminal or on request +351 291 764 476</t>
  </si>
  <si>
    <t>Exit 300m
City 400m</t>
  </si>
  <si>
    <t>Von der Pier laufen Sie etwa 500 m bis zum Zentrum des Ortes.</t>
  </si>
  <si>
    <t>at the pier</t>
  </si>
  <si>
    <t>Exit 250m
City 250m</t>
  </si>
  <si>
    <t>Die Anlegestelle ist ca. 500 Meter vom Ortszentrum entfernt.</t>
  </si>
  <si>
    <t>at the Terminal or on request +34 922 870 524</t>
  </si>
  <si>
    <t>Exit tba
City 1km</t>
  </si>
  <si>
    <t>Das Stadtzentrum ist in ca. 10 min. fußläufig erreichbar.</t>
  </si>
  <si>
    <t>Shuttle via PA on RQ</t>
  </si>
  <si>
    <t>Taxis available on request
+34 922 621313</t>
  </si>
  <si>
    <t>M Cruceros
Exit 100m
City 2km
Los Marmoles
Exit 300m
City 5km</t>
  </si>
  <si>
    <t>Vom Hafen laufen Sie entlang der Marine zum Zentrum. Taxen stehen i.d.R. an der Pier.
-------
Der Liegeplatz ist ca. 2.5 km vom Ortszentrum entfernt. Es verkehrt ein kostenpflichtiger Shuttlebus vom Hafen in die Stadt. Weitere Informationen erhalten Sie im Tagesprogramm.</t>
  </si>
  <si>
    <t>Yes, if Los Marmoles</t>
  </si>
  <si>
    <t>Taxis available at the Pier</t>
  </si>
  <si>
    <t>Exit 2.5km
City 3km</t>
  </si>
  <si>
    <t>Der Hafen ist ca. 3 km vom Ortszentrum entfernt.</t>
  </si>
  <si>
    <t>Pier at city centre</t>
  </si>
  <si>
    <t>Das Terminal befindet sich am Fuß der Altstadt, die Sie bequem zu Fuß erkunden können.</t>
  </si>
  <si>
    <t>at the terminal or on request
+34 986 470 000</t>
  </si>
  <si>
    <t>wenige Minuten fußläufig</t>
  </si>
  <si>
    <t>Das Stadtzentrum ist nur wenige Minuten Fußweg entfernt.</t>
  </si>
  <si>
    <t>at the terminal or on request
+34 956 21 21 21</t>
  </si>
  <si>
    <t>public shuttle (paid)</t>
  </si>
  <si>
    <t>at the pier 
10 EUR to city, less for return. No Meter!</t>
  </si>
  <si>
    <t>City ca. 1.5km</t>
  </si>
  <si>
    <t>Das Stadtzentrum ist nur 1.5 Kilometer von der Pier entfernt. Ein öffentlicher Shuttlebus ist angekündigt, Taxen sind am Hafen verfügbar.</t>
  </si>
  <si>
    <t>€ 1.70</t>
  </si>
  <si>
    <t>€ 1.20</t>
  </si>
  <si>
    <t>BB</t>
  </si>
  <si>
    <t>BS1 VGO-&gt;AGA 17.00</t>
  </si>
  <si>
    <t>BS2 ACE-&gt;LEI  12.00</t>
  </si>
  <si>
    <t>Shuttle?</t>
  </si>
  <si>
    <t>Shuttle ACE</t>
  </si>
  <si>
    <t>Transfer OPO, LB Info</t>
  </si>
  <si>
    <t>Tefra</t>
  </si>
  <si>
    <t>Abreiseinfo, Banderolen</t>
  </si>
  <si>
    <t>Gutscheine, Rechnung</t>
  </si>
  <si>
    <t>Postkarten Abgabeschluss 12:00</t>
  </si>
  <si>
    <t>Abreise Slides</t>
  </si>
  <si>
    <t>BS2, LB Info, PK Promo 10/10</t>
  </si>
  <si>
    <t>BS1, PK allg.</t>
  </si>
  <si>
    <t>Hinweis Gutscheine</t>
  </si>
  <si>
    <t>PK Promo Magnet</t>
  </si>
  <si>
    <t>Abreise Vorab, PK Promo Welt</t>
  </si>
  <si>
    <t>1-2</t>
  </si>
  <si>
    <t>Auf Pilgerpfad - 
Wanderung nach Santiago de Compostela</t>
  </si>
  <si>
    <t>Transfer nach Porto (über Mittag)</t>
  </si>
  <si>
    <t>Transfer nach Porto (Vormittag)</t>
  </si>
  <si>
    <t>no guide</t>
  </si>
  <si>
    <t>1x54</t>
  </si>
  <si>
    <t>incl.</t>
  </si>
  <si>
    <t>cxl &gt; 2243</t>
  </si>
  <si>
    <t>tba</t>
  </si>
  <si>
    <t>2296A</t>
  </si>
  <si>
    <t>2296B</t>
  </si>
  <si>
    <t>Panoramafahrt Vigo</t>
  </si>
  <si>
    <t>Panoramafahrt Baiona</t>
  </si>
  <si>
    <t>2203</t>
  </si>
  <si>
    <t>2204</t>
  </si>
  <si>
    <t>STOP SALES</t>
  </si>
  <si>
    <t>no LB allowed</t>
  </si>
  <si>
    <r>
      <t xml:space="preserve">OVL
</t>
    </r>
    <r>
      <rPr>
        <b/>
        <sz val="11"/>
        <color rgb="FFFF0000"/>
        <rFont val="Calibri"/>
        <family val="2"/>
        <scheme val="minor"/>
      </rPr>
      <t>LB w/o pork</t>
    </r>
  </si>
  <si>
    <t>LB w/o pork</t>
  </si>
  <si>
    <t>Ciudad Berth</t>
  </si>
  <si>
    <t>Pier 44 (TBC)</t>
  </si>
  <si>
    <t>Nouveau port d'Agadir, Berth TBA</t>
  </si>
  <si>
    <t xml:space="preserve">, </t>
  </si>
  <si>
    <t>Muelle Sur, Muelle de Cruceros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</si>
</sst>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\.mm\.yy"/>
    <numFmt numFmtId="165" formatCode="#,##0_ ;[Red]\-#,##0\ "/>
    <numFmt numFmtId="166" formatCode="ddd"/>
    <numFmt numFmtId="167" formatCode="h:mm"/>
    <numFmt numFmtId="168" formatCode="[$-3409]dd\-mmm\-yy;@"/>
    <numFmt numFmtId="169" formatCode="#,##0.\-"/>
    <numFmt numFmtId="170" formatCode="[$-14809]hh:mm;@"/>
    <numFmt numFmtId="171" formatCode="[$€-2]\ #,##0.00;[Red]\-[$€-2]\ #,##0.00"/>
  </numFmts>
  <fonts count="36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rgb="FF00377A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1"/>
      <name val="Arial"/>
      <family val="2"/>
    </font>
    <font>
      <b/>
      <u/>
      <sz val="10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" fontId="12" fillId="0" borderId="0"/>
  </cellStyleXfs>
  <cellXfs count="199">
    <xf numFmtId="0" fontId="0" fillId="0" borderId="0" xfId="0"/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168" fontId="13" fillId="2" borderId="0" xfId="1" applyNumberFormat="1" applyFont="1" applyFill="1" applyAlignment="1">
      <alignment horizontal="left" vertical="top" wrapText="1" indent="1"/>
    </xf>
    <xf numFmtId="49" fontId="13" fillId="2" borderId="0" xfId="1" applyNumberFormat="1" applyFont="1" applyFill="1" applyAlignment="1">
      <alignment horizontal="left" vertical="top" wrapText="1" indent="1"/>
    </xf>
    <xf numFmtId="0" fontId="0" fillId="0" borderId="0" xfId="0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left" indent="1"/>
    </xf>
    <xf numFmtId="49" fontId="14" fillId="0" borderId="1" xfId="1" applyNumberFormat="1" applyFont="1" applyBorder="1" applyAlignment="1" applyProtection="1">
      <alignment horizontal="left" vertical="center" wrapText="1" indent="1"/>
      <protection locked="0"/>
    </xf>
    <xf numFmtId="0" fontId="17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49" fontId="15" fillId="0" borderId="1" xfId="1" applyNumberFormat="1" applyFont="1" applyBorder="1" applyAlignment="1" applyProtection="1">
      <alignment horizontal="left" vertical="center" wrapText="1" indent="1"/>
      <protection locked="0"/>
    </xf>
    <xf numFmtId="166" fontId="13" fillId="2" borderId="0" xfId="1" applyNumberFormat="1" applyFont="1" applyFill="1" applyAlignment="1">
      <alignment horizontal="center" vertical="top" wrapText="1"/>
    </xf>
    <xf numFmtId="49" fontId="13" fillId="2" borderId="0" xfId="1" applyNumberFormat="1" applyFont="1" applyFill="1" applyAlignment="1">
      <alignment horizontal="center" vertical="top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17" fontId="0" fillId="0" borderId="0" xfId="0" quotePrefix="1" applyNumberFormat="1" applyAlignment="1">
      <alignment horizontal="left"/>
    </xf>
    <xf numFmtId="0" fontId="1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20" fontId="0" fillId="0" borderId="0" xfId="0" applyNumberFormat="1" applyAlignment="1">
      <alignment horizontal="left"/>
    </xf>
    <xf numFmtId="166" fontId="18" fillId="0" borderId="0" xfId="0" applyNumberFormat="1" applyFont="1" applyAlignment="1">
      <alignment vertical="center"/>
    </xf>
    <xf numFmtId="170" fontId="18" fillId="0" borderId="0" xfId="0" applyNumberFormat="1" applyFont="1" applyAlignment="1">
      <alignment vertical="center"/>
    </xf>
    <xf numFmtId="168" fontId="18" fillId="0" borderId="0" xfId="0" applyNumberFormat="1" applyFont="1" applyAlignment="1">
      <alignment vertical="center"/>
    </xf>
    <xf numFmtId="166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170" fontId="18" fillId="0" borderId="0" xfId="0" applyNumberFormat="1" applyFont="1" applyAlignment="1">
      <alignment horizontal="left" vertical="center"/>
    </xf>
    <xf numFmtId="169" fontId="18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 vertical="center" indent="1"/>
    </xf>
    <xf numFmtId="0" fontId="20" fillId="0" borderId="0" xfId="0" applyFont="1"/>
    <xf numFmtId="0" fontId="10" fillId="0" borderId="0" xfId="0" applyFont="1"/>
    <xf numFmtId="0" fontId="21" fillId="0" borderId="0" xfId="0" applyFont="1"/>
    <xf numFmtId="0" fontId="18" fillId="0" borderId="0" xfId="0" applyFont="1" applyFill="1" applyAlignment="1">
      <alignment horizontal="center" vertical="center"/>
    </xf>
    <xf numFmtId="49" fontId="22" fillId="0" borderId="1" xfId="1" applyNumberFormat="1" applyFont="1" applyBorder="1" applyAlignment="1" applyProtection="1">
      <alignment horizontal="left" vertical="center" wrapText="1" indent="1"/>
      <protection locked="0"/>
    </xf>
    <xf numFmtId="49" fontId="22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9" fillId="0" borderId="0" xfId="0" applyFont="1" applyFill="1" applyAlignment="1">
      <alignment horizontal="left"/>
    </xf>
    <xf numFmtId="1" fontId="9" fillId="0" borderId="0" xfId="1" applyNumberFormat="1" applyFont="1" applyFill="1" applyAlignment="1">
      <alignment horizontal="left" vertical="center" wrapText="1"/>
    </xf>
    <xf numFmtId="0" fontId="15" fillId="0" borderId="0" xfId="0" applyFont="1" applyFill="1" applyAlignment="1">
      <alignment horizontal="left"/>
    </xf>
    <xf numFmtId="168" fontId="9" fillId="0" borderId="0" xfId="1" applyNumberFormat="1" applyFont="1" applyFill="1" applyAlignment="1">
      <alignment horizontal="left" vertical="center" wrapText="1"/>
    </xf>
    <xf numFmtId="166" fontId="15" fillId="0" borderId="0" xfId="0" applyNumberFormat="1" applyFont="1" applyFill="1" applyAlignment="1">
      <alignment horizontal="left" vertical="center" wrapText="1"/>
    </xf>
    <xf numFmtId="49" fontId="15" fillId="0" borderId="0" xfId="1" applyNumberFormat="1" applyFont="1" applyFill="1" applyAlignment="1">
      <alignment horizontal="center" vertical="center" wrapText="1"/>
    </xf>
    <xf numFmtId="166" fontId="9" fillId="0" borderId="0" xfId="0" applyNumberFormat="1" applyFont="1" applyFill="1" applyAlignment="1">
      <alignment horizontal="left" vertical="center" wrapText="1"/>
    </xf>
    <xf numFmtId="0" fontId="0" fillId="0" borderId="0" xfId="0" applyFont="1" applyAlignment="1">
      <alignment horizontal="left"/>
    </xf>
    <xf numFmtId="49" fontId="15" fillId="0" borderId="0" xfId="1" applyNumberFormat="1" applyFont="1" applyFill="1" applyAlignment="1">
      <alignment horizontal="left" vertical="center" wrapText="1"/>
    </xf>
    <xf numFmtId="49" fontId="9" fillId="0" borderId="0" xfId="1" applyNumberFormat="1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horizontal="left"/>
    </xf>
    <xf numFmtId="20" fontId="15" fillId="0" borderId="0" xfId="1" applyNumberFormat="1" applyFont="1" applyFill="1" applyAlignment="1">
      <alignment horizontal="center" vertical="center" wrapText="1"/>
    </xf>
    <xf numFmtId="20" fontId="9" fillId="0" borderId="0" xfId="1" applyNumberFormat="1" applyFont="1" applyFill="1" applyAlignment="1">
      <alignment horizontal="center" vertical="center" wrapText="1"/>
    </xf>
    <xf numFmtId="20" fontId="9" fillId="0" borderId="0" xfId="0" applyNumberFormat="1" applyFont="1" applyFill="1" applyAlignment="1">
      <alignment horizontal="center" vertical="center" wrapText="1"/>
    </xf>
    <xf numFmtId="168" fontId="15" fillId="0" borderId="0" xfId="1" applyNumberFormat="1" applyFont="1" applyFill="1" applyAlignment="1">
      <alignment horizontal="left" vertical="center" wrapText="1"/>
    </xf>
    <xf numFmtId="0" fontId="15" fillId="0" borderId="0" xfId="0" applyFont="1" applyFill="1" applyAlignment="1">
      <alignment horizontal="center"/>
    </xf>
    <xf numFmtId="168" fontId="13" fillId="0" borderId="0" xfId="1" applyNumberFormat="1" applyFont="1" applyFill="1" applyAlignment="1">
      <alignment horizontal="left" vertical="top" wrapText="1" indent="1"/>
    </xf>
    <xf numFmtId="166" fontId="13" fillId="0" borderId="0" xfId="1" applyNumberFormat="1" applyFont="1" applyFill="1" applyAlignment="1">
      <alignment horizontal="left" vertical="top" wrapText="1" indent="1"/>
    </xf>
    <xf numFmtId="49" fontId="13" fillId="0" borderId="0" xfId="1" applyNumberFormat="1" applyFont="1" applyFill="1" applyAlignment="1">
      <alignment horizontal="left" vertical="top" wrapText="1" indent="1"/>
    </xf>
    <xf numFmtId="2" fontId="0" fillId="0" borderId="0" xfId="0" applyNumberFormat="1"/>
    <xf numFmtId="49" fontId="8" fillId="0" borderId="1" xfId="1" applyNumberFormat="1" applyFont="1" applyBorder="1" applyAlignment="1" applyProtection="1">
      <alignment horizontal="left" vertical="center" wrapText="1" indent="1"/>
      <protection locked="0"/>
    </xf>
    <xf numFmtId="49" fontId="8" fillId="0" borderId="0" xfId="0" applyNumberFormat="1" applyFont="1" applyFill="1" applyAlignment="1">
      <alignment horizontal="left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168" fontId="8" fillId="0" borderId="1" xfId="1" applyNumberFormat="1" applyFont="1" applyBorder="1" applyAlignment="1">
      <alignment horizontal="left" vertical="center" wrapText="1" indent="1"/>
    </xf>
    <xf numFmtId="166" fontId="8" fillId="0" borderId="1" xfId="0" applyNumberFormat="1" applyFont="1" applyBorder="1" applyAlignment="1">
      <alignment horizontal="center" vertical="center" wrapText="1"/>
    </xf>
    <xf numFmtId="168" fontId="8" fillId="0" borderId="1" xfId="1" applyNumberFormat="1" applyFont="1" applyBorder="1" applyAlignment="1">
      <alignment horizontal="center" vertical="center" wrapText="1"/>
    </xf>
    <xf numFmtId="20" fontId="8" fillId="0" borderId="1" xfId="1" applyNumberFormat="1" applyFont="1" applyBorder="1" applyAlignment="1">
      <alignment horizontal="left" vertical="center" wrapText="1" indent="1"/>
    </xf>
    <xf numFmtId="168" fontId="15" fillId="0" borderId="1" xfId="1" applyNumberFormat="1" applyFont="1" applyBorder="1" applyAlignment="1">
      <alignment horizontal="left" vertical="center" wrapText="1" indent="1"/>
    </xf>
    <xf numFmtId="20" fontId="18" fillId="0" borderId="0" xfId="0" applyNumberFormat="1" applyFont="1" applyAlignment="1">
      <alignment vertical="center"/>
    </xf>
    <xf numFmtId="20" fontId="18" fillId="0" borderId="0" xfId="0" applyNumberFormat="1" applyFont="1" applyAlignment="1">
      <alignment horizontal="center" vertical="center"/>
    </xf>
    <xf numFmtId="168" fontId="23" fillId="4" borderId="0" xfId="1" applyNumberFormat="1" applyFont="1" applyFill="1" applyAlignment="1">
      <alignment vertical="center" wrapText="1"/>
    </xf>
    <xf numFmtId="166" fontId="23" fillId="4" borderId="0" xfId="1" applyNumberFormat="1" applyFont="1" applyFill="1" applyAlignment="1">
      <alignment horizontal="left" vertical="center" wrapText="1"/>
    </xf>
    <xf numFmtId="49" fontId="23" fillId="4" borderId="0" xfId="1" applyNumberFormat="1" applyFont="1" applyFill="1" applyAlignment="1">
      <alignment horizontal="left" vertical="center" wrapText="1"/>
    </xf>
    <xf numFmtId="170" fontId="23" fillId="4" borderId="0" xfId="1" applyNumberFormat="1" applyFont="1" applyFill="1" applyAlignment="1">
      <alignment horizontal="left" vertical="center" wrapText="1"/>
    </xf>
    <xf numFmtId="49" fontId="23" fillId="4" borderId="0" xfId="1" applyNumberFormat="1" applyFont="1" applyFill="1" applyAlignment="1">
      <alignment vertical="center" wrapText="1"/>
    </xf>
    <xf numFmtId="169" fontId="23" fillId="4" borderId="0" xfId="0" applyNumberFormat="1" applyFont="1" applyFill="1" applyAlignment="1">
      <alignment horizontal="center" vertical="center" wrapText="1"/>
    </xf>
    <xf numFmtId="20" fontId="23" fillId="4" borderId="0" xfId="0" applyNumberFormat="1" applyFont="1" applyFill="1" applyAlignment="1">
      <alignment horizontal="center" vertical="center" wrapText="1"/>
    </xf>
    <xf numFmtId="167" fontId="23" fillId="4" borderId="0" xfId="0" applyNumberFormat="1" applyFont="1" applyFill="1" applyAlignment="1">
      <alignment horizontal="center" vertical="center" wrapText="1"/>
    </xf>
    <xf numFmtId="165" fontId="23" fillId="0" borderId="0" xfId="0" applyNumberFormat="1" applyFont="1" applyFill="1" applyAlignment="1">
      <alignment horizontal="center" vertical="center" wrapText="1"/>
    </xf>
    <xf numFmtId="165" fontId="23" fillId="4" borderId="0" xfId="0" applyNumberFormat="1" applyFont="1" applyFill="1" applyAlignment="1">
      <alignment horizontal="center" vertical="center" wrapText="1"/>
    </xf>
    <xf numFmtId="164" fontId="23" fillId="4" borderId="0" xfId="0" applyNumberFormat="1" applyFont="1" applyFill="1" applyAlignment="1">
      <alignment horizontal="center" vertical="center" wrapText="1"/>
    </xf>
    <xf numFmtId="49" fontId="23" fillId="4" borderId="0" xfId="0" applyNumberFormat="1" applyFont="1" applyFill="1" applyAlignment="1">
      <alignment horizontal="left" vertical="center" wrapText="1" indent="1"/>
    </xf>
    <xf numFmtId="49" fontId="23" fillId="4" borderId="0" xfId="0" applyNumberFormat="1" applyFont="1" applyFill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49" fontId="7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7" fillId="0" borderId="1" xfId="1" applyNumberFormat="1" applyFont="1" applyBorder="1" applyAlignment="1" applyProtection="1">
      <alignment horizontal="left" vertical="center" wrapText="1" indent="1"/>
      <protection locked="0"/>
    </xf>
    <xf numFmtId="49" fontId="15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6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6" fillId="0" borderId="1" xfId="1" applyNumberFormat="1" applyFont="1" applyBorder="1" applyAlignment="1" applyProtection="1">
      <alignment horizontal="left" vertical="center" wrapText="1" indent="1"/>
      <protection locked="0"/>
    </xf>
    <xf numFmtId="20" fontId="8" fillId="0" borderId="3" xfId="1" applyNumberFormat="1" applyFont="1" applyBorder="1" applyAlignment="1">
      <alignment horizontal="left" vertical="center" wrapText="1" indent="1"/>
    </xf>
    <xf numFmtId="168" fontId="8" fillId="0" borderId="2" xfId="1" applyNumberFormat="1" applyFont="1" applyBorder="1" applyAlignment="1">
      <alignment horizontal="left" vertical="center" wrapText="1" indent="1"/>
    </xf>
    <xf numFmtId="20" fontId="6" fillId="0" borderId="1" xfId="1" applyNumberFormat="1" applyFont="1" applyBorder="1" applyAlignment="1">
      <alignment horizontal="left" vertical="center" wrapText="1" indent="1"/>
    </xf>
    <xf numFmtId="20" fontId="6" fillId="0" borderId="3" xfId="1" applyNumberFormat="1" applyFont="1" applyBorder="1" applyAlignment="1">
      <alignment horizontal="left" vertical="center" wrapText="1" indent="1"/>
    </xf>
    <xf numFmtId="49" fontId="5" fillId="0" borderId="1" xfId="1" applyNumberFormat="1" applyFont="1" applyBorder="1" applyAlignment="1" applyProtection="1">
      <alignment horizontal="left" vertical="center" wrapText="1" indent="1"/>
      <protection locked="0"/>
    </xf>
    <xf numFmtId="49" fontId="5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25" fillId="0" borderId="0" xfId="0" applyFont="1"/>
    <xf numFmtId="0" fontId="26" fillId="0" borderId="0" xfId="0" applyFont="1"/>
    <xf numFmtId="171" fontId="10" fillId="0" borderId="0" xfId="0" applyNumberFormat="1" applyFont="1" applyAlignment="1">
      <alignment horizontal="left"/>
    </xf>
    <xf numFmtId="20" fontId="5" fillId="0" borderId="1" xfId="1" applyNumberFormat="1" applyFont="1" applyBorder="1" applyAlignment="1">
      <alignment horizontal="left" vertical="center" wrapText="1" indent="1"/>
    </xf>
    <xf numFmtId="20" fontId="5" fillId="0" borderId="3" xfId="1" applyNumberFormat="1" applyFont="1" applyBorder="1" applyAlignment="1">
      <alignment horizontal="left" vertical="center" wrapText="1" indent="1"/>
    </xf>
    <xf numFmtId="168" fontId="27" fillId="2" borderId="0" xfId="1" applyNumberFormat="1" applyFont="1" applyFill="1" applyAlignment="1">
      <alignment horizontal="left" vertical="center" wrapText="1"/>
    </xf>
    <xf numFmtId="166" fontId="27" fillId="2" borderId="0" xfId="1" applyNumberFormat="1" applyFont="1" applyFill="1" applyAlignment="1">
      <alignment horizontal="left" vertical="center" wrapText="1"/>
    </xf>
    <xf numFmtId="49" fontId="27" fillId="2" borderId="0" xfId="1" applyNumberFormat="1" applyFont="1" applyFill="1" applyAlignment="1">
      <alignment horizontal="center" vertical="center" wrapText="1"/>
    </xf>
    <xf numFmtId="49" fontId="27" fillId="2" borderId="0" xfId="1" applyNumberFormat="1" applyFont="1" applyFill="1" applyAlignment="1">
      <alignment horizontal="left" vertical="center" wrapText="1"/>
    </xf>
    <xf numFmtId="0" fontId="4" fillId="0" borderId="0" xfId="0" applyFont="1" applyFill="1" applyAlignment="1">
      <alignment horizontal="left"/>
    </xf>
    <xf numFmtId="168" fontId="4" fillId="0" borderId="0" xfId="1" applyNumberFormat="1" applyFont="1" applyFill="1" applyAlignment="1">
      <alignment horizontal="left" vertical="center" wrapText="1"/>
    </xf>
    <xf numFmtId="166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center"/>
    </xf>
    <xf numFmtId="20" fontId="4" fillId="0" borderId="0" xfId="1" applyNumberFormat="1" applyFont="1" applyFill="1" applyAlignment="1">
      <alignment horizontal="center" vertical="center" wrapText="1"/>
    </xf>
    <xf numFmtId="166" fontId="4" fillId="0" borderId="0" xfId="0" applyNumberFormat="1" applyFont="1" applyFill="1" applyAlignment="1">
      <alignment horizontal="left" vertical="center" wrapText="1"/>
    </xf>
    <xf numFmtId="166" fontId="15" fillId="0" borderId="0" xfId="0" applyNumberFormat="1" applyFont="1" applyFill="1" applyAlignment="1">
      <alignment horizontal="left"/>
    </xf>
    <xf numFmtId="49" fontId="4" fillId="0" borderId="0" xfId="1" applyNumberFormat="1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  <xf numFmtId="164" fontId="4" fillId="0" borderId="0" xfId="0" applyNumberFormat="1" applyFont="1" applyFill="1" applyAlignment="1">
      <alignment horizontal="center" vertical="center" wrapText="1"/>
    </xf>
    <xf numFmtId="164" fontId="4" fillId="0" borderId="0" xfId="1" applyNumberFormat="1" applyFont="1" applyFill="1" applyAlignment="1">
      <alignment horizontal="center" vertical="center" wrapText="1"/>
    </xf>
    <xf numFmtId="164" fontId="4" fillId="0" borderId="0" xfId="0" applyNumberFormat="1" applyFont="1" applyFill="1" applyAlignment="1">
      <alignment horizontal="center"/>
    </xf>
    <xf numFmtId="49" fontId="4" fillId="0" borderId="0" xfId="1" applyNumberFormat="1" applyFont="1" applyFill="1" applyAlignment="1">
      <alignment horizontal="left" vertical="center" wrapText="1"/>
    </xf>
    <xf numFmtId="49" fontId="4" fillId="0" borderId="0" xfId="0" applyNumberFormat="1" applyFont="1" applyFill="1" applyAlignment="1">
      <alignment horizontal="left" vertical="center" wrapText="1"/>
    </xf>
    <xf numFmtId="20" fontId="28" fillId="5" borderId="0" xfId="1" applyNumberFormat="1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left"/>
    </xf>
    <xf numFmtId="0" fontId="0" fillId="0" borderId="1" xfId="0" applyBorder="1"/>
    <xf numFmtId="168" fontId="8" fillId="0" borderId="1" xfId="1" applyNumberFormat="1" applyFont="1" applyFill="1" applyBorder="1" applyAlignment="1">
      <alignment horizontal="center" vertical="center" wrapText="1"/>
    </xf>
    <xf numFmtId="168" fontId="8" fillId="6" borderId="1" xfId="1" applyNumberFormat="1" applyFont="1" applyFill="1" applyBorder="1" applyAlignment="1">
      <alignment horizontal="center" vertical="center" wrapText="1"/>
    </xf>
    <xf numFmtId="168" fontId="21" fillId="0" borderId="0" xfId="1" applyNumberFormat="1" applyFont="1" applyAlignment="1">
      <alignment horizontal="left" vertical="center" wrapText="1"/>
    </xf>
    <xf numFmtId="166" fontId="21" fillId="0" borderId="0" xfId="1" applyNumberFormat="1" applyFont="1" applyAlignment="1">
      <alignment horizontal="left" vertical="center" wrapText="1"/>
    </xf>
    <xf numFmtId="20" fontId="21" fillId="0" borderId="0" xfId="1" applyNumberFormat="1" applyFont="1" applyAlignment="1">
      <alignment horizontal="left" vertical="center" wrapText="1"/>
    </xf>
    <xf numFmtId="49" fontId="21" fillId="0" borderId="0" xfId="1" applyNumberFormat="1" applyFont="1" applyAlignment="1" applyProtection="1">
      <alignment vertical="center" wrapText="1"/>
      <protection locked="0"/>
    </xf>
    <xf numFmtId="169" fontId="21" fillId="0" borderId="0" xfId="1" applyNumberFormat="1" applyFont="1" applyAlignment="1" applyProtection="1">
      <alignment horizontal="center" vertical="center" wrapText="1"/>
      <protection locked="0"/>
    </xf>
    <xf numFmtId="20" fontId="21" fillId="0" borderId="0" xfId="1" applyNumberFormat="1" applyFont="1" applyAlignment="1" applyProtection="1">
      <alignment horizontal="center" vertical="center" wrapText="1"/>
      <protection locked="0"/>
    </xf>
    <xf numFmtId="167" fontId="21" fillId="0" borderId="0" xfId="1" applyNumberFormat="1" applyFont="1" applyAlignment="1" applyProtection="1">
      <alignment horizontal="center" vertical="center" wrapText="1"/>
      <protection locked="0"/>
    </xf>
    <xf numFmtId="165" fontId="29" fillId="0" borderId="0" xfId="1" applyNumberFormat="1" applyFont="1" applyFill="1" applyAlignment="1" applyProtection="1">
      <alignment horizontal="center" vertical="center" wrapText="1"/>
      <protection locked="0"/>
    </xf>
    <xf numFmtId="165" fontId="21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Alignment="1">
      <alignment horizontal="center" vertical="center"/>
    </xf>
    <xf numFmtId="165" fontId="21" fillId="0" borderId="0" xfId="1" applyNumberFormat="1" applyFont="1" applyAlignment="1" applyProtection="1">
      <alignment horizontal="center" vertical="center"/>
      <protection locked="0"/>
    </xf>
    <xf numFmtId="165" fontId="21" fillId="0" borderId="0" xfId="1" applyNumberFormat="1" applyFont="1" applyAlignment="1" applyProtection="1">
      <alignment horizontal="left" vertical="center" wrapText="1" indent="1"/>
      <protection locked="0"/>
    </xf>
    <xf numFmtId="164" fontId="21" fillId="0" borderId="0" xfId="1" applyNumberFormat="1" applyFont="1" applyAlignment="1" applyProtection="1">
      <alignment horizontal="center" vertical="center" wrapText="1"/>
      <protection locked="0"/>
    </xf>
    <xf numFmtId="4" fontId="21" fillId="0" borderId="0" xfId="1" applyFont="1" applyAlignment="1">
      <alignment vertical="center"/>
    </xf>
    <xf numFmtId="0" fontId="21" fillId="0" borderId="0" xfId="0" applyFont="1" applyAlignment="1">
      <alignment vertical="center"/>
    </xf>
    <xf numFmtId="49" fontId="21" fillId="0" borderId="0" xfId="1" applyNumberFormat="1" applyFont="1" applyFill="1" applyAlignment="1" applyProtection="1">
      <alignment vertical="center" wrapText="1"/>
      <protection locked="0"/>
    </xf>
    <xf numFmtId="0" fontId="21" fillId="0" borderId="0" xfId="0" quotePrefix="1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167" fontId="21" fillId="0" borderId="0" xfId="1" applyNumberFormat="1" applyFont="1" applyFill="1" applyAlignment="1" applyProtection="1">
      <alignment horizontal="center" vertical="center" wrapText="1"/>
      <protection locked="0"/>
    </xf>
    <xf numFmtId="0" fontId="29" fillId="0" borderId="0" xfId="0" applyFont="1" applyFill="1" applyAlignment="1">
      <alignment horizontal="center" vertical="center"/>
    </xf>
    <xf numFmtId="165" fontId="21" fillId="0" borderId="0" xfId="1" applyNumberFormat="1" applyFont="1" applyFill="1" applyAlignment="1" applyProtection="1">
      <alignment horizontal="left" vertical="center" wrapText="1" indent="1"/>
      <protection locked="0"/>
    </xf>
    <xf numFmtId="164" fontId="21" fillId="0" borderId="0" xfId="1" applyNumberFormat="1" applyFont="1" applyFill="1" applyAlignment="1" applyProtection="1">
      <alignment horizontal="center" vertical="center" wrapText="1"/>
      <protection locked="0"/>
    </xf>
    <xf numFmtId="165" fontId="21" fillId="7" borderId="0" xfId="1" applyNumberFormat="1" applyFont="1" applyFill="1" applyAlignment="1" applyProtection="1">
      <alignment horizontal="left" vertical="center" wrapText="1" indent="1"/>
      <protection locked="0"/>
    </xf>
    <xf numFmtId="49" fontId="3" fillId="0" borderId="1" xfId="1" applyNumberFormat="1" applyFont="1" applyBorder="1" applyAlignment="1" applyProtection="1">
      <alignment horizontal="left" vertical="center" wrapText="1" indent="1"/>
      <protection locked="0"/>
    </xf>
    <xf numFmtId="49" fontId="3" fillId="0" borderId="4" xfId="1" applyNumberFormat="1" applyFont="1" applyBorder="1" applyAlignment="1" applyProtection="1">
      <alignment horizontal="left" vertical="center" wrapText="1" indent="1"/>
      <protection locked="0"/>
    </xf>
    <xf numFmtId="49" fontId="3" fillId="0" borderId="2" xfId="1" applyNumberFormat="1" applyFont="1" applyBorder="1" applyAlignment="1" applyProtection="1">
      <alignment horizontal="left" vertical="center" wrapText="1" indent="1"/>
      <protection locked="0"/>
    </xf>
    <xf numFmtId="49" fontId="3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3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3" fillId="0" borderId="1" xfId="1" applyNumberFormat="1" applyFont="1" applyBorder="1" applyAlignment="1" applyProtection="1">
      <alignment horizontal="center" vertical="center" wrapText="1"/>
      <protection locked="0"/>
    </xf>
    <xf numFmtId="49" fontId="15" fillId="0" borderId="1" xfId="1" applyNumberFormat="1" applyFont="1" applyFill="1" applyBorder="1" applyAlignment="1" applyProtection="1">
      <alignment horizontal="center" vertical="center" wrapText="1"/>
      <protection locked="0"/>
    </xf>
    <xf numFmtId="168" fontId="8" fillId="0" borderId="3" xfId="1" applyNumberFormat="1" applyFont="1" applyBorder="1" applyAlignment="1">
      <alignment horizontal="left" vertical="center" wrapText="1" indent="1"/>
    </xf>
    <xf numFmtId="49" fontId="3" fillId="0" borderId="2" xfId="1" applyNumberFormat="1" applyFont="1" applyFill="1" applyBorder="1" applyAlignment="1" applyProtection="1">
      <alignment horizontal="left" vertical="center" wrapText="1" indent="1"/>
      <protection locked="0"/>
    </xf>
    <xf numFmtId="168" fontId="8" fillId="0" borderId="7" xfId="1" applyNumberFormat="1" applyFont="1" applyBorder="1" applyAlignment="1">
      <alignment horizontal="left" vertical="center" wrapText="1" indent="1"/>
    </xf>
    <xf numFmtId="168" fontId="8" fillId="0" borderId="8" xfId="1" applyNumberFormat="1" applyFont="1" applyBorder="1" applyAlignment="1">
      <alignment horizontal="left" vertical="center" wrapText="1" indent="1"/>
    </xf>
    <xf numFmtId="168" fontId="8" fillId="0" borderId="9" xfId="1" applyNumberFormat="1" applyFont="1" applyBorder="1" applyAlignment="1">
      <alignment horizontal="left" vertical="center" wrapText="1" indent="1"/>
    </xf>
    <xf numFmtId="168" fontId="8" fillId="0" borderId="10" xfId="1" applyNumberFormat="1" applyFont="1" applyBorder="1" applyAlignment="1">
      <alignment horizontal="left" vertical="center" wrapText="1" indent="1"/>
    </xf>
    <xf numFmtId="168" fontId="8" fillId="0" borderId="11" xfId="1" applyNumberFormat="1" applyFont="1" applyBorder="1" applyAlignment="1">
      <alignment horizontal="left" vertical="center" wrapText="1" indent="1"/>
    </xf>
    <xf numFmtId="49" fontId="3" fillId="0" borderId="2" xfId="0" applyNumberFormat="1" applyFont="1" applyFill="1" applyBorder="1" applyAlignment="1" applyProtection="1">
      <alignment horizontal="left" vertical="center" wrapText="1" indent="1"/>
      <protection locked="0"/>
    </xf>
    <xf numFmtId="49" fontId="14" fillId="0" borderId="2" xfId="1" applyNumberFormat="1" applyFont="1" applyFill="1" applyBorder="1" applyAlignment="1" applyProtection="1">
      <alignment horizontal="left" vertical="center" wrapText="1" indent="1"/>
      <protection locked="0"/>
    </xf>
    <xf numFmtId="167" fontId="31" fillId="0" borderId="0" xfId="1" applyNumberFormat="1" applyFont="1" applyAlignment="1" applyProtection="1">
      <alignment horizontal="center" vertical="center" wrapText="1"/>
      <protection locked="0"/>
    </xf>
    <xf numFmtId="20" fontId="31" fillId="0" borderId="0" xfId="1" applyNumberFormat="1" applyFont="1" applyAlignment="1" applyProtection="1">
      <alignment horizontal="center" vertical="center" wrapText="1"/>
      <protection locked="0"/>
    </xf>
    <xf numFmtId="165" fontId="32" fillId="0" borderId="0" xfId="1" applyNumberFormat="1" applyFont="1" applyFill="1" applyAlignment="1" applyProtection="1">
      <alignment horizontal="center" vertical="center" wrapText="1"/>
      <protection locked="0"/>
    </xf>
    <xf numFmtId="165" fontId="30" fillId="0" borderId="0" xfId="1" applyNumberFormat="1" applyFont="1" applyAlignment="1" applyProtection="1">
      <alignment horizontal="left" vertical="center" wrapText="1" indent="1"/>
      <protection locked="0"/>
    </xf>
    <xf numFmtId="0" fontId="33" fillId="0" borderId="0" xfId="0" applyFont="1" applyAlignment="1">
      <alignment horizontal="left" vertical="center"/>
    </xf>
    <xf numFmtId="20" fontId="33" fillId="0" borderId="0" xfId="0" applyNumberFormat="1" applyFont="1" applyAlignment="1">
      <alignment horizontal="left" vertical="center"/>
    </xf>
    <xf numFmtId="0" fontId="33" fillId="0" borderId="0" xfId="0" applyFont="1" applyAlignment="1" applyProtection="1">
      <alignment horizontal="left" vertical="center" wrapText="1"/>
      <protection locked="0"/>
    </xf>
    <xf numFmtId="165" fontId="33" fillId="0" borderId="0" xfId="0" applyNumberFormat="1" applyFont="1" applyFill="1" applyAlignment="1">
      <alignment horizontal="center" vertical="center"/>
    </xf>
    <xf numFmtId="0" fontId="33" fillId="0" borderId="0" xfId="0" applyFont="1" applyAlignment="1">
      <alignment horizontal="left" vertical="center" indent="1"/>
    </xf>
    <xf numFmtId="0" fontId="33" fillId="0" borderId="0" xfId="0" applyFont="1" applyAlignment="1">
      <alignment vertical="center"/>
    </xf>
    <xf numFmtId="165" fontId="34" fillId="0" borderId="0" xfId="1" applyNumberFormat="1" applyFont="1" applyFill="1" applyAlignment="1" applyProtection="1">
      <alignment horizontal="center" vertical="center" wrapText="1"/>
      <protection locked="0"/>
    </xf>
    <xf numFmtId="165" fontId="30" fillId="0" borderId="0" xfId="1" applyNumberFormat="1" applyFont="1" applyFill="1" applyAlignment="1" applyProtection="1">
      <alignment horizontal="left" vertical="center" wrapText="1" indent="1"/>
      <protection locked="0"/>
    </xf>
    <xf numFmtId="49" fontId="29" fillId="0" borderId="0" xfId="1" applyNumberFormat="1" applyFont="1" applyAlignment="1" applyProtection="1">
      <alignment vertical="center" wrapText="1"/>
      <protection locked="0"/>
    </xf>
    <xf numFmtId="20" fontId="35" fillId="5" borderId="0" xfId="1" applyNumberFormat="1" applyFont="1" applyFill="1" applyAlignment="1">
      <alignment horizontal="center" vertical="center" wrapText="1"/>
    </xf>
    <xf numFmtId="49" fontId="2" fillId="0" borderId="1" xfId="1" applyNumberFormat="1" applyFont="1" applyBorder="1" applyAlignment="1" applyProtection="1">
      <alignment horizontal="left" vertical="center" wrapText="1" indent="1"/>
      <protection locked="0"/>
    </xf>
    <xf numFmtId="49" fontId="2" fillId="0" borderId="2" xfId="1" applyNumberFormat="1" applyFont="1" applyBorder="1" applyAlignment="1" applyProtection="1">
      <alignment horizontal="left" vertical="center" wrapText="1" indent="1"/>
      <protection locked="0"/>
    </xf>
    <xf numFmtId="49" fontId="14" fillId="0" borderId="2" xfId="1" applyNumberFormat="1" applyFont="1" applyBorder="1" applyAlignment="1" applyProtection="1">
      <alignment horizontal="left" vertical="center" wrapText="1" indent="1"/>
      <protection locked="0"/>
    </xf>
    <xf numFmtId="20" fontId="14" fillId="5" borderId="0" xfId="1" applyNumberFormat="1" applyFont="1" applyFill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49" fontId="3" fillId="0" borderId="4" xfId="1" applyNumberFormat="1" applyFont="1" applyBorder="1" applyAlignment="1" applyProtection="1">
      <alignment horizontal="center" vertical="center" wrapText="1"/>
      <protection locked="0"/>
    </xf>
    <xf numFmtId="49" fontId="3" fillId="0" borderId="5" xfId="1" applyNumberFormat="1" applyFont="1" applyBorder="1" applyAlignment="1" applyProtection="1">
      <alignment horizontal="center" vertical="center" wrapText="1"/>
      <protection locked="0"/>
    </xf>
    <xf numFmtId="49" fontId="8" fillId="0" borderId="4" xfId="1" applyNumberFormat="1" applyFont="1" applyBorder="1" applyAlignment="1" applyProtection="1">
      <alignment horizontal="center" vertical="center" wrapText="1"/>
      <protection locked="0"/>
    </xf>
    <xf numFmtId="49" fontId="8" fillId="0" borderId="5" xfId="1" applyNumberFormat="1" applyFont="1" applyBorder="1" applyAlignment="1" applyProtection="1">
      <alignment horizontal="center" vertical="center" wrapText="1"/>
      <protection locked="0"/>
    </xf>
    <xf numFmtId="49" fontId="3" fillId="0" borderId="6" xfId="1" applyNumberFormat="1" applyFont="1" applyBorder="1" applyAlignment="1" applyProtection="1">
      <alignment horizontal="center" vertical="center" wrapText="1"/>
      <protection locked="0"/>
    </xf>
    <xf numFmtId="49" fontId="15" fillId="0" borderId="4" xfId="1" applyNumberFormat="1" applyFont="1" applyBorder="1" applyAlignment="1" applyProtection="1">
      <alignment horizontal="left" vertical="center" wrapText="1" indent="1"/>
      <protection locked="0"/>
    </xf>
    <xf numFmtId="49" fontId="15" fillId="0" borderId="5" xfId="1" applyNumberFormat="1" applyFont="1" applyBorder="1" applyAlignment="1" applyProtection="1">
      <alignment horizontal="left" vertical="center" wrapText="1" indent="1"/>
      <protection locked="0"/>
    </xf>
    <xf numFmtId="49" fontId="15" fillId="0" borderId="1" xfId="1" applyNumberFormat="1" applyFont="1" applyBorder="1" applyAlignment="1" applyProtection="1">
      <alignment horizontal="left" vertical="center" wrapText="1" indent="1"/>
      <protection locked="0"/>
    </xf>
    <xf numFmtId="49" fontId="3" fillId="0" borderId="4" xfId="1" applyNumberFormat="1" applyFont="1" applyBorder="1" applyAlignment="1" applyProtection="1">
      <alignment horizontal="left" vertical="center" wrapText="1" indent="1"/>
      <protection locked="0"/>
    </xf>
    <xf numFmtId="49" fontId="3" fillId="0" borderId="5" xfId="1" applyNumberFormat="1" applyFont="1" applyBorder="1" applyAlignment="1" applyProtection="1">
      <alignment horizontal="left" vertical="center" wrapText="1" indent="1"/>
      <protection locked="0"/>
    </xf>
    <xf numFmtId="49" fontId="6" fillId="0" borderId="4" xfId="1" applyNumberFormat="1" applyFont="1" applyFill="1" applyBorder="1" applyAlignment="1" applyProtection="1">
      <alignment horizontal="center" vertical="center" wrapText="1"/>
      <protection locked="0"/>
    </xf>
    <xf numFmtId="49" fontId="6" fillId="0" borderId="5" xfId="1" applyNumberFormat="1" applyFont="1" applyFill="1" applyBorder="1" applyAlignment="1" applyProtection="1">
      <alignment horizontal="center" vertical="center" wrapText="1"/>
      <protection locked="0"/>
    </xf>
    <xf numFmtId="49" fontId="5" fillId="0" borderId="4" xfId="1" applyNumberFormat="1" applyFont="1" applyFill="1" applyBorder="1" applyAlignment="1" applyProtection="1">
      <alignment horizontal="left" vertical="center" wrapText="1" indent="1"/>
      <protection locked="0"/>
    </xf>
    <xf numFmtId="49" fontId="5" fillId="0" borderId="5" xfId="1" applyNumberFormat="1" applyFont="1" applyFill="1" applyBorder="1" applyAlignment="1" applyProtection="1">
      <alignment horizontal="left" vertical="center" wrapText="1" indent="1"/>
      <protection locked="0"/>
    </xf>
    <xf numFmtId="49" fontId="15" fillId="0" borderId="4" xfId="1" applyNumberFormat="1" applyFont="1" applyFill="1" applyBorder="1" applyAlignment="1" applyProtection="1">
      <alignment horizontal="center" vertical="center" wrapText="1"/>
      <protection locked="0"/>
    </xf>
    <xf numFmtId="49" fontId="15" fillId="0" borderId="5" xfId="1" applyNumberFormat="1" applyFont="1" applyFill="1" applyBorder="1" applyAlignment="1" applyProtection="1">
      <alignment horizontal="center" vertical="center" wrapText="1"/>
      <protection locked="0"/>
    </xf>
    <xf numFmtId="49" fontId="7" fillId="0" borderId="4" xfId="1" applyNumberFormat="1" applyFont="1" applyFill="1" applyBorder="1" applyAlignment="1" applyProtection="1">
      <alignment horizontal="left" vertical="center" wrapText="1" indent="1"/>
      <protection locked="0"/>
    </xf>
    <xf numFmtId="49" fontId="7" fillId="0" borderId="5" xfId="1" applyNumberFormat="1" applyFont="1" applyFill="1" applyBorder="1" applyAlignment="1" applyProtection="1">
      <alignment horizontal="left" vertical="center" wrapText="1" indent="1"/>
      <protection locked="0"/>
    </xf>
    <xf numFmtId="49" fontId="1" fillId="0" borderId="2" xfId="1" applyNumberFormat="1" applyFont="1" applyFill="1" applyBorder="1" applyAlignment="1" applyProtection="1">
      <alignment horizontal="left" vertical="center" wrapText="1" indent="1"/>
      <protection locked="0"/>
    </xf>
  </cellXfs>
  <cellStyles count="2">
    <cellStyle name="Normal" xfId="0" builtinId="0"/>
    <cellStyle name="Standard 34" xfId="1" xr:uid="{00000000-0005-0000-0000-000001000000}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dd\.mm\.yy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#,##0_ ;[Red]\-#,##0\ "/>
      <alignment horizontal="left" vertical="center" textRotation="0" wrapText="1" relative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h:mm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5" formatCode="hh:mm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d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numFmt numFmtId="30" formatCode="@"/>
      <fill>
        <patternFill patternType="solid">
          <fgColor indexed="64"/>
          <bgColor theme="8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color rgb="FFFF0000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FF0000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6" formatCode="ddd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d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rgb="FF009999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14</xdr:col>
      <xdr:colOff>438807</xdr:colOff>
      <xdr:row>25</xdr:row>
      <xdr:rowOff>170794</xdr:rowOff>
    </xdr:to>
    <xdr:pic>
      <xdr:nvPicPr>
        <xdr:cNvPr id="5" name="Picture 4" descr="https://www.phoenixreisen.com/media/grafiken/kreuzfahrt/reise/kartegross/CBDDFCFD-BB3E-0176-C3200ABADE55708C.jpg">
          <a:extLst>
            <a:ext uri="{FF2B5EF4-FFF2-40B4-BE49-F238E27FC236}">
              <a16:creationId xmlns:a16="http://schemas.microsoft.com/office/drawing/2014/main" id="{C33AA853-82A0-493C-B04D-D049EC4BB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6224" y="643759"/>
          <a:ext cx="3493376" cy="5150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EFEA91-4AED-4DB1-9096-B4C6DB0F245E}" name="Table2" displayName="Table2" ref="A4:H26" totalsRowShown="0" headerRowDxfId="68" headerRowCellStyle="Standard 34">
  <autoFilter ref="A4:H26" xr:uid="{8654778B-63E5-4C09-B8DD-BA86B1CA7512}"/>
  <tableColumns count="8">
    <tableColumn id="1" xr3:uid="{53ABBCE6-AEEF-406D-842C-99A7BAB0760D}" name="D" dataDxfId="67"/>
    <tableColumn id="2" xr3:uid="{47E48539-9836-4021-BE63-D8D79F491A2C}" name="Date" dataDxfId="66" dataCellStyle="Standard 34"/>
    <tableColumn id="3" xr3:uid="{6FAD49A7-6671-4512-9718-268062D62FAD}" name="Day" dataDxfId="65">
      <calculatedColumnFormula>Table2[[#This Row],[Date]]</calculatedColumnFormula>
    </tableColumn>
    <tableColumn id="4" xr3:uid="{BEA830F9-BEB5-4C46-B5E1-AA3457DF4B8C}" name="A/B/C" dataDxfId="64"/>
    <tableColumn id="5" xr3:uid="{39E5F955-3F43-4EA0-8E3C-8F3246E5A099}" name="STA" dataDxfId="63" dataCellStyle="Standard 34"/>
    <tableColumn id="6" xr3:uid="{D4CA80FD-91EB-46A5-8CEE-18768CB0322B}" name="STD" dataDxfId="62" dataCellStyle="Standard 34"/>
    <tableColumn id="7" xr3:uid="{3201030D-135A-48F5-9A88-6662C5E9B39F}" name="Port" dataDxfId="61"/>
    <tableColumn id="8" xr3:uid="{4700BF51-F1B7-46D0-A4B9-844A24A31443}" name="Port Code" dataDxfId="6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4837BE-A634-4D67-9C22-6B286D856CED}" name="Table4" displayName="Table4" ref="A1:K23" totalsRowShown="0" headerRowDxfId="59" dataDxfId="58" headerRowCellStyle="Standard 34">
  <tableColumns count="11">
    <tableColumn id="1" xr3:uid="{32C4B44E-34DD-4A39-ACDB-7CCD6A34FE33}" name="D" dataDxfId="57"/>
    <tableColumn id="2" xr3:uid="{2CC00783-DFDA-4D0E-89B4-16CD936034BB}" name="Date" dataDxfId="56" dataCellStyle="Standard 34"/>
    <tableColumn id="3" xr3:uid="{4F083A8A-7F0B-4FB2-AE64-B46BE81BDC9E}" name="Day" dataDxfId="55"/>
    <tableColumn id="4" xr3:uid="{A86486BD-179A-4C4F-B7A6-BA32036DF129}" name="A/B/C" dataDxfId="54" dataCellStyle="Standard 34"/>
    <tableColumn id="5" xr3:uid="{7C5A1A06-AF4F-4470-B94A-3EF9C15A5A85}" name="STA" dataDxfId="53" dataCellStyle="Standard 34"/>
    <tableColumn id="6" xr3:uid="{B108A4CD-BBD5-4A46-B2B3-050BE794A499}" name="STD" dataDxfId="52" dataCellStyle="Standard 34"/>
    <tableColumn id="7" xr3:uid="{AAC02AA5-1718-44B9-B2A2-B9484FA5D420}" name="Port" dataDxfId="51" dataCellStyle="Standard 34"/>
    <tableColumn id="8" xr3:uid="{228DFD27-EB09-49EE-A4BD-D413D06C2232}" name="Port Code" dataDxfId="50" dataCellStyle="Standard 34"/>
    <tableColumn id="9" xr3:uid="{D60692B4-6F37-4334-82C5-013D015C22A5}" name="BRB" dataDxfId="49"/>
    <tableColumn id="10" xr3:uid="{908ECAD2-4694-41E8-8DB9-599B4FACAE53}" name="TP_x000a_(BS, Shuttle, LB, Promo)" dataDxfId="48"/>
    <tableColumn id="11" xr3:uid="{886616AD-8853-4329-9977-998CB0198020}" name="Remarks" dataDxfId="47" dataCellStyle="Standard 3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D3244-E74F-4628-B92F-F1A57AEC6A7A}" name="Table1" displayName="Table1" ref="A1:V74" totalsRowCount="1" headerRowDxfId="46" dataDxfId="45" totalsRowDxfId="44">
  <autoFilter ref="A1:V73" xr:uid="{419F3114-6E48-40A7-B669-DC7131FD5B2C}">
    <filterColumn colId="5">
      <filters>
        <filter val="Funchal, Madeira"/>
      </filters>
    </filterColumn>
  </autoFilter>
  <sortState ref="A67:V73">
    <sortCondition ref="H1:H73"/>
  </sortState>
  <tableColumns count="22">
    <tableColumn id="1" xr3:uid="{D57B427B-7FBD-4AB9-B5E7-4772060BB2B1}" name="Date" totalsRowLabel="Total" dataDxfId="43" totalsRowDxfId="42">
      <calculatedColumnFormula>Schedule!B$9</calculatedColumnFormula>
    </tableColumn>
    <tableColumn id="2" xr3:uid="{E7AB7FCC-8E75-43F4-AD66-A3ACBA3AF00D}" name="Day" dataDxfId="41" totalsRowDxfId="40">
      <calculatedColumnFormula>Table1[[#This Row],[Date]]</calculatedColumnFormula>
    </tableColumn>
    <tableColumn id="3" xr3:uid="{5D4D3E63-3128-4F41-AA21-D0ABE4B79AA8}" name="A/B" dataDxfId="39" totalsRowDxfId="38">
      <calculatedColumnFormula>Schedule!D9</calculatedColumnFormula>
    </tableColumn>
    <tableColumn id="4" xr3:uid="{2E09532F-2465-46A0-A610-07D9B6FEA44A}" name="STA" dataDxfId="37" totalsRowDxfId="36">
      <calculatedColumnFormula>Schedule!E9</calculatedColumnFormula>
    </tableColumn>
    <tableColumn id="5" xr3:uid="{0CB6ECA1-3D18-44DB-A9CB-ED92479365A4}" name="STD" dataDxfId="35" totalsRowDxfId="34">
      <calculatedColumnFormula>Schedule!F9</calculatedColumnFormula>
    </tableColumn>
    <tableColumn id="6" xr3:uid="{DA22D272-58E0-4CD5-81BF-D3AFB927BA38}" name="Port" dataDxfId="33" totalsRowDxfId="32">
      <calculatedColumnFormula>Schedule!G9</calculatedColumnFormula>
    </tableColumn>
    <tableColumn id="7" xr3:uid="{A927A52A-970A-46A7-AC64-6C7EC09E9D7C}" name="Port Code" dataDxfId="31" totalsRowDxfId="30">
      <calculatedColumnFormula>Schedule!H9</calculatedColumnFormula>
    </tableColumn>
    <tableColumn id="8" xr3:uid="{BA1E8146-F616-4436-A69F-A16A61EF3ACC}" name="Exc. Code" dataDxfId="29" totalsRowDxfId="28" dataCellStyle="Standard 34"/>
    <tableColumn id="9" xr3:uid="{9FCE8055-2220-408E-8715-96874AD92A75}" name="Titel" totalsRowFunction="count" dataDxfId="27" totalsRowDxfId="26"/>
    <tableColumn id="10" xr3:uid="{D227D729-B257-4B5C-A85E-0D388E65454E}" name="Price" dataDxfId="25" totalsRowDxfId="24"/>
    <tableColumn id="11" xr3:uid="{C8040921-3C94-4CC1-A5B4-0A649935CDFD}" name="Depart" dataDxfId="23" totalsRowDxfId="22"/>
    <tableColumn id="12" xr3:uid="{CAA38D07-DCDF-4475-81D8-3FC36A0B3A82}" name="Return" dataDxfId="21" totalsRowDxfId="20" dataCellStyle="Standard 34">
      <calculatedColumnFormula>Table1[[#This Row],[Depart]]+Table1[[#This Row],[Dur''n]]</calculatedColumnFormula>
    </tableColumn>
    <tableColumn id="13" xr3:uid="{98B7888F-4015-402D-A03B-A889D82488D4}" name="Dur'n" dataDxfId="19" totalsRowDxfId="18"/>
    <tableColumn id="14" xr3:uid="{9DC1E59B-FFE2-4897-B6E7-1DC648B01026}" name="PAX" totalsRowFunction="sum" dataDxfId="17" totalsRowDxfId="16"/>
    <tableColumn id="15" xr3:uid="{D89BF66D-E2A2-4835-983D-E583B92DAB6A}" name="WL" dataDxfId="15" totalsRowDxfId="14"/>
    <tableColumn id="16" xr3:uid="{46C89B44-697B-440A-B4D3-10D98928C018}" name="Guides" dataDxfId="13" totalsRowDxfId="12"/>
    <tableColumn id="17" xr3:uid="{0EDE41F4-34F0-4987-ABAF-167EBBB72231}" name="Groups" dataDxfId="11" totalsRowDxfId="10"/>
    <tableColumn id="18" xr3:uid="{4C5C75D4-7E92-4269-952C-CF614DB0B122}" name="Max" dataDxfId="9" totalsRowDxfId="8"/>
    <tableColumn id="19" xr3:uid="{2C14352F-9F1E-4CB9-917C-12D975DBA7DA}" name="Meals" dataDxfId="7" totalsRowDxfId="6"/>
    <tableColumn id="20" xr3:uid="{40F280C1-FDD0-42AD-9CAB-3EDB833C8B24}" name="Internal Remarks" dataDxfId="5" totalsRowDxfId="4" dataCellStyle="Standard 34"/>
    <tableColumn id="21" xr3:uid="{FD1D3768-0E5D-4341-A814-6B602A43A566}" name="Gebi" dataDxfId="3" totalsRowDxfId="2" dataCellStyle="Standard 34"/>
    <tableColumn id="22" xr3:uid="{E406B867-24C3-4621-BAA1-BDE5920249CB}" name="Guest Info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E54E-0742-487A-8002-14B61868D75E}">
  <sheetPr>
    <pageSetUpPr fitToPage="1"/>
  </sheetPr>
  <dimension ref="A1:S26"/>
  <sheetViews>
    <sheetView topLeftCell="A6" zoomScale="145" zoomScaleNormal="145" workbookViewId="0">
      <selection activeCell="G23" sqref="G23"/>
    </sheetView>
  </sheetViews>
  <sheetFormatPr defaultColWidth="9.140625" defaultRowHeight="15" x14ac:dyDescent="0.25"/>
  <cols>
    <col min="1" max="1" width="3.42578125" style="2" customWidth="1"/>
    <col min="2" max="2" width="10.42578125" style="2" bestFit="1" customWidth="1"/>
    <col min="3" max="3" width="5.5703125" style="2" customWidth="1"/>
    <col min="4" max="4" width="5.7109375" style="19" customWidth="1"/>
    <col min="5" max="6" width="6.85546875" style="19" customWidth="1"/>
    <col min="7" max="7" width="25.85546875" style="2" bestFit="1" customWidth="1"/>
    <col min="8" max="8" width="10.7109375" style="2" customWidth="1"/>
    <col min="9" max="9" width="2.5703125" style="1" customWidth="1"/>
    <col min="10" max="15" width="9.140625" style="1"/>
    <col min="16" max="16" width="14.85546875" style="1" customWidth="1"/>
    <col min="17" max="17" width="20.140625" style="1" bestFit="1" customWidth="1"/>
    <col min="18" max="16384" width="9.140625" style="1"/>
  </cols>
  <sheetData>
    <row r="1" spans="1:19" ht="20.25" customHeight="1" x14ac:dyDescent="0.2">
      <c r="A1" s="178" t="s">
        <v>61</v>
      </c>
      <c r="B1" s="178"/>
      <c r="C1" s="178"/>
      <c r="D1" s="178"/>
      <c r="E1" s="178"/>
      <c r="F1" s="178"/>
      <c r="G1" s="178"/>
      <c r="H1" s="178"/>
      <c r="J1"/>
    </row>
    <row r="2" spans="1:19" ht="15.75" customHeight="1" x14ac:dyDescent="0.2">
      <c r="A2" s="179" t="s">
        <v>62</v>
      </c>
      <c r="B2" s="179"/>
      <c r="C2" s="179"/>
      <c r="D2" s="179"/>
      <c r="E2" s="179"/>
      <c r="F2" s="179"/>
      <c r="G2" s="179"/>
      <c r="H2" s="179"/>
    </row>
    <row r="3" spans="1:19" x14ac:dyDescent="0.2">
      <c r="A3" s="9"/>
      <c r="B3" s="9"/>
      <c r="C3" s="9"/>
      <c r="D3" s="18"/>
      <c r="E3" s="18"/>
      <c r="F3" s="18"/>
      <c r="G3" s="9"/>
      <c r="H3" s="9"/>
    </row>
    <row r="4" spans="1:19" ht="18" customHeight="1" x14ac:dyDescent="0.2">
      <c r="A4" s="98" t="s">
        <v>36</v>
      </c>
      <c r="B4" s="98" t="s">
        <v>2</v>
      </c>
      <c r="C4" s="99" t="s">
        <v>3</v>
      </c>
      <c r="D4" s="100" t="s">
        <v>22</v>
      </c>
      <c r="E4" s="100" t="s">
        <v>5</v>
      </c>
      <c r="F4" s="100" t="s">
        <v>6</v>
      </c>
      <c r="G4" s="101" t="s">
        <v>23</v>
      </c>
      <c r="H4" s="101" t="s">
        <v>7</v>
      </c>
      <c r="J4"/>
    </row>
    <row r="5" spans="1:19" ht="18" customHeight="1" x14ac:dyDescent="0.2">
      <c r="A5" s="37">
        <v>1</v>
      </c>
      <c r="B5" s="39">
        <v>45628</v>
      </c>
      <c r="C5" s="40">
        <f>Table2[[#This Row],[Date]]</f>
        <v>45628</v>
      </c>
      <c r="D5" s="41" t="s">
        <v>11</v>
      </c>
      <c r="E5" s="48">
        <v>0.33333333333333331</v>
      </c>
      <c r="F5" s="173">
        <v>0.79166666666666663</v>
      </c>
      <c r="G5" s="44" t="s">
        <v>63</v>
      </c>
      <c r="H5" s="44" t="s">
        <v>76</v>
      </c>
    </row>
    <row r="6" spans="1:19" ht="18" customHeight="1" x14ac:dyDescent="0.2">
      <c r="A6" s="37">
        <v>2</v>
      </c>
      <c r="B6" s="39">
        <v>45629</v>
      </c>
      <c r="C6" s="42">
        <f>Table2[[#This Row],[Date]]</f>
        <v>45629</v>
      </c>
      <c r="D6" s="109" t="s">
        <v>24</v>
      </c>
      <c r="E6" s="106" t="s">
        <v>1</v>
      </c>
      <c r="F6" s="106" t="s">
        <v>1</v>
      </c>
      <c r="G6" s="45" t="s">
        <v>64</v>
      </c>
      <c r="H6" s="114" t="s">
        <v>1</v>
      </c>
    </row>
    <row r="7" spans="1:19" ht="18" customHeight="1" x14ac:dyDescent="0.2">
      <c r="A7" s="37">
        <v>3</v>
      </c>
      <c r="B7" s="39">
        <v>45630</v>
      </c>
      <c r="C7" s="42">
        <f>Table2[[#This Row],[Date]]</f>
        <v>45630</v>
      </c>
      <c r="D7" s="109" t="s">
        <v>24</v>
      </c>
      <c r="E7" s="106" t="s">
        <v>1</v>
      </c>
      <c r="F7" s="106" t="s">
        <v>1</v>
      </c>
      <c r="G7" s="45" t="s">
        <v>64</v>
      </c>
      <c r="H7" s="114" t="s">
        <v>1</v>
      </c>
      <c r="P7" s="17"/>
    </row>
    <row r="8" spans="1:19" ht="18" customHeight="1" x14ac:dyDescent="0.2">
      <c r="A8" s="37">
        <v>4</v>
      </c>
      <c r="B8" s="39">
        <v>45631</v>
      </c>
      <c r="C8" s="42">
        <f>Table2[[#This Row],[Date]]</f>
        <v>45631</v>
      </c>
      <c r="D8" s="109" t="s">
        <v>24</v>
      </c>
      <c r="E8" s="106" t="s">
        <v>1</v>
      </c>
      <c r="F8" s="106" t="s">
        <v>1</v>
      </c>
      <c r="G8" s="45" t="s">
        <v>64</v>
      </c>
      <c r="H8" s="114" t="s">
        <v>1</v>
      </c>
      <c r="R8" s="20"/>
      <c r="S8" s="20"/>
    </row>
    <row r="9" spans="1:19" ht="18" customHeight="1" x14ac:dyDescent="0.2">
      <c r="A9" s="37">
        <v>5</v>
      </c>
      <c r="B9" s="39">
        <v>45632</v>
      </c>
      <c r="C9" s="42">
        <f>Table2[[#This Row],[Date]]</f>
        <v>45632</v>
      </c>
      <c r="D9" s="110" t="s">
        <v>11</v>
      </c>
      <c r="E9" s="50">
        <v>0.33333333333333331</v>
      </c>
      <c r="F9" s="50">
        <v>0.83333333333333337</v>
      </c>
      <c r="G9" s="46" t="s">
        <v>65</v>
      </c>
      <c r="H9" s="115" t="s">
        <v>77</v>
      </c>
    </row>
    <row r="10" spans="1:19" ht="18" customHeight="1" x14ac:dyDescent="0.2">
      <c r="A10" s="37">
        <v>6</v>
      </c>
      <c r="B10" s="39">
        <v>45633</v>
      </c>
      <c r="C10" s="42">
        <f>Table2[[#This Row],[Date]]</f>
        <v>45633</v>
      </c>
      <c r="D10" s="111" t="s">
        <v>24</v>
      </c>
      <c r="E10" s="106" t="s">
        <v>1</v>
      </c>
      <c r="F10" s="106" t="s">
        <v>1</v>
      </c>
      <c r="G10" s="58" t="s">
        <v>64</v>
      </c>
      <c r="H10" s="115" t="s">
        <v>1</v>
      </c>
    </row>
    <row r="11" spans="1:19" ht="18" customHeight="1" x14ac:dyDescent="0.2">
      <c r="A11" s="37">
        <v>7</v>
      </c>
      <c r="B11" s="39">
        <v>45634</v>
      </c>
      <c r="C11" s="42">
        <f>Table2[[#This Row],[Date]]</f>
        <v>45634</v>
      </c>
      <c r="D11" s="112" t="s">
        <v>11</v>
      </c>
      <c r="E11" s="116">
        <v>0.29166666666666669</v>
      </c>
      <c r="F11" s="49">
        <v>0.70833333333333337</v>
      </c>
      <c r="G11" s="45" t="s">
        <v>66</v>
      </c>
      <c r="H11" s="114" t="s">
        <v>78</v>
      </c>
    </row>
    <row r="12" spans="1:19" ht="18" customHeight="1" x14ac:dyDescent="0.25">
      <c r="A12" s="36">
        <v>8</v>
      </c>
      <c r="B12" s="39">
        <v>45635</v>
      </c>
      <c r="C12" s="42">
        <f>Table2[[#This Row],[Date]]</f>
        <v>45635</v>
      </c>
      <c r="D12" s="113" t="s">
        <v>11</v>
      </c>
      <c r="E12" s="116">
        <v>0.29166666666666669</v>
      </c>
      <c r="F12" s="49">
        <v>0.54166666666666663</v>
      </c>
      <c r="G12" s="47" t="s">
        <v>67</v>
      </c>
      <c r="H12" s="117" t="s">
        <v>79</v>
      </c>
    </row>
    <row r="13" spans="1:19" s="28" customFormat="1" ht="18" customHeight="1" x14ac:dyDescent="0.25">
      <c r="A13" s="36">
        <v>9</v>
      </c>
      <c r="B13" s="39">
        <v>45636</v>
      </c>
      <c r="C13" s="42">
        <f>Table2[[#This Row],[Date]]</f>
        <v>45636</v>
      </c>
      <c r="D13" s="113" t="s">
        <v>11</v>
      </c>
      <c r="E13" s="116">
        <v>0.29166666666666669</v>
      </c>
      <c r="F13" s="116">
        <v>0.875</v>
      </c>
      <c r="G13" s="47" t="s">
        <v>68</v>
      </c>
      <c r="H13" s="117" t="s">
        <v>80</v>
      </c>
      <c r="I13" s="43"/>
    </row>
    <row r="14" spans="1:19" ht="18" customHeight="1" x14ac:dyDescent="0.25">
      <c r="A14" s="36">
        <v>10</v>
      </c>
      <c r="B14" s="39">
        <v>45637</v>
      </c>
      <c r="C14" s="42">
        <f>Table2[[#This Row],[Date]]</f>
        <v>45637</v>
      </c>
      <c r="D14" s="105" t="s">
        <v>11</v>
      </c>
      <c r="E14" s="116">
        <v>0.45833333333333331</v>
      </c>
      <c r="F14" s="49">
        <v>0.83333333333333337</v>
      </c>
      <c r="G14" s="36" t="s">
        <v>69</v>
      </c>
      <c r="H14" s="102" t="s">
        <v>81</v>
      </c>
    </row>
    <row r="15" spans="1:19" ht="18" customHeight="1" x14ac:dyDescent="0.25">
      <c r="A15" s="36">
        <v>11</v>
      </c>
      <c r="B15" s="39">
        <v>45638</v>
      </c>
      <c r="C15" s="42">
        <f>Table2[[#This Row],[Date]]</f>
        <v>45638</v>
      </c>
      <c r="D15" s="105" t="s">
        <v>11</v>
      </c>
      <c r="E15" s="116">
        <v>0.33333333333333331</v>
      </c>
      <c r="F15" s="49">
        <v>0.91666666666666663</v>
      </c>
      <c r="G15" s="36" t="s">
        <v>70</v>
      </c>
      <c r="H15" s="102" t="s">
        <v>82</v>
      </c>
    </row>
    <row r="16" spans="1:19" ht="18" customHeight="1" x14ac:dyDescent="0.25">
      <c r="A16" s="36">
        <v>12</v>
      </c>
      <c r="B16" s="39">
        <v>45639</v>
      </c>
      <c r="C16" s="42">
        <f>Table2[[#This Row],[Date]]</f>
        <v>45639</v>
      </c>
      <c r="D16" s="105" t="s">
        <v>11</v>
      </c>
      <c r="E16" s="49">
        <v>0.33333333333333331</v>
      </c>
      <c r="F16" s="116">
        <v>0.95833333333333337</v>
      </c>
      <c r="G16" s="36" t="s">
        <v>71</v>
      </c>
      <c r="H16" s="102" t="s">
        <v>83</v>
      </c>
    </row>
    <row r="17" spans="1:8" ht="18" customHeight="1" x14ac:dyDescent="0.25">
      <c r="A17" s="36">
        <v>13</v>
      </c>
      <c r="B17" s="39">
        <v>45640</v>
      </c>
      <c r="C17" s="42">
        <f>Table2[[#This Row],[Date]]</f>
        <v>45640</v>
      </c>
      <c r="D17" s="105" t="s">
        <v>11</v>
      </c>
      <c r="E17" s="49">
        <v>0.33333333333333331</v>
      </c>
      <c r="F17" s="49">
        <v>0.75</v>
      </c>
      <c r="G17" s="36" t="s">
        <v>72</v>
      </c>
      <c r="H17" s="102" t="s">
        <v>84</v>
      </c>
    </row>
    <row r="18" spans="1:8" ht="18" customHeight="1" x14ac:dyDescent="0.25">
      <c r="A18" s="36">
        <v>14</v>
      </c>
      <c r="B18" s="39">
        <v>45641</v>
      </c>
      <c r="C18" s="42">
        <f>Table2[[#This Row],[Date]]</f>
        <v>45641</v>
      </c>
      <c r="D18" s="105" t="s">
        <v>11</v>
      </c>
      <c r="E18" s="177">
        <v>0.60416666666666663</v>
      </c>
      <c r="F18" s="106" t="s">
        <v>1</v>
      </c>
      <c r="G18" s="36" t="s">
        <v>73</v>
      </c>
      <c r="H18" s="102" t="s">
        <v>85</v>
      </c>
    </row>
    <row r="19" spans="1:8" ht="18" customHeight="1" x14ac:dyDescent="0.25">
      <c r="A19" s="36">
        <v>15</v>
      </c>
      <c r="B19" s="39">
        <v>45642</v>
      </c>
      <c r="C19" s="42">
        <f>Table2[[#This Row],[Date]]</f>
        <v>45642</v>
      </c>
      <c r="D19" s="105" t="s">
        <v>11</v>
      </c>
      <c r="E19" s="106" t="s">
        <v>1</v>
      </c>
      <c r="F19" s="49">
        <v>0.75</v>
      </c>
      <c r="G19" s="36" t="s">
        <v>73</v>
      </c>
      <c r="H19" s="102" t="s">
        <v>85</v>
      </c>
    </row>
    <row r="20" spans="1:8" ht="18" customHeight="1" x14ac:dyDescent="0.25">
      <c r="A20" s="36">
        <v>16</v>
      </c>
      <c r="B20" s="39">
        <v>45643</v>
      </c>
      <c r="C20" s="42">
        <f>Table2[[#This Row],[Date]]</f>
        <v>45643</v>
      </c>
      <c r="D20" s="105" t="s">
        <v>24</v>
      </c>
      <c r="E20" s="106" t="s">
        <v>1</v>
      </c>
      <c r="F20" s="106" t="s">
        <v>1</v>
      </c>
      <c r="G20" s="36" t="s">
        <v>64</v>
      </c>
      <c r="H20" s="102" t="s">
        <v>1</v>
      </c>
    </row>
    <row r="21" spans="1:8" ht="18" customHeight="1" x14ac:dyDescent="0.25">
      <c r="A21" s="36">
        <v>17</v>
      </c>
      <c r="B21" s="39">
        <v>45644</v>
      </c>
      <c r="C21" s="42">
        <f>Table2[[#This Row],[Date]]</f>
        <v>45644</v>
      </c>
      <c r="D21" s="105" t="s">
        <v>11</v>
      </c>
      <c r="E21" s="49">
        <v>0.375</v>
      </c>
      <c r="F21" s="49">
        <v>0.75</v>
      </c>
      <c r="G21" s="36" t="s">
        <v>74</v>
      </c>
      <c r="H21" s="102" t="s">
        <v>86</v>
      </c>
    </row>
    <row r="22" spans="1:8" ht="18" customHeight="1" x14ac:dyDescent="0.25">
      <c r="A22" s="36">
        <v>18</v>
      </c>
      <c r="B22" s="39">
        <v>45645</v>
      </c>
      <c r="C22" s="42">
        <f>Table2[[#This Row],[Date]]</f>
        <v>45645</v>
      </c>
      <c r="D22" s="105" t="s">
        <v>11</v>
      </c>
      <c r="E22" s="116">
        <v>0.33333333333333331</v>
      </c>
      <c r="F22" s="116">
        <v>0.72916666666666663</v>
      </c>
      <c r="G22" s="36" t="s">
        <v>75</v>
      </c>
      <c r="H22" s="102" t="s">
        <v>87</v>
      </c>
    </row>
    <row r="23" spans="1:8" s="43" customFormat="1" ht="18" customHeight="1" x14ac:dyDescent="0.25">
      <c r="A23" s="102">
        <v>19</v>
      </c>
      <c r="B23" s="103">
        <v>45646</v>
      </c>
      <c r="C23" s="107">
        <f>Table2[[#This Row],[Date]]</f>
        <v>45646</v>
      </c>
      <c r="D23" s="105" t="s">
        <v>24</v>
      </c>
      <c r="E23" s="106" t="s">
        <v>1</v>
      </c>
      <c r="F23" s="106" t="s">
        <v>1</v>
      </c>
      <c r="G23" s="102" t="s">
        <v>64</v>
      </c>
      <c r="H23" s="102" t="s">
        <v>1</v>
      </c>
    </row>
    <row r="24" spans="1:8" x14ac:dyDescent="0.25">
      <c r="A24" s="102">
        <v>20</v>
      </c>
      <c r="B24" s="103">
        <v>45647</v>
      </c>
      <c r="C24" s="104">
        <f>Table2[[#This Row],[Date]]</f>
        <v>45647</v>
      </c>
      <c r="D24" s="105" t="s">
        <v>24</v>
      </c>
      <c r="E24" s="106" t="s">
        <v>1</v>
      </c>
      <c r="F24" s="106" t="s">
        <v>1</v>
      </c>
      <c r="G24" s="102" t="s">
        <v>64</v>
      </c>
      <c r="H24" s="102" t="s">
        <v>1</v>
      </c>
    </row>
    <row r="25" spans="1:8" x14ac:dyDescent="0.25">
      <c r="A25" s="102">
        <v>21</v>
      </c>
      <c r="B25" s="103">
        <v>45648</v>
      </c>
      <c r="C25" s="104">
        <f>Table2[[#This Row],[Date]]</f>
        <v>45648</v>
      </c>
      <c r="D25" s="105" t="s">
        <v>24</v>
      </c>
      <c r="E25" s="106" t="s">
        <v>1</v>
      </c>
      <c r="F25" s="106" t="s">
        <v>1</v>
      </c>
      <c r="G25" s="102" t="s">
        <v>64</v>
      </c>
      <c r="H25" s="102" t="s">
        <v>1</v>
      </c>
    </row>
    <row r="26" spans="1:8" s="28" customFormat="1" x14ac:dyDescent="0.25">
      <c r="A26" s="38" t="s">
        <v>1</v>
      </c>
      <c r="B26" s="51">
        <v>45649</v>
      </c>
      <c r="C26" s="108">
        <f>Table2[[#This Row],[Date]]</f>
        <v>45649</v>
      </c>
      <c r="D26" s="52" t="s">
        <v>11</v>
      </c>
      <c r="E26" s="173">
        <v>0.33333333333333331</v>
      </c>
      <c r="F26" s="48">
        <v>0.75</v>
      </c>
      <c r="G26" s="38" t="s">
        <v>63</v>
      </c>
      <c r="H26" s="38" t="s">
        <v>76</v>
      </c>
    </row>
  </sheetData>
  <mergeCells count="2">
    <mergeCell ref="A1:H1"/>
    <mergeCell ref="A2:H2"/>
  </mergeCells>
  <pageMargins left="0.35" right="0.27" top="0.75" bottom="0.75" header="0.3" footer="0.3"/>
  <pageSetup paperSize="9" scale="8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69E8-724C-45A7-BDA5-A3C1F793B284}">
  <sheetPr>
    <pageSetUpPr fitToPage="1"/>
  </sheetPr>
  <dimension ref="A1:R15"/>
  <sheetViews>
    <sheetView zoomScale="85" zoomScaleNormal="85" workbookViewId="0">
      <selection activeCell="J9" sqref="J9"/>
    </sheetView>
  </sheetViews>
  <sheetFormatPr defaultColWidth="8.85546875" defaultRowHeight="12.75" x14ac:dyDescent="0.2"/>
  <cols>
    <col min="1" max="1" width="4.42578125" style="10" customWidth="1"/>
    <col min="2" max="2" width="12.140625" customWidth="1"/>
    <col min="3" max="3" width="6.85546875" style="10" customWidth="1"/>
    <col min="4" max="4" width="5.85546875" style="10" customWidth="1"/>
    <col min="5" max="6" width="8.42578125" customWidth="1"/>
    <col min="7" max="7" width="17.28515625" customWidth="1"/>
    <col min="8" max="8" width="11.28515625" customWidth="1"/>
    <col min="9" max="9" width="34.140625" customWidth="1"/>
    <col min="10" max="11" width="19.85546875" customWidth="1"/>
    <col min="12" max="12" width="15.85546875" customWidth="1"/>
    <col min="13" max="13" width="28" customWidth="1"/>
    <col min="14" max="14" width="25.28515625" customWidth="1"/>
    <col min="15" max="15" width="17.85546875" customWidth="1"/>
    <col min="16" max="16" width="12.42578125" customWidth="1"/>
    <col min="17" max="17" width="25" customWidth="1"/>
    <col min="18" max="18" width="8.85546875" style="56"/>
  </cols>
  <sheetData>
    <row r="1" spans="1:17" ht="30" x14ac:dyDescent="0.2">
      <c r="A1" s="12" t="s">
        <v>36</v>
      </c>
      <c r="B1" s="3" t="str">
        <f>Schedule!B4</f>
        <v>Date</v>
      </c>
      <c r="C1" s="12" t="str">
        <f>Schedule!C4</f>
        <v>Day</v>
      </c>
      <c r="D1" s="13" t="s">
        <v>4</v>
      </c>
      <c r="E1" s="4" t="str">
        <f>Schedule!E4</f>
        <v>STA</v>
      </c>
      <c r="F1" s="4" t="str">
        <f>Schedule!F4</f>
        <v>STD</v>
      </c>
      <c r="G1" s="4" t="str">
        <f>Schedule!G4</f>
        <v>Port</v>
      </c>
      <c r="H1" s="4" t="str">
        <f>Schedule!H4</f>
        <v>Port Code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27</v>
      </c>
    </row>
    <row r="2" spans="1:17" ht="72" customHeight="1" x14ac:dyDescent="0.2">
      <c r="A2" s="59">
        <f>Schedule!A5</f>
        <v>1</v>
      </c>
      <c r="B2" s="60">
        <f>Schedule!B5</f>
        <v>45628</v>
      </c>
      <c r="C2" s="61">
        <f>Schedule!C5</f>
        <v>45628</v>
      </c>
      <c r="D2" s="62" t="str">
        <f>Schedule!D5</f>
        <v>B</v>
      </c>
      <c r="E2" s="63">
        <f>Schedule!E5</f>
        <v>0.33333333333333331</v>
      </c>
      <c r="F2" s="63">
        <f>Schedule!F5</f>
        <v>0.79166666666666663</v>
      </c>
      <c r="G2" s="64" t="str">
        <f>Schedule!G5</f>
        <v>Bremerhaven</v>
      </c>
      <c r="H2" s="60" t="str">
        <f>Schedule!H5</f>
        <v>DEBRV</v>
      </c>
      <c r="I2" s="11" t="s">
        <v>143</v>
      </c>
      <c r="J2" s="146" t="s">
        <v>151</v>
      </c>
      <c r="K2" s="147" t="s">
        <v>1</v>
      </c>
      <c r="L2" s="91" t="s">
        <v>162</v>
      </c>
      <c r="M2" s="85" t="s">
        <v>1</v>
      </c>
      <c r="N2" s="83" t="s">
        <v>163</v>
      </c>
      <c r="O2" s="83" t="s">
        <v>164</v>
      </c>
      <c r="P2" s="149" t="s">
        <v>1</v>
      </c>
      <c r="Q2" s="57"/>
    </row>
    <row r="3" spans="1:17" ht="128.25" customHeight="1" x14ac:dyDescent="0.2">
      <c r="A3" s="59">
        <f>Schedule!A9</f>
        <v>5</v>
      </c>
      <c r="B3" s="60">
        <f>Schedule!B9</f>
        <v>45632</v>
      </c>
      <c r="C3" s="61">
        <f>Schedule!C9</f>
        <v>45632</v>
      </c>
      <c r="D3" s="62" t="str">
        <f>Schedule!D9</f>
        <v>B</v>
      </c>
      <c r="E3" s="63">
        <f>Schedule!E9</f>
        <v>0.33333333333333331</v>
      </c>
      <c r="F3" s="63">
        <f>Schedule!F9</f>
        <v>0.83333333333333337</v>
      </c>
      <c r="G3" s="64" t="str">
        <f>Schedule!G9</f>
        <v>Vigo</v>
      </c>
      <c r="H3" s="60" t="str">
        <f>Schedule!H9</f>
        <v>ESVGO</v>
      </c>
      <c r="I3" s="185" t="s">
        <v>144</v>
      </c>
      <c r="J3" s="146" t="s">
        <v>152</v>
      </c>
      <c r="K3" s="147" t="s">
        <v>1</v>
      </c>
      <c r="L3" s="148" t="s">
        <v>191</v>
      </c>
      <c r="M3" s="148" t="s">
        <v>192</v>
      </c>
      <c r="N3" s="148" t="s">
        <v>1</v>
      </c>
      <c r="O3" s="148" t="s">
        <v>193</v>
      </c>
      <c r="P3" s="180" t="s">
        <v>201</v>
      </c>
      <c r="Q3" s="34"/>
    </row>
    <row r="4" spans="1:17" ht="93.75" customHeight="1" x14ac:dyDescent="0.2">
      <c r="A4" s="59">
        <f>Schedule!A11</f>
        <v>7</v>
      </c>
      <c r="B4" s="60">
        <f>Schedule!B11</f>
        <v>45634</v>
      </c>
      <c r="C4" s="61">
        <f>Schedule!C11</f>
        <v>45634</v>
      </c>
      <c r="D4" s="62" t="str">
        <f>Schedule!D11</f>
        <v>B</v>
      </c>
      <c r="E4" s="63">
        <f>Schedule!E11</f>
        <v>0.29166666666666669</v>
      </c>
      <c r="F4" s="63">
        <f>Schedule!F11</f>
        <v>0.70833333333333337</v>
      </c>
      <c r="G4" s="64" t="str">
        <f>Schedule!G11</f>
        <v>Cadiz</v>
      </c>
      <c r="H4" s="60" t="str">
        <f>Schedule!H11</f>
        <v>ESCAD</v>
      </c>
      <c r="I4" s="186"/>
      <c r="J4" s="175" t="s">
        <v>238</v>
      </c>
      <c r="K4" s="147" t="s">
        <v>1</v>
      </c>
      <c r="L4" s="92" t="s">
        <v>194</v>
      </c>
      <c r="M4" s="92" t="s">
        <v>195</v>
      </c>
      <c r="N4" s="148" t="s">
        <v>1</v>
      </c>
      <c r="O4" s="148" t="s">
        <v>196</v>
      </c>
      <c r="P4" s="181"/>
      <c r="Q4" s="34" t="s">
        <v>235</v>
      </c>
    </row>
    <row r="5" spans="1:17" ht="107.25" customHeight="1" x14ac:dyDescent="0.2">
      <c r="A5" s="59">
        <f>Schedule!A12</f>
        <v>8</v>
      </c>
      <c r="B5" s="60">
        <f>Schedule!B12</f>
        <v>45635</v>
      </c>
      <c r="C5" s="61">
        <f>Schedule!C12</f>
        <v>45635</v>
      </c>
      <c r="D5" s="62" t="str">
        <f>Schedule!D12</f>
        <v>B</v>
      </c>
      <c r="E5" s="63">
        <f>Schedule!E12</f>
        <v>0.29166666666666669</v>
      </c>
      <c r="F5" s="63">
        <f>Schedule!F12</f>
        <v>0.54166666666666663</v>
      </c>
      <c r="G5" s="64" t="str">
        <f>Schedule!G12</f>
        <v>Casablanca</v>
      </c>
      <c r="H5" s="60" t="str">
        <f>Schedule!H12</f>
        <v>MACAS</v>
      </c>
      <c r="I5" s="185" t="s">
        <v>145</v>
      </c>
      <c r="J5" s="176" t="s">
        <v>239</v>
      </c>
      <c r="K5" s="147" t="s">
        <v>1</v>
      </c>
      <c r="L5" s="148" t="s">
        <v>199</v>
      </c>
      <c r="M5" s="148" t="s">
        <v>200</v>
      </c>
      <c r="N5" s="148" t="s">
        <v>197</v>
      </c>
      <c r="O5" s="148" t="s">
        <v>198</v>
      </c>
      <c r="P5" s="182"/>
      <c r="Q5" s="174" t="s">
        <v>236</v>
      </c>
    </row>
    <row r="6" spans="1:17" ht="97.5" customHeight="1" x14ac:dyDescent="0.2">
      <c r="A6" s="59">
        <f>Schedule!A13</f>
        <v>9</v>
      </c>
      <c r="B6" s="60">
        <f>Schedule!B13</f>
        <v>45636</v>
      </c>
      <c r="C6" s="61">
        <f>Schedule!C13</f>
        <v>45636</v>
      </c>
      <c r="D6" s="62" t="str">
        <f>Schedule!D13</f>
        <v>B</v>
      </c>
      <c r="E6" s="63">
        <f>Schedule!E13</f>
        <v>0.29166666666666669</v>
      </c>
      <c r="F6" s="63">
        <f>Schedule!F13</f>
        <v>0.875</v>
      </c>
      <c r="G6" s="64" t="str">
        <f>Schedule!G13</f>
        <v>Agadir</v>
      </c>
      <c r="H6" s="60" t="str">
        <f>Schedule!H13</f>
        <v>MAAGA</v>
      </c>
      <c r="I6" s="186"/>
      <c r="J6" s="175" t="s">
        <v>240</v>
      </c>
      <c r="K6" s="147" t="s">
        <v>157</v>
      </c>
      <c r="L6" s="92" t="s">
        <v>189</v>
      </c>
      <c r="M6" s="92" t="s">
        <v>190</v>
      </c>
      <c r="N6" s="148" t="s">
        <v>1</v>
      </c>
      <c r="O6" s="82" t="s">
        <v>188</v>
      </c>
      <c r="P6" s="183"/>
      <c r="Q6" s="34" t="s">
        <v>237</v>
      </c>
    </row>
    <row r="7" spans="1:17" ht="195" x14ac:dyDescent="0.2">
      <c r="A7" s="59">
        <f>Schedule!A14</f>
        <v>10</v>
      </c>
      <c r="B7" s="60">
        <f>Schedule!B14</f>
        <v>45637</v>
      </c>
      <c r="C7" s="61">
        <f>Schedule!C14</f>
        <v>45637</v>
      </c>
      <c r="D7" s="62" t="str">
        <f>Schedule!D14</f>
        <v>B</v>
      </c>
      <c r="E7" s="63">
        <f>Schedule!E14</f>
        <v>0.45833333333333331</v>
      </c>
      <c r="F7" s="63">
        <f>Schedule!F14</f>
        <v>0.83333333333333337</v>
      </c>
      <c r="G7" s="64" t="str">
        <f>Schedule!G14</f>
        <v>Arrecife, Lanzarote</v>
      </c>
      <c r="H7" s="60" t="str">
        <f>Schedule!H14</f>
        <v>ESACE</v>
      </c>
      <c r="I7" s="145" t="s">
        <v>146</v>
      </c>
      <c r="J7" s="146" t="s">
        <v>153</v>
      </c>
      <c r="K7" s="147" t="s">
        <v>158</v>
      </c>
      <c r="L7" s="92" t="s">
        <v>185</v>
      </c>
      <c r="M7" s="92" t="s">
        <v>186</v>
      </c>
      <c r="N7" s="35" t="s">
        <v>187</v>
      </c>
      <c r="O7" s="84" t="s">
        <v>188</v>
      </c>
      <c r="P7" s="180" t="s">
        <v>201</v>
      </c>
      <c r="Q7" s="83"/>
    </row>
    <row r="8" spans="1:17" ht="84" customHeight="1" x14ac:dyDescent="0.2">
      <c r="A8" s="59">
        <f>Schedule!A15</f>
        <v>11</v>
      </c>
      <c r="B8" s="60">
        <f>Schedule!B15</f>
        <v>45638</v>
      </c>
      <c r="C8" s="61">
        <f>Schedule!C15</f>
        <v>45638</v>
      </c>
      <c r="D8" s="62" t="str">
        <f>Schedule!D15</f>
        <v>B</v>
      </c>
      <c r="E8" s="63">
        <f>Schedule!E15</f>
        <v>0.33333333333333331</v>
      </c>
      <c r="F8" s="63">
        <f>Schedule!F15</f>
        <v>0.91666666666666663</v>
      </c>
      <c r="G8" s="64" t="str">
        <f>Schedule!G15</f>
        <v>Santa Cruz de Tenerife</v>
      </c>
      <c r="H8" s="60" t="str">
        <f>Schedule!H15</f>
        <v>ESSCT</v>
      </c>
      <c r="I8" s="187" t="s">
        <v>147</v>
      </c>
      <c r="J8" s="175" t="s">
        <v>242</v>
      </c>
      <c r="K8" s="147" t="s">
        <v>159</v>
      </c>
      <c r="L8" s="85" t="s">
        <v>181</v>
      </c>
      <c r="M8" s="85" t="s">
        <v>182</v>
      </c>
      <c r="N8" s="84" t="s">
        <v>183</v>
      </c>
      <c r="O8" s="82" t="s">
        <v>184</v>
      </c>
      <c r="P8" s="184"/>
      <c r="Q8" s="8"/>
    </row>
    <row r="9" spans="1:17" ht="84" customHeight="1" x14ac:dyDescent="0.2">
      <c r="A9" s="59">
        <f>Schedule!A16</f>
        <v>12</v>
      </c>
      <c r="B9" s="60">
        <f>Schedule!B16</f>
        <v>45639</v>
      </c>
      <c r="C9" s="61">
        <f>Schedule!C16</f>
        <v>45639</v>
      </c>
      <c r="D9" s="62" t="str">
        <f>Schedule!D16</f>
        <v>B</v>
      </c>
      <c r="E9" s="63">
        <f>Schedule!E16</f>
        <v>0.33333333333333331</v>
      </c>
      <c r="F9" s="63">
        <f>Schedule!F16</f>
        <v>0.95833333333333337</v>
      </c>
      <c r="G9" s="64" t="str">
        <f>Schedule!G16</f>
        <v>San Sebastian de la Gomera</v>
      </c>
      <c r="H9" s="60" t="str">
        <f>Schedule!H16</f>
        <v>ESSSG</v>
      </c>
      <c r="I9" s="187"/>
      <c r="J9" s="175" t="s">
        <v>241</v>
      </c>
      <c r="K9" s="147" t="s">
        <v>1</v>
      </c>
      <c r="L9" s="92" t="s">
        <v>178</v>
      </c>
      <c r="M9" s="92" t="s">
        <v>179</v>
      </c>
      <c r="N9" s="84" t="s">
        <v>1</v>
      </c>
      <c r="O9" s="82" t="s">
        <v>180</v>
      </c>
      <c r="P9" s="184"/>
      <c r="Q9" s="86"/>
    </row>
    <row r="10" spans="1:17" ht="72" customHeight="1" x14ac:dyDescent="0.2">
      <c r="A10" s="59">
        <f>Schedule!A17</f>
        <v>13</v>
      </c>
      <c r="B10" s="60">
        <f>Schedule!B17</f>
        <v>45640</v>
      </c>
      <c r="C10" s="61">
        <f>Schedule!C17</f>
        <v>45640</v>
      </c>
      <c r="D10" s="62" t="str">
        <f>Schedule!D17</f>
        <v>B</v>
      </c>
      <c r="E10" s="63">
        <f>Schedule!E17</f>
        <v>0.33333333333333331</v>
      </c>
      <c r="F10" s="63">
        <f>Schedule!F17</f>
        <v>0.75</v>
      </c>
      <c r="G10" s="64" t="str">
        <f>Schedule!G17</f>
        <v>Santa Cruz de La Palma</v>
      </c>
      <c r="H10" s="60" t="str">
        <f>Schedule!H17</f>
        <v>ESSCP</v>
      </c>
      <c r="I10" s="144" t="s">
        <v>148</v>
      </c>
      <c r="J10" s="146" t="s">
        <v>154</v>
      </c>
      <c r="K10" s="147" t="s">
        <v>1</v>
      </c>
      <c r="L10" s="85" t="s">
        <v>175</v>
      </c>
      <c r="M10" s="92" t="s">
        <v>176</v>
      </c>
      <c r="N10" s="92" t="s">
        <v>1</v>
      </c>
      <c r="O10" s="82" t="s">
        <v>177</v>
      </c>
      <c r="P10" s="181"/>
      <c r="Q10" s="83"/>
    </row>
    <row r="11" spans="1:17" ht="95.25" customHeight="1" x14ac:dyDescent="0.2">
      <c r="A11" s="59">
        <f>Schedule!A18</f>
        <v>14</v>
      </c>
      <c r="B11" s="60">
        <f>Schedule!B18</f>
        <v>45641</v>
      </c>
      <c r="C11" s="61">
        <f>Schedule!C18</f>
        <v>45641</v>
      </c>
      <c r="D11" s="62" t="str">
        <f>Schedule!D18</f>
        <v>B</v>
      </c>
      <c r="E11" s="63">
        <f>Schedule!E18</f>
        <v>0.60416666666666663</v>
      </c>
      <c r="F11" s="63" t="str">
        <f>Schedule!F18</f>
        <v>-</v>
      </c>
      <c r="G11" s="64" t="str">
        <f>Schedule!G18</f>
        <v>Funchal, Madeira</v>
      </c>
      <c r="H11" s="60" t="str">
        <f>Schedule!H18</f>
        <v>PTFNC</v>
      </c>
      <c r="I11" s="185" t="s">
        <v>149</v>
      </c>
      <c r="J11" s="188" t="s">
        <v>155</v>
      </c>
      <c r="K11" s="147" t="s">
        <v>160</v>
      </c>
      <c r="L11" s="190" t="s">
        <v>172</v>
      </c>
      <c r="M11" s="192" t="s">
        <v>173</v>
      </c>
      <c r="N11" s="194" t="s">
        <v>1</v>
      </c>
      <c r="O11" s="196" t="s">
        <v>174</v>
      </c>
      <c r="P11" s="180" t="s">
        <v>202</v>
      </c>
      <c r="Q11" s="35" t="s">
        <v>235</v>
      </c>
    </row>
    <row r="12" spans="1:17" ht="95.25" customHeight="1" x14ac:dyDescent="0.2">
      <c r="A12" s="59">
        <f>Schedule!A19</f>
        <v>15</v>
      </c>
      <c r="B12" s="60">
        <f>Schedule!B19</f>
        <v>45642</v>
      </c>
      <c r="C12" s="61">
        <f>Schedule!C19</f>
        <v>45642</v>
      </c>
      <c r="D12" s="62" t="str">
        <f>Schedule!D19</f>
        <v>B</v>
      </c>
      <c r="E12" s="63" t="str">
        <f>Schedule!E19</f>
        <v>-</v>
      </c>
      <c r="F12" s="63">
        <f>Schedule!F19</f>
        <v>0.75</v>
      </c>
      <c r="G12" s="64" t="str">
        <f>Schedule!G19</f>
        <v>Funchal, Madeira</v>
      </c>
      <c r="H12" s="60" t="str">
        <f>Schedule!H19</f>
        <v>PTFNC</v>
      </c>
      <c r="I12" s="186"/>
      <c r="J12" s="189"/>
      <c r="K12" s="147" t="s">
        <v>161</v>
      </c>
      <c r="L12" s="191"/>
      <c r="M12" s="193"/>
      <c r="N12" s="195"/>
      <c r="O12" s="197"/>
      <c r="P12" s="184"/>
      <c r="Q12" s="8"/>
    </row>
    <row r="13" spans="1:17" ht="72" customHeight="1" x14ac:dyDescent="0.2">
      <c r="A13" s="59">
        <f>Schedule!A21</f>
        <v>17</v>
      </c>
      <c r="B13" s="60">
        <f>Schedule!B21</f>
        <v>45644</v>
      </c>
      <c r="C13" s="61">
        <f>Schedule!C21</f>
        <v>45644</v>
      </c>
      <c r="D13" s="62" t="str">
        <f>Schedule!D21</f>
        <v>B</v>
      </c>
      <c r="E13" s="63">
        <f>Schedule!E21</f>
        <v>0.375</v>
      </c>
      <c r="F13" s="63">
        <f>Schedule!F21</f>
        <v>0.75</v>
      </c>
      <c r="G13" s="64" t="str">
        <f>Schedule!G21</f>
        <v>Lisbon</v>
      </c>
      <c r="H13" s="60" t="str">
        <f>Schedule!H21</f>
        <v>PTLIS</v>
      </c>
      <c r="I13" s="185" t="s">
        <v>150</v>
      </c>
      <c r="J13" s="146" t="s">
        <v>156</v>
      </c>
      <c r="K13" s="147" t="s">
        <v>1</v>
      </c>
      <c r="L13" s="85" t="s">
        <v>169</v>
      </c>
      <c r="M13" s="92" t="s">
        <v>170</v>
      </c>
      <c r="N13" s="150" t="s">
        <v>1</v>
      </c>
      <c r="O13" s="82" t="s">
        <v>171</v>
      </c>
      <c r="P13" s="184"/>
      <c r="Q13" s="118"/>
    </row>
    <row r="14" spans="1:17" ht="159" customHeight="1" x14ac:dyDescent="0.2">
      <c r="A14" s="59">
        <f>Schedule!A22</f>
        <v>18</v>
      </c>
      <c r="B14" s="60">
        <f>Schedule!B22</f>
        <v>45645</v>
      </c>
      <c r="C14" s="61">
        <f>Schedule!C22</f>
        <v>45645</v>
      </c>
      <c r="D14" s="62" t="str">
        <f>Schedule!D22</f>
        <v>B</v>
      </c>
      <c r="E14" s="63">
        <f>Schedule!E22</f>
        <v>0.33333333333333331</v>
      </c>
      <c r="F14" s="63">
        <f>Schedule!F22</f>
        <v>0.72916666666666663</v>
      </c>
      <c r="G14" s="64" t="str">
        <f>Schedule!G22</f>
        <v>Leixoes</v>
      </c>
      <c r="H14" s="60" t="str">
        <f>Schedule!H22</f>
        <v>PTLEI</v>
      </c>
      <c r="I14" s="186"/>
      <c r="J14" s="146" t="s">
        <v>155</v>
      </c>
      <c r="K14" s="147" t="s">
        <v>1</v>
      </c>
      <c r="L14" s="148" t="s">
        <v>167</v>
      </c>
      <c r="M14" s="148" t="s">
        <v>168</v>
      </c>
      <c r="N14" s="148" t="s">
        <v>166</v>
      </c>
      <c r="O14" s="82" t="s">
        <v>165</v>
      </c>
      <c r="P14" s="181"/>
      <c r="Q14" s="118"/>
    </row>
    <row r="15" spans="1:17" ht="72" customHeight="1" x14ac:dyDescent="0.2">
      <c r="A15" s="59" t="str">
        <f>Schedule!A26</f>
        <v>-</v>
      </c>
      <c r="B15" s="60">
        <f>Schedule!B26</f>
        <v>45649</v>
      </c>
      <c r="C15" s="61">
        <f>Schedule!C26</f>
        <v>45649</v>
      </c>
      <c r="D15" s="62" t="str">
        <f>Schedule!D26</f>
        <v>B</v>
      </c>
      <c r="E15" s="63">
        <f>Schedule!E26</f>
        <v>0.33333333333333331</v>
      </c>
      <c r="F15" s="63">
        <f>Schedule!F26</f>
        <v>0.75</v>
      </c>
      <c r="G15" s="64" t="str">
        <f>Schedule!G26</f>
        <v>Bremerhaven</v>
      </c>
      <c r="H15" s="60" t="str">
        <f>Schedule!H26</f>
        <v>DEBRV</v>
      </c>
      <c r="I15" s="11" t="s">
        <v>143</v>
      </c>
      <c r="J15" s="146" t="s">
        <v>151</v>
      </c>
      <c r="K15" s="147" t="s">
        <v>1</v>
      </c>
      <c r="L15" s="148" t="s">
        <v>162</v>
      </c>
      <c r="M15" s="92" t="s">
        <v>1</v>
      </c>
      <c r="N15" s="144" t="s">
        <v>163</v>
      </c>
      <c r="O15" s="144" t="s">
        <v>164</v>
      </c>
      <c r="P15" s="149" t="s">
        <v>1</v>
      </c>
      <c r="Q15" s="118"/>
    </row>
  </sheetData>
  <sheetProtection formatColumns="0" formatRows="0" selectLockedCells="1" sort="0" autoFilter="0"/>
  <protectedRanges>
    <protectedRange sqref="L5 N6 I4 J2:Q3 I6 K4:P4" name="Range1"/>
    <protectedRange sqref="I2 I15" name="Range1_2"/>
    <protectedRange sqref="I3" name="Range1_3"/>
    <protectedRange sqref="I5" name="Range1_4"/>
    <protectedRange sqref="I7" name="Range1_5"/>
    <protectedRange sqref="I9" name="Range1_7"/>
    <protectedRange sqref="I11:I12" name="Range1_8"/>
    <protectedRange sqref="I13" name="Range1_9"/>
  </protectedRanges>
  <mergeCells count="14">
    <mergeCell ref="P3:P4"/>
    <mergeCell ref="P5:P6"/>
    <mergeCell ref="P11:P14"/>
    <mergeCell ref="I3:I4"/>
    <mergeCell ref="I5:I6"/>
    <mergeCell ref="I8:I9"/>
    <mergeCell ref="I11:I12"/>
    <mergeCell ref="I13:I14"/>
    <mergeCell ref="J11:J12"/>
    <mergeCell ref="P7:P10"/>
    <mergeCell ref="L11:L12"/>
    <mergeCell ref="M11:M12"/>
    <mergeCell ref="N11:N12"/>
    <mergeCell ref="O11:O12"/>
  </mergeCells>
  <pageMargins left="0.23622047244094491" right="0.23622047244094491" top="0.74803149606299213" bottom="0.74803149606299213" header="0.31496062992125984" footer="0.31496062992125984"/>
  <pageSetup paperSize="9" scale="5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7404-3E65-4A96-87A8-D5AF02DFE1FF}">
  <sheetPr>
    <pageSetUpPr fitToPage="1"/>
  </sheetPr>
  <dimension ref="A1:K37"/>
  <sheetViews>
    <sheetView tabSelected="1" topLeftCell="A11" zoomScale="85" zoomScaleNormal="85" workbookViewId="0">
      <selection activeCell="I18" sqref="I18"/>
    </sheetView>
  </sheetViews>
  <sheetFormatPr defaultColWidth="8.85546875" defaultRowHeight="12.75" x14ac:dyDescent="0.2"/>
  <cols>
    <col min="1" max="1" width="6.140625" style="5" customWidth="1"/>
    <col min="2" max="2" width="13.42578125" style="5" customWidth="1"/>
    <col min="3" max="3" width="8.28515625" style="5" customWidth="1"/>
    <col min="4" max="4" width="10.140625" style="5" customWidth="1"/>
    <col min="5" max="5" width="9.28515625" style="5" bestFit="1" customWidth="1"/>
    <col min="6" max="6" width="9.140625" style="5"/>
    <col min="7" max="7" width="17.85546875" style="7" customWidth="1"/>
    <col min="8" max="8" width="13.5703125" style="5" customWidth="1"/>
    <col min="9" max="11" width="26.7109375" style="5" customWidth="1"/>
  </cols>
  <sheetData>
    <row r="1" spans="1:11" ht="35.25" customHeight="1" x14ac:dyDescent="0.2">
      <c r="A1" s="53" t="s">
        <v>36</v>
      </c>
      <c r="B1" s="53" t="s">
        <v>2</v>
      </c>
      <c r="C1" s="54" t="s">
        <v>3</v>
      </c>
      <c r="D1" s="55" t="s">
        <v>22</v>
      </c>
      <c r="E1" s="55" t="s">
        <v>5</v>
      </c>
      <c r="F1" s="55" t="s">
        <v>6</v>
      </c>
      <c r="G1" s="55" t="s">
        <v>23</v>
      </c>
      <c r="H1" s="55" t="s">
        <v>7</v>
      </c>
      <c r="I1" s="55" t="s">
        <v>25</v>
      </c>
      <c r="J1" s="55" t="s">
        <v>26</v>
      </c>
      <c r="K1" s="55" t="s">
        <v>27</v>
      </c>
    </row>
    <row r="2" spans="1:11" s="6" customFormat="1" ht="30" customHeight="1" x14ac:dyDescent="0.2">
      <c r="A2" s="59">
        <v>1</v>
      </c>
      <c r="B2" s="60">
        <v>45628</v>
      </c>
      <c r="C2" s="61">
        <v>45628</v>
      </c>
      <c r="D2" s="119" t="s">
        <v>11</v>
      </c>
      <c r="E2" s="63">
        <v>0.375</v>
      </c>
      <c r="F2" s="87">
        <v>0.75</v>
      </c>
      <c r="G2" s="60" t="s">
        <v>63</v>
      </c>
      <c r="H2" s="88" t="s">
        <v>76</v>
      </c>
      <c r="I2" s="148" t="s">
        <v>203</v>
      </c>
      <c r="J2" s="85"/>
      <c r="K2" s="92"/>
    </row>
    <row r="3" spans="1:11" ht="30" customHeight="1" x14ac:dyDescent="0.2">
      <c r="A3" s="59">
        <v>2</v>
      </c>
      <c r="B3" s="60">
        <v>45629</v>
      </c>
      <c r="C3" s="61">
        <v>45629</v>
      </c>
      <c r="D3" s="120" t="s">
        <v>24</v>
      </c>
      <c r="E3" s="63" t="s">
        <v>1</v>
      </c>
      <c r="F3" s="87" t="s">
        <v>1</v>
      </c>
      <c r="G3" s="60" t="s">
        <v>64</v>
      </c>
      <c r="H3" s="88" t="s">
        <v>1</v>
      </c>
      <c r="I3" s="148" t="s">
        <v>204</v>
      </c>
      <c r="J3" s="148" t="s">
        <v>215</v>
      </c>
      <c r="K3" s="92"/>
    </row>
    <row r="4" spans="1:11" ht="30" customHeight="1" x14ac:dyDescent="0.2">
      <c r="A4" s="59">
        <v>3</v>
      </c>
      <c r="B4" s="60">
        <v>45630</v>
      </c>
      <c r="C4" s="61">
        <v>45630</v>
      </c>
      <c r="D4" s="120" t="s">
        <v>24</v>
      </c>
      <c r="E4" s="63" t="s">
        <v>1</v>
      </c>
      <c r="F4" s="87" t="s">
        <v>1</v>
      </c>
      <c r="G4" s="60" t="s">
        <v>64</v>
      </c>
      <c r="H4" s="88" t="s">
        <v>1</v>
      </c>
      <c r="I4" s="92"/>
      <c r="J4" s="148" t="s">
        <v>216</v>
      </c>
      <c r="K4" s="92"/>
    </row>
    <row r="5" spans="1:11" ht="30" customHeight="1" thickBot="1" x14ac:dyDescent="0.25">
      <c r="A5" s="59">
        <v>4</v>
      </c>
      <c r="B5" s="60">
        <v>45631</v>
      </c>
      <c r="C5" s="61">
        <v>45631</v>
      </c>
      <c r="D5" s="120" t="s">
        <v>24</v>
      </c>
      <c r="E5" s="63" t="s">
        <v>1</v>
      </c>
      <c r="F5" s="87" t="s">
        <v>1</v>
      </c>
      <c r="G5" s="60" t="s">
        <v>64</v>
      </c>
      <c r="H5" s="153" t="s">
        <v>1</v>
      </c>
      <c r="I5" s="92"/>
      <c r="J5" s="148" t="s">
        <v>208</v>
      </c>
      <c r="K5" s="92"/>
    </row>
    <row r="6" spans="1:11" ht="30" customHeight="1" x14ac:dyDescent="0.2">
      <c r="A6" s="59">
        <v>5</v>
      </c>
      <c r="B6" s="60">
        <v>45632</v>
      </c>
      <c r="C6" s="61">
        <v>45632</v>
      </c>
      <c r="D6" s="119" t="s">
        <v>11</v>
      </c>
      <c r="E6" s="63">
        <v>0.33333333333333331</v>
      </c>
      <c r="F6" s="87">
        <v>0.83333333333333337</v>
      </c>
      <c r="G6" s="151" t="s">
        <v>65</v>
      </c>
      <c r="H6" s="155" t="s">
        <v>77</v>
      </c>
      <c r="I6" s="158" t="s">
        <v>52</v>
      </c>
      <c r="J6" s="92"/>
      <c r="K6" s="92"/>
    </row>
    <row r="7" spans="1:11" ht="30" customHeight="1" x14ac:dyDescent="0.2">
      <c r="A7" s="59">
        <v>6</v>
      </c>
      <c r="B7" s="60">
        <v>45633</v>
      </c>
      <c r="C7" s="61">
        <v>45633</v>
      </c>
      <c r="D7" s="120" t="s">
        <v>24</v>
      </c>
      <c r="E7" s="63" t="s">
        <v>1</v>
      </c>
      <c r="F7" s="87" t="s">
        <v>1</v>
      </c>
      <c r="G7" s="151" t="s">
        <v>64</v>
      </c>
      <c r="H7" s="156" t="s">
        <v>1</v>
      </c>
      <c r="I7" s="152" t="s">
        <v>205</v>
      </c>
      <c r="J7" s="148" t="s">
        <v>214</v>
      </c>
      <c r="K7" s="92"/>
    </row>
    <row r="8" spans="1:11" ht="30" customHeight="1" x14ac:dyDescent="0.2">
      <c r="A8" s="59">
        <v>7</v>
      </c>
      <c r="B8" s="60">
        <v>45634</v>
      </c>
      <c r="C8" s="61">
        <v>45634</v>
      </c>
      <c r="D8" s="119" t="s">
        <v>11</v>
      </c>
      <c r="E8" s="63">
        <v>0.33333333333333331</v>
      </c>
      <c r="F8" s="87">
        <v>0.70833333333333337</v>
      </c>
      <c r="G8" s="151" t="s">
        <v>66</v>
      </c>
      <c r="H8" s="156" t="s">
        <v>78</v>
      </c>
      <c r="I8" s="152" t="s">
        <v>52</v>
      </c>
      <c r="J8" s="92"/>
      <c r="K8" s="92"/>
    </row>
    <row r="9" spans="1:11" ht="30" customHeight="1" x14ac:dyDescent="0.2">
      <c r="A9" s="59">
        <v>8</v>
      </c>
      <c r="B9" s="60">
        <v>45635</v>
      </c>
      <c r="C9" s="61">
        <v>45635</v>
      </c>
      <c r="D9" s="119" t="s">
        <v>11</v>
      </c>
      <c r="E9" s="89">
        <v>0.33333333333333331</v>
      </c>
      <c r="F9" s="90">
        <v>0.54166666666666663</v>
      </c>
      <c r="G9" s="151" t="s">
        <v>67</v>
      </c>
      <c r="H9" s="156" t="s">
        <v>79</v>
      </c>
      <c r="I9" s="152"/>
      <c r="J9" s="148" t="s">
        <v>207</v>
      </c>
      <c r="K9" s="92"/>
    </row>
    <row r="10" spans="1:11" ht="30" customHeight="1" thickBot="1" x14ac:dyDescent="0.25">
      <c r="A10" s="59">
        <v>9</v>
      </c>
      <c r="B10" s="60">
        <v>45636</v>
      </c>
      <c r="C10" s="61">
        <v>45636</v>
      </c>
      <c r="D10" s="119" t="s">
        <v>11</v>
      </c>
      <c r="E10" s="63">
        <v>0.33333333333333331</v>
      </c>
      <c r="F10" s="87">
        <v>0.83333333333333337</v>
      </c>
      <c r="G10" s="151" t="s">
        <v>68</v>
      </c>
      <c r="H10" s="157" t="s">
        <v>80</v>
      </c>
      <c r="I10" s="152"/>
      <c r="J10" s="92"/>
      <c r="K10" s="92"/>
    </row>
    <row r="11" spans="1:11" ht="30" customHeight="1" x14ac:dyDescent="0.2">
      <c r="A11" s="59">
        <v>10</v>
      </c>
      <c r="B11" s="60">
        <v>45637</v>
      </c>
      <c r="C11" s="61">
        <v>45637</v>
      </c>
      <c r="D11" s="119" t="s">
        <v>11</v>
      </c>
      <c r="E11" s="63">
        <v>0.5</v>
      </c>
      <c r="F11" s="87">
        <v>0.83333333333333337</v>
      </c>
      <c r="G11" s="151" t="s">
        <v>69</v>
      </c>
      <c r="H11" s="155" t="s">
        <v>81</v>
      </c>
      <c r="I11" s="159" t="s">
        <v>206</v>
      </c>
      <c r="J11" s="92"/>
      <c r="K11" s="92"/>
    </row>
    <row r="12" spans="1:11" ht="30" customHeight="1" x14ac:dyDescent="0.2">
      <c r="A12" s="59">
        <v>11</v>
      </c>
      <c r="B12" s="60">
        <v>45638</v>
      </c>
      <c r="C12" s="61">
        <v>45638</v>
      </c>
      <c r="D12" s="119" t="s">
        <v>11</v>
      </c>
      <c r="E12" s="96">
        <v>0.33333333333333331</v>
      </c>
      <c r="F12" s="97">
        <v>0.91666666666666663</v>
      </c>
      <c r="G12" s="151" t="s">
        <v>70</v>
      </c>
      <c r="H12" s="156" t="s">
        <v>82</v>
      </c>
      <c r="I12" s="152"/>
      <c r="J12" s="92"/>
      <c r="K12" s="92"/>
    </row>
    <row r="13" spans="1:11" ht="30" customHeight="1" x14ac:dyDescent="0.2">
      <c r="A13" s="59">
        <v>12</v>
      </c>
      <c r="B13" s="60">
        <v>45639</v>
      </c>
      <c r="C13" s="61">
        <v>45639</v>
      </c>
      <c r="D13" s="119" t="s">
        <v>11</v>
      </c>
      <c r="E13" s="63">
        <v>0.33333333333333331</v>
      </c>
      <c r="F13" s="87">
        <v>0.95833333333333337</v>
      </c>
      <c r="G13" s="151" t="s">
        <v>71</v>
      </c>
      <c r="H13" s="156" t="s">
        <v>83</v>
      </c>
      <c r="I13" s="152"/>
      <c r="J13" s="152"/>
      <c r="K13" s="92"/>
    </row>
    <row r="14" spans="1:11" ht="30" customHeight="1" x14ac:dyDescent="0.2">
      <c r="A14" s="59">
        <v>13</v>
      </c>
      <c r="B14" s="60">
        <v>45640</v>
      </c>
      <c r="C14" s="61">
        <v>45640</v>
      </c>
      <c r="D14" s="119" t="s">
        <v>11</v>
      </c>
      <c r="E14" s="96">
        <v>0.33333333333333331</v>
      </c>
      <c r="F14" s="97">
        <v>0.75</v>
      </c>
      <c r="G14" s="151" t="s">
        <v>72</v>
      </c>
      <c r="H14" s="156" t="s">
        <v>84</v>
      </c>
      <c r="I14" s="152"/>
      <c r="J14" s="152"/>
      <c r="K14" s="92"/>
    </row>
    <row r="15" spans="1:11" ht="30" customHeight="1" x14ac:dyDescent="0.2">
      <c r="A15" s="59">
        <v>14</v>
      </c>
      <c r="B15" s="60">
        <v>45641</v>
      </c>
      <c r="C15" s="61">
        <v>45641</v>
      </c>
      <c r="D15" s="119" t="s">
        <v>11</v>
      </c>
      <c r="E15" s="63">
        <v>0.5</v>
      </c>
      <c r="F15" s="87" t="s">
        <v>1</v>
      </c>
      <c r="G15" s="151" t="s">
        <v>73</v>
      </c>
      <c r="H15" s="156" t="s">
        <v>85</v>
      </c>
      <c r="I15" s="152"/>
      <c r="J15" s="152"/>
      <c r="K15" s="92"/>
    </row>
    <row r="16" spans="1:11" ht="30" customHeight="1" x14ac:dyDescent="0.2">
      <c r="A16" s="59">
        <v>15</v>
      </c>
      <c r="B16" s="60">
        <v>45642</v>
      </c>
      <c r="C16" s="61">
        <v>45642</v>
      </c>
      <c r="D16" s="119" t="s">
        <v>11</v>
      </c>
      <c r="E16" s="63" t="s">
        <v>1</v>
      </c>
      <c r="F16" s="87">
        <v>0.75</v>
      </c>
      <c r="G16" s="151" t="s">
        <v>73</v>
      </c>
      <c r="H16" s="156" t="s">
        <v>85</v>
      </c>
      <c r="I16" s="152"/>
      <c r="J16" s="152"/>
      <c r="K16" s="92"/>
    </row>
    <row r="17" spans="1:11" ht="30" customHeight="1" x14ac:dyDescent="0.2">
      <c r="A17" s="59">
        <v>16</v>
      </c>
      <c r="B17" s="60">
        <v>45643</v>
      </c>
      <c r="C17" s="61">
        <v>45643</v>
      </c>
      <c r="D17" s="120" t="s">
        <v>24</v>
      </c>
      <c r="E17" s="63" t="s">
        <v>1</v>
      </c>
      <c r="F17" s="87" t="s">
        <v>1</v>
      </c>
      <c r="G17" s="151" t="s">
        <v>64</v>
      </c>
      <c r="H17" s="156" t="s">
        <v>1</v>
      </c>
      <c r="I17" s="198" t="s">
        <v>209</v>
      </c>
      <c r="J17" s="152" t="s">
        <v>217</v>
      </c>
      <c r="K17" s="92"/>
    </row>
    <row r="18" spans="1:11" ht="30" customHeight="1" x14ac:dyDescent="0.2">
      <c r="A18" s="59">
        <v>17</v>
      </c>
      <c r="B18" s="60">
        <v>45644</v>
      </c>
      <c r="C18" s="61">
        <v>45644</v>
      </c>
      <c r="D18" s="119" t="s">
        <v>11</v>
      </c>
      <c r="E18" s="63">
        <v>0.375</v>
      </c>
      <c r="F18" s="87">
        <v>0.75</v>
      </c>
      <c r="G18" s="151" t="s">
        <v>74</v>
      </c>
      <c r="H18" s="156" t="s">
        <v>86</v>
      </c>
      <c r="I18" s="152"/>
      <c r="J18" s="152"/>
      <c r="K18" s="92"/>
    </row>
    <row r="19" spans="1:11" ht="30" customHeight="1" thickBot="1" x14ac:dyDescent="0.25">
      <c r="A19" s="59">
        <v>18</v>
      </c>
      <c r="B19" s="60">
        <v>45645</v>
      </c>
      <c r="C19" s="61">
        <v>45645</v>
      </c>
      <c r="D19" s="119" t="s">
        <v>11</v>
      </c>
      <c r="E19" s="63">
        <v>0.375</v>
      </c>
      <c r="F19" s="87">
        <v>0.70833333333333337</v>
      </c>
      <c r="G19" s="151" t="s">
        <v>75</v>
      </c>
      <c r="H19" s="157" t="s">
        <v>87</v>
      </c>
      <c r="I19" s="152"/>
      <c r="J19" s="152"/>
      <c r="K19" s="92"/>
    </row>
    <row r="20" spans="1:11" ht="30" customHeight="1" x14ac:dyDescent="0.2">
      <c r="A20" s="59">
        <v>19</v>
      </c>
      <c r="B20" s="60">
        <v>45646</v>
      </c>
      <c r="C20" s="61">
        <v>45646</v>
      </c>
      <c r="D20" s="120" t="s">
        <v>24</v>
      </c>
      <c r="E20" s="63" t="s">
        <v>1</v>
      </c>
      <c r="F20" s="87" t="s">
        <v>1</v>
      </c>
      <c r="G20" s="60" t="s">
        <v>64</v>
      </c>
      <c r="H20" s="154" t="s">
        <v>1</v>
      </c>
      <c r="I20" s="152" t="s">
        <v>210</v>
      </c>
      <c r="J20" s="152" t="s">
        <v>218</v>
      </c>
      <c r="K20" s="148" t="s">
        <v>213</v>
      </c>
    </row>
    <row r="21" spans="1:11" ht="30" customHeight="1" x14ac:dyDescent="0.2">
      <c r="A21" s="59">
        <v>20</v>
      </c>
      <c r="B21" s="60">
        <v>45647</v>
      </c>
      <c r="C21" s="61">
        <v>45647</v>
      </c>
      <c r="D21" s="120" t="s">
        <v>24</v>
      </c>
      <c r="E21" s="63" t="s">
        <v>1</v>
      </c>
      <c r="F21" s="87" t="s">
        <v>1</v>
      </c>
      <c r="G21" s="60" t="s">
        <v>64</v>
      </c>
      <c r="H21" s="88" t="s">
        <v>1</v>
      </c>
      <c r="I21" s="152"/>
      <c r="J21" s="152" t="s">
        <v>211</v>
      </c>
      <c r="K21" s="92"/>
    </row>
    <row r="22" spans="1:11" ht="30" customHeight="1" x14ac:dyDescent="0.2">
      <c r="A22" s="59">
        <v>21</v>
      </c>
      <c r="B22" s="60">
        <v>45648</v>
      </c>
      <c r="C22" s="61">
        <v>45648</v>
      </c>
      <c r="D22" s="120" t="s">
        <v>24</v>
      </c>
      <c r="E22" s="63" t="s">
        <v>1</v>
      </c>
      <c r="F22" s="87" t="s">
        <v>1</v>
      </c>
      <c r="G22" s="60" t="s">
        <v>64</v>
      </c>
      <c r="H22" s="88" t="s">
        <v>1</v>
      </c>
      <c r="I22" s="152" t="s">
        <v>212</v>
      </c>
      <c r="J22" s="152"/>
      <c r="K22" s="92"/>
    </row>
    <row r="23" spans="1:11" ht="30" customHeight="1" x14ac:dyDescent="0.2">
      <c r="A23" s="59" t="s">
        <v>1</v>
      </c>
      <c r="B23" s="60">
        <v>45649</v>
      </c>
      <c r="C23" s="61">
        <v>45649</v>
      </c>
      <c r="D23" s="119" t="s">
        <v>11</v>
      </c>
      <c r="E23" s="63">
        <v>0.375</v>
      </c>
      <c r="F23" s="87">
        <v>0</v>
      </c>
      <c r="G23" s="60" t="s">
        <v>63</v>
      </c>
      <c r="H23" s="88" t="s">
        <v>76</v>
      </c>
      <c r="I23" s="152"/>
      <c r="J23" s="152"/>
      <c r="K23" s="92"/>
    </row>
    <row r="24" spans="1:11" x14ac:dyDescent="0.2">
      <c r="A24"/>
    </row>
    <row r="25" spans="1:11" x14ac:dyDescent="0.2">
      <c r="A25"/>
    </row>
    <row r="26" spans="1:11" x14ac:dyDescent="0.2">
      <c r="A26"/>
    </row>
    <row r="27" spans="1:11" x14ac:dyDescent="0.2">
      <c r="A27"/>
    </row>
    <row r="28" spans="1:11" x14ac:dyDescent="0.2">
      <c r="A28"/>
    </row>
    <row r="29" spans="1:11" x14ac:dyDescent="0.2">
      <c r="A29"/>
    </row>
    <row r="30" spans="1:11" x14ac:dyDescent="0.2">
      <c r="A30"/>
    </row>
    <row r="31" spans="1:11" x14ac:dyDescent="0.2">
      <c r="A31"/>
    </row>
    <row r="32" spans="1:1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</sheetData>
  <sheetProtection formatColumns="0" formatRows="0" selectLockedCells="1" sort="0" autoFilter="0"/>
  <protectedRanges>
    <protectedRange sqref="I3:K10 J14 I2 K2" name="Range1"/>
    <protectedRange sqref="J2" name="Range1_1"/>
  </protectedRanges>
  <pageMargins left="0.48" right="0.25" top="0.44" bottom="0.47" header="0.3" footer="0.3"/>
  <pageSetup paperSize="9" scale="78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176"/>
  <sheetViews>
    <sheetView zoomScale="115" zoomScaleNormal="115" workbookViewId="0">
      <selection activeCell="K51" sqref="K51"/>
    </sheetView>
  </sheetViews>
  <sheetFormatPr defaultColWidth="11.42578125" defaultRowHeight="12.75" x14ac:dyDescent="0.2"/>
  <cols>
    <col min="1" max="1" width="10.42578125" style="23" customWidth="1"/>
    <col min="2" max="2" width="6.7109375" style="24" customWidth="1"/>
    <col min="3" max="3" width="6.7109375" style="25" customWidth="1"/>
    <col min="4" max="5" width="6.7109375" style="26" customWidth="1"/>
    <col min="6" max="6" width="23.28515625" style="14" bestFit="1" customWidth="1"/>
    <col min="7" max="8" width="6.7109375" style="14" customWidth="1"/>
    <col min="9" max="9" width="35.140625" style="14" customWidth="1"/>
    <col min="10" max="10" width="6.7109375" style="27" customWidth="1"/>
    <col min="11" max="11" width="6.7109375" style="66" customWidth="1"/>
    <col min="12" max="13" width="6.7109375" style="16" customWidth="1"/>
    <col min="14" max="14" width="6.7109375" style="33" customWidth="1"/>
    <col min="15" max="19" width="6.7109375" style="15" customWidth="1"/>
    <col min="20" max="20" width="22.7109375" style="29" bestFit="1" customWidth="1"/>
    <col min="21" max="21" width="7.42578125" style="14" customWidth="1"/>
    <col min="22" max="22" width="22.28515625" style="14" customWidth="1"/>
    <col min="23" max="16384" width="11.42578125" style="14"/>
  </cols>
  <sheetData>
    <row r="1" spans="1:42" s="81" customFormat="1" ht="24" customHeight="1" x14ac:dyDescent="0.2">
      <c r="A1" s="67" t="s">
        <v>2</v>
      </c>
      <c r="B1" s="68" t="s">
        <v>3</v>
      </c>
      <c r="C1" s="69" t="s">
        <v>4</v>
      </c>
      <c r="D1" s="70" t="s">
        <v>5</v>
      </c>
      <c r="E1" s="70" t="s">
        <v>6</v>
      </c>
      <c r="F1" s="71" t="s">
        <v>23</v>
      </c>
      <c r="G1" s="71" t="s">
        <v>7</v>
      </c>
      <c r="H1" s="71" t="s">
        <v>8</v>
      </c>
      <c r="I1" s="71" t="s">
        <v>0</v>
      </c>
      <c r="J1" s="72" t="s">
        <v>21</v>
      </c>
      <c r="K1" s="73" t="s">
        <v>10</v>
      </c>
      <c r="L1" s="74" t="s">
        <v>12</v>
      </c>
      <c r="M1" s="74" t="s">
        <v>13</v>
      </c>
      <c r="N1" s="75" t="s">
        <v>9</v>
      </c>
      <c r="O1" s="76" t="s">
        <v>14</v>
      </c>
      <c r="P1" s="76" t="s">
        <v>15</v>
      </c>
      <c r="Q1" s="76" t="s">
        <v>16</v>
      </c>
      <c r="R1" s="76" t="s">
        <v>37</v>
      </c>
      <c r="S1" s="77" t="s">
        <v>17</v>
      </c>
      <c r="T1" s="78" t="s">
        <v>18</v>
      </c>
      <c r="U1" s="79" t="s">
        <v>19</v>
      </c>
      <c r="V1" s="78" t="s">
        <v>20</v>
      </c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</row>
    <row r="2" spans="1:42" s="135" customFormat="1" ht="21" hidden="1" customHeight="1" x14ac:dyDescent="0.2">
      <c r="A2" s="121">
        <f>Schedule!B$9</f>
        <v>45632</v>
      </c>
      <c r="B2" s="122">
        <f>Schedule!C$9</f>
        <v>45632</v>
      </c>
      <c r="C2" s="121" t="str">
        <f>Schedule!D$9</f>
        <v>B</v>
      </c>
      <c r="D2" s="123">
        <f>Schedule!E$9</f>
        <v>0.33333333333333331</v>
      </c>
      <c r="E2" s="123">
        <f>Schedule!F$9</f>
        <v>0.83333333333333337</v>
      </c>
      <c r="F2" s="121" t="str">
        <f>Schedule!G$9</f>
        <v>Vigo</v>
      </c>
      <c r="G2" s="121" t="str">
        <f>Schedule!H$9</f>
        <v>ESVGO</v>
      </c>
      <c r="H2" s="124" t="s">
        <v>233</v>
      </c>
      <c r="I2" s="124" t="s">
        <v>230</v>
      </c>
      <c r="J2" s="125">
        <v>35</v>
      </c>
      <c r="K2" s="126">
        <v>0.44444444444444442</v>
      </c>
      <c r="L2" s="127">
        <f>Table1[[#This Row],[Depart]]+Table1[[#This Row],[Dur''n]]</f>
        <v>0.50694444444444442</v>
      </c>
      <c r="M2" s="127">
        <v>6.25E-2</v>
      </c>
      <c r="N2" s="128">
        <v>77</v>
      </c>
      <c r="O2" s="129"/>
      <c r="P2" s="130"/>
      <c r="Q2" s="130">
        <v>2</v>
      </c>
      <c r="R2" s="131">
        <v>100</v>
      </c>
      <c r="S2" s="131"/>
      <c r="T2" s="132"/>
      <c r="U2" s="133"/>
      <c r="V2" s="12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</row>
    <row r="3" spans="1:42" s="135" customFormat="1" ht="24.95" hidden="1" customHeight="1" x14ac:dyDescent="0.2">
      <c r="A3" s="121">
        <f>Schedule!B$9</f>
        <v>45632</v>
      </c>
      <c r="B3" s="122">
        <f>Table1[[#This Row],[Date]]</f>
        <v>45632</v>
      </c>
      <c r="C3" s="121" t="str">
        <f>Schedule!D9</f>
        <v>B</v>
      </c>
      <c r="D3" s="123">
        <f>Schedule!E9</f>
        <v>0.33333333333333331</v>
      </c>
      <c r="E3" s="123">
        <f>Schedule!F9</f>
        <v>0.83333333333333337</v>
      </c>
      <c r="F3" s="121" t="str">
        <f>Schedule!G9</f>
        <v>Vigo</v>
      </c>
      <c r="G3" s="121" t="str">
        <f>Schedule!H9</f>
        <v>ESVGO</v>
      </c>
      <c r="H3" s="136">
        <v>2201</v>
      </c>
      <c r="I3" s="124" t="s">
        <v>88</v>
      </c>
      <c r="J3" s="125">
        <v>49</v>
      </c>
      <c r="K3" s="126">
        <v>0.41666666666666669</v>
      </c>
      <c r="L3" s="127">
        <f>Table1[[#This Row],[Depart]]+Table1[[#This Row],[Dur''n]]</f>
        <v>0.6875</v>
      </c>
      <c r="M3" s="127">
        <v>0.27083333333333331</v>
      </c>
      <c r="N3" s="128">
        <v>172</v>
      </c>
      <c r="O3" s="129"/>
      <c r="P3" s="130"/>
      <c r="Q3" s="130">
        <v>4</v>
      </c>
      <c r="R3" s="131">
        <v>200</v>
      </c>
      <c r="S3" s="131" t="s">
        <v>52</v>
      </c>
      <c r="T3" s="132"/>
      <c r="U3" s="133"/>
      <c r="V3" s="12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</row>
    <row r="4" spans="1:42" s="135" customFormat="1" ht="24.95" hidden="1" customHeight="1" x14ac:dyDescent="0.2">
      <c r="A4" s="121">
        <f>Schedule!B$9</f>
        <v>45632</v>
      </c>
      <c r="B4" s="122">
        <f>Schedule!C$9</f>
        <v>45632</v>
      </c>
      <c r="C4" s="121" t="str">
        <f>Schedule!D$9</f>
        <v>B</v>
      </c>
      <c r="D4" s="123">
        <f>Schedule!E$9</f>
        <v>0.33333333333333331</v>
      </c>
      <c r="E4" s="123">
        <f>Schedule!F$9</f>
        <v>0.83333333333333337</v>
      </c>
      <c r="F4" s="121" t="str">
        <f>Schedule!G$9</f>
        <v>Vigo</v>
      </c>
      <c r="G4" s="121" t="str">
        <f>Schedule!H$9</f>
        <v>ESVGO</v>
      </c>
      <c r="H4" s="136">
        <v>2202</v>
      </c>
      <c r="I4" s="124" t="s">
        <v>220</v>
      </c>
      <c r="J4" s="125">
        <v>49</v>
      </c>
      <c r="K4" s="126">
        <v>0.42708333333333331</v>
      </c>
      <c r="L4" s="127">
        <f>Table1[[#This Row],[Depart]]+Table1[[#This Row],[Dur''n]]</f>
        <v>0.69791666666666663</v>
      </c>
      <c r="M4" s="127">
        <v>0.27083333333333331</v>
      </c>
      <c r="N4" s="128">
        <v>46</v>
      </c>
      <c r="O4" s="129"/>
      <c r="P4" s="130"/>
      <c r="Q4" s="130">
        <v>1</v>
      </c>
      <c r="R4" s="131">
        <v>50</v>
      </c>
      <c r="S4" s="131" t="s">
        <v>52</v>
      </c>
      <c r="T4" s="132"/>
      <c r="U4" s="133" t="s">
        <v>51</v>
      </c>
      <c r="V4" s="12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</row>
    <row r="5" spans="1:42" s="135" customFormat="1" ht="24.95" hidden="1" customHeight="1" x14ac:dyDescent="0.2">
      <c r="A5" s="121">
        <f>Schedule!B$9</f>
        <v>45632</v>
      </c>
      <c r="B5" s="122">
        <f>Schedule!C$9</f>
        <v>45632</v>
      </c>
      <c r="C5" s="121" t="str">
        <f>Schedule!D$9</f>
        <v>B</v>
      </c>
      <c r="D5" s="123">
        <f>Schedule!E$9</f>
        <v>0.33333333333333331</v>
      </c>
      <c r="E5" s="123">
        <f>Schedule!F$9</f>
        <v>0.83333333333333337</v>
      </c>
      <c r="F5" s="121" t="str">
        <f>Schedule!G$9</f>
        <v>Vigo</v>
      </c>
      <c r="G5" s="121" t="str">
        <f>Schedule!H$9</f>
        <v>ESVGO</v>
      </c>
      <c r="H5" s="124" t="s">
        <v>232</v>
      </c>
      <c r="I5" s="124" t="s">
        <v>231</v>
      </c>
      <c r="J5" s="125">
        <v>39</v>
      </c>
      <c r="K5" s="126">
        <v>0.4375</v>
      </c>
      <c r="L5" s="127">
        <f>Table1[[#This Row],[Depart]]+Table1[[#This Row],[Dur''n]]</f>
        <v>0.5625</v>
      </c>
      <c r="M5" s="127">
        <v>0.125</v>
      </c>
      <c r="N5" s="128">
        <v>115</v>
      </c>
      <c r="O5" s="129"/>
      <c r="P5" s="130"/>
      <c r="Q5" s="130">
        <v>3</v>
      </c>
      <c r="R5" s="131">
        <v>150</v>
      </c>
      <c r="S5" s="131"/>
      <c r="T5" s="132"/>
      <c r="U5" s="133"/>
      <c r="V5" s="12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</row>
    <row r="6" spans="1:42" s="135" customFormat="1" ht="24.95" hidden="1" customHeight="1" x14ac:dyDescent="0.2">
      <c r="A6" s="121">
        <f>Schedule!B$11</f>
        <v>45634</v>
      </c>
      <c r="B6" s="122">
        <f>Schedule!C$11</f>
        <v>45634</v>
      </c>
      <c r="C6" s="121" t="str">
        <f>Schedule!D$11</f>
        <v>B</v>
      </c>
      <c r="D6" s="123">
        <f>Schedule!E$11</f>
        <v>0.29166666666666669</v>
      </c>
      <c r="E6" s="123">
        <f>Schedule!F$11</f>
        <v>0.70833333333333337</v>
      </c>
      <c r="F6" s="121" t="str">
        <f>Schedule!G$11</f>
        <v>Cadiz</v>
      </c>
      <c r="G6" s="121" t="str">
        <f>Schedule!H$11</f>
        <v>ESCAD</v>
      </c>
      <c r="H6" s="124">
        <v>2205</v>
      </c>
      <c r="I6" s="124" t="s">
        <v>89</v>
      </c>
      <c r="J6" s="125">
        <v>89</v>
      </c>
      <c r="K6" s="126">
        <v>0.31944444444444448</v>
      </c>
      <c r="L6" s="127">
        <f>Table1[[#This Row],[Depart]]+Table1[[#This Row],[Dur''n]]</f>
        <v>0.69444444444444442</v>
      </c>
      <c r="M6" s="127">
        <v>0.375</v>
      </c>
      <c r="N6" s="128">
        <v>23</v>
      </c>
      <c r="O6" s="129"/>
      <c r="P6" s="130"/>
      <c r="Q6" s="130">
        <v>1</v>
      </c>
      <c r="R6" s="131">
        <v>50</v>
      </c>
      <c r="S6" s="131" t="s">
        <v>52</v>
      </c>
      <c r="T6" s="132"/>
      <c r="U6" s="133" t="s">
        <v>51</v>
      </c>
      <c r="V6" s="12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</row>
    <row r="7" spans="1:42" s="135" customFormat="1" ht="24.95" hidden="1" customHeight="1" x14ac:dyDescent="0.2">
      <c r="A7" s="121">
        <f>Schedule!B$11</f>
        <v>45634</v>
      </c>
      <c r="B7" s="122">
        <f>Schedule!C$11</f>
        <v>45634</v>
      </c>
      <c r="C7" s="121" t="str">
        <f>Schedule!D$11</f>
        <v>B</v>
      </c>
      <c r="D7" s="123">
        <f>Schedule!E$11</f>
        <v>0.29166666666666669</v>
      </c>
      <c r="E7" s="123">
        <f>Schedule!F$11</f>
        <v>0.70833333333333337</v>
      </c>
      <c r="F7" s="121" t="str">
        <f>Schedule!G$11</f>
        <v>Cadiz</v>
      </c>
      <c r="G7" s="121" t="str">
        <f>Schedule!H$11</f>
        <v>ESCAD</v>
      </c>
      <c r="H7" s="124">
        <v>2206</v>
      </c>
      <c r="I7" s="124" t="s">
        <v>90</v>
      </c>
      <c r="J7" s="125">
        <v>49</v>
      </c>
      <c r="K7" s="126">
        <v>0.35416666666666669</v>
      </c>
      <c r="L7" s="127">
        <f>Table1[[#This Row],[Depart]]+Table1[[#This Row],[Dur''n]]</f>
        <v>0.5625</v>
      </c>
      <c r="M7" s="127">
        <v>0.20833333333333334</v>
      </c>
      <c r="N7" s="128">
        <v>50</v>
      </c>
      <c r="O7" s="129"/>
      <c r="P7" s="130"/>
      <c r="Q7" s="130">
        <v>1</v>
      </c>
      <c r="R7" s="131">
        <v>50</v>
      </c>
      <c r="S7" s="131"/>
      <c r="T7" s="132"/>
      <c r="U7" s="133" t="s">
        <v>51</v>
      </c>
      <c r="V7" s="12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</row>
    <row r="8" spans="1:42" s="135" customFormat="1" ht="24.95" hidden="1" customHeight="1" x14ac:dyDescent="0.2">
      <c r="A8" s="121">
        <f>Schedule!B$11</f>
        <v>45634</v>
      </c>
      <c r="B8" s="122">
        <f>Schedule!C$11</f>
        <v>45634</v>
      </c>
      <c r="C8" s="121" t="str">
        <f>Schedule!D$11</f>
        <v>B</v>
      </c>
      <c r="D8" s="123">
        <f>Schedule!E$11</f>
        <v>0.29166666666666669</v>
      </c>
      <c r="E8" s="123">
        <f>Schedule!F$11</f>
        <v>0.70833333333333337</v>
      </c>
      <c r="F8" s="121" t="str">
        <f>Schedule!G$11</f>
        <v>Cadiz</v>
      </c>
      <c r="G8" s="121" t="str">
        <f>Schedule!H$11</f>
        <v>ESCAD</v>
      </c>
      <c r="H8" s="124">
        <v>2207</v>
      </c>
      <c r="I8" s="124" t="s">
        <v>91</v>
      </c>
      <c r="J8" s="125">
        <v>59</v>
      </c>
      <c r="K8" s="126">
        <v>0.3611111111111111</v>
      </c>
      <c r="L8" s="127">
        <f>Table1[[#This Row],[Depart]]+Table1[[#This Row],[Dur''n]]</f>
        <v>0.54861111111111116</v>
      </c>
      <c r="M8" s="127">
        <v>0.1875</v>
      </c>
      <c r="N8" s="128">
        <v>52</v>
      </c>
      <c r="O8" s="129"/>
      <c r="P8" s="130"/>
      <c r="Q8" s="130">
        <v>1</v>
      </c>
      <c r="R8" s="131">
        <v>50</v>
      </c>
      <c r="S8" s="131"/>
      <c r="T8" s="132"/>
      <c r="U8" s="133" t="s">
        <v>51</v>
      </c>
      <c r="V8" s="12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</row>
    <row r="9" spans="1:42" s="135" customFormat="1" ht="24.95" hidden="1" customHeight="1" x14ac:dyDescent="0.2">
      <c r="A9" s="121">
        <f>Schedule!B$11</f>
        <v>45634</v>
      </c>
      <c r="B9" s="122">
        <f>Schedule!C$11</f>
        <v>45634</v>
      </c>
      <c r="C9" s="121" t="str">
        <f>Schedule!D$11</f>
        <v>B</v>
      </c>
      <c r="D9" s="123">
        <f>Schedule!E$11</f>
        <v>0.29166666666666669</v>
      </c>
      <c r="E9" s="123">
        <f>Schedule!F$11</f>
        <v>0.70833333333333337</v>
      </c>
      <c r="F9" s="121" t="str">
        <f>Schedule!G$11</f>
        <v>Cadiz</v>
      </c>
      <c r="G9" s="121" t="str">
        <f>Schedule!H$11</f>
        <v>ESCAD</v>
      </c>
      <c r="H9" s="124">
        <v>2208</v>
      </c>
      <c r="I9" s="124" t="s">
        <v>92</v>
      </c>
      <c r="J9" s="125">
        <v>45</v>
      </c>
      <c r="K9" s="126">
        <v>0.36805555555555558</v>
      </c>
      <c r="L9" s="127">
        <f>Table1[[#This Row],[Depart]]+Table1[[#This Row],[Dur''n]]</f>
        <v>0.55555555555555558</v>
      </c>
      <c r="M9" s="127">
        <v>0.1875</v>
      </c>
      <c r="N9" s="128">
        <v>162</v>
      </c>
      <c r="O9" s="129"/>
      <c r="P9" s="130"/>
      <c r="Q9" s="130">
        <v>4</v>
      </c>
      <c r="R9" s="131">
        <v>180</v>
      </c>
      <c r="S9" s="131"/>
      <c r="T9" s="132"/>
      <c r="U9" s="133"/>
      <c r="V9" s="12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</row>
    <row r="10" spans="1:42" s="135" customFormat="1" ht="24.95" hidden="1" customHeight="1" x14ac:dyDescent="0.2">
      <c r="A10" s="121">
        <f>Schedule!B$11</f>
        <v>45634</v>
      </c>
      <c r="B10" s="122">
        <f>Schedule!C$11</f>
        <v>45634</v>
      </c>
      <c r="C10" s="121" t="str">
        <f>Schedule!D$11</f>
        <v>B</v>
      </c>
      <c r="D10" s="123">
        <f>Schedule!E$11</f>
        <v>0.29166666666666669</v>
      </c>
      <c r="E10" s="123">
        <f>Schedule!F$11</f>
        <v>0.70833333333333337</v>
      </c>
      <c r="F10" s="121" t="str">
        <f>Schedule!G$11</f>
        <v>Cadiz</v>
      </c>
      <c r="G10" s="121" t="str">
        <f>Schedule!H$11</f>
        <v>ESCAD</v>
      </c>
      <c r="H10" s="124">
        <v>2209</v>
      </c>
      <c r="I10" s="124" t="s">
        <v>93</v>
      </c>
      <c r="J10" s="125">
        <v>19</v>
      </c>
      <c r="K10" s="126">
        <v>0.41666666666666669</v>
      </c>
      <c r="L10" s="127">
        <f>Table1[[#This Row],[Depart]]+Table1[[#This Row],[Dur''n]]</f>
        <v>0.54166666666666674</v>
      </c>
      <c r="M10" s="127">
        <v>0.125</v>
      </c>
      <c r="N10" s="128">
        <v>65</v>
      </c>
      <c r="O10" s="129"/>
      <c r="P10" s="130"/>
      <c r="Q10" s="130">
        <v>3</v>
      </c>
      <c r="R10" s="131">
        <v>90</v>
      </c>
      <c r="S10" s="131"/>
      <c r="T10" s="132"/>
      <c r="U10" s="133" t="s">
        <v>51</v>
      </c>
      <c r="V10" s="124" t="s">
        <v>142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</row>
    <row r="11" spans="1:42" s="135" customFormat="1" ht="24.95" hidden="1" customHeight="1" x14ac:dyDescent="0.2">
      <c r="A11" s="121">
        <f>Schedule!B$12</f>
        <v>45635</v>
      </c>
      <c r="B11" s="122">
        <f>Schedule!C$12</f>
        <v>45635</v>
      </c>
      <c r="C11" s="121" t="str">
        <f>Schedule!D$12</f>
        <v>B</v>
      </c>
      <c r="D11" s="123">
        <f>Schedule!E$12</f>
        <v>0.29166666666666669</v>
      </c>
      <c r="E11" s="123">
        <f>Schedule!F$12</f>
        <v>0.54166666666666663</v>
      </c>
      <c r="F11" s="121" t="str">
        <f>Schedule!G$12</f>
        <v>Casablanca</v>
      </c>
      <c r="G11" s="121" t="str">
        <f>Schedule!H$12</f>
        <v>MACAS</v>
      </c>
      <c r="H11" s="124">
        <v>2210</v>
      </c>
      <c r="I11" s="172" t="s">
        <v>140</v>
      </c>
      <c r="J11" s="125">
        <v>209</v>
      </c>
      <c r="K11" s="126">
        <v>0.375</v>
      </c>
      <c r="L11" s="127" t="s">
        <v>1</v>
      </c>
      <c r="M11" s="127" t="s">
        <v>94</v>
      </c>
      <c r="N11" s="128">
        <v>48</v>
      </c>
      <c r="O11" s="129">
        <v>0</v>
      </c>
      <c r="P11" s="130">
        <v>2</v>
      </c>
      <c r="Q11" s="130" t="s">
        <v>224</v>
      </c>
      <c r="R11" s="131">
        <v>48</v>
      </c>
      <c r="S11" s="131" t="s">
        <v>225</v>
      </c>
      <c r="T11" s="143" t="s">
        <v>139</v>
      </c>
      <c r="U11" s="133" t="s">
        <v>51</v>
      </c>
      <c r="V11" s="12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</row>
    <row r="12" spans="1:42" s="135" customFormat="1" ht="24.95" hidden="1" customHeight="1" x14ac:dyDescent="0.2">
      <c r="A12" s="121">
        <f>Schedule!B$12</f>
        <v>45635</v>
      </c>
      <c r="B12" s="122">
        <f>Schedule!C$12</f>
        <v>45635</v>
      </c>
      <c r="C12" s="121" t="str">
        <f>Schedule!D$12</f>
        <v>B</v>
      </c>
      <c r="D12" s="123">
        <f>Schedule!E$12</f>
        <v>0.29166666666666669</v>
      </c>
      <c r="E12" s="123">
        <f>Schedule!F$12</f>
        <v>0.54166666666666663</v>
      </c>
      <c r="F12" s="121" t="str">
        <f>Schedule!G$12</f>
        <v>Casablanca</v>
      </c>
      <c r="G12" s="121" t="str">
        <f>Schedule!H$12</f>
        <v>MACAS</v>
      </c>
      <c r="H12" s="124">
        <v>2211</v>
      </c>
      <c r="I12" s="124" t="s">
        <v>95</v>
      </c>
      <c r="J12" s="125">
        <v>45</v>
      </c>
      <c r="K12" s="126">
        <v>0.3125</v>
      </c>
      <c r="L12" s="126">
        <f>Table1[[#This Row],[Depart]]+Table1[[#This Row],[Dur''n]]</f>
        <v>0.5</v>
      </c>
      <c r="M12" s="127">
        <v>0.1875</v>
      </c>
      <c r="N12" s="128">
        <v>141</v>
      </c>
      <c r="O12" s="129">
        <v>0</v>
      </c>
      <c r="P12" s="130">
        <v>2</v>
      </c>
      <c r="Q12" s="130">
        <v>2</v>
      </c>
      <c r="R12" s="131">
        <v>80</v>
      </c>
      <c r="S12" s="131"/>
      <c r="T12" s="132"/>
      <c r="U12" s="133"/>
      <c r="V12" s="12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</row>
    <row r="13" spans="1:42" s="135" customFormat="1" ht="24.95" hidden="1" customHeight="1" x14ac:dyDescent="0.2">
      <c r="A13" s="121">
        <f>Schedule!B$12</f>
        <v>45635</v>
      </c>
      <c r="B13" s="122">
        <f>Schedule!C$12</f>
        <v>45635</v>
      </c>
      <c r="C13" s="121" t="str">
        <f>Schedule!D$12</f>
        <v>B</v>
      </c>
      <c r="D13" s="123">
        <f>Schedule!E$12</f>
        <v>0.29166666666666669</v>
      </c>
      <c r="E13" s="123">
        <f>Schedule!F$12</f>
        <v>0.54166666666666663</v>
      </c>
      <c r="F13" s="121" t="str">
        <f>Schedule!G$12</f>
        <v>Casablanca</v>
      </c>
      <c r="G13" s="121" t="str">
        <f>Schedule!H$12</f>
        <v>MACAS</v>
      </c>
      <c r="H13" s="124">
        <v>2211</v>
      </c>
      <c r="I13" s="124" t="s">
        <v>95</v>
      </c>
      <c r="J13" s="125">
        <v>45</v>
      </c>
      <c r="K13" s="126">
        <v>0.31944444444444448</v>
      </c>
      <c r="L13" s="126">
        <f>Table1[[#This Row],[Depart]]+Table1[[#This Row],[Dur''n]]</f>
        <v>0.50694444444444442</v>
      </c>
      <c r="M13" s="127">
        <v>0.1875</v>
      </c>
      <c r="N13" s="128"/>
      <c r="O13" s="129">
        <v>0</v>
      </c>
      <c r="P13" s="130">
        <v>2</v>
      </c>
      <c r="Q13" s="130">
        <v>2</v>
      </c>
      <c r="R13" s="131">
        <v>80</v>
      </c>
      <c r="S13" s="131"/>
      <c r="T13" s="132"/>
      <c r="U13" s="133"/>
      <c r="V13" s="12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</row>
    <row r="14" spans="1:42" s="135" customFormat="1" ht="24.95" hidden="1" customHeight="1" x14ac:dyDescent="0.2">
      <c r="A14" s="121">
        <f>Schedule!B$12</f>
        <v>45635</v>
      </c>
      <c r="B14" s="122">
        <f>Schedule!C$12</f>
        <v>45635</v>
      </c>
      <c r="C14" s="121" t="str">
        <f>Schedule!D$12</f>
        <v>B</v>
      </c>
      <c r="D14" s="123">
        <f>Schedule!E$12</f>
        <v>0.29166666666666669</v>
      </c>
      <c r="E14" s="123">
        <f>Schedule!F$12</f>
        <v>0.54166666666666663</v>
      </c>
      <c r="F14" s="121" t="str">
        <f>Schedule!G$12</f>
        <v>Casablanca</v>
      </c>
      <c r="G14" s="121" t="str">
        <f>Schedule!H$12</f>
        <v>MACAS</v>
      </c>
      <c r="H14" s="124">
        <v>2212</v>
      </c>
      <c r="I14" s="124" t="s">
        <v>67</v>
      </c>
      <c r="J14" s="125">
        <v>35</v>
      </c>
      <c r="K14" s="126">
        <v>0.34722222222222227</v>
      </c>
      <c r="L14" s="126">
        <f>Table1[[#This Row],[Depart]]+Table1[[#This Row],[Dur''n]]</f>
        <v>0.51388888888888895</v>
      </c>
      <c r="M14" s="127">
        <v>0.16666666666666666</v>
      </c>
      <c r="N14" s="128">
        <v>261</v>
      </c>
      <c r="O14" s="129">
        <v>0</v>
      </c>
      <c r="P14" s="130">
        <v>4</v>
      </c>
      <c r="Q14" s="130">
        <v>4</v>
      </c>
      <c r="R14" s="131">
        <v>160</v>
      </c>
      <c r="S14" s="131"/>
      <c r="T14" s="132"/>
      <c r="U14" s="133" t="s">
        <v>51</v>
      </c>
      <c r="V14" s="12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</row>
    <row r="15" spans="1:42" s="135" customFormat="1" ht="24.95" hidden="1" customHeight="1" x14ac:dyDescent="0.2">
      <c r="A15" s="121">
        <f>Schedule!B$12</f>
        <v>45635</v>
      </c>
      <c r="B15" s="122">
        <f>Schedule!C$12</f>
        <v>45635</v>
      </c>
      <c r="C15" s="121" t="str">
        <f>Schedule!D$12</f>
        <v>B</v>
      </c>
      <c r="D15" s="123">
        <f>Schedule!E$12</f>
        <v>0.29166666666666669</v>
      </c>
      <c r="E15" s="123">
        <f>Schedule!F$12</f>
        <v>0.54166666666666663</v>
      </c>
      <c r="F15" s="121" t="str">
        <f>Schedule!G$12</f>
        <v>Casablanca</v>
      </c>
      <c r="G15" s="121" t="str">
        <f>Schedule!H$12</f>
        <v>MACAS</v>
      </c>
      <c r="H15" s="124">
        <v>2212</v>
      </c>
      <c r="I15" s="124" t="s">
        <v>67</v>
      </c>
      <c r="J15" s="125">
        <v>35</v>
      </c>
      <c r="K15" s="126">
        <v>0.35416666666666669</v>
      </c>
      <c r="L15" s="126">
        <f>Table1[[#This Row],[Depart]]+Table1[[#This Row],[Dur''n]]</f>
        <v>0.52083333333333337</v>
      </c>
      <c r="M15" s="127">
        <v>0.16666666666666666</v>
      </c>
      <c r="N15" s="128"/>
      <c r="O15" s="129">
        <v>0</v>
      </c>
      <c r="P15" s="130">
        <v>3</v>
      </c>
      <c r="Q15" s="130">
        <v>3</v>
      </c>
      <c r="R15" s="131">
        <v>120</v>
      </c>
      <c r="S15" s="131"/>
      <c r="T15" s="132"/>
      <c r="U15" s="133" t="s">
        <v>51</v>
      </c>
      <c r="V15" s="12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</row>
    <row r="16" spans="1:42" s="135" customFormat="1" ht="24.95" hidden="1" customHeight="1" x14ac:dyDescent="0.2">
      <c r="A16" s="121">
        <f>Schedule!B$13</f>
        <v>45636</v>
      </c>
      <c r="B16" s="122">
        <f>Schedule!C$13</f>
        <v>45636</v>
      </c>
      <c r="C16" s="121" t="str">
        <f>Schedule!D$13</f>
        <v>B</v>
      </c>
      <c r="D16" s="123">
        <f>Schedule!E$13</f>
        <v>0.29166666666666669</v>
      </c>
      <c r="E16" s="123">
        <f>Schedule!F$13</f>
        <v>0.875</v>
      </c>
      <c r="F16" s="121" t="str">
        <f>Schedule!G13</f>
        <v>Agadir</v>
      </c>
      <c r="G16" s="121" t="str">
        <f>Schedule!H$13</f>
        <v>MAAGA</v>
      </c>
      <c r="H16" s="124">
        <v>2214</v>
      </c>
      <c r="I16" s="124" t="s">
        <v>96</v>
      </c>
      <c r="J16" s="125">
        <v>79</v>
      </c>
      <c r="K16" s="126">
        <v>0.33333333333333331</v>
      </c>
      <c r="L16" s="127">
        <f>Table1[[#This Row],[Depart]]+Table1[[#This Row],[Dur''n]]</f>
        <v>0.83333333333333326</v>
      </c>
      <c r="M16" s="127">
        <v>0.5</v>
      </c>
      <c r="N16" s="128">
        <v>39</v>
      </c>
      <c r="O16" s="129">
        <v>0</v>
      </c>
      <c r="P16" s="130">
        <v>1</v>
      </c>
      <c r="Q16" s="130">
        <v>1</v>
      </c>
      <c r="R16" s="131">
        <v>45</v>
      </c>
      <c r="S16" s="131" t="s">
        <v>53</v>
      </c>
      <c r="T16" s="132"/>
      <c r="U16" s="133" t="s">
        <v>51</v>
      </c>
      <c r="V16" s="12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</row>
    <row r="17" spans="1:42" s="135" customFormat="1" ht="24.95" hidden="1" customHeight="1" x14ac:dyDescent="0.2">
      <c r="A17" s="121">
        <f>Schedule!B$13</f>
        <v>45636</v>
      </c>
      <c r="B17" s="122">
        <f>Schedule!C$13</f>
        <v>45636</v>
      </c>
      <c r="C17" s="121" t="str">
        <f>Schedule!D$13</f>
        <v>B</v>
      </c>
      <c r="D17" s="123">
        <f>Schedule!E$13</f>
        <v>0.29166666666666669</v>
      </c>
      <c r="E17" s="123">
        <f>Schedule!F$13</f>
        <v>0.875</v>
      </c>
      <c r="F17" s="121" t="str">
        <f>Schedule!G$13</f>
        <v>Agadir</v>
      </c>
      <c r="G17" s="121" t="str">
        <f>Schedule!H$13</f>
        <v>MAAGA</v>
      </c>
      <c r="H17" s="124">
        <v>2215</v>
      </c>
      <c r="I17" s="124" t="s">
        <v>97</v>
      </c>
      <c r="J17" s="125">
        <v>75</v>
      </c>
      <c r="K17" s="126">
        <v>0.34027777777777773</v>
      </c>
      <c r="L17" s="127">
        <f>Table1[[#This Row],[Depart]]+Table1[[#This Row],[Dur''n]]</f>
        <v>0.79861111111111105</v>
      </c>
      <c r="M17" s="127">
        <v>0.45833333333333331</v>
      </c>
      <c r="N17" s="128">
        <v>19</v>
      </c>
      <c r="O17" s="129">
        <v>0</v>
      </c>
      <c r="P17" s="130">
        <v>1</v>
      </c>
      <c r="Q17" s="130">
        <v>1</v>
      </c>
      <c r="R17" s="131">
        <v>45</v>
      </c>
      <c r="S17" s="131" t="s">
        <v>53</v>
      </c>
      <c r="T17" s="132"/>
      <c r="U17" s="133" t="s">
        <v>51</v>
      </c>
      <c r="V17" s="12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</row>
    <row r="18" spans="1:42" s="135" customFormat="1" ht="24.95" hidden="1" customHeight="1" x14ac:dyDescent="0.2">
      <c r="A18" s="121">
        <f>Schedule!B$13</f>
        <v>45636</v>
      </c>
      <c r="B18" s="122">
        <f>Schedule!C$13</f>
        <v>45636</v>
      </c>
      <c r="C18" s="121" t="str">
        <f>Schedule!D$13</f>
        <v>B</v>
      </c>
      <c r="D18" s="123">
        <f>Schedule!E$13</f>
        <v>0.29166666666666669</v>
      </c>
      <c r="E18" s="123">
        <f>Schedule!F$13</f>
        <v>0.875</v>
      </c>
      <c r="F18" s="121" t="str">
        <f>Schedule!G$13</f>
        <v>Agadir</v>
      </c>
      <c r="G18" s="121" t="str">
        <f>Schedule!H$13</f>
        <v>MAAGA</v>
      </c>
      <c r="H18" s="124">
        <v>2216</v>
      </c>
      <c r="I18" s="124" t="s">
        <v>98</v>
      </c>
      <c r="J18" s="125">
        <v>73</v>
      </c>
      <c r="K18" s="126">
        <v>0.34722222222222227</v>
      </c>
      <c r="L18" s="127">
        <f>Table1[[#This Row],[Depart]]+Table1[[#This Row],[Dur''n]]</f>
        <v>0.68055555555555558</v>
      </c>
      <c r="M18" s="127">
        <v>0.33333333333333331</v>
      </c>
      <c r="N18" s="128">
        <v>30</v>
      </c>
      <c r="O18" s="129">
        <v>0</v>
      </c>
      <c r="P18" s="130">
        <v>1</v>
      </c>
      <c r="Q18" s="130">
        <v>8</v>
      </c>
      <c r="R18" s="131">
        <v>60</v>
      </c>
      <c r="S18" s="131" t="s">
        <v>53</v>
      </c>
      <c r="T18" s="132"/>
      <c r="U18" s="133" t="s">
        <v>51</v>
      </c>
      <c r="V18" s="12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</row>
    <row r="19" spans="1:42" s="135" customFormat="1" ht="24.95" hidden="1" customHeight="1" x14ac:dyDescent="0.2">
      <c r="A19" s="121">
        <f>Schedule!B$13</f>
        <v>45636</v>
      </c>
      <c r="B19" s="122">
        <f>Schedule!C$13</f>
        <v>45636</v>
      </c>
      <c r="C19" s="121" t="str">
        <f>Schedule!D$13</f>
        <v>B</v>
      </c>
      <c r="D19" s="123">
        <f>Schedule!E$13</f>
        <v>0.29166666666666669</v>
      </c>
      <c r="E19" s="123">
        <f>Schedule!F$13</f>
        <v>0.875</v>
      </c>
      <c r="F19" s="121" t="str">
        <f>Schedule!G$13</f>
        <v>Agadir</v>
      </c>
      <c r="G19" s="121" t="str">
        <f>Schedule!H$13</f>
        <v>MAAGA</v>
      </c>
      <c r="H19" s="124">
        <v>2218</v>
      </c>
      <c r="I19" s="124" t="s">
        <v>100</v>
      </c>
      <c r="J19" s="125">
        <v>32</v>
      </c>
      <c r="K19" s="126">
        <v>0.3888888888888889</v>
      </c>
      <c r="L19" s="127">
        <f>Table1[[#This Row],[Depart]]+Table1[[#This Row],[Dur''n]]</f>
        <v>0.55555555555555558</v>
      </c>
      <c r="M19" s="127">
        <v>0.16666666666666666</v>
      </c>
      <c r="N19" s="128">
        <v>98</v>
      </c>
      <c r="O19" s="129">
        <v>0</v>
      </c>
      <c r="P19" s="130">
        <v>3</v>
      </c>
      <c r="Q19" s="130">
        <v>3</v>
      </c>
      <c r="R19" s="131">
        <v>120</v>
      </c>
      <c r="S19" s="131"/>
      <c r="T19" s="132"/>
      <c r="U19" s="133" t="s">
        <v>51</v>
      </c>
      <c r="V19" s="12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</row>
    <row r="20" spans="1:42" s="135" customFormat="1" ht="24.95" hidden="1" customHeight="1" x14ac:dyDescent="0.2">
      <c r="A20" s="121">
        <f>Schedule!B$13</f>
        <v>45636</v>
      </c>
      <c r="B20" s="122">
        <f>Schedule!C$13</f>
        <v>45636</v>
      </c>
      <c r="C20" s="121" t="str">
        <f>Schedule!D$13</f>
        <v>B</v>
      </c>
      <c r="D20" s="123">
        <f>Schedule!E$13</f>
        <v>0.29166666666666669</v>
      </c>
      <c r="E20" s="123">
        <f>Schedule!F$13</f>
        <v>0.875</v>
      </c>
      <c r="F20" s="121" t="str">
        <f>Schedule!G$13</f>
        <v>Agadir</v>
      </c>
      <c r="G20" s="121" t="str">
        <f>Schedule!H$13</f>
        <v>MAAGA</v>
      </c>
      <c r="H20" s="124">
        <v>2219</v>
      </c>
      <c r="I20" s="135" t="s">
        <v>101</v>
      </c>
      <c r="J20" s="125">
        <v>29</v>
      </c>
      <c r="K20" s="126">
        <v>0.39583333333333331</v>
      </c>
      <c r="L20" s="127">
        <f>Table1[[#This Row],[Depart]]+Table1[[#This Row],[Dur''n]]</f>
        <v>0.52083333333333326</v>
      </c>
      <c r="M20" s="127">
        <v>0.125</v>
      </c>
      <c r="N20" s="128">
        <v>120</v>
      </c>
      <c r="O20" s="129">
        <v>0</v>
      </c>
      <c r="P20" s="130">
        <v>3</v>
      </c>
      <c r="Q20" s="130">
        <v>3</v>
      </c>
      <c r="R20" s="131">
        <v>120</v>
      </c>
      <c r="S20" s="131"/>
      <c r="T20" s="132"/>
      <c r="U20" s="133"/>
      <c r="V20" s="12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</row>
    <row r="21" spans="1:42" s="135" customFormat="1" ht="24.95" hidden="1" customHeight="1" x14ac:dyDescent="0.2">
      <c r="A21" s="121">
        <f>Schedule!B$13</f>
        <v>45636</v>
      </c>
      <c r="B21" s="122">
        <f>Schedule!C$13</f>
        <v>45636</v>
      </c>
      <c r="C21" s="121" t="str">
        <f>Schedule!D$13</f>
        <v>B</v>
      </c>
      <c r="D21" s="123">
        <f>Schedule!E$13</f>
        <v>0.29166666666666669</v>
      </c>
      <c r="E21" s="123">
        <f>Schedule!F$13</f>
        <v>0.875</v>
      </c>
      <c r="F21" s="121" t="str">
        <f>Schedule!G$13</f>
        <v>Agadir</v>
      </c>
      <c r="G21" s="121" t="str">
        <f>Schedule!H$13</f>
        <v>MAAGA</v>
      </c>
      <c r="H21" s="124">
        <v>2219</v>
      </c>
      <c r="I21" s="135" t="s">
        <v>101</v>
      </c>
      <c r="J21" s="125">
        <v>29</v>
      </c>
      <c r="K21" s="126">
        <v>0.40277777777777773</v>
      </c>
      <c r="L21" s="127">
        <f>Table1[[#This Row],[Depart]]+Table1[[#This Row],[Dur''n]]</f>
        <v>0.52777777777777768</v>
      </c>
      <c r="M21" s="127">
        <v>0.125</v>
      </c>
      <c r="N21" s="128">
        <v>57</v>
      </c>
      <c r="O21" s="129">
        <v>0</v>
      </c>
      <c r="P21" s="130">
        <v>2</v>
      </c>
      <c r="Q21" s="130">
        <v>2</v>
      </c>
      <c r="R21" s="131">
        <v>80</v>
      </c>
      <c r="S21" s="131"/>
      <c r="T21" s="132"/>
      <c r="U21" s="133"/>
      <c r="V21" s="12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</row>
    <row r="22" spans="1:42" s="135" customFormat="1" ht="24.95" hidden="1" customHeight="1" x14ac:dyDescent="0.2">
      <c r="A22" s="121">
        <f>Schedule!B$13</f>
        <v>45636</v>
      </c>
      <c r="B22" s="122">
        <f>Schedule!C$13</f>
        <v>45636</v>
      </c>
      <c r="C22" s="121" t="str">
        <f>Schedule!D$13</f>
        <v>B</v>
      </c>
      <c r="D22" s="123">
        <f>Schedule!E$13</f>
        <v>0.29166666666666669</v>
      </c>
      <c r="E22" s="123">
        <f>Schedule!F$13</f>
        <v>0.875</v>
      </c>
      <c r="F22" s="121" t="str">
        <f>Schedule!G$13</f>
        <v>Agadir</v>
      </c>
      <c r="G22" s="121" t="str">
        <f>Schedule!H$13</f>
        <v>MAAGA</v>
      </c>
      <c r="H22" s="124">
        <v>2217</v>
      </c>
      <c r="I22" s="124" t="s">
        <v>99</v>
      </c>
      <c r="J22" s="125">
        <v>39</v>
      </c>
      <c r="K22" s="126">
        <v>0.5625</v>
      </c>
      <c r="L22" s="127">
        <f>Table1[[#This Row],[Depart]]+Table1[[#This Row],[Dur''n]]</f>
        <v>0.77083333333333337</v>
      </c>
      <c r="M22" s="127">
        <v>0.20833333333333334</v>
      </c>
      <c r="N22" s="128">
        <v>70</v>
      </c>
      <c r="O22" s="129">
        <v>0</v>
      </c>
      <c r="P22" s="130">
        <v>2</v>
      </c>
      <c r="Q22" s="130">
        <v>2</v>
      </c>
      <c r="R22" s="131">
        <v>80</v>
      </c>
      <c r="S22" s="131"/>
      <c r="T22" s="132"/>
      <c r="U22" s="133" t="s">
        <v>51</v>
      </c>
      <c r="V22" s="12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</row>
    <row r="23" spans="1:42" s="135" customFormat="1" ht="24.95" hidden="1" customHeight="1" x14ac:dyDescent="0.2">
      <c r="A23" s="121">
        <f>Schedule!B$14</f>
        <v>45637</v>
      </c>
      <c r="B23" s="122">
        <f>Schedule!C$14</f>
        <v>45637</v>
      </c>
      <c r="C23" s="121" t="str">
        <f>Schedule!D$14</f>
        <v>B</v>
      </c>
      <c r="D23" s="123">
        <f>Schedule!E$14</f>
        <v>0.45833333333333331</v>
      </c>
      <c r="E23" s="123">
        <f>Schedule!F$14</f>
        <v>0.83333333333333337</v>
      </c>
      <c r="F23" s="121" t="str">
        <f>Schedule!G$14</f>
        <v>Arrecife, Lanzarote</v>
      </c>
      <c r="G23" s="121" t="str">
        <f>Schedule!H$14</f>
        <v>ESACE</v>
      </c>
      <c r="H23" s="136">
        <v>2226</v>
      </c>
      <c r="I23" s="135" t="s">
        <v>107</v>
      </c>
      <c r="J23" s="125">
        <v>73</v>
      </c>
      <c r="K23" s="126">
        <v>0.53472222222222221</v>
      </c>
      <c r="L23" s="127">
        <f>Table1[[#This Row],[Depart]]+Table1[[#This Row],[Dur''n]]</f>
        <v>0.65972222222222221</v>
      </c>
      <c r="M23" s="127">
        <v>0.125</v>
      </c>
      <c r="N23" s="128">
        <v>30</v>
      </c>
      <c r="O23" s="129">
        <v>0</v>
      </c>
      <c r="P23" s="137"/>
      <c r="Q23" s="137">
        <v>1</v>
      </c>
      <c r="R23" s="131">
        <v>30</v>
      </c>
      <c r="S23" s="131"/>
      <c r="T23" s="132" t="s">
        <v>141</v>
      </c>
      <c r="U23" s="133" t="s">
        <v>51</v>
      </c>
      <c r="V23" s="12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</row>
    <row r="24" spans="1:42" s="135" customFormat="1" ht="24.95" hidden="1" customHeight="1" x14ac:dyDescent="0.2">
      <c r="A24" s="121">
        <f>Schedule!B$14</f>
        <v>45637</v>
      </c>
      <c r="B24" s="122">
        <f>Schedule!C$14</f>
        <v>45637</v>
      </c>
      <c r="C24" s="121" t="str">
        <f>Schedule!D$14</f>
        <v>B</v>
      </c>
      <c r="D24" s="123">
        <f>Schedule!E$14</f>
        <v>0.45833333333333331</v>
      </c>
      <c r="E24" s="123">
        <f>Schedule!F$14</f>
        <v>0.83333333333333337</v>
      </c>
      <c r="F24" s="121" t="str">
        <f>Schedule!G$14</f>
        <v>Arrecife, Lanzarote</v>
      </c>
      <c r="G24" s="121" t="str">
        <f>Schedule!H$14</f>
        <v>ESACE</v>
      </c>
      <c r="H24" s="124">
        <v>2221</v>
      </c>
      <c r="I24" s="135" t="s">
        <v>102</v>
      </c>
      <c r="J24" s="125">
        <v>45</v>
      </c>
      <c r="K24" s="126">
        <v>0.54166666666666663</v>
      </c>
      <c r="L24" s="127">
        <f>Table1[[#This Row],[Depart]]+Table1[[#This Row],[Dur''n]]</f>
        <v>0.70833333333333326</v>
      </c>
      <c r="M24" s="127">
        <v>0.16666666666666666</v>
      </c>
      <c r="N24" s="128">
        <v>83</v>
      </c>
      <c r="O24" s="129">
        <v>0</v>
      </c>
      <c r="P24" s="130"/>
      <c r="Q24" s="130">
        <v>2</v>
      </c>
      <c r="R24" s="131">
        <v>100</v>
      </c>
      <c r="S24" s="131"/>
      <c r="T24" s="132"/>
      <c r="U24" s="133"/>
      <c r="V24" s="12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</row>
    <row r="25" spans="1:42" s="135" customFormat="1" ht="24.95" hidden="1" customHeight="1" x14ac:dyDescent="0.2">
      <c r="A25" s="121">
        <f>Schedule!B$14</f>
        <v>45637</v>
      </c>
      <c r="B25" s="122">
        <f>Schedule!C$14</f>
        <v>45637</v>
      </c>
      <c r="C25" s="121" t="str">
        <f>Schedule!D$14</f>
        <v>B</v>
      </c>
      <c r="D25" s="123">
        <f>Schedule!E$14</f>
        <v>0.45833333333333331</v>
      </c>
      <c r="E25" s="123">
        <f>Schedule!F$14</f>
        <v>0.83333333333333337</v>
      </c>
      <c r="F25" s="121" t="str">
        <f>Schedule!G$14</f>
        <v>Arrecife, Lanzarote</v>
      </c>
      <c r="G25" s="121" t="str">
        <f>Schedule!H$14</f>
        <v>ESACE</v>
      </c>
      <c r="H25" s="124">
        <v>2222</v>
      </c>
      <c r="I25" s="135" t="s">
        <v>103</v>
      </c>
      <c r="J25" s="125">
        <v>39</v>
      </c>
      <c r="K25" s="126">
        <v>0.54861111111111105</v>
      </c>
      <c r="L25" s="127">
        <f>Table1[[#This Row],[Depart]]+Table1[[#This Row],[Dur''n]]</f>
        <v>0.71527777777777768</v>
      </c>
      <c r="M25" s="127">
        <v>0.16666666666666666</v>
      </c>
      <c r="N25" s="128">
        <v>91</v>
      </c>
      <c r="O25" s="129">
        <v>0</v>
      </c>
      <c r="P25" s="130"/>
      <c r="Q25" s="130">
        <v>2</v>
      </c>
      <c r="R25" s="131">
        <v>100</v>
      </c>
      <c r="S25" s="131"/>
      <c r="T25" s="132"/>
      <c r="U25" s="133"/>
      <c r="V25" s="12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</row>
    <row r="26" spans="1:42" s="135" customFormat="1" ht="24.95" hidden="1" customHeight="1" x14ac:dyDescent="0.2">
      <c r="A26" s="121">
        <f>Schedule!B$14</f>
        <v>45637</v>
      </c>
      <c r="B26" s="122">
        <f>Schedule!C$14</f>
        <v>45637</v>
      </c>
      <c r="C26" s="121" t="str">
        <f>Schedule!D$14</f>
        <v>B</v>
      </c>
      <c r="D26" s="123">
        <f>Schedule!E$14</f>
        <v>0.45833333333333331</v>
      </c>
      <c r="E26" s="123">
        <f>Schedule!F$14</f>
        <v>0.83333333333333337</v>
      </c>
      <c r="F26" s="121" t="str">
        <f>Schedule!G$14</f>
        <v>Arrecife, Lanzarote</v>
      </c>
      <c r="G26" s="121" t="str">
        <f>Schedule!H$14</f>
        <v>ESACE</v>
      </c>
      <c r="H26" s="124">
        <v>2223</v>
      </c>
      <c r="I26" s="135" t="s">
        <v>104</v>
      </c>
      <c r="J26" s="125">
        <v>29</v>
      </c>
      <c r="K26" s="126">
        <v>0.55555555555555558</v>
      </c>
      <c r="L26" s="127">
        <f>Table1[[#This Row],[Depart]]+Table1[[#This Row],[Dur''n]]</f>
        <v>0.72222222222222221</v>
      </c>
      <c r="M26" s="127">
        <v>0.16666666666666666</v>
      </c>
      <c r="N26" s="128">
        <v>130</v>
      </c>
      <c r="O26" s="129">
        <v>0</v>
      </c>
      <c r="P26" s="130"/>
      <c r="Q26" s="130">
        <v>3</v>
      </c>
      <c r="R26" s="131">
        <v>150</v>
      </c>
      <c r="S26" s="131"/>
      <c r="T26" s="132"/>
      <c r="U26" s="133"/>
      <c r="V26" s="124"/>
    </row>
    <row r="27" spans="1:42" s="135" customFormat="1" ht="24.95" hidden="1" customHeight="1" x14ac:dyDescent="0.2">
      <c r="A27" s="121">
        <f>Schedule!B$14</f>
        <v>45637</v>
      </c>
      <c r="B27" s="122">
        <f>Schedule!C$14</f>
        <v>45637</v>
      </c>
      <c r="C27" s="121" t="str">
        <f>Schedule!D$14</f>
        <v>B</v>
      </c>
      <c r="D27" s="123">
        <f>Schedule!E$14</f>
        <v>0.45833333333333331</v>
      </c>
      <c r="E27" s="123">
        <f>Schedule!F$14</f>
        <v>0.83333333333333337</v>
      </c>
      <c r="F27" s="121" t="str">
        <f>Schedule!G$14</f>
        <v>Arrecife, Lanzarote</v>
      </c>
      <c r="G27" s="121" t="str">
        <f>Schedule!H$14</f>
        <v>ESACE</v>
      </c>
      <c r="H27" s="136">
        <v>2224</v>
      </c>
      <c r="I27" s="135" t="s">
        <v>105</v>
      </c>
      <c r="J27" s="125">
        <v>45</v>
      </c>
      <c r="K27" s="126">
        <v>0.5625</v>
      </c>
      <c r="L27" s="127">
        <f>Table1[[#This Row],[Depart]]+Table1[[#This Row],[Dur''n]]</f>
        <v>0.72916666666666663</v>
      </c>
      <c r="M27" s="127">
        <v>0.16666666666666666</v>
      </c>
      <c r="N27" s="128">
        <v>28</v>
      </c>
      <c r="O27" s="129">
        <v>0</v>
      </c>
      <c r="P27" s="130"/>
      <c r="Q27" s="130">
        <v>1</v>
      </c>
      <c r="R27" s="131">
        <v>50</v>
      </c>
      <c r="S27" s="131"/>
      <c r="T27" s="132"/>
      <c r="U27" s="133" t="s">
        <v>51</v>
      </c>
      <c r="V27" s="124"/>
    </row>
    <row r="28" spans="1:42" s="135" customFormat="1" ht="24.95" hidden="1" customHeight="1" x14ac:dyDescent="0.2">
      <c r="A28" s="121">
        <f>Schedule!B$14</f>
        <v>45637</v>
      </c>
      <c r="B28" s="122">
        <f>Schedule!C$14</f>
        <v>45637</v>
      </c>
      <c r="C28" s="121" t="str">
        <f>Schedule!D$14</f>
        <v>B</v>
      </c>
      <c r="D28" s="123">
        <f>Schedule!E$14</f>
        <v>0.45833333333333331</v>
      </c>
      <c r="E28" s="123">
        <f>Schedule!F$14</f>
        <v>0.83333333333333337</v>
      </c>
      <c r="F28" s="121" t="str">
        <f>Schedule!G$14</f>
        <v>Arrecife, Lanzarote</v>
      </c>
      <c r="G28" s="121" t="str">
        <f>Schedule!H$14</f>
        <v>ESACE</v>
      </c>
      <c r="H28" s="136">
        <v>2225</v>
      </c>
      <c r="I28" s="135" t="s">
        <v>106</v>
      </c>
      <c r="J28" s="125">
        <v>19</v>
      </c>
      <c r="K28" s="126">
        <v>0.56944444444444442</v>
      </c>
      <c r="L28" s="127">
        <f>Table1[[#This Row],[Depart]]+Table1[[#This Row],[Dur''n]]</f>
        <v>0.73611111111111105</v>
      </c>
      <c r="M28" s="127">
        <v>0.16666666666666666</v>
      </c>
      <c r="N28" s="128">
        <v>56</v>
      </c>
      <c r="O28" s="129">
        <v>0</v>
      </c>
      <c r="P28" s="130"/>
      <c r="Q28" s="137" t="s">
        <v>219</v>
      </c>
      <c r="R28" s="131">
        <v>65</v>
      </c>
      <c r="S28" s="131"/>
      <c r="T28" s="132"/>
      <c r="U28" s="133"/>
      <c r="V28" s="124"/>
    </row>
    <row r="29" spans="1:42" s="135" customFormat="1" ht="24.95" hidden="1" customHeight="1" x14ac:dyDescent="0.2">
      <c r="A29" s="121">
        <f>Schedule!B$15</f>
        <v>45638</v>
      </c>
      <c r="B29" s="122">
        <f>Schedule!C$15</f>
        <v>45638</v>
      </c>
      <c r="C29" s="121" t="str">
        <f>Schedule!D$15</f>
        <v>B</v>
      </c>
      <c r="D29" s="123">
        <f>Schedule!E$15</f>
        <v>0.33333333333333331</v>
      </c>
      <c r="E29" s="123">
        <f>Schedule!F$15</f>
        <v>0.91666666666666663</v>
      </c>
      <c r="F29" s="121" t="str">
        <f>Schedule!G$15</f>
        <v>Santa Cruz de Tenerife</v>
      </c>
      <c r="G29" s="121" t="str">
        <f>Schedule!H$15</f>
        <v>ESSCT</v>
      </c>
      <c r="H29" s="136">
        <v>2229</v>
      </c>
      <c r="I29" s="135" t="s">
        <v>111</v>
      </c>
      <c r="J29" s="125">
        <v>39</v>
      </c>
      <c r="K29" s="126">
        <v>0.40277777777777773</v>
      </c>
      <c r="L29" s="127">
        <f>Table1[[#This Row],[Depart]]+Table1[[#This Row],[Dur''n]]</f>
        <v>0.56944444444444442</v>
      </c>
      <c r="M29" s="127">
        <v>0.16666666666666666</v>
      </c>
      <c r="N29" s="128">
        <v>89</v>
      </c>
      <c r="O29" s="129">
        <v>0</v>
      </c>
      <c r="P29" s="130"/>
      <c r="Q29" s="130">
        <v>2</v>
      </c>
      <c r="R29" s="131">
        <v>100</v>
      </c>
      <c r="S29" s="131"/>
      <c r="T29" s="132"/>
      <c r="U29" s="133"/>
      <c r="V29" s="124"/>
    </row>
    <row r="30" spans="1:42" s="135" customFormat="1" ht="24.95" hidden="1" customHeight="1" x14ac:dyDescent="0.2">
      <c r="A30" s="121">
        <f>Schedule!B$15</f>
        <v>45638</v>
      </c>
      <c r="B30" s="122">
        <f>Schedule!C$15</f>
        <v>45638</v>
      </c>
      <c r="C30" s="121" t="str">
        <f>Schedule!D$15</f>
        <v>B</v>
      </c>
      <c r="D30" s="123">
        <f>Schedule!E$15</f>
        <v>0.33333333333333331</v>
      </c>
      <c r="E30" s="123">
        <f>Schedule!F$15</f>
        <v>0.91666666666666663</v>
      </c>
      <c r="F30" s="121" t="str">
        <f>Schedule!G$15</f>
        <v>Santa Cruz de Tenerife</v>
      </c>
      <c r="G30" s="121" t="str">
        <f>Schedule!H$15</f>
        <v>ESSCT</v>
      </c>
      <c r="H30" s="136">
        <v>2228</v>
      </c>
      <c r="I30" s="135" t="s">
        <v>110</v>
      </c>
      <c r="J30" s="125">
        <v>29</v>
      </c>
      <c r="K30" s="126">
        <v>0.40972222222222227</v>
      </c>
      <c r="L30" s="127">
        <f>Table1[[#This Row],[Depart]]+Table1[[#This Row],[Dur''n]]</f>
        <v>0.57638888888888895</v>
      </c>
      <c r="M30" s="127">
        <v>0.16666666666666666</v>
      </c>
      <c r="N30" s="128">
        <v>81</v>
      </c>
      <c r="O30" s="129">
        <v>0</v>
      </c>
      <c r="P30" s="130"/>
      <c r="Q30" s="130">
        <v>2</v>
      </c>
      <c r="R30" s="131">
        <v>100</v>
      </c>
      <c r="S30" s="131"/>
      <c r="T30" s="132"/>
      <c r="U30" s="133"/>
      <c r="V30" s="124"/>
    </row>
    <row r="31" spans="1:42" s="135" customFormat="1" ht="24.95" hidden="1" customHeight="1" x14ac:dyDescent="0.2">
      <c r="A31" s="121">
        <f>Schedule!B$15</f>
        <v>45638</v>
      </c>
      <c r="B31" s="122">
        <f>Schedule!C$15</f>
        <v>45638</v>
      </c>
      <c r="C31" s="121" t="str">
        <f>Schedule!D$15</f>
        <v>B</v>
      </c>
      <c r="D31" s="123">
        <f>Schedule!E$15</f>
        <v>0.33333333333333331</v>
      </c>
      <c r="E31" s="123">
        <f>Schedule!F$15</f>
        <v>0.91666666666666663</v>
      </c>
      <c r="F31" s="121" t="str">
        <f>Schedule!G$15</f>
        <v>Santa Cruz de Tenerife</v>
      </c>
      <c r="G31" s="121" t="str">
        <f>Schedule!H$15</f>
        <v>ESSCT</v>
      </c>
      <c r="H31" s="136">
        <v>2226</v>
      </c>
      <c r="I31" s="135" t="s">
        <v>108</v>
      </c>
      <c r="J31" s="125">
        <v>69</v>
      </c>
      <c r="K31" s="126">
        <v>0.41666666666666669</v>
      </c>
      <c r="L31" s="127">
        <f>Table1[[#This Row],[Depart]]+Table1[[#This Row],[Dur''n]]</f>
        <v>0.75</v>
      </c>
      <c r="M31" s="127">
        <v>0.33333333333333331</v>
      </c>
      <c r="N31" s="128">
        <v>100</v>
      </c>
      <c r="O31" s="129">
        <v>0</v>
      </c>
      <c r="P31" s="130"/>
      <c r="Q31" s="130">
        <v>3</v>
      </c>
      <c r="R31" s="131">
        <v>120</v>
      </c>
      <c r="S31" s="131" t="s">
        <v>53</v>
      </c>
      <c r="T31" s="132"/>
      <c r="U31" s="133"/>
      <c r="V31" s="124"/>
    </row>
    <row r="32" spans="1:42" s="135" customFormat="1" ht="24.95" hidden="1" customHeight="1" x14ac:dyDescent="0.2">
      <c r="A32" s="121">
        <f>Schedule!B$15</f>
        <v>45638</v>
      </c>
      <c r="B32" s="122">
        <f>Schedule!C$15</f>
        <v>45638</v>
      </c>
      <c r="C32" s="121" t="str">
        <f>Schedule!D$15</f>
        <v>B</v>
      </c>
      <c r="D32" s="123">
        <f>Schedule!E$15</f>
        <v>0.33333333333333331</v>
      </c>
      <c r="E32" s="123">
        <f>Schedule!F$15</f>
        <v>0.91666666666666663</v>
      </c>
      <c r="F32" s="121" t="str">
        <f>Schedule!G$15</f>
        <v>Santa Cruz de Tenerife</v>
      </c>
      <c r="G32" s="121" t="str">
        <f>Schedule!H$15</f>
        <v>ESSCT</v>
      </c>
      <c r="H32" s="136">
        <v>2227</v>
      </c>
      <c r="I32" s="135" t="s">
        <v>109</v>
      </c>
      <c r="J32" s="125">
        <v>39</v>
      </c>
      <c r="K32" s="126">
        <v>0.60416666666666663</v>
      </c>
      <c r="L32" s="127">
        <f>Table1[[#This Row],[Depart]]+Table1[[#This Row],[Dur''n]]</f>
        <v>0.79166666666666663</v>
      </c>
      <c r="M32" s="127">
        <v>0.1875</v>
      </c>
      <c r="N32" s="128">
        <v>35</v>
      </c>
      <c r="O32" s="129">
        <v>0</v>
      </c>
      <c r="P32" s="130"/>
      <c r="Q32" s="130">
        <v>1</v>
      </c>
      <c r="R32" s="131">
        <v>50</v>
      </c>
      <c r="S32" s="131"/>
      <c r="T32" s="132"/>
      <c r="U32" s="133"/>
      <c r="V32" s="124"/>
    </row>
    <row r="33" spans="1:22" s="135" customFormat="1" ht="24.95" hidden="1" customHeight="1" x14ac:dyDescent="0.2">
      <c r="A33" s="121">
        <f>Schedule!B$16</f>
        <v>45639</v>
      </c>
      <c r="B33" s="122">
        <f>Schedule!C$16</f>
        <v>45639</v>
      </c>
      <c r="C33" s="121" t="str">
        <f>Schedule!D$16</f>
        <v>B</v>
      </c>
      <c r="D33" s="123">
        <f>Schedule!E$16</f>
        <v>0.33333333333333331</v>
      </c>
      <c r="E33" s="123">
        <f>Schedule!F$16</f>
        <v>0.95833333333333337</v>
      </c>
      <c r="F33" s="121" t="str">
        <f>Schedule!G$16</f>
        <v>San Sebastian de la Gomera</v>
      </c>
      <c r="G33" s="121" t="str">
        <f>Schedule!H$16</f>
        <v>ESSSG</v>
      </c>
      <c r="H33" s="136">
        <v>2232</v>
      </c>
      <c r="I33" s="135" t="s">
        <v>113</v>
      </c>
      <c r="J33" s="125">
        <v>39</v>
      </c>
      <c r="K33" s="126">
        <v>0.36458333333333331</v>
      </c>
      <c r="L33" s="127">
        <f>Table1[[#This Row],[Depart]]+Table1[[#This Row],[Dur''n]]</f>
        <v>0.55208333333333326</v>
      </c>
      <c r="M33" s="127">
        <v>0.1875</v>
      </c>
      <c r="N33" s="128">
        <v>44</v>
      </c>
      <c r="O33" s="129">
        <v>0</v>
      </c>
      <c r="P33" s="130">
        <v>2</v>
      </c>
      <c r="Q33" s="130">
        <v>2</v>
      </c>
      <c r="R33" s="131">
        <v>48</v>
      </c>
      <c r="S33" s="131"/>
      <c r="T33" s="132"/>
      <c r="U33" s="133" t="s">
        <v>51</v>
      </c>
      <c r="V33" s="124"/>
    </row>
    <row r="34" spans="1:22" s="135" customFormat="1" ht="24.95" hidden="1" customHeight="1" x14ac:dyDescent="0.2">
      <c r="A34" s="121">
        <f>Schedule!B$16</f>
        <v>45639</v>
      </c>
      <c r="B34" s="122">
        <f>Schedule!C$16</f>
        <v>45639</v>
      </c>
      <c r="C34" s="121" t="str">
        <f>Schedule!D$16</f>
        <v>B</v>
      </c>
      <c r="D34" s="123">
        <f>Schedule!E$16</f>
        <v>0.33333333333333331</v>
      </c>
      <c r="E34" s="123">
        <f>Schedule!F$16</f>
        <v>0.95833333333333337</v>
      </c>
      <c r="F34" s="121" t="str">
        <f>Schedule!G$16</f>
        <v>San Sebastian de la Gomera</v>
      </c>
      <c r="G34" s="121" t="str">
        <f>Schedule!H$16</f>
        <v>ESSSG</v>
      </c>
      <c r="H34" s="136">
        <v>2234</v>
      </c>
      <c r="I34" s="135" t="s">
        <v>115</v>
      </c>
      <c r="J34" s="125">
        <v>35</v>
      </c>
      <c r="K34" s="126">
        <v>0.375</v>
      </c>
      <c r="L34" s="127">
        <f>Table1[[#This Row],[Depart]]+Table1[[#This Row],[Dur''n]]</f>
        <v>0.54166666666666663</v>
      </c>
      <c r="M34" s="127">
        <v>0.16666666666666666</v>
      </c>
      <c r="N34" s="128">
        <v>143</v>
      </c>
      <c r="O34" s="129">
        <v>0</v>
      </c>
      <c r="P34" s="130"/>
      <c r="Q34" s="130">
        <v>3</v>
      </c>
      <c r="R34" s="131">
        <v>150</v>
      </c>
      <c r="S34" s="131"/>
      <c r="T34" s="132"/>
      <c r="U34" s="133"/>
      <c r="V34" s="124"/>
    </row>
    <row r="35" spans="1:22" s="135" customFormat="1" ht="24.95" hidden="1" customHeight="1" x14ac:dyDescent="0.2">
      <c r="A35" s="121">
        <f>Schedule!B$16</f>
        <v>45639</v>
      </c>
      <c r="B35" s="122">
        <f>Schedule!C$16</f>
        <v>45639</v>
      </c>
      <c r="C35" s="121" t="str">
        <f>Schedule!D$16</f>
        <v>B</v>
      </c>
      <c r="D35" s="123">
        <f>Schedule!E$16</f>
        <v>0.33333333333333331</v>
      </c>
      <c r="E35" s="123">
        <f>Schedule!F$16</f>
        <v>0.95833333333333337</v>
      </c>
      <c r="F35" s="121" t="str">
        <f>Schedule!G$16</f>
        <v>San Sebastian de la Gomera</v>
      </c>
      <c r="G35" s="121" t="str">
        <f>Schedule!H$16</f>
        <v>ESSSG</v>
      </c>
      <c r="H35" s="136">
        <v>2233</v>
      </c>
      <c r="I35" s="135" t="s">
        <v>114</v>
      </c>
      <c r="J35" s="125">
        <v>35</v>
      </c>
      <c r="K35" s="126">
        <v>0.38194444444444442</v>
      </c>
      <c r="L35" s="127">
        <f>Table1[[#This Row],[Depart]]+Table1[[#This Row],[Dur''n]]</f>
        <v>0.54861111111111105</v>
      </c>
      <c r="M35" s="127">
        <v>0.16666666666666666</v>
      </c>
      <c r="N35" s="128">
        <v>89</v>
      </c>
      <c r="O35" s="129">
        <v>0</v>
      </c>
      <c r="P35" s="130"/>
      <c r="Q35" s="130">
        <v>2</v>
      </c>
      <c r="R35" s="131">
        <v>100</v>
      </c>
      <c r="S35" s="131"/>
      <c r="T35" s="132"/>
      <c r="U35" s="133"/>
      <c r="V35" s="124"/>
    </row>
    <row r="36" spans="1:22" s="135" customFormat="1" ht="24.95" hidden="1" customHeight="1" x14ac:dyDescent="0.2">
      <c r="A36" s="121">
        <f>Schedule!B$16</f>
        <v>45639</v>
      </c>
      <c r="B36" s="122">
        <f>Schedule!C$16</f>
        <v>45639</v>
      </c>
      <c r="C36" s="121" t="str">
        <f>Schedule!D$16</f>
        <v>B</v>
      </c>
      <c r="D36" s="123">
        <f>Schedule!E$16</f>
        <v>0.33333333333333331</v>
      </c>
      <c r="E36" s="123">
        <f>Schedule!F$16</f>
        <v>0.95833333333333337</v>
      </c>
      <c r="F36" s="121" t="str">
        <f>Schedule!G$16</f>
        <v>San Sebastian de la Gomera</v>
      </c>
      <c r="G36" s="121" t="str">
        <f>Schedule!H$16</f>
        <v>ESSSG</v>
      </c>
      <c r="H36" s="136">
        <v>2231</v>
      </c>
      <c r="I36" s="135" t="s">
        <v>112</v>
      </c>
      <c r="J36" s="125">
        <v>65</v>
      </c>
      <c r="K36" s="126">
        <v>0.3888888888888889</v>
      </c>
      <c r="L36" s="127">
        <f>Table1[[#This Row],[Depart]]+Table1[[#This Row],[Dur''n]]</f>
        <v>0.72222222222222221</v>
      </c>
      <c r="M36" s="127">
        <v>0.33333333333333331</v>
      </c>
      <c r="N36" s="128">
        <v>95</v>
      </c>
      <c r="O36" s="129">
        <v>0</v>
      </c>
      <c r="P36" s="130"/>
      <c r="Q36" s="130">
        <v>3</v>
      </c>
      <c r="R36" s="131">
        <v>120</v>
      </c>
      <c r="S36" s="131" t="s">
        <v>53</v>
      </c>
      <c r="T36" s="132"/>
      <c r="U36" s="133" t="s">
        <v>51</v>
      </c>
      <c r="V36" s="124"/>
    </row>
    <row r="37" spans="1:22" s="135" customFormat="1" ht="24.95" hidden="1" customHeight="1" x14ac:dyDescent="0.2">
      <c r="A37" s="121">
        <f>Schedule!B$17</f>
        <v>45640</v>
      </c>
      <c r="B37" s="122">
        <f>Schedule!C$17</f>
        <v>45640</v>
      </c>
      <c r="C37" s="121" t="str">
        <f>Schedule!D$17</f>
        <v>B</v>
      </c>
      <c r="D37" s="123">
        <f>Schedule!E$17</f>
        <v>0.33333333333333331</v>
      </c>
      <c r="E37" s="123">
        <f>Schedule!F$17</f>
        <v>0.75</v>
      </c>
      <c r="F37" s="121" t="str">
        <f>Schedule!G$17</f>
        <v>Santa Cruz de La Palma</v>
      </c>
      <c r="G37" s="121" t="str">
        <f>Schedule!H$17</f>
        <v>ESSCP</v>
      </c>
      <c r="H37" s="136">
        <v>2235</v>
      </c>
      <c r="I37" s="135" t="s">
        <v>116</v>
      </c>
      <c r="J37" s="125">
        <v>45</v>
      </c>
      <c r="K37" s="126">
        <v>0.36805555555555558</v>
      </c>
      <c r="L37" s="127">
        <f>Table1[[#This Row],[Depart]]+Table1[[#This Row],[Dur''n]]</f>
        <v>0.55555555555555558</v>
      </c>
      <c r="M37" s="127">
        <v>0.1875</v>
      </c>
      <c r="N37" s="128">
        <v>91</v>
      </c>
      <c r="O37" s="129">
        <v>0</v>
      </c>
      <c r="P37" s="130"/>
      <c r="Q37" s="130">
        <v>2</v>
      </c>
      <c r="R37" s="131">
        <v>100</v>
      </c>
      <c r="S37" s="131"/>
      <c r="T37" s="132"/>
      <c r="U37" s="133" t="s">
        <v>51</v>
      </c>
      <c r="V37" s="124"/>
    </row>
    <row r="38" spans="1:22" s="135" customFormat="1" ht="24.95" hidden="1" customHeight="1" x14ac:dyDescent="0.2">
      <c r="A38" s="121">
        <f>Schedule!B$17</f>
        <v>45640</v>
      </c>
      <c r="B38" s="122">
        <f>Schedule!C$17</f>
        <v>45640</v>
      </c>
      <c r="C38" s="121" t="str">
        <f>Schedule!D$17</f>
        <v>B</v>
      </c>
      <c r="D38" s="123">
        <f>Schedule!E$17</f>
        <v>0.33333333333333331</v>
      </c>
      <c r="E38" s="123">
        <f>Schedule!F$17</f>
        <v>0.75</v>
      </c>
      <c r="F38" s="121" t="str">
        <f>Schedule!G$17</f>
        <v>Santa Cruz de La Palma</v>
      </c>
      <c r="G38" s="121" t="str">
        <f>Schedule!H$17</f>
        <v>ESSCP</v>
      </c>
      <c r="H38" s="136">
        <v>2237</v>
      </c>
      <c r="I38" s="135" t="s">
        <v>118</v>
      </c>
      <c r="J38" s="125">
        <v>45</v>
      </c>
      <c r="K38" s="126">
        <v>0.38194444444444442</v>
      </c>
      <c r="L38" s="127">
        <f>Table1[[#This Row],[Depart]]+Table1[[#This Row],[Dur''n]]</f>
        <v>0.46527777777777773</v>
      </c>
      <c r="M38" s="127">
        <v>8.3333333333333329E-2</v>
      </c>
      <c r="N38" s="128">
        <v>40</v>
      </c>
      <c r="O38" s="129">
        <v>0</v>
      </c>
      <c r="P38" s="130"/>
      <c r="Q38" s="130">
        <v>1</v>
      </c>
      <c r="R38" s="131">
        <v>50</v>
      </c>
      <c r="S38" s="131"/>
      <c r="T38" s="132"/>
      <c r="U38" s="133"/>
      <c r="V38" s="124"/>
    </row>
    <row r="39" spans="1:22" s="135" customFormat="1" ht="24.95" hidden="1" customHeight="1" x14ac:dyDescent="0.2">
      <c r="A39" s="121">
        <f>Schedule!B$17</f>
        <v>45640</v>
      </c>
      <c r="B39" s="122">
        <f>Schedule!C$17</f>
        <v>45640</v>
      </c>
      <c r="C39" s="121" t="str">
        <f>Schedule!D$17</f>
        <v>B</v>
      </c>
      <c r="D39" s="123">
        <f>Schedule!E$17</f>
        <v>0.33333333333333331</v>
      </c>
      <c r="E39" s="123">
        <f>Schedule!F$17</f>
        <v>0.75</v>
      </c>
      <c r="F39" s="121" t="str">
        <f>Schedule!G$17</f>
        <v>Santa Cruz de La Palma</v>
      </c>
      <c r="G39" s="121" t="str">
        <f>Schedule!H$17</f>
        <v>ESSCP</v>
      </c>
      <c r="H39" s="136">
        <v>2238</v>
      </c>
      <c r="I39" s="135" t="s">
        <v>119</v>
      </c>
      <c r="J39" s="125">
        <v>29</v>
      </c>
      <c r="K39" s="126">
        <v>0.39583333333333331</v>
      </c>
      <c r="L39" s="127">
        <f>Table1[[#This Row],[Depart]]+Table1[[#This Row],[Dur''n]]</f>
        <v>0.45833333333333331</v>
      </c>
      <c r="M39" s="127">
        <v>6.25E-2</v>
      </c>
      <c r="N39" s="128">
        <v>40</v>
      </c>
      <c r="O39" s="129">
        <v>0</v>
      </c>
      <c r="P39" s="130"/>
      <c r="Q39" s="130">
        <v>1</v>
      </c>
      <c r="R39" s="131">
        <v>40</v>
      </c>
      <c r="S39" s="131"/>
      <c r="T39" s="132"/>
      <c r="U39" s="133"/>
      <c r="V39" s="124"/>
    </row>
    <row r="40" spans="1:22" s="135" customFormat="1" ht="24.95" hidden="1" customHeight="1" x14ac:dyDescent="0.2">
      <c r="A40" s="121">
        <f>Schedule!B$17</f>
        <v>45640</v>
      </c>
      <c r="B40" s="122">
        <f>Schedule!C$17</f>
        <v>45640</v>
      </c>
      <c r="C40" s="121" t="str">
        <f>Schedule!D$17</f>
        <v>B</v>
      </c>
      <c r="D40" s="123">
        <f>Schedule!E$17</f>
        <v>0.33333333333333331</v>
      </c>
      <c r="E40" s="123">
        <f>Schedule!F$17</f>
        <v>0.75</v>
      </c>
      <c r="F40" s="121" t="str">
        <f>Schedule!G$17</f>
        <v>Santa Cruz de La Palma</v>
      </c>
      <c r="G40" s="121" t="str">
        <f>Schedule!H$17</f>
        <v>ESSCP</v>
      </c>
      <c r="H40" s="136">
        <v>2237</v>
      </c>
      <c r="I40" s="135" t="s">
        <v>118</v>
      </c>
      <c r="J40" s="125">
        <v>45</v>
      </c>
      <c r="K40" s="126">
        <v>0.47222222222222227</v>
      </c>
      <c r="L40" s="127">
        <f>Table1[[#This Row],[Depart]]+Table1[[#This Row],[Dur''n]]</f>
        <v>0.55555555555555558</v>
      </c>
      <c r="M40" s="127">
        <v>8.3333333333333329E-2</v>
      </c>
      <c r="N40" s="128">
        <v>38</v>
      </c>
      <c r="O40" s="129">
        <v>0</v>
      </c>
      <c r="P40" s="130"/>
      <c r="Q40" s="130">
        <v>1</v>
      </c>
      <c r="R40" s="131">
        <v>50</v>
      </c>
      <c r="S40" s="131"/>
      <c r="T40" s="132"/>
      <c r="U40" s="133"/>
      <c r="V40" s="124"/>
    </row>
    <row r="41" spans="1:22" s="135" customFormat="1" ht="24.95" hidden="1" customHeight="1" x14ac:dyDescent="0.2">
      <c r="A41" s="121">
        <f>Schedule!B$17</f>
        <v>45640</v>
      </c>
      <c r="B41" s="122">
        <f>Schedule!C$17</f>
        <v>45640</v>
      </c>
      <c r="C41" s="121" t="str">
        <f>Schedule!D$17</f>
        <v>B</v>
      </c>
      <c r="D41" s="123">
        <f>Schedule!E$17</f>
        <v>0.33333333333333331</v>
      </c>
      <c r="E41" s="123">
        <f>Schedule!F$17</f>
        <v>0.75</v>
      </c>
      <c r="F41" s="121" t="str">
        <f>Schedule!G$17</f>
        <v>Santa Cruz de La Palma</v>
      </c>
      <c r="G41" s="121" t="str">
        <f>Schedule!H$17</f>
        <v>ESSCP</v>
      </c>
      <c r="H41" s="136">
        <v>2238</v>
      </c>
      <c r="I41" s="135" t="s">
        <v>119</v>
      </c>
      <c r="J41" s="125">
        <v>29</v>
      </c>
      <c r="K41" s="126">
        <v>0.47916666666666669</v>
      </c>
      <c r="L41" s="127">
        <f>Table1[[#This Row],[Depart]]+Table1[[#This Row],[Dur''n]]</f>
        <v>0.54166666666666674</v>
      </c>
      <c r="M41" s="127">
        <v>6.25E-2</v>
      </c>
      <c r="N41" s="128">
        <v>35</v>
      </c>
      <c r="O41" s="129">
        <v>0</v>
      </c>
      <c r="P41" s="130"/>
      <c r="Q41" s="130">
        <v>1</v>
      </c>
      <c r="R41" s="131">
        <v>40</v>
      </c>
      <c r="S41" s="131"/>
      <c r="T41" s="132"/>
      <c r="U41" s="133"/>
      <c r="V41" s="124"/>
    </row>
    <row r="42" spans="1:22" s="135" customFormat="1" ht="24.95" hidden="1" customHeight="1" x14ac:dyDescent="0.2">
      <c r="A42" s="121">
        <f>Schedule!B$17</f>
        <v>45640</v>
      </c>
      <c r="B42" s="122">
        <f>Schedule!C$17</f>
        <v>45640</v>
      </c>
      <c r="C42" s="121" t="str">
        <f>Schedule!D$17</f>
        <v>B</v>
      </c>
      <c r="D42" s="123">
        <f>Schedule!E$17</f>
        <v>0.33333333333333331</v>
      </c>
      <c r="E42" s="123">
        <f>Schedule!F$17</f>
        <v>0.75</v>
      </c>
      <c r="F42" s="121" t="str">
        <f>Schedule!G$17</f>
        <v>Santa Cruz de La Palma</v>
      </c>
      <c r="G42" s="121" t="str">
        <f>Schedule!H$17</f>
        <v>ESSCP</v>
      </c>
      <c r="H42" s="136">
        <v>2238</v>
      </c>
      <c r="I42" s="135" t="s">
        <v>119</v>
      </c>
      <c r="J42" s="125">
        <v>29</v>
      </c>
      <c r="K42" s="126">
        <v>0.5625</v>
      </c>
      <c r="L42" s="127">
        <f>Table1[[#This Row],[Depart]]+Table1[[#This Row],[Dur''n]]</f>
        <v>0.625</v>
      </c>
      <c r="M42" s="127">
        <v>6.25E-2</v>
      </c>
      <c r="N42" s="128">
        <v>35</v>
      </c>
      <c r="O42" s="129">
        <v>0</v>
      </c>
      <c r="P42" s="130"/>
      <c r="Q42" s="130">
        <v>1</v>
      </c>
      <c r="R42" s="131">
        <v>40</v>
      </c>
      <c r="S42" s="131"/>
      <c r="T42" s="132"/>
      <c r="U42" s="133"/>
      <c r="V42" s="124"/>
    </row>
    <row r="43" spans="1:22" s="135" customFormat="1" ht="24.95" hidden="1" customHeight="1" x14ac:dyDescent="0.2">
      <c r="A43" s="121">
        <f>Schedule!B$17</f>
        <v>45640</v>
      </c>
      <c r="B43" s="122">
        <f>Schedule!C$17</f>
        <v>45640</v>
      </c>
      <c r="C43" s="121" t="str">
        <f>Schedule!D$17</f>
        <v>B</v>
      </c>
      <c r="D43" s="123">
        <f>Schedule!E$17</f>
        <v>0.33333333333333331</v>
      </c>
      <c r="E43" s="123">
        <f>Schedule!F$17</f>
        <v>0.75</v>
      </c>
      <c r="F43" s="121" t="str">
        <f>Schedule!G$17</f>
        <v>Santa Cruz de La Palma</v>
      </c>
      <c r="G43" s="121" t="str">
        <f>Schedule!H$17</f>
        <v>ESSCP</v>
      </c>
      <c r="H43" s="136">
        <v>2236</v>
      </c>
      <c r="I43" s="135" t="s">
        <v>117</v>
      </c>
      <c r="J43" s="125">
        <v>45</v>
      </c>
      <c r="K43" s="126">
        <v>0.56944444444444442</v>
      </c>
      <c r="L43" s="127">
        <f>Table1[[#This Row],[Depart]]+Table1[[#This Row],[Dur''n]]</f>
        <v>0.73611111111111105</v>
      </c>
      <c r="M43" s="127">
        <v>0.16666666666666666</v>
      </c>
      <c r="N43" s="128">
        <v>77</v>
      </c>
      <c r="O43" s="129">
        <v>0</v>
      </c>
      <c r="P43" s="130"/>
      <c r="Q43" s="130">
        <v>2</v>
      </c>
      <c r="R43" s="131">
        <v>100</v>
      </c>
      <c r="S43" s="131"/>
      <c r="T43" s="132"/>
      <c r="U43" s="133" t="s">
        <v>36</v>
      </c>
      <c r="V43" s="124"/>
    </row>
    <row r="44" spans="1:22" s="135" customFormat="1" ht="24.95" customHeight="1" x14ac:dyDescent="0.2">
      <c r="A44" s="121">
        <f>Schedule!B$18</f>
        <v>45641</v>
      </c>
      <c r="B44" s="122">
        <f>Schedule!C$18</f>
        <v>45641</v>
      </c>
      <c r="C44" s="121" t="str">
        <f>Schedule!D$18</f>
        <v>B</v>
      </c>
      <c r="D44" s="123">
        <f>Schedule!E$18</f>
        <v>0.60416666666666663</v>
      </c>
      <c r="E44" s="123" t="str">
        <f>Schedule!F$18</f>
        <v>-</v>
      </c>
      <c r="F44" s="121" t="str">
        <f>Schedule!G$18</f>
        <v>Funchal, Madeira</v>
      </c>
      <c r="G44" s="121" t="str">
        <f>Schedule!H$18</f>
        <v>PTFNC</v>
      </c>
      <c r="H44" s="136">
        <v>2243</v>
      </c>
      <c r="I44" s="135" t="s">
        <v>120</v>
      </c>
      <c r="J44" s="125">
        <v>25</v>
      </c>
      <c r="K44" s="126">
        <v>0.54861111111111105</v>
      </c>
      <c r="L44" s="127">
        <f>Table1[[#This Row],[Depart]]+Table1[[#This Row],[Dur''n]]</f>
        <v>0.71527777777777768</v>
      </c>
      <c r="M44" s="127">
        <v>0.16666666666666666</v>
      </c>
      <c r="N44" s="128">
        <v>27</v>
      </c>
      <c r="O44" s="129">
        <v>0</v>
      </c>
      <c r="P44" s="130"/>
      <c r="Q44" s="130">
        <v>1</v>
      </c>
      <c r="R44" s="131">
        <v>45</v>
      </c>
      <c r="S44" s="131"/>
      <c r="T44" s="132"/>
      <c r="U44" s="133" t="s">
        <v>51</v>
      </c>
      <c r="V44" s="124"/>
    </row>
    <row r="45" spans="1:22" s="135" customFormat="1" ht="24.95" customHeight="1" x14ac:dyDescent="0.2">
      <c r="A45" s="121">
        <f>Schedule!B$18</f>
        <v>45641</v>
      </c>
      <c r="B45" s="122">
        <f>Schedule!C$18</f>
        <v>45641</v>
      </c>
      <c r="C45" s="121" t="str">
        <f>Schedule!D$18</f>
        <v>B</v>
      </c>
      <c r="D45" s="123">
        <f>Schedule!E$18</f>
        <v>0.60416666666666663</v>
      </c>
      <c r="E45" s="123" t="str">
        <f>Schedule!F$18</f>
        <v>-</v>
      </c>
      <c r="F45" s="121" t="str">
        <f>Schedule!G$18</f>
        <v>Funchal, Madeira</v>
      </c>
      <c r="G45" s="121" t="str">
        <f>Schedule!H$18</f>
        <v>PTFNC</v>
      </c>
      <c r="H45" s="136">
        <v>2244</v>
      </c>
      <c r="I45" s="135" t="s">
        <v>121</v>
      </c>
      <c r="J45" s="125">
        <v>39</v>
      </c>
      <c r="K45" s="126">
        <v>0.5625</v>
      </c>
      <c r="L45" s="127">
        <f>Table1[[#This Row],[Depart]]+Table1[[#This Row],[Dur''n]]</f>
        <v>0.72916666666666663</v>
      </c>
      <c r="M45" s="127">
        <v>0.16666666666666666</v>
      </c>
      <c r="N45" s="128">
        <v>67</v>
      </c>
      <c r="O45" s="129">
        <v>0</v>
      </c>
      <c r="P45" s="130"/>
      <c r="Q45" s="130">
        <v>2</v>
      </c>
      <c r="R45" s="131">
        <v>90</v>
      </c>
      <c r="S45" s="131"/>
      <c r="T45" s="132"/>
      <c r="U45" s="133" t="s">
        <v>51</v>
      </c>
      <c r="V45" s="124"/>
    </row>
    <row r="46" spans="1:22" s="135" customFormat="1" ht="24.95" customHeight="1" x14ac:dyDescent="0.2">
      <c r="A46" s="121">
        <f>Schedule!B$18</f>
        <v>45641</v>
      </c>
      <c r="B46" s="122">
        <f>Schedule!C$18</f>
        <v>45641</v>
      </c>
      <c r="C46" s="121" t="str">
        <f>Schedule!D$18</f>
        <v>B</v>
      </c>
      <c r="D46" s="123">
        <f>Schedule!E$18</f>
        <v>0.60416666666666663</v>
      </c>
      <c r="E46" s="123" t="str">
        <f>Schedule!F$18</f>
        <v>-</v>
      </c>
      <c r="F46" s="121" t="str">
        <f>Schedule!G$18</f>
        <v>Funchal, Madeira</v>
      </c>
      <c r="G46" s="121" t="str">
        <f>Schedule!H$18</f>
        <v>PTFNC</v>
      </c>
      <c r="H46" s="136">
        <v>2245</v>
      </c>
      <c r="I46" s="135" t="s">
        <v>122</v>
      </c>
      <c r="J46" s="125">
        <v>29</v>
      </c>
      <c r="K46" s="126">
        <v>0.57638888888888895</v>
      </c>
      <c r="L46" s="127">
        <f>Table1[[#This Row],[Depart]]+Table1[[#This Row],[Dur''n]]</f>
        <v>0.72222222222222232</v>
      </c>
      <c r="M46" s="127">
        <v>0.14583333333333334</v>
      </c>
      <c r="N46" s="162">
        <v>55</v>
      </c>
      <c r="O46" s="129">
        <v>0</v>
      </c>
      <c r="P46" s="130"/>
      <c r="Q46" s="130">
        <v>1</v>
      </c>
      <c r="R46" s="131">
        <v>50</v>
      </c>
      <c r="S46" s="131"/>
      <c r="T46" s="132"/>
      <c r="U46" s="133" t="s">
        <v>51</v>
      </c>
      <c r="V46" s="124"/>
    </row>
    <row r="47" spans="1:22" s="135" customFormat="1" ht="24.95" customHeight="1" x14ac:dyDescent="0.2">
      <c r="A47" s="121">
        <f>Schedule!B$18</f>
        <v>45641</v>
      </c>
      <c r="B47" s="122">
        <f>Schedule!C$18</f>
        <v>45641</v>
      </c>
      <c r="C47" s="121" t="str">
        <f>Schedule!D$18</f>
        <v>B</v>
      </c>
      <c r="D47" s="123">
        <f>Schedule!E$18</f>
        <v>0.60416666666666663</v>
      </c>
      <c r="E47" s="123" t="str">
        <f>Schedule!F$18</f>
        <v>-</v>
      </c>
      <c r="F47" s="121" t="str">
        <f>Schedule!G$18</f>
        <v>Funchal, Madeira</v>
      </c>
      <c r="G47" s="121" t="str">
        <f>Schedule!H$18</f>
        <v>PTFNC</v>
      </c>
      <c r="H47" s="136">
        <v>2246</v>
      </c>
      <c r="I47" s="135" t="s">
        <v>123</v>
      </c>
      <c r="J47" s="125">
        <v>29</v>
      </c>
      <c r="K47" s="126">
        <v>0.55555555555555558</v>
      </c>
      <c r="L47" s="127">
        <f>Table1[[#This Row],[Depart]]+Table1[[#This Row],[Dur''n]]</f>
        <v>0.72222222222222221</v>
      </c>
      <c r="M47" s="127">
        <v>0.16666666666666666</v>
      </c>
      <c r="N47" s="128">
        <v>24</v>
      </c>
      <c r="O47" s="129">
        <v>0</v>
      </c>
      <c r="P47" s="130"/>
      <c r="Q47" s="130">
        <v>1</v>
      </c>
      <c r="R47" s="131">
        <v>50</v>
      </c>
      <c r="S47" s="131"/>
      <c r="T47" s="132"/>
      <c r="U47" s="133" t="s">
        <v>51</v>
      </c>
      <c r="V47" s="124"/>
    </row>
    <row r="48" spans="1:22" s="135" customFormat="1" ht="24.95" customHeight="1" x14ac:dyDescent="0.2">
      <c r="A48" s="121">
        <f>Schedule!B$18</f>
        <v>45641</v>
      </c>
      <c r="B48" s="122">
        <f>Schedule!C$18</f>
        <v>45641</v>
      </c>
      <c r="C48" s="121" t="str">
        <f>Schedule!D$18</f>
        <v>B</v>
      </c>
      <c r="D48" s="123">
        <f>Schedule!E$18</f>
        <v>0.60416666666666663</v>
      </c>
      <c r="E48" s="123" t="str">
        <f>Schedule!F$18</f>
        <v>-</v>
      </c>
      <c r="F48" s="121" t="str">
        <f>Schedule!G$18</f>
        <v>Funchal, Madeira</v>
      </c>
      <c r="G48" s="121" t="str">
        <f>Schedule!H$18</f>
        <v>PTFNC</v>
      </c>
      <c r="H48" s="136">
        <v>2247</v>
      </c>
      <c r="I48" s="135" t="s">
        <v>124</v>
      </c>
      <c r="J48" s="125">
        <v>55</v>
      </c>
      <c r="K48" s="126">
        <v>0.56944444444444442</v>
      </c>
      <c r="L48" s="127">
        <f>Table1[[#This Row],[Depart]]+Table1[[#This Row],[Dur''n]]</f>
        <v>0.73611111111111105</v>
      </c>
      <c r="M48" s="127">
        <v>0.16666666666666666</v>
      </c>
      <c r="N48" s="128">
        <v>24</v>
      </c>
      <c r="O48" s="129">
        <v>0</v>
      </c>
      <c r="P48" s="130"/>
      <c r="Q48" s="130">
        <v>6</v>
      </c>
      <c r="R48" s="131">
        <v>30</v>
      </c>
      <c r="S48" s="131"/>
      <c r="T48" s="132"/>
      <c r="U48" s="133" t="s">
        <v>51</v>
      </c>
      <c r="V48" s="124"/>
    </row>
    <row r="49" spans="1:22" s="135" customFormat="1" ht="24.95" customHeight="1" x14ac:dyDescent="0.2">
      <c r="A49" s="121">
        <f>Schedule!B$18</f>
        <v>45641</v>
      </c>
      <c r="B49" s="122">
        <f>Schedule!C$18</f>
        <v>45641</v>
      </c>
      <c r="C49" s="121" t="str">
        <f>Schedule!D$18</f>
        <v>B</v>
      </c>
      <c r="D49" s="123">
        <f>Schedule!E$18</f>
        <v>0.60416666666666663</v>
      </c>
      <c r="E49" s="123" t="str">
        <f>Schedule!F$18</f>
        <v>-</v>
      </c>
      <c r="F49" s="121" t="str">
        <f>Schedule!G$18</f>
        <v>Funchal, Madeira</v>
      </c>
      <c r="G49" s="121" t="str">
        <f>Schedule!H$18</f>
        <v>PTFNC</v>
      </c>
      <c r="H49" s="136">
        <v>2248</v>
      </c>
      <c r="I49" s="135" t="s">
        <v>125</v>
      </c>
      <c r="J49" s="125">
        <v>29</v>
      </c>
      <c r="K49" s="126">
        <v>0.79861111111111116</v>
      </c>
      <c r="L49" s="127">
        <f>Table1[[#This Row],[Depart]]+Table1[[#This Row],[Dur''n]]</f>
        <v>0.90277777777777779</v>
      </c>
      <c r="M49" s="127">
        <v>0.10416666666666667</v>
      </c>
      <c r="N49" s="128">
        <v>62</v>
      </c>
      <c r="O49" s="129">
        <v>0</v>
      </c>
      <c r="P49" s="130"/>
      <c r="Q49" s="130">
        <v>2</v>
      </c>
      <c r="R49" s="131">
        <v>90</v>
      </c>
      <c r="S49" s="131"/>
      <c r="T49" s="132"/>
      <c r="U49" s="133"/>
      <c r="V49" s="124"/>
    </row>
    <row r="50" spans="1:22" s="135" customFormat="1" ht="24.95" customHeight="1" x14ac:dyDescent="0.2">
      <c r="A50" s="121">
        <f>Schedule!B$18</f>
        <v>45641</v>
      </c>
      <c r="B50" s="122">
        <f>Schedule!C$18</f>
        <v>45641</v>
      </c>
      <c r="C50" s="121" t="str">
        <f>Schedule!D$18</f>
        <v>B</v>
      </c>
      <c r="D50" s="123">
        <f>Schedule!E$18</f>
        <v>0.60416666666666663</v>
      </c>
      <c r="E50" s="123" t="str">
        <f>Schedule!F$18</f>
        <v>-</v>
      </c>
      <c r="F50" s="121" t="str">
        <f>Schedule!G$18</f>
        <v>Funchal, Madeira</v>
      </c>
      <c r="G50" s="121" t="str">
        <f>Schedule!H$18</f>
        <v>PTFNC</v>
      </c>
      <c r="H50" s="136">
        <v>2248</v>
      </c>
      <c r="I50" s="135" t="s">
        <v>125</v>
      </c>
      <c r="J50" s="125">
        <v>29</v>
      </c>
      <c r="K50" s="126">
        <v>0.81944444444444453</v>
      </c>
      <c r="L50" s="127">
        <f>Table1[[#This Row],[Depart]]+Table1[[#This Row],[Dur''n]]</f>
        <v>0.92361111111111116</v>
      </c>
      <c r="M50" s="127">
        <v>0.10416666666666667</v>
      </c>
      <c r="N50" s="128">
        <v>63</v>
      </c>
      <c r="O50" s="129">
        <v>0</v>
      </c>
      <c r="P50" s="130"/>
      <c r="Q50" s="130">
        <v>2</v>
      </c>
      <c r="R50" s="131">
        <v>90</v>
      </c>
      <c r="S50" s="131"/>
      <c r="T50" s="132"/>
      <c r="U50" s="133"/>
      <c r="V50" s="124"/>
    </row>
    <row r="51" spans="1:22" s="135" customFormat="1" ht="24.95" customHeight="1" x14ac:dyDescent="0.2">
      <c r="A51" s="121">
        <f>Schedule!B$19</f>
        <v>45642</v>
      </c>
      <c r="B51" s="122">
        <f>Schedule!C$19</f>
        <v>45642</v>
      </c>
      <c r="C51" s="121" t="str">
        <f>Schedule!D$19</f>
        <v>B</v>
      </c>
      <c r="D51" s="123" t="str">
        <f>Schedule!E$19</f>
        <v>-</v>
      </c>
      <c r="E51" s="123">
        <f>Schedule!F$19</f>
        <v>0.75</v>
      </c>
      <c r="F51" s="121" t="str">
        <f>Schedule!G$19</f>
        <v>Funchal, Madeira</v>
      </c>
      <c r="G51" s="121" t="str">
        <f>Schedule!H$19</f>
        <v>PTFNC</v>
      </c>
      <c r="H51" s="136">
        <v>2251</v>
      </c>
      <c r="I51" s="135" t="s">
        <v>126</v>
      </c>
      <c r="J51" s="125">
        <v>59</v>
      </c>
      <c r="K51" s="126">
        <v>0.38194444444444442</v>
      </c>
      <c r="L51" s="127">
        <f>Table1[[#This Row],[Depart]]+Table1[[#This Row],[Dur''n]]</f>
        <v>0.71527777777777768</v>
      </c>
      <c r="M51" s="127">
        <v>0.33333333333333331</v>
      </c>
      <c r="N51" s="128">
        <v>55</v>
      </c>
      <c r="O51" s="129">
        <v>0</v>
      </c>
      <c r="P51" s="137"/>
      <c r="Q51" s="137">
        <v>2</v>
      </c>
      <c r="R51" s="131">
        <v>90</v>
      </c>
      <c r="S51" s="131" t="s">
        <v>53</v>
      </c>
      <c r="T51" s="132"/>
      <c r="U51" s="133"/>
      <c r="V51" s="124"/>
    </row>
    <row r="52" spans="1:22" s="135" customFormat="1" ht="24.95" customHeight="1" x14ac:dyDescent="0.2">
      <c r="A52" s="121">
        <f>Schedule!B$19</f>
        <v>45642</v>
      </c>
      <c r="B52" s="122">
        <f>Schedule!C$19</f>
        <v>45642</v>
      </c>
      <c r="C52" s="121" t="str">
        <f>Schedule!D$19</f>
        <v>B</v>
      </c>
      <c r="D52" s="123" t="str">
        <f>Schedule!E$19</f>
        <v>-</v>
      </c>
      <c r="E52" s="123">
        <f>Schedule!F$19</f>
        <v>0.75</v>
      </c>
      <c r="F52" s="121" t="str">
        <f>Schedule!G$19</f>
        <v>Funchal, Madeira</v>
      </c>
      <c r="G52" s="121" t="str">
        <f>Schedule!H$19</f>
        <v>PTFNC</v>
      </c>
      <c r="H52" s="136">
        <v>2252</v>
      </c>
      <c r="I52" s="135" t="s">
        <v>127</v>
      </c>
      <c r="J52" s="125">
        <v>59</v>
      </c>
      <c r="K52" s="126">
        <v>0.3888888888888889</v>
      </c>
      <c r="L52" s="127">
        <f>Table1[[#This Row],[Depart]]+Table1[[#This Row],[Dur''n]]</f>
        <v>0.72222222222222221</v>
      </c>
      <c r="M52" s="127">
        <v>0.33333333333333331</v>
      </c>
      <c r="N52" s="128">
        <v>55</v>
      </c>
      <c r="O52" s="129">
        <v>0</v>
      </c>
      <c r="P52" s="130"/>
      <c r="Q52" s="130">
        <v>2</v>
      </c>
      <c r="R52" s="131">
        <v>90</v>
      </c>
      <c r="S52" s="131" t="s">
        <v>53</v>
      </c>
      <c r="T52" s="132"/>
      <c r="U52" s="133"/>
      <c r="V52" s="124"/>
    </row>
    <row r="53" spans="1:22" s="135" customFormat="1" ht="24.95" customHeight="1" x14ac:dyDescent="0.2">
      <c r="A53" s="121">
        <f>Schedule!B$19</f>
        <v>45642</v>
      </c>
      <c r="B53" s="122">
        <f>Schedule!C$19</f>
        <v>45642</v>
      </c>
      <c r="C53" s="121" t="str">
        <f>Schedule!D$19</f>
        <v>B</v>
      </c>
      <c r="D53" s="123" t="str">
        <f>Schedule!E$19</f>
        <v>-</v>
      </c>
      <c r="E53" s="123">
        <f>Schedule!F$19</f>
        <v>0.75</v>
      </c>
      <c r="F53" s="121" t="str">
        <f>Schedule!G$19</f>
        <v>Funchal, Madeira</v>
      </c>
      <c r="G53" s="121" t="str">
        <f>Schedule!H$19</f>
        <v>PTFNC</v>
      </c>
      <c r="H53" s="136">
        <v>2253</v>
      </c>
      <c r="I53" s="135" t="s">
        <v>120</v>
      </c>
      <c r="J53" s="125">
        <v>25</v>
      </c>
      <c r="K53" s="161">
        <v>0.34722222222222227</v>
      </c>
      <c r="L53" s="160">
        <f>Table1[[#This Row],[Depart]]+Table1[[#This Row],[Dur''n]]</f>
        <v>0.51388888888888895</v>
      </c>
      <c r="M53" s="160">
        <v>0.16666666666666666</v>
      </c>
      <c r="N53" s="170">
        <v>20</v>
      </c>
      <c r="O53" s="129">
        <v>0</v>
      </c>
      <c r="P53" s="130"/>
      <c r="Q53" s="130" t="s">
        <v>1</v>
      </c>
      <c r="R53" s="131" t="s">
        <v>1</v>
      </c>
      <c r="S53" s="131"/>
      <c r="T53" s="163" t="s">
        <v>226</v>
      </c>
      <c r="U53" s="133" t="s">
        <v>51</v>
      </c>
      <c r="V53" s="124"/>
    </row>
    <row r="54" spans="1:22" s="135" customFormat="1" ht="24.95" customHeight="1" x14ac:dyDescent="0.2">
      <c r="A54" s="121">
        <f>Schedule!B$19</f>
        <v>45642</v>
      </c>
      <c r="B54" s="122">
        <f>Schedule!C$19</f>
        <v>45642</v>
      </c>
      <c r="C54" s="121" t="str">
        <f>Schedule!D$19</f>
        <v>B</v>
      </c>
      <c r="D54" s="123" t="str">
        <f>Schedule!E$19</f>
        <v>-</v>
      </c>
      <c r="E54" s="123">
        <f>Schedule!F$19</f>
        <v>0.75</v>
      </c>
      <c r="F54" s="121" t="str">
        <f>Schedule!G$19</f>
        <v>Funchal, Madeira</v>
      </c>
      <c r="G54" s="121" t="str">
        <f>Schedule!H$19</f>
        <v>PTFNC</v>
      </c>
      <c r="H54" s="136">
        <v>2254</v>
      </c>
      <c r="I54" s="135" t="s">
        <v>121</v>
      </c>
      <c r="J54" s="125">
        <v>39</v>
      </c>
      <c r="K54" s="126">
        <v>0.3611111111111111</v>
      </c>
      <c r="L54" s="127">
        <f>Table1[[#This Row],[Depart]]+Table1[[#This Row],[Dur''n]]</f>
        <v>0.52777777777777779</v>
      </c>
      <c r="M54" s="127">
        <v>0.16666666666666666</v>
      </c>
      <c r="N54" s="162">
        <v>90</v>
      </c>
      <c r="O54" s="129">
        <v>0</v>
      </c>
      <c r="P54" s="130"/>
      <c r="Q54" s="130">
        <v>2</v>
      </c>
      <c r="R54" s="131">
        <v>90</v>
      </c>
      <c r="S54" s="131"/>
      <c r="T54" s="163" t="s">
        <v>234</v>
      </c>
      <c r="U54" s="133" t="s">
        <v>51</v>
      </c>
      <c r="V54" s="124"/>
    </row>
    <row r="55" spans="1:22" s="135" customFormat="1" ht="24.95" customHeight="1" x14ac:dyDescent="0.2">
      <c r="A55" s="121">
        <f>Schedule!B$19</f>
        <v>45642</v>
      </c>
      <c r="B55" s="122">
        <f>Schedule!C$19</f>
        <v>45642</v>
      </c>
      <c r="C55" s="121" t="str">
        <f>Schedule!D$19</f>
        <v>B</v>
      </c>
      <c r="D55" s="123" t="str">
        <f>Schedule!E$19</f>
        <v>-</v>
      </c>
      <c r="E55" s="123">
        <f>Schedule!F$19</f>
        <v>0.75</v>
      </c>
      <c r="F55" s="121" t="str">
        <f>Schedule!G$19</f>
        <v>Funchal, Madeira</v>
      </c>
      <c r="G55" s="121" t="str">
        <f>Schedule!H$19</f>
        <v>PTFNC</v>
      </c>
      <c r="H55" s="136">
        <v>2255</v>
      </c>
      <c r="I55" s="135" t="s">
        <v>122</v>
      </c>
      <c r="J55" s="125">
        <v>29</v>
      </c>
      <c r="K55" s="126">
        <v>0.375</v>
      </c>
      <c r="L55" s="127">
        <f>Table1[[#This Row],[Depart]]+Table1[[#This Row],[Dur''n]]</f>
        <v>0.52083333333333337</v>
      </c>
      <c r="M55" s="127">
        <v>0.14583333333333334</v>
      </c>
      <c r="N55" s="128">
        <v>36</v>
      </c>
      <c r="O55" s="129">
        <v>0</v>
      </c>
      <c r="P55" s="130"/>
      <c r="Q55" s="130">
        <v>1</v>
      </c>
      <c r="R55" s="131">
        <v>45</v>
      </c>
      <c r="S55" s="131"/>
      <c r="T55" s="132"/>
      <c r="U55" s="133" t="s">
        <v>51</v>
      </c>
      <c r="V55" s="124"/>
    </row>
    <row r="56" spans="1:22" s="135" customFormat="1" ht="24.95" customHeight="1" x14ac:dyDescent="0.2">
      <c r="A56" s="121">
        <f>Schedule!B$19</f>
        <v>45642</v>
      </c>
      <c r="B56" s="122">
        <f>Schedule!C$19</f>
        <v>45642</v>
      </c>
      <c r="C56" s="121" t="str">
        <f>Schedule!D$19</f>
        <v>B</v>
      </c>
      <c r="D56" s="123" t="str">
        <f>Schedule!E$19</f>
        <v>-</v>
      </c>
      <c r="E56" s="123">
        <f>Schedule!F$19</f>
        <v>0.75</v>
      </c>
      <c r="F56" s="121" t="str">
        <f>Schedule!G$19</f>
        <v>Funchal, Madeira</v>
      </c>
      <c r="G56" s="121" t="str">
        <f>Schedule!H$19</f>
        <v>PTFNC</v>
      </c>
      <c r="H56" s="136">
        <v>2256</v>
      </c>
      <c r="I56" s="135" t="s">
        <v>123</v>
      </c>
      <c r="J56" s="125">
        <v>29</v>
      </c>
      <c r="K56" s="126">
        <v>0.35416666666666669</v>
      </c>
      <c r="L56" s="127">
        <f>Table1[[#This Row],[Depart]]+Table1[[#This Row],[Dur''n]]</f>
        <v>0.52083333333333337</v>
      </c>
      <c r="M56" s="127">
        <v>0.16666666666666666</v>
      </c>
      <c r="N56" s="128">
        <v>22</v>
      </c>
      <c r="O56" s="129">
        <v>0</v>
      </c>
      <c r="P56" s="130"/>
      <c r="Q56" s="130">
        <v>1</v>
      </c>
      <c r="R56" s="131">
        <v>50</v>
      </c>
      <c r="S56" s="131"/>
      <c r="T56" s="132"/>
      <c r="U56" s="133" t="s">
        <v>51</v>
      </c>
      <c r="V56" s="124"/>
    </row>
    <row r="57" spans="1:22" s="135" customFormat="1" ht="24.95" customHeight="1" x14ac:dyDescent="0.2">
      <c r="A57" s="121">
        <f>Schedule!B$19</f>
        <v>45642</v>
      </c>
      <c r="B57" s="122">
        <f>Schedule!C$19</f>
        <v>45642</v>
      </c>
      <c r="C57" s="121" t="str">
        <f>Schedule!D$19</f>
        <v>B</v>
      </c>
      <c r="D57" s="123" t="str">
        <f>Schedule!E$19</f>
        <v>-</v>
      </c>
      <c r="E57" s="123">
        <f>Schedule!F$19</f>
        <v>0.75</v>
      </c>
      <c r="F57" s="121" t="str">
        <f>Schedule!G$19</f>
        <v>Funchal, Madeira</v>
      </c>
      <c r="G57" s="121" t="str">
        <f>Schedule!H$19</f>
        <v>PTFNC</v>
      </c>
      <c r="H57" s="136">
        <v>2257</v>
      </c>
      <c r="I57" s="135" t="s">
        <v>124</v>
      </c>
      <c r="J57" s="125">
        <v>55</v>
      </c>
      <c r="K57" s="126">
        <v>0.36805555555555558</v>
      </c>
      <c r="L57" s="127">
        <f>Table1[[#This Row],[Depart]]+Table1[[#This Row],[Dur''n]]</f>
        <v>0.53472222222222221</v>
      </c>
      <c r="M57" s="127">
        <v>0.16666666666666666</v>
      </c>
      <c r="N57" s="128">
        <v>17</v>
      </c>
      <c r="O57" s="129">
        <v>0</v>
      </c>
      <c r="P57" s="130"/>
      <c r="Q57" s="130">
        <v>4</v>
      </c>
      <c r="R57" s="131">
        <v>20</v>
      </c>
      <c r="S57" s="131"/>
      <c r="T57" s="132"/>
      <c r="U57" s="133" t="s">
        <v>51</v>
      </c>
      <c r="V57" s="124"/>
    </row>
    <row r="58" spans="1:22" s="135" customFormat="1" ht="24.95" hidden="1" customHeight="1" x14ac:dyDescent="0.2">
      <c r="A58" s="121">
        <f>Schedule!B$21</f>
        <v>45644</v>
      </c>
      <c r="B58" s="122">
        <f>Schedule!C$21</f>
        <v>45644</v>
      </c>
      <c r="C58" s="121" t="str">
        <f>Schedule!D$21</f>
        <v>B</v>
      </c>
      <c r="D58" s="123">
        <f>Schedule!E$21</f>
        <v>0.375</v>
      </c>
      <c r="E58" s="123">
        <f>Schedule!F$21</f>
        <v>0.75</v>
      </c>
      <c r="F58" s="121" t="str">
        <f>Schedule!G$21</f>
        <v>Lisbon</v>
      </c>
      <c r="G58" s="121" t="str">
        <f>Schedule!H$21</f>
        <v>PTLIS</v>
      </c>
      <c r="H58" s="136">
        <v>2282</v>
      </c>
      <c r="I58" s="135" t="s">
        <v>129</v>
      </c>
      <c r="J58" s="125">
        <v>49</v>
      </c>
      <c r="K58" s="126">
        <v>0.3888888888888889</v>
      </c>
      <c r="L58" s="127">
        <f>Table1[[#This Row],[Depart]]+Table1[[#This Row],[Dur''n]]</f>
        <v>0.55555555555555558</v>
      </c>
      <c r="M58" s="127">
        <v>0.16666666666666666</v>
      </c>
      <c r="N58" s="128">
        <v>73</v>
      </c>
      <c r="O58" s="129">
        <v>0</v>
      </c>
      <c r="P58" s="130"/>
      <c r="Q58" s="130">
        <v>2</v>
      </c>
      <c r="R58" s="131">
        <v>80</v>
      </c>
      <c r="S58" s="131"/>
      <c r="T58" s="132"/>
      <c r="U58" s="133"/>
      <c r="V58" s="124"/>
    </row>
    <row r="59" spans="1:22" s="135" customFormat="1" ht="24.95" hidden="1" customHeight="1" x14ac:dyDescent="0.2">
      <c r="A59" s="121">
        <f>Schedule!B$21</f>
        <v>45644</v>
      </c>
      <c r="B59" s="122">
        <f>Schedule!C$21</f>
        <v>45644</v>
      </c>
      <c r="C59" s="121" t="str">
        <f>Schedule!D$21</f>
        <v>B</v>
      </c>
      <c r="D59" s="123">
        <f>Schedule!E$21</f>
        <v>0.375</v>
      </c>
      <c r="E59" s="123">
        <f>Schedule!F$21</f>
        <v>0.75</v>
      </c>
      <c r="F59" s="121" t="str">
        <f>Schedule!G$21</f>
        <v>Lisbon</v>
      </c>
      <c r="G59" s="121" t="str">
        <f>Schedule!H$21</f>
        <v>PTLIS</v>
      </c>
      <c r="H59" s="136">
        <v>2283</v>
      </c>
      <c r="I59" s="135" t="s">
        <v>130</v>
      </c>
      <c r="J59" s="125">
        <v>95</v>
      </c>
      <c r="K59" s="126">
        <v>0.39583333333333331</v>
      </c>
      <c r="L59" s="127">
        <f>Table1[[#This Row],[Depart]]+Table1[[#This Row],[Dur''n]]</f>
        <v>0.5625</v>
      </c>
      <c r="M59" s="127">
        <v>0.16666666666666666</v>
      </c>
      <c r="N59" s="128">
        <v>58</v>
      </c>
      <c r="O59" s="129">
        <v>0</v>
      </c>
      <c r="P59" s="130"/>
      <c r="Q59" s="130">
        <v>2</v>
      </c>
      <c r="R59" s="131">
        <v>60</v>
      </c>
      <c r="S59" s="131"/>
      <c r="T59" s="132"/>
      <c r="U59" s="133" t="s">
        <v>51</v>
      </c>
      <c r="V59" s="124"/>
    </row>
    <row r="60" spans="1:22" s="135" customFormat="1" ht="24.95" hidden="1" customHeight="1" x14ac:dyDescent="0.2">
      <c r="A60" s="121">
        <f>Schedule!B$21</f>
        <v>45644</v>
      </c>
      <c r="B60" s="122">
        <f>Schedule!C$21</f>
        <v>45644</v>
      </c>
      <c r="C60" s="121" t="str">
        <f>Schedule!D$21</f>
        <v>B</v>
      </c>
      <c r="D60" s="123">
        <f>Schedule!E$21</f>
        <v>0.375</v>
      </c>
      <c r="E60" s="123">
        <f>Schedule!F$21</f>
        <v>0.75</v>
      </c>
      <c r="F60" s="121" t="str">
        <f>Schedule!G$21</f>
        <v>Lisbon</v>
      </c>
      <c r="G60" s="121" t="str">
        <f>Schedule!H$21</f>
        <v>PTLIS</v>
      </c>
      <c r="H60" s="136">
        <v>2284</v>
      </c>
      <c r="I60" s="135" t="s">
        <v>131</v>
      </c>
      <c r="J60" s="125">
        <v>57</v>
      </c>
      <c r="K60" s="126">
        <v>0.40277777777777773</v>
      </c>
      <c r="L60" s="127">
        <f>Table1[[#This Row],[Depart]]+Table1[[#This Row],[Dur''n]]</f>
        <v>0.56944444444444442</v>
      </c>
      <c r="M60" s="127">
        <v>0.16666666666666666</v>
      </c>
      <c r="N60" s="128">
        <v>46</v>
      </c>
      <c r="O60" s="129">
        <v>0</v>
      </c>
      <c r="P60" s="130"/>
      <c r="Q60" s="130">
        <v>1</v>
      </c>
      <c r="R60" s="131">
        <v>80</v>
      </c>
      <c r="S60" s="131"/>
      <c r="T60" s="132"/>
      <c r="U60" s="133" t="s">
        <v>51</v>
      </c>
      <c r="V60" s="124"/>
    </row>
    <row r="61" spans="1:22" s="135" customFormat="1" ht="24.95" hidden="1" customHeight="1" x14ac:dyDescent="0.2">
      <c r="A61" s="121">
        <f>Schedule!B$21</f>
        <v>45644</v>
      </c>
      <c r="B61" s="122">
        <f>Schedule!C$21</f>
        <v>45644</v>
      </c>
      <c r="C61" s="121" t="str">
        <f>Schedule!D$21</f>
        <v>B</v>
      </c>
      <c r="D61" s="123">
        <f>Schedule!E$21</f>
        <v>0.375</v>
      </c>
      <c r="E61" s="123">
        <f>Schedule!F$21</f>
        <v>0.75</v>
      </c>
      <c r="F61" s="121" t="str">
        <f>Schedule!G$21</f>
        <v>Lisbon</v>
      </c>
      <c r="G61" s="121" t="str">
        <f>Schedule!H$21</f>
        <v>PTLIS</v>
      </c>
      <c r="H61" s="136">
        <v>2285</v>
      </c>
      <c r="I61" s="135" t="s">
        <v>132</v>
      </c>
      <c r="J61" s="125">
        <v>29</v>
      </c>
      <c r="K61" s="126">
        <v>0.40972222222222227</v>
      </c>
      <c r="L61" s="127">
        <f>Table1[[#This Row],[Depart]]+Table1[[#This Row],[Dur''n]]</f>
        <v>0.49305555555555558</v>
      </c>
      <c r="M61" s="127">
        <v>8.3333333333333329E-2</v>
      </c>
      <c r="N61" s="128">
        <v>71</v>
      </c>
      <c r="O61" s="129">
        <v>0</v>
      </c>
      <c r="P61" s="130"/>
      <c r="Q61" s="130">
        <v>2</v>
      </c>
      <c r="R61" s="131">
        <v>80</v>
      </c>
      <c r="S61" s="131"/>
      <c r="T61" s="132"/>
      <c r="U61" s="133"/>
      <c r="V61" s="124"/>
    </row>
    <row r="62" spans="1:22" s="135" customFormat="1" ht="24.95" hidden="1" customHeight="1" x14ac:dyDescent="0.2">
      <c r="A62" s="121">
        <f>Schedule!B$21</f>
        <v>45644</v>
      </c>
      <c r="B62" s="122">
        <f>Schedule!C$21</f>
        <v>45644</v>
      </c>
      <c r="C62" s="121" t="str">
        <f>Schedule!D$21</f>
        <v>B</v>
      </c>
      <c r="D62" s="123">
        <f>Schedule!E$21</f>
        <v>0.375</v>
      </c>
      <c r="E62" s="123">
        <f>Schedule!F$21</f>
        <v>0.75</v>
      </c>
      <c r="F62" s="121" t="str">
        <f>Schedule!G$21</f>
        <v>Lisbon</v>
      </c>
      <c r="G62" s="121" t="str">
        <f>Schedule!H$21</f>
        <v>PTLIS</v>
      </c>
      <c r="H62" s="136">
        <v>2287</v>
      </c>
      <c r="I62" s="135" t="s">
        <v>134</v>
      </c>
      <c r="J62" s="125">
        <v>85</v>
      </c>
      <c r="K62" s="126">
        <v>0.41666666666666669</v>
      </c>
      <c r="L62" s="127">
        <f>Table1[[#This Row],[Depart]]+Table1[[#This Row],[Dur''n]]</f>
        <v>0.5</v>
      </c>
      <c r="M62" s="127">
        <v>8.3333333333333329E-2</v>
      </c>
      <c r="N62" s="128">
        <v>6</v>
      </c>
      <c r="O62" s="129">
        <v>0</v>
      </c>
      <c r="P62" s="130"/>
      <c r="Q62" s="130">
        <v>3</v>
      </c>
      <c r="R62" s="131">
        <v>9</v>
      </c>
      <c r="S62" s="131"/>
      <c r="T62" s="132"/>
      <c r="U62" s="133" t="s">
        <v>51</v>
      </c>
      <c r="V62" s="124"/>
    </row>
    <row r="63" spans="1:22" s="135" customFormat="1" ht="24.95" hidden="1" customHeight="1" x14ac:dyDescent="0.2">
      <c r="A63" s="121">
        <f>Schedule!B$21</f>
        <v>45644</v>
      </c>
      <c r="B63" s="122">
        <f>Schedule!C$21</f>
        <v>45644</v>
      </c>
      <c r="C63" s="121" t="str">
        <f>Schedule!D$21</f>
        <v>B</v>
      </c>
      <c r="D63" s="123">
        <f>Schedule!E$21</f>
        <v>0.375</v>
      </c>
      <c r="E63" s="123">
        <f>Schedule!F$21</f>
        <v>0.75</v>
      </c>
      <c r="F63" s="121" t="str">
        <f>Schedule!G$21</f>
        <v>Lisbon</v>
      </c>
      <c r="G63" s="121" t="str">
        <f>Schedule!H$21</f>
        <v>PTLIS</v>
      </c>
      <c r="H63" s="136">
        <v>2286</v>
      </c>
      <c r="I63" s="135" t="s">
        <v>133</v>
      </c>
      <c r="J63" s="125">
        <v>49</v>
      </c>
      <c r="K63" s="126">
        <v>0.42708333333333331</v>
      </c>
      <c r="L63" s="127">
        <f>Table1[[#This Row],[Depart]]+Table1[[#This Row],[Dur''n]]</f>
        <v>0.53125</v>
      </c>
      <c r="M63" s="127">
        <v>0.10416666666666667</v>
      </c>
      <c r="N63" s="128">
        <v>28</v>
      </c>
      <c r="O63" s="129">
        <v>0</v>
      </c>
      <c r="P63" s="130"/>
      <c r="Q63" s="130">
        <v>1</v>
      </c>
      <c r="R63" s="131">
        <v>25</v>
      </c>
      <c r="S63" s="131"/>
      <c r="T63" s="132"/>
      <c r="U63" s="133" t="s">
        <v>51</v>
      </c>
      <c r="V63" s="124"/>
    </row>
    <row r="64" spans="1:22" s="135" customFormat="1" ht="24.95" hidden="1" customHeight="1" x14ac:dyDescent="0.2">
      <c r="A64" s="121">
        <f>Schedule!B$21</f>
        <v>45644</v>
      </c>
      <c r="B64" s="122">
        <f>Schedule!C$21</f>
        <v>45644</v>
      </c>
      <c r="C64" s="121" t="str">
        <f>Schedule!D$21</f>
        <v>B</v>
      </c>
      <c r="D64" s="123">
        <f>Schedule!E$21</f>
        <v>0.375</v>
      </c>
      <c r="E64" s="123">
        <f>Schedule!F$21</f>
        <v>0.75</v>
      </c>
      <c r="F64" s="121" t="str">
        <f>Schedule!G$21</f>
        <v>Lisbon</v>
      </c>
      <c r="G64" s="121" t="str">
        <f>Schedule!H$21</f>
        <v>PTLIS</v>
      </c>
      <c r="H64" s="136">
        <v>2286</v>
      </c>
      <c r="I64" s="135" t="s">
        <v>133</v>
      </c>
      <c r="J64" s="125">
        <v>49</v>
      </c>
      <c r="K64" s="126">
        <v>0.42708333333333331</v>
      </c>
      <c r="L64" s="127">
        <f>Table1[[#This Row],[Depart]]+Table1[[#This Row],[Dur''n]]</f>
        <v>0.53125</v>
      </c>
      <c r="M64" s="127">
        <v>0.10416666666666667</v>
      </c>
      <c r="N64" s="128">
        <v>28</v>
      </c>
      <c r="O64" s="129">
        <v>0</v>
      </c>
      <c r="P64" s="130"/>
      <c r="Q64" s="130">
        <v>1</v>
      </c>
      <c r="R64" s="131">
        <v>25</v>
      </c>
      <c r="S64" s="131"/>
      <c r="T64" s="132"/>
      <c r="U64" s="133" t="s">
        <v>51</v>
      </c>
      <c r="V64" s="124"/>
    </row>
    <row r="65" spans="1:22" s="135" customFormat="1" ht="24.95" hidden="1" customHeight="1" x14ac:dyDescent="0.2">
      <c r="A65" s="121">
        <f>Schedule!B$21</f>
        <v>45644</v>
      </c>
      <c r="B65" s="122">
        <f>Schedule!C$21</f>
        <v>45644</v>
      </c>
      <c r="C65" s="121" t="str">
        <f>Schedule!D$21</f>
        <v>B</v>
      </c>
      <c r="D65" s="123">
        <f>Schedule!E$21</f>
        <v>0.375</v>
      </c>
      <c r="E65" s="123">
        <f>Schedule!F$21</f>
        <v>0.75</v>
      </c>
      <c r="F65" s="121" t="str">
        <f>Schedule!G$21</f>
        <v>Lisbon</v>
      </c>
      <c r="G65" s="121" t="str">
        <f>Schedule!H$21</f>
        <v>PTLIS</v>
      </c>
      <c r="H65" s="136">
        <v>2281</v>
      </c>
      <c r="I65" s="135" t="s">
        <v>128</v>
      </c>
      <c r="J65" s="125">
        <v>57</v>
      </c>
      <c r="K65" s="126">
        <v>0.52083333333333337</v>
      </c>
      <c r="L65" s="127">
        <f>Table1[[#This Row],[Depart]]+Table1[[#This Row],[Dur''n]]</f>
        <v>0.72916666666666674</v>
      </c>
      <c r="M65" s="127">
        <v>0.20833333333333334</v>
      </c>
      <c r="N65" s="128">
        <v>39</v>
      </c>
      <c r="O65" s="129">
        <v>0</v>
      </c>
      <c r="P65" s="130"/>
      <c r="Q65" s="130">
        <v>1</v>
      </c>
      <c r="R65" s="131">
        <v>40</v>
      </c>
      <c r="S65" s="131"/>
      <c r="T65" s="163" t="s">
        <v>141</v>
      </c>
      <c r="U65" s="133" t="s">
        <v>51</v>
      </c>
      <c r="V65" s="124"/>
    </row>
    <row r="66" spans="1:22" s="135" customFormat="1" ht="24.95" hidden="1" customHeight="1" x14ac:dyDescent="0.2">
      <c r="A66" s="121">
        <f>Schedule!B$21</f>
        <v>45644</v>
      </c>
      <c r="B66" s="122">
        <f>Schedule!C$21</f>
        <v>45644</v>
      </c>
      <c r="C66" s="121" t="str">
        <f>Schedule!D$21</f>
        <v>B</v>
      </c>
      <c r="D66" s="123">
        <f>Schedule!E$21</f>
        <v>0.375</v>
      </c>
      <c r="E66" s="123">
        <f>Schedule!F$21</f>
        <v>0.75</v>
      </c>
      <c r="F66" s="121" t="str">
        <f>Schedule!G$21</f>
        <v>Lisbon</v>
      </c>
      <c r="G66" s="121" t="str">
        <f>Schedule!H$21</f>
        <v>PTLIS</v>
      </c>
      <c r="H66" s="136">
        <v>2286</v>
      </c>
      <c r="I66" s="135" t="s">
        <v>133</v>
      </c>
      <c r="J66" s="125">
        <v>49</v>
      </c>
      <c r="K66" s="126">
        <v>0.55208333333333337</v>
      </c>
      <c r="L66" s="127">
        <f>Table1[[#This Row],[Depart]]+Table1[[#This Row],[Dur''n]]</f>
        <v>0.65625</v>
      </c>
      <c r="M66" s="127">
        <v>0.10416666666666667</v>
      </c>
      <c r="N66" s="128">
        <v>28</v>
      </c>
      <c r="O66" s="129">
        <v>0</v>
      </c>
      <c r="P66" s="130"/>
      <c r="Q66" s="130">
        <v>1</v>
      </c>
      <c r="R66" s="131">
        <v>25</v>
      </c>
      <c r="S66" s="131"/>
      <c r="T66" s="132"/>
      <c r="U66" s="133" t="s">
        <v>51</v>
      </c>
      <c r="V66" s="124"/>
    </row>
    <row r="67" spans="1:22" s="135" customFormat="1" ht="24.95" hidden="1" customHeight="1" x14ac:dyDescent="0.2">
      <c r="A67" s="121">
        <f>Schedule!B$22</f>
        <v>45645</v>
      </c>
      <c r="B67" s="122">
        <f>Schedule!C$22</f>
        <v>45645</v>
      </c>
      <c r="C67" s="121" t="str">
        <f>Schedule!D$22</f>
        <v>B</v>
      </c>
      <c r="D67" s="123">
        <f>Schedule!E$22</f>
        <v>0.33333333333333331</v>
      </c>
      <c r="E67" s="123">
        <f>Schedule!F$22</f>
        <v>0.72916666666666663</v>
      </c>
      <c r="F67" s="121" t="str">
        <f>Schedule!G$22</f>
        <v>Leixoes</v>
      </c>
      <c r="G67" s="121" t="str">
        <f>Schedule!H$22</f>
        <v>PTLEI</v>
      </c>
      <c r="H67" s="136">
        <v>2291</v>
      </c>
      <c r="I67" s="135" t="s">
        <v>135</v>
      </c>
      <c r="J67" s="130">
        <v>45</v>
      </c>
      <c r="K67" s="126">
        <v>0.3888888888888889</v>
      </c>
      <c r="L67" s="139">
        <f>Table1[[#This Row],[Depart]]+Table1[[#This Row],[Dur''n]]</f>
        <v>0.55555555555555558</v>
      </c>
      <c r="M67" s="127">
        <v>0.16666666666666666</v>
      </c>
      <c r="N67" s="140">
        <v>20</v>
      </c>
      <c r="O67" s="129">
        <v>0</v>
      </c>
      <c r="P67" s="130"/>
      <c r="Q67" s="130">
        <v>1</v>
      </c>
      <c r="R67" s="130">
        <v>40</v>
      </c>
      <c r="S67" s="130"/>
      <c r="T67" s="141"/>
      <c r="U67" s="142" t="s">
        <v>51</v>
      </c>
    </row>
    <row r="68" spans="1:22" s="135" customFormat="1" ht="24.95" hidden="1" customHeight="1" x14ac:dyDescent="0.2">
      <c r="A68" s="121">
        <f>Schedule!B$22</f>
        <v>45645</v>
      </c>
      <c r="B68" s="122">
        <f>Schedule!C$22</f>
        <v>45645</v>
      </c>
      <c r="C68" s="121" t="str">
        <f>Schedule!D$22</f>
        <v>B</v>
      </c>
      <c r="D68" s="123">
        <f>Schedule!E$22</f>
        <v>0.33333333333333331</v>
      </c>
      <c r="E68" s="123">
        <f>Schedule!F$22</f>
        <v>0.72916666666666663</v>
      </c>
      <c r="F68" s="121" t="str">
        <f>Schedule!G$22</f>
        <v>Leixoes</v>
      </c>
      <c r="G68" s="121" t="str">
        <f>Schedule!H$22</f>
        <v>PTLEI</v>
      </c>
      <c r="H68" s="136">
        <v>2292</v>
      </c>
      <c r="I68" s="135" t="s">
        <v>35</v>
      </c>
      <c r="J68" s="130">
        <v>59</v>
      </c>
      <c r="K68" s="126">
        <v>0.36805555555555558</v>
      </c>
      <c r="L68" s="139">
        <f>Table1[[#This Row],[Depart]]+Table1[[#This Row],[Dur''n]]</f>
        <v>0.55555555555555558</v>
      </c>
      <c r="M68" s="127">
        <v>0.1875</v>
      </c>
      <c r="N68" s="140">
        <v>60</v>
      </c>
      <c r="O68" s="129">
        <v>0</v>
      </c>
      <c r="P68" s="130"/>
      <c r="Q68" s="130">
        <v>2</v>
      </c>
      <c r="R68" s="130">
        <v>80</v>
      </c>
      <c r="S68" s="130"/>
      <c r="T68" s="171"/>
      <c r="U68" s="142" t="s">
        <v>51</v>
      </c>
    </row>
    <row r="69" spans="1:22" s="138" customFormat="1" ht="24.95" hidden="1" customHeight="1" x14ac:dyDescent="0.2">
      <c r="A69" s="121">
        <f>Schedule!B$22</f>
        <v>45645</v>
      </c>
      <c r="B69" s="122">
        <f>Schedule!C$22</f>
        <v>45645</v>
      </c>
      <c r="C69" s="121" t="str">
        <f>Schedule!D$22</f>
        <v>B</v>
      </c>
      <c r="D69" s="123">
        <f>Schedule!E$22</f>
        <v>0.33333333333333331</v>
      </c>
      <c r="E69" s="123">
        <f>Schedule!F$22</f>
        <v>0.72916666666666663</v>
      </c>
      <c r="F69" s="121" t="str">
        <f>Schedule!G$22</f>
        <v>Leixoes</v>
      </c>
      <c r="G69" s="121" t="str">
        <f>Schedule!H$22</f>
        <v>PTLEI</v>
      </c>
      <c r="H69" s="136">
        <v>2293</v>
      </c>
      <c r="I69" s="135" t="s">
        <v>136</v>
      </c>
      <c r="J69" s="130">
        <v>49</v>
      </c>
      <c r="K69" s="126">
        <v>0.375</v>
      </c>
      <c r="L69" s="139">
        <f>Table1[[#This Row],[Depart]]+Table1[[#This Row],[Dur''n]]</f>
        <v>0.54166666666666663</v>
      </c>
      <c r="M69" s="127">
        <v>0.16666666666666666</v>
      </c>
      <c r="N69" s="140">
        <v>152</v>
      </c>
      <c r="O69" s="129">
        <v>0</v>
      </c>
      <c r="P69" s="130"/>
      <c r="Q69" s="130">
        <v>4</v>
      </c>
      <c r="R69" s="130">
        <v>160</v>
      </c>
      <c r="S69" s="130"/>
      <c r="T69" s="141"/>
      <c r="U69" s="142" t="s">
        <v>51</v>
      </c>
      <c r="V69" s="135"/>
    </row>
    <row r="70" spans="1:22" s="135" customFormat="1" ht="24.95" hidden="1" customHeight="1" x14ac:dyDescent="0.2">
      <c r="A70" s="121">
        <f>Schedule!B$22</f>
        <v>45645</v>
      </c>
      <c r="B70" s="122">
        <f>Schedule!C$22</f>
        <v>45645</v>
      </c>
      <c r="C70" s="121" t="str">
        <f>Schedule!D$22</f>
        <v>B</v>
      </c>
      <c r="D70" s="123">
        <f>Schedule!E$22</f>
        <v>0.33333333333333331</v>
      </c>
      <c r="E70" s="123">
        <f>Schedule!F$22</f>
        <v>0.72916666666666663</v>
      </c>
      <c r="F70" s="121" t="str">
        <f>Schedule!G$22</f>
        <v>Leixoes</v>
      </c>
      <c r="G70" s="121" t="str">
        <f>Schedule!H$22</f>
        <v>PTLEI</v>
      </c>
      <c r="H70" s="136">
        <v>2294</v>
      </c>
      <c r="I70" s="135" t="s">
        <v>137</v>
      </c>
      <c r="J70" s="130">
        <v>69</v>
      </c>
      <c r="K70" s="126">
        <v>0.38194444444444442</v>
      </c>
      <c r="L70" s="139">
        <f>Table1[[#This Row],[Depart]]+Table1[[#This Row],[Dur''n]]</f>
        <v>0.54861111111111105</v>
      </c>
      <c r="M70" s="127">
        <v>0.16666666666666666</v>
      </c>
      <c r="N70" s="140">
        <v>48</v>
      </c>
      <c r="O70" s="129">
        <v>0</v>
      </c>
      <c r="P70" s="130"/>
      <c r="Q70" s="130">
        <v>2</v>
      </c>
      <c r="R70" s="130">
        <v>80</v>
      </c>
      <c r="S70" s="130"/>
      <c r="T70" s="141"/>
      <c r="U70" s="142" t="s">
        <v>51</v>
      </c>
    </row>
    <row r="71" spans="1:22" s="135" customFormat="1" ht="24.95" hidden="1" customHeight="1" x14ac:dyDescent="0.2">
      <c r="A71" s="121">
        <f>Schedule!B$22</f>
        <v>45645</v>
      </c>
      <c r="B71" s="122">
        <f>Schedule!C$22</f>
        <v>45645</v>
      </c>
      <c r="C71" s="121" t="str">
        <f>Schedule!D$22</f>
        <v>B</v>
      </c>
      <c r="D71" s="123">
        <f>Schedule!E$22</f>
        <v>0.33333333333333331</v>
      </c>
      <c r="E71" s="123">
        <f>Schedule!F$22</f>
        <v>0.72916666666666663</v>
      </c>
      <c r="F71" s="121" t="str">
        <f>Schedule!G$22</f>
        <v>Leixoes</v>
      </c>
      <c r="G71" s="121" t="str">
        <f>Schedule!H$22</f>
        <v>PTLEI</v>
      </c>
      <c r="H71" s="136">
        <v>2295</v>
      </c>
      <c r="I71" s="135" t="s">
        <v>138</v>
      </c>
      <c r="J71" s="130">
        <v>35</v>
      </c>
      <c r="K71" s="126">
        <v>0.39583333333333331</v>
      </c>
      <c r="L71" s="139">
        <f>Table1[[#This Row],[Depart]]+Table1[[#This Row],[Dur''n]]</f>
        <v>0.5625</v>
      </c>
      <c r="M71" s="127">
        <v>0.16666666666666666</v>
      </c>
      <c r="N71" s="140">
        <v>153</v>
      </c>
      <c r="O71" s="129">
        <v>0</v>
      </c>
      <c r="P71" s="130"/>
      <c r="Q71" s="130">
        <v>4</v>
      </c>
      <c r="R71" s="130">
        <v>160</v>
      </c>
      <c r="S71" s="130"/>
      <c r="T71" s="141"/>
      <c r="U71" s="142"/>
    </row>
    <row r="72" spans="1:22" s="135" customFormat="1" ht="24.95" hidden="1" customHeight="1" x14ac:dyDescent="0.2">
      <c r="A72" s="121">
        <f>Schedule!B$22</f>
        <v>45645</v>
      </c>
      <c r="B72" s="122">
        <f>Schedule!C$22</f>
        <v>45645</v>
      </c>
      <c r="C72" s="121" t="str">
        <f>Schedule!D$22</f>
        <v>B</v>
      </c>
      <c r="D72" s="123">
        <f>Schedule!E$22</f>
        <v>0.33333333333333331</v>
      </c>
      <c r="E72" s="123">
        <f>Schedule!F$22</f>
        <v>0.72916666666666663</v>
      </c>
      <c r="F72" s="121" t="str">
        <f>Schedule!G$22</f>
        <v>Leixoes</v>
      </c>
      <c r="G72" s="121" t="str">
        <f>Schedule!H$22</f>
        <v>PTLEI</v>
      </c>
      <c r="H72" s="136" t="s">
        <v>228</v>
      </c>
      <c r="I72" s="135" t="s">
        <v>222</v>
      </c>
      <c r="J72" s="125">
        <v>19</v>
      </c>
      <c r="K72" s="126">
        <v>0.40277777777777773</v>
      </c>
      <c r="L72" s="127">
        <f>Table1[[#This Row],[Depart]]+Table1[[#This Row],[Dur''n]]</f>
        <v>0.59027777777777768</v>
      </c>
      <c r="M72" s="127">
        <v>0.1875</v>
      </c>
      <c r="N72" s="128" t="s">
        <v>227</v>
      </c>
      <c r="O72" s="129"/>
      <c r="P72" s="130"/>
      <c r="Q72" s="130">
        <v>1</v>
      </c>
      <c r="R72" s="131">
        <v>40</v>
      </c>
      <c r="S72" s="131"/>
      <c r="T72" s="132" t="s">
        <v>223</v>
      </c>
      <c r="U72" s="133"/>
      <c r="V72" s="124"/>
    </row>
    <row r="73" spans="1:22" s="135" customFormat="1" ht="24.95" hidden="1" customHeight="1" x14ac:dyDescent="0.2">
      <c r="A73" s="121">
        <f>Schedule!B$22</f>
        <v>45645</v>
      </c>
      <c r="B73" s="122">
        <f>Schedule!C$22</f>
        <v>45645</v>
      </c>
      <c r="C73" s="121" t="str">
        <f>Schedule!D$22</f>
        <v>B</v>
      </c>
      <c r="D73" s="123">
        <f>Schedule!E$22</f>
        <v>0.33333333333333331</v>
      </c>
      <c r="E73" s="123">
        <f>Schedule!F$22</f>
        <v>0.72916666666666663</v>
      </c>
      <c r="F73" s="121" t="str">
        <f>Schedule!G$22</f>
        <v>Leixoes</v>
      </c>
      <c r="G73" s="121" t="str">
        <f>Schedule!H$22</f>
        <v>PTLEI</v>
      </c>
      <c r="H73" s="136" t="s">
        <v>229</v>
      </c>
      <c r="I73" s="135" t="s">
        <v>221</v>
      </c>
      <c r="J73" s="125">
        <v>19</v>
      </c>
      <c r="K73" s="126">
        <v>0.4861111111111111</v>
      </c>
      <c r="L73" s="127">
        <f>Table1[[#This Row],[Depart]]+Table1[[#This Row],[Dur''n]]</f>
        <v>0.71527777777777779</v>
      </c>
      <c r="M73" s="127">
        <v>0.22916666666666666</v>
      </c>
      <c r="N73" s="128" t="s">
        <v>227</v>
      </c>
      <c r="O73" s="129"/>
      <c r="P73" s="130"/>
      <c r="Q73" s="130">
        <v>1</v>
      </c>
      <c r="R73" s="131">
        <v>40</v>
      </c>
      <c r="S73" s="131"/>
      <c r="T73" s="132" t="s">
        <v>223</v>
      </c>
      <c r="U73" s="133"/>
      <c r="V73" s="124"/>
    </row>
    <row r="74" spans="1:22" s="169" customFormat="1" ht="20.25" customHeight="1" x14ac:dyDescent="0.2">
      <c r="A74" s="164" t="s">
        <v>38</v>
      </c>
      <c r="B74" s="164"/>
      <c r="C74" s="164"/>
      <c r="D74" s="164"/>
      <c r="E74" s="164"/>
      <c r="F74" s="164"/>
      <c r="G74" s="164"/>
      <c r="H74" s="164"/>
      <c r="I74" s="164">
        <f>SUBTOTAL(103,Table1[Titel])</f>
        <v>14</v>
      </c>
      <c r="J74" s="164"/>
      <c r="K74" s="165"/>
      <c r="L74" s="166"/>
      <c r="M74" s="164"/>
      <c r="N74" s="167">
        <f>SUBTOTAL(109,Table1[PAX])</f>
        <v>617</v>
      </c>
      <c r="O74" s="164"/>
      <c r="P74" s="164"/>
      <c r="Q74" s="164"/>
      <c r="R74" s="164"/>
      <c r="S74" s="164"/>
      <c r="T74" s="168"/>
      <c r="U74" s="164"/>
      <c r="V74" s="164"/>
    </row>
    <row r="75" spans="1:22" x14ac:dyDescent="0.2">
      <c r="A75" s="14"/>
      <c r="B75" s="21"/>
      <c r="D75" s="22"/>
      <c r="E75" s="22"/>
      <c r="J75" s="15"/>
      <c r="K75" s="65"/>
      <c r="L75" s="14"/>
      <c r="M75" s="14"/>
      <c r="O75" s="14"/>
      <c r="P75" s="14"/>
      <c r="Q75" s="14"/>
      <c r="R75" s="14"/>
      <c r="S75" s="14"/>
    </row>
    <row r="76" spans="1:22" x14ac:dyDescent="0.2">
      <c r="A76" s="14"/>
      <c r="B76" s="21"/>
      <c r="D76" s="22"/>
      <c r="E76" s="22"/>
      <c r="J76" s="15"/>
      <c r="K76" s="65"/>
      <c r="L76" s="14"/>
      <c r="M76" s="14"/>
      <c r="O76" s="14"/>
      <c r="P76" s="14"/>
      <c r="Q76" s="14"/>
      <c r="R76" s="14"/>
      <c r="S76" s="14"/>
    </row>
    <row r="77" spans="1:22" x14ac:dyDescent="0.2">
      <c r="A77" s="14"/>
      <c r="B77" s="21"/>
      <c r="D77" s="22"/>
      <c r="E77" s="22"/>
      <c r="J77" s="15"/>
      <c r="K77" s="65"/>
      <c r="L77" s="14"/>
      <c r="M77" s="14"/>
      <c r="O77" s="14"/>
      <c r="P77" s="14"/>
      <c r="Q77" s="14"/>
      <c r="R77" s="14"/>
      <c r="S77" s="14"/>
    </row>
    <row r="78" spans="1:22" x14ac:dyDescent="0.2">
      <c r="A78" s="14"/>
      <c r="B78" s="21"/>
      <c r="D78" s="22"/>
      <c r="E78" s="22"/>
      <c r="J78" s="15"/>
      <c r="K78" s="65"/>
      <c r="L78" s="14"/>
      <c r="M78" s="14"/>
      <c r="O78" s="14"/>
      <c r="P78" s="14"/>
      <c r="Q78" s="14"/>
      <c r="R78" s="14"/>
      <c r="S78" s="14"/>
    </row>
    <row r="79" spans="1:22" x14ac:dyDescent="0.2">
      <c r="A79" s="14"/>
      <c r="B79" s="21"/>
      <c r="D79" s="22"/>
      <c r="E79" s="22"/>
      <c r="J79" s="15"/>
      <c r="K79" s="65"/>
      <c r="L79" s="14"/>
      <c r="M79" s="14"/>
      <c r="O79" s="14"/>
      <c r="P79" s="14"/>
      <c r="Q79" s="14"/>
      <c r="R79" s="14"/>
      <c r="S79" s="14"/>
    </row>
    <row r="80" spans="1:22" x14ac:dyDescent="0.2">
      <c r="A80" s="14"/>
      <c r="B80" s="21"/>
      <c r="D80" s="22"/>
      <c r="E80" s="22"/>
      <c r="J80" s="15"/>
      <c r="K80" s="65"/>
      <c r="L80" s="14"/>
      <c r="M80" s="14"/>
      <c r="O80" s="14"/>
      <c r="P80" s="14"/>
      <c r="Q80" s="14"/>
      <c r="R80" s="14"/>
      <c r="S80" s="14"/>
    </row>
    <row r="81" spans="1:19" x14ac:dyDescent="0.2">
      <c r="A81" s="14"/>
      <c r="B81" s="21"/>
      <c r="D81" s="22"/>
      <c r="E81" s="22"/>
      <c r="J81" s="15"/>
      <c r="K81" s="65"/>
      <c r="L81" s="14"/>
      <c r="M81" s="14"/>
      <c r="O81" s="14"/>
      <c r="P81" s="14"/>
      <c r="Q81" s="14"/>
      <c r="R81" s="14"/>
      <c r="S81" s="14"/>
    </row>
    <row r="82" spans="1:19" x14ac:dyDescent="0.2">
      <c r="A82" s="14"/>
      <c r="B82" s="21"/>
      <c r="D82" s="22"/>
      <c r="E82" s="22"/>
      <c r="J82" s="15"/>
      <c r="K82" s="65"/>
      <c r="L82" s="14"/>
      <c r="M82" s="14"/>
      <c r="O82" s="14"/>
      <c r="P82" s="14"/>
      <c r="Q82" s="14"/>
      <c r="R82" s="14"/>
      <c r="S82" s="14"/>
    </row>
    <row r="83" spans="1:19" x14ac:dyDescent="0.2">
      <c r="A83" s="14"/>
      <c r="B83" s="21"/>
      <c r="D83" s="22"/>
      <c r="E83" s="22"/>
      <c r="J83" s="15"/>
      <c r="K83" s="65"/>
      <c r="L83" s="14"/>
      <c r="M83" s="14"/>
      <c r="O83" s="14"/>
      <c r="P83" s="14"/>
      <c r="Q83" s="14"/>
      <c r="R83" s="14"/>
      <c r="S83" s="14"/>
    </row>
    <row r="84" spans="1:19" x14ac:dyDescent="0.2">
      <c r="A84" s="14"/>
      <c r="B84" s="21"/>
      <c r="D84" s="22"/>
      <c r="E84" s="22"/>
      <c r="J84" s="15"/>
      <c r="K84" s="65"/>
      <c r="L84" s="14"/>
      <c r="M84" s="14"/>
      <c r="O84" s="14"/>
      <c r="P84" s="14"/>
      <c r="Q84" s="14"/>
      <c r="R84" s="14"/>
      <c r="S84" s="14"/>
    </row>
    <row r="85" spans="1:19" x14ac:dyDescent="0.2">
      <c r="A85" s="14"/>
      <c r="B85" s="21"/>
      <c r="D85" s="22"/>
      <c r="E85" s="22"/>
      <c r="J85" s="15"/>
      <c r="K85" s="65"/>
      <c r="L85" s="14"/>
      <c r="M85" s="14"/>
      <c r="O85" s="14"/>
      <c r="P85" s="14"/>
      <c r="Q85" s="14"/>
      <c r="R85" s="14"/>
      <c r="S85" s="14"/>
    </row>
    <row r="86" spans="1:19" x14ac:dyDescent="0.2">
      <c r="A86" s="14"/>
      <c r="B86" s="21"/>
      <c r="D86" s="22"/>
      <c r="E86" s="22"/>
      <c r="J86" s="15"/>
      <c r="K86" s="65"/>
      <c r="L86" s="14"/>
      <c r="M86" s="14"/>
      <c r="O86" s="14"/>
      <c r="P86" s="14"/>
      <c r="Q86" s="14"/>
      <c r="R86" s="14"/>
      <c r="S86" s="14"/>
    </row>
    <row r="87" spans="1:19" x14ac:dyDescent="0.2">
      <c r="A87" s="14"/>
      <c r="B87" s="21"/>
      <c r="D87" s="22"/>
      <c r="E87" s="22"/>
      <c r="J87" s="15"/>
      <c r="K87" s="65"/>
      <c r="L87" s="14"/>
      <c r="M87" s="14"/>
      <c r="O87" s="14"/>
      <c r="P87" s="14"/>
      <c r="Q87" s="14"/>
      <c r="R87" s="14"/>
      <c r="S87" s="14"/>
    </row>
    <row r="88" spans="1:19" x14ac:dyDescent="0.2">
      <c r="A88" s="14"/>
      <c r="B88" s="21"/>
      <c r="D88" s="22"/>
      <c r="E88" s="22"/>
      <c r="J88" s="15"/>
      <c r="K88" s="65"/>
      <c r="L88" s="14"/>
      <c r="M88" s="14"/>
      <c r="O88" s="14"/>
      <c r="P88" s="14"/>
      <c r="Q88" s="14"/>
      <c r="R88" s="14"/>
      <c r="S88" s="14"/>
    </row>
    <row r="89" spans="1:19" x14ac:dyDescent="0.2">
      <c r="A89" s="14"/>
      <c r="B89" s="21"/>
      <c r="D89" s="22"/>
      <c r="E89" s="22"/>
      <c r="J89" s="15"/>
      <c r="K89" s="65"/>
      <c r="L89" s="14"/>
      <c r="M89" s="14"/>
      <c r="O89" s="14"/>
      <c r="P89" s="14"/>
      <c r="Q89" s="14"/>
      <c r="R89" s="14"/>
      <c r="S89" s="14"/>
    </row>
    <row r="90" spans="1:19" x14ac:dyDescent="0.2">
      <c r="A90" s="14"/>
      <c r="B90" s="21"/>
      <c r="D90" s="22"/>
      <c r="E90" s="22"/>
      <c r="J90" s="15"/>
      <c r="K90" s="65"/>
      <c r="L90" s="14"/>
      <c r="M90" s="14"/>
      <c r="O90" s="14"/>
      <c r="P90" s="14"/>
      <c r="Q90" s="14"/>
      <c r="R90" s="14"/>
      <c r="S90" s="14"/>
    </row>
    <row r="91" spans="1:19" x14ac:dyDescent="0.2">
      <c r="A91" s="14"/>
      <c r="B91" s="21"/>
      <c r="D91" s="22"/>
      <c r="E91" s="22"/>
      <c r="J91" s="15"/>
      <c r="K91" s="65"/>
      <c r="L91" s="14"/>
      <c r="M91" s="14"/>
      <c r="O91" s="14"/>
      <c r="P91" s="14"/>
      <c r="Q91" s="14"/>
      <c r="R91" s="14"/>
      <c r="S91" s="14"/>
    </row>
    <row r="92" spans="1:19" x14ac:dyDescent="0.2">
      <c r="A92" s="14"/>
      <c r="B92" s="21"/>
      <c r="D92" s="22"/>
      <c r="E92" s="22"/>
      <c r="J92" s="15"/>
      <c r="K92" s="65"/>
      <c r="L92" s="14"/>
      <c r="M92" s="14"/>
      <c r="O92" s="14"/>
      <c r="P92" s="14"/>
      <c r="Q92" s="14"/>
      <c r="R92" s="14"/>
      <c r="S92" s="14"/>
    </row>
    <row r="93" spans="1:19" x14ac:dyDescent="0.2">
      <c r="A93" s="14"/>
      <c r="B93" s="21"/>
      <c r="D93" s="22"/>
      <c r="E93" s="22"/>
      <c r="J93" s="15"/>
      <c r="K93" s="65"/>
      <c r="L93" s="14"/>
      <c r="M93" s="14"/>
      <c r="O93" s="14"/>
      <c r="P93" s="14"/>
      <c r="Q93" s="14"/>
      <c r="R93" s="14"/>
      <c r="S93" s="14"/>
    </row>
    <row r="94" spans="1:19" x14ac:dyDescent="0.2">
      <c r="A94" s="14"/>
      <c r="B94" s="21"/>
      <c r="D94" s="22"/>
      <c r="E94" s="22"/>
      <c r="J94" s="15"/>
      <c r="K94" s="65"/>
      <c r="L94" s="14"/>
      <c r="M94" s="14"/>
      <c r="O94" s="14"/>
      <c r="P94" s="14"/>
      <c r="Q94" s="14"/>
      <c r="R94" s="14"/>
      <c r="S94" s="14"/>
    </row>
    <row r="95" spans="1:19" x14ac:dyDescent="0.2">
      <c r="A95" s="14"/>
      <c r="B95" s="21"/>
      <c r="D95" s="22"/>
      <c r="E95" s="22"/>
      <c r="J95" s="15"/>
      <c r="K95" s="65"/>
      <c r="L95" s="14"/>
      <c r="M95" s="14"/>
      <c r="O95" s="14"/>
      <c r="P95" s="14"/>
      <c r="Q95" s="14"/>
      <c r="R95" s="14"/>
      <c r="S95" s="14"/>
    </row>
    <row r="96" spans="1:19" x14ac:dyDescent="0.2">
      <c r="A96" s="14"/>
      <c r="B96" s="21"/>
      <c r="D96" s="22"/>
      <c r="E96" s="22"/>
      <c r="J96" s="15"/>
      <c r="K96" s="65"/>
      <c r="L96" s="14"/>
      <c r="M96" s="14"/>
      <c r="O96" s="14"/>
      <c r="P96" s="14"/>
      <c r="Q96" s="14"/>
      <c r="R96" s="14"/>
      <c r="S96" s="14"/>
    </row>
    <row r="97" spans="1:19" x14ac:dyDescent="0.2">
      <c r="A97" s="14"/>
      <c r="B97" s="21"/>
      <c r="D97" s="22"/>
      <c r="E97" s="22"/>
      <c r="J97" s="15"/>
      <c r="K97" s="65"/>
      <c r="L97" s="14"/>
      <c r="M97" s="14"/>
      <c r="O97" s="14"/>
      <c r="P97" s="14"/>
      <c r="Q97" s="14"/>
      <c r="R97" s="14"/>
      <c r="S97" s="14"/>
    </row>
    <row r="98" spans="1:19" x14ac:dyDescent="0.2">
      <c r="A98" s="14"/>
      <c r="B98" s="21"/>
      <c r="D98" s="22"/>
      <c r="E98" s="22"/>
      <c r="J98" s="15"/>
      <c r="K98" s="65"/>
      <c r="L98" s="14"/>
      <c r="M98" s="14"/>
      <c r="O98" s="14"/>
      <c r="P98" s="14"/>
      <c r="Q98" s="14"/>
      <c r="R98" s="14"/>
      <c r="S98" s="14"/>
    </row>
    <row r="99" spans="1:19" x14ac:dyDescent="0.2">
      <c r="A99" s="14"/>
      <c r="B99" s="21"/>
      <c r="D99" s="22"/>
      <c r="E99" s="22"/>
      <c r="J99" s="15"/>
      <c r="K99" s="65"/>
      <c r="L99" s="14"/>
      <c r="M99" s="14"/>
      <c r="O99" s="14"/>
      <c r="P99" s="14"/>
      <c r="Q99" s="14"/>
      <c r="R99" s="14"/>
      <c r="S99" s="14"/>
    </row>
    <row r="100" spans="1:19" x14ac:dyDescent="0.2">
      <c r="A100" s="14"/>
      <c r="B100" s="21"/>
      <c r="D100" s="22"/>
      <c r="E100" s="22"/>
      <c r="J100" s="15"/>
      <c r="K100" s="65"/>
      <c r="L100" s="14"/>
      <c r="M100" s="14"/>
      <c r="O100" s="14"/>
      <c r="P100" s="14"/>
      <c r="Q100" s="14"/>
      <c r="R100" s="14"/>
      <c r="S100" s="14"/>
    </row>
    <row r="101" spans="1:19" x14ac:dyDescent="0.2">
      <c r="A101" s="14"/>
      <c r="B101" s="21"/>
      <c r="D101" s="22"/>
      <c r="E101" s="22"/>
      <c r="J101" s="15"/>
      <c r="K101" s="65"/>
      <c r="L101" s="14"/>
      <c r="M101" s="14"/>
      <c r="O101" s="14"/>
      <c r="P101" s="14"/>
      <c r="Q101" s="14"/>
      <c r="R101" s="14"/>
      <c r="S101" s="14"/>
    </row>
    <row r="102" spans="1:19" x14ac:dyDescent="0.2">
      <c r="A102" s="14"/>
      <c r="B102" s="21"/>
      <c r="D102" s="22"/>
      <c r="E102" s="22"/>
      <c r="J102" s="15"/>
      <c r="K102" s="65"/>
      <c r="L102" s="14"/>
      <c r="M102" s="14"/>
      <c r="O102" s="14"/>
      <c r="P102" s="14"/>
      <c r="Q102" s="14"/>
      <c r="R102" s="14"/>
      <c r="S102" s="14"/>
    </row>
    <row r="103" spans="1:19" x14ac:dyDescent="0.2">
      <c r="A103" s="14"/>
      <c r="B103" s="21"/>
      <c r="D103" s="22"/>
      <c r="E103" s="22"/>
      <c r="J103" s="15"/>
      <c r="K103" s="65"/>
      <c r="L103" s="14"/>
      <c r="M103" s="14"/>
      <c r="O103" s="14"/>
      <c r="P103" s="14"/>
      <c r="Q103" s="14"/>
      <c r="R103" s="14"/>
      <c r="S103" s="14"/>
    </row>
    <row r="104" spans="1:19" x14ac:dyDescent="0.2">
      <c r="A104" s="14"/>
      <c r="B104" s="21"/>
      <c r="D104" s="22"/>
      <c r="E104" s="22"/>
      <c r="J104" s="15"/>
      <c r="K104" s="65"/>
      <c r="L104" s="14"/>
      <c r="M104" s="14"/>
      <c r="O104" s="14"/>
      <c r="P104" s="14"/>
      <c r="Q104" s="14"/>
      <c r="R104" s="14"/>
      <c r="S104" s="14"/>
    </row>
    <row r="105" spans="1:19" x14ac:dyDescent="0.2">
      <c r="A105" s="14"/>
      <c r="B105" s="21"/>
      <c r="D105" s="22"/>
      <c r="E105" s="22"/>
      <c r="J105" s="15"/>
      <c r="K105" s="65"/>
      <c r="L105" s="14"/>
      <c r="M105" s="14"/>
      <c r="O105" s="14"/>
      <c r="P105" s="14"/>
      <c r="Q105" s="14"/>
      <c r="R105" s="14"/>
      <c r="S105" s="14"/>
    </row>
    <row r="106" spans="1:19" x14ac:dyDescent="0.2">
      <c r="A106" s="14"/>
      <c r="B106" s="21"/>
      <c r="D106" s="22"/>
      <c r="E106" s="22"/>
      <c r="J106" s="15"/>
      <c r="K106" s="65"/>
      <c r="L106" s="14"/>
      <c r="M106" s="14"/>
      <c r="O106" s="14"/>
      <c r="P106" s="14"/>
      <c r="Q106" s="14"/>
      <c r="R106" s="14"/>
      <c r="S106" s="14"/>
    </row>
    <row r="107" spans="1:19" x14ac:dyDescent="0.2">
      <c r="A107" s="14"/>
      <c r="B107" s="21"/>
      <c r="D107" s="22"/>
      <c r="E107" s="22"/>
      <c r="J107" s="15"/>
      <c r="K107" s="65"/>
      <c r="L107" s="14"/>
      <c r="M107" s="14"/>
      <c r="O107" s="14"/>
      <c r="P107" s="14"/>
      <c r="Q107" s="14"/>
      <c r="R107" s="14"/>
      <c r="S107" s="14"/>
    </row>
    <row r="108" spans="1:19" x14ac:dyDescent="0.2">
      <c r="A108" s="14"/>
      <c r="B108" s="21"/>
      <c r="D108" s="22"/>
      <c r="E108" s="22"/>
      <c r="J108" s="15"/>
      <c r="K108" s="65"/>
      <c r="L108" s="14"/>
      <c r="M108" s="14"/>
      <c r="O108" s="14"/>
      <c r="P108" s="14"/>
      <c r="Q108" s="14"/>
      <c r="R108" s="14"/>
      <c r="S108" s="14"/>
    </row>
    <row r="109" spans="1:19" x14ac:dyDescent="0.2">
      <c r="A109" s="14"/>
      <c r="B109" s="21"/>
      <c r="D109" s="22"/>
      <c r="E109" s="22"/>
      <c r="J109" s="15"/>
      <c r="K109" s="65"/>
      <c r="L109" s="14"/>
      <c r="M109" s="14"/>
      <c r="O109" s="14"/>
      <c r="P109" s="14"/>
      <c r="Q109" s="14"/>
      <c r="R109" s="14"/>
      <c r="S109" s="14"/>
    </row>
    <row r="110" spans="1:19" x14ac:dyDescent="0.2">
      <c r="A110" s="14"/>
      <c r="B110" s="21"/>
      <c r="D110" s="22"/>
      <c r="E110" s="22"/>
      <c r="J110" s="15"/>
      <c r="K110" s="65"/>
      <c r="L110" s="14"/>
      <c r="M110" s="14"/>
      <c r="O110" s="14"/>
      <c r="P110" s="14"/>
      <c r="Q110" s="14"/>
      <c r="R110" s="14"/>
      <c r="S110" s="14"/>
    </row>
    <row r="111" spans="1:19" x14ac:dyDescent="0.2">
      <c r="A111" s="14"/>
      <c r="B111" s="21"/>
      <c r="D111" s="22"/>
      <c r="E111" s="22"/>
      <c r="J111" s="15"/>
      <c r="K111" s="65"/>
      <c r="L111" s="14"/>
      <c r="M111" s="14"/>
      <c r="O111" s="14"/>
      <c r="P111" s="14"/>
      <c r="Q111" s="14"/>
      <c r="R111" s="14"/>
      <c r="S111" s="14"/>
    </row>
    <row r="112" spans="1:19" x14ac:dyDescent="0.2">
      <c r="A112" s="14"/>
      <c r="B112" s="21"/>
      <c r="D112" s="22"/>
      <c r="E112" s="22"/>
      <c r="J112" s="15"/>
      <c r="K112" s="65"/>
      <c r="L112" s="14"/>
      <c r="M112" s="14"/>
      <c r="O112" s="14"/>
      <c r="P112" s="14"/>
      <c r="Q112" s="14"/>
      <c r="R112" s="14"/>
      <c r="S112" s="14"/>
    </row>
    <row r="113" spans="1:19" x14ac:dyDescent="0.2">
      <c r="A113" s="14"/>
      <c r="B113" s="21"/>
      <c r="D113" s="22"/>
      <c r="E113" s="22"/>
      <c r="J113" s="15"/>
      <c r="K113" s="65"/>
      <c r="L113" s="14"/>
      <c r="M113" s="14"/>
      <c r="O113" s="14"/>
      <c r="P113" s="14"/>
      <c r="Q113" s="14"/>
      <c r="R113" s="14"/>
      <c r="S113" s="14"/>
    </row>
    <row r="114" spans="1:19" x14ac:dyDescent="0.2">
      <c r="A114" s="14"/>
      <c r="B114" s="21"/>
      <c r="D114" s="22"/>
      <c r="E114" s="22"/>
      <c r="J114" s="15"/>
      <c r="K114" s="65"/>
      <c r="L114" s="14"/>
      <c r="M114" s="14"/>
      <c r="O114" s="14"/>
      <c r="P114" s="14"/>
      <c r="Q114" s="14"/>
      <c r="R114" s="14"/>
      <c r="S114" s="14"/>
    </row>
    <row r="115" spans="1:19" x14ac:dyDescent="0.2">
      <c r="A115" s="14"/>
      <c r="B115" s="21"/>
      <c r="D115" s="22"/>
      <c r="E115" s="22"/>
      <c r="J115" s="15"/>
      <c r="K115" s="65"/>
      <c r="L115" s="14"/>
      <c r="M115" s="14"/>
      <c r="O115" s="14"/>
      <c r="P115" s="14"/>
      <c r="Q115" s="14"/>
      <c r="R115" s="14"/>
      <c r="S115" s="14"/>
    </row>
    <row r="116" spans="1:19" x14ac:dyDescent="0.2">
      <c r="A116" s="14"/>
      <c r="B116" s="21"/>
      <c r="D116" s="22"/>
      <c r="E116" s="22"/>
      <c r="J116" s="15"/>
      <c r="K116" s="65"/>
      <c r="L116" s="14"/>
      <c r="M116" s="14"/>
      <c r="O116" s="14"/>
      <c r="P116" s="14"/>
      <c r="Q116" s="14"/>
      <c r="R116" s="14"/>
      <c r="S116" s="14"/>
    </row>
    <row r="117" spans="1:19" x14ac:dyDescent="0.2">
      <c r="A117" s="14"/>
      <c r="B117" s="21"/>
      <c r="D117" s="22"/>
      <c r="E117" s="22"/>
      <c r="J117" s="15"/>
      <c r="K117" s="65"/>
      <c r="L117" s="14"/>
      <c r="M117" s="14"/>
      <c r="O117" s="14"/>
      <c r="P117" s="14"/>
      <c r="Q117" s="14"/>
      <c r="R117" s="14"/>
      <c r="S117" s="14"/>
    </row>
    <row r="118" spans="1:19" x14ac:dyDescent="0.2">
      <c r="A118" s="14"/>
      <c r="B118" s="21"/>
      <c r="D118" s="22"/>
      <c r="E118" s="22"/>
      <c r="J118" s="15"/>
      <c r="K118" s="65"/>
      <c r="L118" s="14"/>
      <c r="M118" s="14"/>
      <c r="O118" s="14"/>
      <c r="P118" s="14"/>
      <c r="Q118" s="14"/>
      <c r="R118" s="14"/>
      <c r="S118" s="14"/>
    </row>
    <row r="119" spans="1:19" x14ac:dyDescent="0.2">
      <c r="A119" s="14"/>
      <c r="B119" s="21"/>
      <c r="D119" s="22"/>
      <c r="E119" s="22"/>
      <c r="J119" s="15"/>
      <c r="K119" s="65"/>
      <c r="L119" s="14"/>
      <c r="M119" s="14"/>
      <c r="O119" s="14"/>
      <c r="P119" s="14"/>
      <c r="Q119" s="14"/>
      <c r="R119" s="14"/>
      <c r="S119" s="14"/>
    </row>
    <row r="120" spans="1:19" x14ac:dyDescent="0.2">
      <c r="A120" s="14"/>
      <c r="B120" s="21"/>
      <c r="D120" s="22"/>
      <c r="E120" s="22"/>
      <c r="J120" s="15"/>
      <c r="K120" s="65"/>
      <c r="L120" s="14"/>
      <c r="M120" s="14"/>
      <c r="O120" s="14"/>
      <c r="P120" s="14"/>
      <c r="Q120" s="14"/>
      <c r="R120" s="14"/>
      <c r="S120" s="14"/>
    </row>
    <row r="121" spans="1:19" x14ac:dyDescent="0.2">
      <c r="A121" s="14"/>
      <c r="B121" s="21"/>
      <c r="D121" s="22"/>
      <c r="E121" s="22"/>
      <c r="J121" s="15"/>
      <c r="K121" s="65"/>
      <c r="L121" s="14"/>
      <c r="M121" s="14"/>
      <c r="O121" s="14"/>
      <c r="P121" s="14"/>
      <c r="Q121" s="14"/>
      <c r="R121" s="14"/>
      <c r="S121" s="14"/>
    </row>
    <row r="122" spans="1:19" x14ac:dyDescent="0.2">
      <c r="A122" s="14"/>
      <c r="B122" s="21"/>
      <c r="D122" s="22"/>
      <c r="E122" s="22"/>
      <c r="J122" s="15"/>
      <c r="K122" s="65"/>
      <c r="L122" s="14"/>
      <c r="M122" s="14"/>
      <c r="O122" s="14"/>
      <c r="P122" s="14"/>
      <c r="Q122" s="14"/>
      <c r="R122" s="14"/>
      <c r="S122" s="14"/>
    </row>
    <row r="123" spans="1:19" x14ac:dyDescent="0.2">
      <c r="A123" s="14"/>
      <c r="B123" s="21"/>
      <c r="D123" s="22"/>
      <c r="E123" s="22"/>
      <c r="J123" s="15"/>
      <c r="K123" s="65"/>
      <c r="L123" s="14"/>
      <c r="M123" s="14"/>
      <c r="O123" s="14"/>
      <c r="P123" s="14"/>
      <c r="Q123" s="14"/>
      <c r="R123" s="14"/>
      <c r="S123" s="14"/>
    </row>
    <row r="124" spans="1:19" x14ac:dyDescent="0.2">
      <c r="A124" s="14"/>
      <c r="B124" s="21"/>
      <c r="D124" s="22"/>
      <c r="E124" s="22"/>
      <c r="J124" s="15"/>
      <c r="K124" s="65"/>
      <c r="L124" s="14"/>
      <c r="M124" s="14"/>
      <c r="O124" s="14"/>
      <c r="P124" s="14"/>
      <c r="Q124" s="14"/>
      <c r="R124" s="14"/>
      <c r="S124" s="14"/>
    </row>
    <row r="125" spans="1:19" x14ac:dyDescent="0.2">
      <c r="A125" s="14"/>
      <c r="B125" s="21"/>
      <c r="D125" s="22"/>
      <c r="E125" s="22"/>
      <c r="J125" s="15"/>
      <c r="K125" s="65"/>
      <c r="L125" s="14"/>
      <c r="M125" s="14"/>
      <c r="O125" s="14"/>
      <c r="P125" s="14"/>
      <c r="Q125" s="14"/>
      <c r="R125" s="14"/>
      <c r="S125" s="14"/>
    </row>
    <row r="126" spans="1:19" x14ac:dyDescent="0.2">
      <c r="A126" s="14"/>
      <c r="B126" s="21"/>
      <c r="D126" s="22"/>
      <c r="E126" s="22"/>
      <c r="J126" s="15"/>
      <c r="K126" s="65"/>
      <c r="L126" s="14"/>
      <c r="M126" s="14"/>
      <c r="O126" s="14"/>
      <c r="P126" s="14"/>
      <c r="Q126" s="14"/>
      <c r="R126" s="14"/>
      <c r="S126" s="14"/>
    </row>
    <row r="127" spans="1:19" x14ac:dyDescent="0.2">
      <c r="A127" s="14"/>
      <c r="B127" s="21"/>
      <c r="D127" s="22"/>
      <c r="E127" s="22"/>
      <c r="J127" s="15"/>
      <c r="K127" s="65"/>
      <c r="L127" s="14"/>
      <c r="M127" s="14"/>
      <c r="O127" s="14"/>
      <c r="P127" s="14"/>
      <c r="Q127" s="14"/>
      <c r="R127" s="14"/>
      <c r="S127" s="14"/>
    </row>
    <row r="128" spans="1:19" x14ac:dyDescent="0.2">
      <c r="A128" s="14"/>
      <c r="B128" s="21"/>
      <c r="D128" s="22"/>
      <c r="E128" s="22"/>
      <c r="J128" s="15"/>
      <c r="K128" s="65"/>
      <c r="L128" s="14"/>
      <c r="M128" s="14"/>
      <c r="O128" s="14"/>
      <c r="P128" s="14"/>
      <c r="Q128" s="14"/>
      <c r="R128" s="14"/>
      <c r="S128" s="14"/>
    </row>
    <row r="129" spans="1:19" x14ac:dyDescent="0.2">
      <c r="A129" s="14"/>
      <c r="B129" s="21"/>
      <c r="D129" s="22"/>
      <c r="E129" s="22"/>
      <c r="J129" s="15"/>
      <c r="K129" s="65"/>
      <c r="L129" s="14"/>
      <c r="M129" s="14"/>
      <c r="O129" s="14"/>
      <c r="P129" s="14"/>
      <c r="Q129" s="14"/>
      <c r="R129" s="14"/>
      <c r="S129" s="14"/>
    </row>
    <row r="130" spans="1:19" x14ac:dyDescent="0.2">
      <c r="A130" s="14"/>
      <c r="B130" s="21"/>
      <c r="D130" s="22"/>
      <c r="E130" s="22"/>
      <c r="J130" s="15"/>
      <c r="K130" s="65"/>
      <c r="L130" s="14"/>
      <c r="M130" s="14"/>
      <c r="O130" s="14"/>
      <c r="P130" s="14"/>
      <c r="Q130" s="14"/>
      <c r="R130" s="14"/>
      <c r="S130" s="14"/>
    </row>
    <row r="131" spans="1:19" x14ac:dyDescent="0.2">
      <c r="A131" s="14"/>
      <c r="B131" s="21"/>
      <c r="D131" s="22"/>
      <c r="E131" s="22"/>
      <c r="J131" s="15"/>
      <c r="K131" s="65"/>
      <c r="L131" s="14"/>
      <c r="M131" s="14"/>
      <c r="O131" s="14"/>
      <c r="P131" s="14"/>
      <c r="Q131" s="14"/>
      <c r="R131" s="14"/>
      <c r="S131" s="14"/>
    </row>
    <row r="132" spans="1:19" x14ac:dyDescent="0.2">
      <c r="A132" s="14"/>
      <c r="B132" s="21"/>
      <c r="D132" s="22"/>
      <c r="E132" s="22"/>
      <c r="J132" s="15"/>
      <c r="K132" s="65"/>
      <c r="L132" s="14"/>
      <c r="M132" s="14"/>
      <c r="O132" s="14"/>
      <c r="P132" s="14"/>
      <c r="Q132" s="14"/>
      <c r="R132" s="14"/>
      <c r="S132" s="14"/>
    </row>
    <row r="133" spans="1:19" x14ac:dyDescent="0.2">
      <c r="A133" s="14"/>
      <c r="B133" s="21"/>
      <c r="D133" s="22"/>
      <c r="E133" s="22"/>
      <c r="J133" s="15"/>
      <c r="K133" s="65"/>
      <c r="L133" s="14"/>
      <c r="M133" s="14"/>
      <c r="O133" s="14"/>
      <c r="P133" s="14"/>
      <c r="Q133" s="14"/>
      <c r="R133" s="14"/>
      <c r="S133" s="14"/>
    </row>
    <row r="134" spans="1:19" x14ac:dyDescent="0.2">
      <c r="A134" s="14"/>
      <c r="B134" s="21"/>
      <c r="D134" s="22"/>
      <c r="E134" s="22"/>
      <c r="J134" s="15"/>
      <c r="K134" s="65"/>
      <c r="L134" s="14"/>
      <c r="M134" s="14"/>
      <c r="O134" s="14"/>
      <c r="P134" s="14"/>
      <c r="Q134" s="14"/>
      <c r="R134" s="14"/>
      <c r="S134" s="14"/>
    </row>
    <row r="135" spans="1:19" x14ac:dyDescent="0.2">
      <c r="A135" s="14"/>
      <c r="B135" s="21"/>
      <c r="D135" s="22"/>
      <c r="E135" s="22"/>
      <c r="J135" s="15"/>
      <c r="K135" s="65"/>
      <c r="L135" s="14"/>
      <c r="M135" s="14"/>
      <c r="O135" s="14"/>
      <c r="P135" s="14"/>
      <c r="Q135" s="14"/>
      <c r="R135" s="14"/>
      <c r="S135" s="14"/>
    </row>
    <row r="136" spans="1:19" x14ac:dyDescent="0.2">
      <c r="A136" s="14"/>
      <c r="B136" s="21"/>
      <c r="D136" s="22"/>
      <c r="E136" s="22"/>
      <c r="J136" s="15"/>
      <c r="K136" s="65"/>
      <c r="L136" s="14"/>
      <c r="M136" s="14"/>
      <c r="O136" s="14"/>
      <c r="P136" s="14"/>
      <c r="Q136" s="14"/>
      <c r="R136" s="14"/>
      <c r="S136" s="14"/>
    </row>
    <row r="137" spans="1:19" x14ac:dyDescent="0.2">
      <c r="A137" s="14"/>
      <c r="B137" s="21"/>
      <c r="D137" s="22"/>
      <c r="E137" s="22"/>
      <c r="J137" s="15"/>
      <c r="K137" s="65"/>
      <c r="L137" s="14"/>
      <c r="M137" s="14"/>
      <c r="O137" s="14"/>
      <c r="P137" s="14"/>
      <c r="Q137" s="14"/>
      <c r="R137" s="14"/>
      <c r="S137" s="14"/>
    </row>
    <row r="138" spans="1:19" x14ac:dyDescent="0.2">
      <c r="A138" s="14"/>
      <c r="B138" s="21"/>
      <c r="D138" s="22"/>
      <c r="E138" s="22"/>
      <c r="J138" s="15"/>
      <c r="K138" s="65"/>
      <c r="L138" s="14"/>
      <c r="M138" s="14"/>
      <c r="O138" s="14"/>
      <c r="P138" s="14"/>
      <c r="Q138" s="14"/>
      <c r="R138" s="14"/>
      <c r="S138" s="14"/>
    </row>
    <row r="139" spans="1:19" x14ac:dyDescent="0.2">
      <c r="A139" s="14"/>
      <c r="B139" s="21"/>
      <c r="D139" s="22"/>
      <c r="E139" s="22"/>
      <c r="J139" s="15"/>
      <c r="K139" s="65"/>
      <c r="L139" s="14"/>
      <c r="M139" s="14"/>
      <c r="O139" s="14"/>
      <c r="P139" s="14"/>
      <c r="Q139" s="14"/>
      <c r="R139" s="14"/>
      <c r="S139" s="14"/>
    </row>
    <row r="140" spans="1:19" x14ac:dyDescent="0.2">
      <c r="A140" s="14"/>
      <c r="B140" s="21"/>
      <c r="D140" s="22"/>
      <c r="E140" s="22"/>
      <c r="J140" s="15"/>
      <c r="K140" s="65"/>
      <c r="L140" s="14"/>
      <c r="M140" s="14"/>
      <c r="O140" s="14"/>
      <c r="P140" s="14"/>
      <c r="Q140" s="14"/>
      <c r="R140" s="14"/>
      <c r="S140" s="14"/>
    </row>
    <row r="141" spans="1:19" x14ac:dyDescent="0.2">
      <c r="A141" s="14"/>
      <c r="B141" s="21"/>
      <c r="D141" s="22"/>
      <c r="E141" s="22"/>
      <c r="J141" s="15"/>
      <c r="K141" s="65"/>
      <c r="L141" s="14"/>
      <c r="M141" s="14"/>
      <c r="O141" s="14"/>
      <c r="P141" s="14"/>
      <c r="Q141" s="14"/>
      <c r="R141" s="14"/>
      <c r="S141" s="14"/>
    </row>
    <row r="142" spans="1:19" x14ac:dyDescent="0.2">
      <c r="A142" s="14"/>
      <c r="B142" s="21"/>
      <c r="D142" s="22"/>
      <c r="E142" s="22"/>
      <c r="J142" s="15"/>
      <c r="K142" s="65"/>
      <c r="L142" s="14"/>
      <c r="M142" s="14"/>
      <c r="O142" s="14"/>
      <c r="P142" s="14"/>
      <c r="Q142" s="14"/>
      <c r="R142" s="14"/>
      <c r="S142" s="14"/>
    </row>
    <row r="143" spans="1:19" x14ac:dyDescent="0.2">
      <c r="A143" s="14"/>
      <c r="B143" s="21"/>
      <c r="D143" s="22"/>
      <c r="E143" s="22"/>
      <c r="J143" s="15"/>
      <c r="K143" s="65"/>
      <c r="L143" s="14"/>
      <c r="M143" s="14"/>
      <c r="O143" s="14"/>
      <c r="P143" s="14"/>
      <c r="Q143" s="14"/>
      <c r="R143" s="14"/>
      <c r="S143" s="14"/>
    </row>
    <row r="144" spans="1:19" x14ac:dyDescent="0.2">
      <c r="A144" s="14"/>
      <c r="B144" s="21"/>
      <c r="D144" s="22"/>
      <c r="E144" s="22"/>
      <c r="J144" s="15"/>
      <c r="K144" s="65"/>
      <c r="L144" s="14"/>
      <c r="M144" s="14"/>
      <c r="O144" s="14"/>
      <c r="P144" s="14"/>
      <c r="Q144" s="14"/>
      <c r="R144" s="14"/>
      <c r="S144" s="14"/>
    </row>
    <row r="145" spans="1:19" x14ac:dyDescent="0.2">
      <c r="A145" s="14"/>
      <c r="B145" s="21"/>
      <c r="D145" s="22"/>
      <c r="E145" s="22"/>
      <c r="J145" s="15"/>
      <c r="K145" s="65"/>
      <c r="L145" s="14"/>
      <c r="M145" s="14"/>
      <c r="O145" s="14"/>
      <c r="P145" s="14"/>
      <c r="Q145" s="14"/>
      <c r="R145" s="14"/>
      <c r="S145" s="14"/>
    </row>
    <row r="146" spans="1:19" x14ac:dyDescent="0.2">
      <c r="A146" s="14"/>
      <c r="B146" s="21"/>
      <c r="D146" s="22"/>
      <c r="E146" s="22"/>
      <c r="J146" s="15"/>
      <c r="K146" s="65"/>
      <c r="L146" s="14"/>
      <c r="M146" s="14"/>
      <c r="O146" s="14"/>
      <c r="P146" s="14"/>
      <c r="Q146" s="14"/>
      <c r="R146" s="14"/>
      <c r="S146" s="14"/>
    </row>
    <row r="147" spans="1:19" x14ac:dyDescent="0.2">
      <c r="A147" s="14"/>
      <c r="B147" s="21"/>
      <c r="D147" s="22"/>
      <c r="E147" s="22"/>
      <c r="J147" s="15"/>
      <c r="K147" s="65"/>
      <c r="L147" s="14"/>
      <c r="M147" s="14"/>
      <c r="O147" s="14"/>
      <c r="P147" s="14"/>
      <c r="Q147" s="14"/>
      <c r="R147" s="14"/>
      <c r="S147" s="14"/>
    </row>
    <row r="148" spans="1:19" x14ac:dyDescent="0.2">
      <c r="A148" s="14"/>
      <c r="B148" s="21"/>
      <c r="D148" s="22"/>
      <c r="E148" s="22"/>
      <c r="J148" s="15"/>
      <c r="K148" s="65"/>
      <c r="L148" s="14"/>
      <c r="M148" s="14"/>
      <c r="O148" s="14"/>
      <c r="P148" s="14"/>
      <c r="Q148" s="14"/>
      <c r="R148" s="14"/>
      <c r="S148" s="14"/>
    </row>
    <row r="149" spans="1:19" x14ac:dyDescent="0.2">
      <c r="A149" s="14"/>
      <c r="B149" s="21"/>
      <c r="D149" s="22"/>
      <c r="E149" s="22"/>
      <c r="J149" s="15"/>
      <c r="K149" s="65"/>
      <c r="L149" s="14"/>
      <c r="M149" s="14"/>
      <c r="O149" s="14"/>
      <c r="P149" s="14"/>
      <c r="Q149" s="14"/>
      <c r="R149" s="14"/>
      <c r="S149" s="14"/>
    </row>
    <row r="150" spans="1:19" x14ac:dyDescent="0.2">
      <c r="A150" s="14"/>
      <c r="B150" s="21"/>
      <c r="D150" s="22"/>
      <c r="E150" s="22"/>
      <c r="J150" s="15"/>
      <c r="K150" s="65"/>
      <c r="L150" s="14"/>
      <c r="M150" s="14"/>
      <c r="O150" s="14"/>
      <c r="P150" s="14"/>
      <c r="Q150" s="14"/>
      <c r="R150" s="14"/>
      <c r="S150" s="14"/>
    </row>
    <row r="151" spans="1:19" x14ac:dyDescent="0.2">
      <c r="A151" s="14"/>
      <c r="B151" s="21"/>
      <c r="D151" s="22"/>
      <c r="E151" s="22"/>
      <c r="J151" s="15"/>
      <c r="K151" s="65"/>
      <c r="L151" s="14"/>
      <c r="M151" s="14"/>
      <c r="O151" s="14"/>
      <c r="P151" s="14"/>
      <c r="Q151" s="14"/>
      <c r="R151" s="14"/>
      <c r="S151" s="14"/>
    </row>
    <row r="152" spans="1:19" x14ac:dyDescent="0.2">
      <c r="A152" s="14"/>
      <c r="B152" s="21"/>
      <c r="D152" s="22"/>
      <c r="E152" s="22"/>
      <c r="J152" s="15"/>
      <c r="K152" s="65"/>
      <c r="L152" s="14"/>
      <c r="M152" s="14"/>
      <c r="O152" s="14"/>
      <c r="P152" s="14"/>
      <c r="Q152" s="14"/>
      <c r="R152" s="14"/>
      <c r="S152" s="14"/>
    </row>
    <row r="153" spans="1:19" x14ac:dyDescent="0.2">
      <c r="A153" s="14"/>
      <c r="B153" s="21"/>
      <c r="D153" s="22"/>
      <c r="E153" s="22"/>
      <c r="J153" s="15"/>
      <c r="K153" s="65"/>
      <c r="L153" s="14"/>
      <c r="M153" s="14"/>
      <c r="O153" s="14"/>
      <c r="P153" s="14"/>
      <c r="Q153" s="14"/>
      <c r="R153" s="14"/>
      <c r="S153" s="14"/>
    </row>
    <row r="154" spans="1:19" x14ac:dyDescent="0.2">
      <c r="A154" s="14"/>
      <c r="B154" s="21"/>
      <c r="D154" s="22"/>
      <c r="E154" s="22"/>
      <c r="J154" s="15"/>
      <c r="K154" s="65"/>
      <c r="L154" s="14"/>
      <c r="M154" s="14"/>
      <c r="O154" s="14"/>
      <c r="P154" s="14"/>
      <c r="Q154" s="14"/>
      <c r="R154" s="14"/>
      <c r="S154" s="14"/>
    </row>
    <row r="155" spans="1:19" x14ac:dyDescent="0.2">
      <c r="A155" s="14"/>
      <c r="B155" s="21"/>
      <c r="D155" s="22"/>
      <c r="E155" s="22"/>
      <c r="J155" s="15"/>
      <c r="K155" s="65"/>
      <c r="L155" s="14"/>
      <c r="M155" s="14"/>
      <c r="O155" s="14"/>
      <c r="P155" s="14"/>
      <c r="Q155" s="14"/>
      <c r="R155" s="14"/>
      <c r="S155" s="14"/>
    </row>
    <row r="156" spans="1:19" x14ac:dyDescent="0.2">
      <c r="A156" s="14"/>
      <c r="B156" s="21"/>
      <c r="D156" s="22"/>
      <c r="E156" s="22"/>
      <c r="J156" s="15"/>
      <c r="K156" s="65"/>
      <c r="L156" s="14"/>
      <c r="M156" s="14"/>
      <c r="O156" s="14"/>
      <c r="P156" s="14"/>
      <c r="Q156" s="14"/>
      <c r="R156" s="14"/>
      <c r="S156" s="14"/>
    </row>
    <row r="157" spans="1:19" x14ac:dyDescent="0.2">
      <c r="A157" s="14"/>
      <c r="B157" s="21"/>
      <c r="D157" s="22"/>
      <c r="E157" s="22"/>
      <c r="J157" s="15"/>
      <c r="K157" s="65"/>
      <c r="L157" s="14"/>
      <c r="M157" s="14"/>
      <c r="O157" s="14"/>
      <c r="P157" s="14"/>
      <c r="Q157" s="14"/>
      <c r="R157" s="14"/>
      <c r="S157" s="14"/>
    </row>
    <row r="158" spans="1:19" x14ac:dyDescent="0.2">
      <c r="A158" s="14"/>
      <c r="B158" s="21"/>
      <c r="D158" s="22"/>
      <c r="E158" s="22"/>
      <c r="J158" s="15"/>
      <c r="K158" s="65"/>
      <c r="L158" s="14"/>
      <c r="M158" s="14"/>
      <c r="O158" s="14"/>
      <c r="P158" s="14"/>
      <c r="Q158" s="14"/>
      <c r="R158" s="14"/>
      <c r="S158" s="14"/>
    </row>
    <row r="159" spans="1:19" x14ac:dyDescent="0.2">
      <c r="A159" s="14"/>
      <c r="B159" s="21"/>
      <c r="D159" s="22"/>
      <c r="E159" s="22"/>
      <c r="J159" s="15"/>
      <c r="K159" s="65"/>
      <c r="L159" s="14"/>
      <c r="M159" s="14"/>
      <c r="O159" s="14"/>
      <c r="P159" s="14"/>
      <c r="Q159" s="14"/>
      <c r="R159" s="14"/>
      <c r="S159" s="14"/>
    </row>
    <row r="160" spans="1:19" x14ac:dyDescent="0.2">
      <c r="A160" s="14"/>
      <c r="B160" s="21"/>
      <c r="D160" s="22"/>
      <c r="E160" s="22"/>
      <c r="J160" s="15"/>
      <c r="K160" s="65"/>
      <c r="L160" s="14"/>
      <c r="M160" s="14"/>
      <c r="O160" s="14"/>
      <c r="P160" s="14"/>
      <c r="Q160" s="14"/>
      <c r="R160" s="14"/>
      <c r="S160" s="14"/>
    </row>
    <row r="161" spans="1:19" x14ac:dyDescent="0.2">
      <c r="A161" s="14"/>
      <c r="B161" s="21"/>
      <c r="D161" s="22"/>
      <c r="E161" s="22"/>
      <c r="J161" s="15"/>
      <c r="K161" s="65"/>
      <c r="L161" s="14"/>
      <c r="M161" s="14"/>
      <c r="O161" s="14"/>
      <c r="P161" s="14"/>
      <c r="Q161" s="14"/>
      <c r="R161" s="14"/>
      <c r="S161" s="14"/>
    </row>
    <row r="162" spans="1:19" x14ac:dyDescent="0.2">
      <c r="A162" s="14"/>
      <c r="B162" s="21"/>
      <c r="D162" s="22"/>
      <c r="E162" s="22"/>
      <c r="J162" s="15"/>
      <c r="K162" s="65"/>
      <c r="L162" s="14"/>
      <c r="M162" s="14"/>
      <c r="O162" s="14"/>
      <c r="P162" s="14"/>
      <c r="Q162" s="14"/>
      <c r="R162" s="14"/>
      <c r="S162" s="14"/>
    </row>
    <row r="163" spans="1:19" x14ac:dyDescent="0.2">
      <c r="A163" s="14"/>
      <c r="B163" s="21"/>
      <c r="D163" s="22"/>
      <c r="E163" s="22"/>
      <c r="J163" s="15"/>
      <c r="K163" s="65"/>
      <c r="L163" s="14"/>
      <c r="M163" s="14"/>
      <c r="O163" s="14"/>
      <c r="P163" s="14"/>
      <c r="Q163" s="14"/>
      <c r="R163" s="14"/>
      <c r="S163" s="14"/>
    </row>
    <row r="164" spans="1:19" x14ac:dyDescent="0.2">
      <c r="A164" s="14"/>
      <c r="B164" s="21"/>
      <c r="D164" s="22"/>
      <c r="E164" s="22"/>
      <c r="J164" s="15"/>
      <c r="K164" s="65"/>
      <c r="L164" s="14"/>
      <c r="M164" s="14"/>
      <c r="O164" s="14"/>
      <c r="P164" s="14"/>
      <c r="Q164" s="14"/>
      <c r="R164" s="14"/>
      <c r="S164" s="14"/>
    </row>
    <row r="165" spans="1:19" x14ac:dyDescent="0.2">
      <c r="A165" s="14"/>
      <c r="B165" s="21"/>
      <c r="D165" s="22"/>
      <c r="E165" s="22"/>
      <c r="J165" s="15"/>
      <c r="K165" s="65"/>
      <c r="L165" s="14"/>
      <c r="M165" s="14"/>
      <c r="O165" s="14"/>
      <c r="P165" s="14"/>
      <c r="Q165" s="14"/>
      <c r="R165" s="14"/>
      <c r="S165" s="14"/>
    </row>
    <row r="166" spans="1:19" x14ac:dyDescent="0.2">
      <c r="A166" s="14"/>
      <c r="B166" s="21"/>
      <c r="D166" s="22"/>
      <c r="E166" s="22"/>
      <c r="J166" s="15"/>
      <c r="K166" s="65"/>
      <c r="L166" s="14"/>
      <c r="M166" s="14"/>
      <c r="O166" s="14"/>
      <c r="P166" s="14"/>
      <c r="Q166" s="14"/>
      <c r="R166" s="14"/>
      <c r="S166" s="14"/>
    </row>
    <row r="167" spans="1:19" x14ac:dyDescent="0.2">
      <c r="A167" s="14"/>
      <c r="B167" s="21"/>
      <c r="D167" s="22"/>
      <c r="E167" s="22"/>
      <c r="J167" s="15"/>
      <c r="K167" s="65"/>
      <c r="L167" s="14"/>
      <c r="M167" s="14"/>
      <c r="O167" s="14"/>
      <c r="P167" s="14"/>
      <c r="Q167" s="14"/>
      <c r="R167" s="14"/>
      <c r="S167" s="14"/>
    </row>
    <row r="168" spans="1:19" x14ac:dyDescent="0.2">
      <c r="A168" s="14"/>
      <c r="B168" s="21"/>
      <c r="D168" s="22"/>
      <c r="E168" s="22"/>
      <c r="J168" s="15"/>
      <c r="K168" s="65"/>
      <c r="L168" s="14"/>
      <c r="M168" s="14"/>
      <c r="O168" s="14"/>
      <c r="P168" s="14"/>
      <c r="Q168" s="14"/>
      <c r="R168" s="14"/>
      <c r="S168" s="14"/>
    </row>
    <row r="169" spans="1:19" x14ac:dyDescent="0.2">
      <c r="A169" s="14"/>
      <c r="B169" s="21"/>
      <c r="D169" s="22"/>
      <c r="E169" s="22"/>
      <c r="J169" s="15"/>
      <c r="K169" s="65"/>
      <c r="L169" s="14"/>
      <c r="M169" s="14"/>
      <c r="O169" s="14"/>
      <c r="P169" s="14"/>
      <c r="Q169" s="14"/>
      <c r="R169" s="14"/>
      <c r="S169" s="14"/>
    </row>
    <row r="170" spans="1:19" x14ac:dyDescent="0.2">
      <c r="A170" s="14"/>
      <c r="B170" s="21"/>
      <c r="D170" s="22"/>
      <c r="E170" s="22"/>
      <c r="J170" s="15"/>
      <c r="K170" s="65"/>
      <c r="L170" s="14"/>
      <c r="M170" s="14"/>
      <c r="O170" s="14"/>
      <c r="P170" s="14"/>
      <c r="Q170" s="14"/>
      <c r="R170" s="14"/>
      <c r="S170" s="14"/>
    </row>
    <row r="171" spans="1:19" x14ac:dyDescent="0.2">
      <c r="A171" s="14"/>
      <c r="B171" s="21"/>
      <c r="D171" s="22"/>
      <c r="E171" s="22"/>
      <c r="J171" s="15"/>
      <c r="K171" s="65"/>
      <c r="L171" s="14"/>
      <c r="M171" s="14"/>
      <c r="O171" s="14"/>
      <c r="P171" s="14"/>
      <c r="Q171" s="14"/>
      <c r="R171" s="14"/>
      <c r="S171" s="14"/>
    </row>
    <row r="172" spans="1:19" x14ac:dyDescent="0.2">
      <c r="A172" s="14"/>
      <c r="B172" s="21"/>
      <c r="D172" s="22"/>
      <c r="E172" s="22"/>
      <c r="J172" s="15"/>
      <c r="K172" s="65"/>
      <c r="L172" s="14"/>
      <c r="M172" s="14"/>
      <c r="O172" s="14"/>
      <c r="P172" s="14"/>
      <c r="Q172" s="14"/>
      <c r="R172" s="14"/>
      <c r="S172" s="14"/>
    </row>
    <row r="173" spans="1:19" x14ac:dyDescent="0.2">
      <c r="A173" s="14"/>
      <c r="B173" s="21"/>
      <c r="D173" s="22"/>
      <c r="E173" s="22"/>
      <c r="J173" s="15"/>
      <c r="K173" s="65"/>
      <c r="L173" s="14"/>
      <c r="M173" s="14"/>
      <c r="O173" s="14"/>
      <c r="P173" s="14"/>
      <c r="Q173" s="14"/>
      <c r="R173" s="14"/>
      <c r="S173" s="14"/>
    </row>
    <row r="174" spans="1:19" x14ac:dyDescent="0.2">
      <c r="A174" s="14"/>
      <c r="B174" s="21"/>
      <c r="D174" s="22"/>
      <c r="E174" s="22"/>
      <c r="J174" s="15"/>
      <c r="K174" s="65"/>
      <c r="L174" s="14"/>
      <c r="M174" s="14"/>
      <c r="O174" s="14"/>
      <c r="P174" s="14"/>
      <c r="Q174" s="14"/>
      <c r="R174" s="14"/>
      <c r="S174" s="14"/>
    </row>
    <row r="175" spans="1:19" x14ac:dyDescent="0.2">
      <c r="A175" s="14"/>
      <c r="B175" s="21"/>
      <c r="D175" s="22"/>
      <c r="E175" s="22"/>
      <c r="J175" s="15"/>
      <c r="K175" s="65"/>
      <c r="L175" s="14"/>
      <c r="M175" s="14"/>
      <c r="O175" s="14"/>
      <c r="P175" s="14"/>
      <c r="Q175" s="14"/>
      <c r="R175" s="14"/>
      <c r="S175" s="14"/>
    </row>
    <row r="176" spans="1:19" x14ac:dyDescent="0.2">
      <c r="A176" s="14"/>
      <c r="B176" s="21"/>
      <c r="D176" s="22"/>
      <c r="E176" s="22"/>
      <c r="J176" s="15"/>
      <c r="K176" s="65"/>
      <c r="L176" s="14"/>
      <c r="M176" s="14"/>
      <c r="O176" s="14"/>
      <c r="P176" s="14"/>
      <c r="Q176" s="14"/>
      <c r="R176" s="14"/>
      <c r="S176" s="14"/>
    </row>
  </sheetData>
  <sheetProtection formatCells="0" formatColumns="0" formatRows="0" insertColumns="0" insertRows="0" selectLockedCells="1" sort="0" autoFilter="0"/>
  <protectedRanges>
    <protectedRange sqref="R16:V19 R11:R15 T6:V15 S20:V25 R2:V5 H2:O25" name="Range1"/>
  </protectedRanges>
  <pageMargins left="0.23622047244094491" right="0.23622047244094491" top="0.74803149606299213" bottom="0.74803149606299213" header="0.31496062992125984" footer="0.31496062992125984"/>
  <pageSetup paperSize="9" scale="63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57A0-D53F-AD43-8970-C26CB86E0D02}">
  <dimension ref="A1:B36"/>
  <sheetViews>
    <sheetView zoomScaleNormal="100" workbookViewId="0">
      <selection activeCell="B16" sqref="B16"/>
    </sheetView>
  </sheetViews>
  <sheetFormatPr defaultColWidth="10.85546875" defaultRowHeight="12.75" x14ac:dyDescent="0.2"/>
  <cols>
    <col min="1" max="1" width="56" style="32" bestFit="1" customWidth="1"/>
    <col min="2" max="16384" width="10.85546875" style="32"/>
  </cols>
  <sheetData>
    <row r="1" spans="1:2" ht="15.75" x14ac:dyDescent="0.25">
      <c r="A1" s="93" t="s">
        <v>39</v>
      </c>
      <c r="B1" s="31"/>
    </row>
    <row r="2" spans="1:2" ht="15.75" x14ac:dyDescent="0.25">
      <c r="A2" s="31" t="s">
        <v>43</v>
      </c>
      <c r="B2" s="31" t="s">
        <v>41</v>
      </c>
    </row>
    <row r="3" spans="1:2" ht="15.75" x14ac:dyDescent="0.25">
      <c r="A3" s="31" t="s">
        <v>59</v>
      </c>
      <c r="B3" s="31" t="s">
        <v>44</v>
      </c>
    </row>
    <row r="4" spans="1:2" ht="15.75" x14ac:dyDescent="0.25">
      <c r="A4" s="31" t="s">
        <v>60</v>
      </c>
      <c r="B4" s="31" t="s">
        <v>45</v>
      </c>
    </row>
    <row r="5" spans="1:2" ht="15.75" x14ac:dyDescent="0.25">
      <c r="A5" s="31"/>
      <c r="B5" s="31"/>
    </row>
    <row r="6" spans="1:2" ht="15.75" x14ac:dyDescent="0.25">
      <c r="A6" s="93" t="s">
        <v>48</v>
      </c>
      <c r="B6" s="31"/>
    </row>
    <row r="7" spans="1:2" ht="15.75" x14ac:dyDescent="0.25">
      <c r="A7" s="31" t="s">
        <v>54</v>
      </c>
      <c r="B7" s="31" t="s">
        <v>50</v>
      </c>
    </row>
    <row r="8" spans="1:2" ht="15.75" x14ac:dyDescent="0.25">
      <c r="A8" s="31"/>
      <c r="B8" s="31"/>
    </row>
    <row r="9" spans="1:2" ht="15.75" x14ac:dyDescent="0.25">
      <c r="A9" s="93" t="s">
        <v>40</v>
      </c>
      <c r="B9" s="31"/>
    </row>
    <row r="10" spans="1:2" s="31" customFormat="1" ht="15.75" x14ac:dyDescent="0.25">
      <c r="A10" s="94" t="s">
        <v>46</v>
      </c>
    </row>
    <row r="11" spans="1:2" ht="15.75" x14ac:dyDescent="0.25">
      <c r="A11" s="31" t="s">
        <v>49</v>
      </c>
      <c r="B11" s="31" t="s">
        <v>56</v>
      </c>
    </row>
    <row r="12" spans="1:2" ht="15.75" x14ac:dyDescent="0.25">
      <c r="A12" s="31" t="s">
        <v>55</v>
      </c>
      <c r="B12" s="95">
        <v>7.5</v>
      </c>
    </row>
    <row r="13" spans="1:2" ht="15.75" x14ac:dyDescent="0.25">
      <c r="A13" s="31" t="s">
        <v>47</v>
      </c>
      <c r="B13" s="31" t="s">
        <v>42</v>
      </c>
    </row>
    <row r="14" spans="1:2" ht="15.75" x14ac:dyDescent="0.25">
      <c r="A14" s="31" t="s">
        <v>57</v>
      </c>
      <c r="B14" s="31" t="s">
        <v>58</v>
      </c>
    </row>
    <row r="15" spans="1:2" ht="15.75" x14ac:dyDescent="0.25">
      <c r="B15" s="31"/>
    </row>
    <row r="16" spans="1:2" ht="15.75" x14ac:dyDescent="0.25">
      <c r="A16" s="31"/>
    </row>
    <row r="36" spans="1:1" ht="15.75" x14ac:dyDescent="0.25">
      <c r="A36" s="30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Schedule</vt:lpstr>
      <vt:lpstr>Port Info</vt:lpstr>
      <vt:lpstr>Termine</vt:lpstr>
      <vt:lpstr>Shore Excursions</vt:lpstr>
      <vt:lpstr>Postcards</vt:lpstr>
      <vt:lpstr>'Port Info'!Print_Titles</vt:lpstr>
      <vt:lpstr>'Shore Excursions'!Print_Titles</vt:lpstr>
    </vt:vector>
  </TitlesOfParts>
  <Company>Phoenix Reisen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Beatrix Günter</dc:creator>
  <cp:lastModifiedBy>Amera Excursion Manager</cp:lastModifiedBy>
  <cp:lastPrinted>2024-11-18T12:06:51Z</cp:lastPrinted>
  <dcterms:created xsi:type="dcterms:W3CDTF">2024-02-28T09:36:18Z</dcterms:created>
  <dcterms:modified xsi:type="dcterms:W3CDTF">2024-12-12T19:34:23Z</dcterms:modified>
</cp:coreProperties>
</file>