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RB\01 Routenplan\"/>
    </mc:Choice>
  </mc:AlternateContent>
  <xr:revisionPtr revIDLastSave="0" documentId="13_ncr:1_{405A880C-73E0-4A12-90BB-04627AD8CA92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Schedule" sheetId="2" r:id="rId1"/>
    <sheet name="Port Info" sheetId="4" r:id="rId2"/>
    <sheet name="Termine" sheetId="3" r:id="rId3"/>
    <sheet name="Shore Excursions" sheetId="1" r:id="rId4"/>
    <sheet name="Postcards" sheetId="5" r:id="rId5"/>
  </sheets>
  <definedNames>
    <definedName name="_xlnm._FilterDatabase" localSheetId="1" hidden="1">'Port Info'!$A$1:$P$15</definedName>
    <definedName name="_xlnm._FilterDatabase" localSheetId="3" hidden="1">'Shore Excursions'!$A$1:$W$68</definedName>
    <definedName name="_xlnm.Print_Titles" localSheetId="1">'Port Info'!$1:$1</definedName>
    <definedName name="_xlnm.Print_Titles" localSheetId="3">'Shore Excursions'!$1:$1</definedName>
  </definedNames>
  <calcPr calcId="191029"/>
</workbook>
</file>

<file path=xl/calcChain.xml><?xml version="1.0" encoding="utf-8"?>
<calcChain xmlns="http://schemas.openxmlformats.org/spreadsheetml/2006/main">
  <c r="H30" i="3" l="1"/>
  <c r="M49" i="1"/>
  <c r="H49" i="1"/>
  <c r="G49" i="1"/>
  <c r="F49" i="1"/>
  <c r="E49" i="1"/>
  <c r="D49" i="1"/>
  <c r="C49" i="1"/>
  <c r="B49" i="1"/>
  <c r="M42" i="1"/>
  <c r="H42" i="1"/>
  <c r="G42" i="1"/>
  <c r="F42" i="1"/>
  <c r="E42" i="1"/>
  <c r="D42" i="1"/>
  <c r="C42" i="1"/>
  <c r="B42" i="1"/>
  <c r="B60" i="1" l="1"/>
  <c r="B61" i="1"/>
  <c r="B62" i="1"/>
  <c r="B63" i="1"/>
  <c r="B64" i="1"/>
  <c r="B65" i="1"/>
  <c r="B66" i="1"/>
  <c r="B67" i="1"/>
  <c r="B68" i="1"/>
  <c r="M61" i="1" l="1"/>
  <c r="H61" i="1"/>
  <c r="G61" i="1"/>
  <c r="F61" i="1"/>
  <c r="E61" i="1"/>
  <c r="D61" i="1"/>
  <c r="M60" i="1"/>
  <c r="H60" i="1"/>
  <c r="G60" i="1"/>
  <c r="F60" i="1"/>
  <c r="E60" i="1"/>
  <c r="D60" i="1"/>
  <c r="H68" i="1"/>
  <c r="G68" i="1"/>
  <c r="F68" i="1"/>
  <c r="E68" i="1"/>
  <c r="D68" i="1"/>
  <c r="H67" i="1"/>
  <c r="G67" i="1"/>
  <c r="F67" i="1"/>
  <c r="E67" i="1"/>
  <c r="D67" i="1"/>
  <c r="H66" i="1"/>
  <c r="G66" i="1"/>
  <c r="F66" i="1"/>
  <c r="E66" i="1"/>
  <c r="D66" i="1"/>
  <c r="H65" i="1"/>
  <c r="G65" i="1"/>
  <c r="F65" i="1"/>
  <c r="E65" i="1"/>
  <c r="D65" i="1"/>
  <c r="H64" i="1"/>
  <c r="G64" i="1"/>
  <c r="F64" i="1"/>
  <c r="E64" i="1"/>
  <c r="D64" i="1"/>
  <c r="H63" i="1"/>
  <c r="G63" i="1"/>
  <c r="F63" i="1"/>
  <c r="E63" i="1"/>
  <c r="D63" i="1"/>
  <c r="H62" i="1"/>
  <c r="G62" i="1"/>
  <c r="F62" i="1"/>
  <c r="E62" i="1"/>
  <c r="D62" i="1"/>
  <c r="H59" i="1"/>
  <c r="G59" i="1"/>
  <c r="F59" i="1"/>
  <c r="E59" i="1"/>
  <c r="D59" i="1"/>
  <c r="B59" i="1"/>
  <c r="M54" i="1" l="1"/>
  <c r="H54" i="1"/>
  <c r="G54" i="1"/>
  <c r="F54" i="1"/>
  <c r="E54" i="1"/>
  <c r="D54" i="1"/>
  <c r="B54" i="1"/>
  <c r="H56" i="1"/>
  <c r="G56" i="1"/>
  <c r="F56" i="1"/>
  <c r="E56" i="1"/>
  <c r="D56" i="1"/>
  <c r="B56" i="1"/>
  <c r="H55" i="1"/>
  <c r="G55" i="1"/>
  <c r="F55" i="1"/>
  <c r="E55" i="1"/>
  <c r="D55" i="1"/>
  <c r="B55" i="1"/>
  <c r="H53" i="1"/>
  <c r="G53" i="1"/>
  <c r="F53" i="1"/>
  <c r="E53" i="1"/>
  <c r="D53" i="1"/>
  <c r="B53" i="1"/>
  <c r="H52" i="1"/>
  <c r="G52" i="1"/>
  <c r="F52" i="1"/>
  <c r="E52" i="1"/>
  <c r="D52" i="1"/>
  <c r="B52" i="1"/>
  <c r="H51" i="1"/>
  <c r="G51" i="1"/>
  <c r="F51" i="1"/>
  <c r="E51" i="1"/>
  <c r="D51" i="1"/>
  <c r="B51" i="1"/>
  <c r="M48" i="1"/>
  <c r="H48" i="1"/>
  <c r="G48" i="1"/>
  <c r="F48" i="1"/>
  <c r="E48" i="1"/>
  <c r="D48" i="1"/>
  <c r="B48" i="1"/>
  <c r="H50" i="1"/>
  <c r="G50" i="1"/>
  <c r="F50" i="1"/>
  <c r="E50" i="1"/>
  <c r="D50" i="1"/>
  <c r="B50" i="1"/>
  <c r="H47" i="1"/>
  <c r="G47" i="1"/>
  <c r="F47" i="1"/>
  <c r="E47" i="1"/>
  <c r="D47" i="1"/>
  <c r="B47" i="1"/>
  <c r="H46" i="1"/>
  <c r="G46" i="1"/>
  <c r="F46" i="1"/>
  <c r="E46" i="1"/>
  <c r="D46" i="1"/>
  <c r="B46" i="1"/>
  <c r="M43" i="1"/>
  <c r="H43" i="1"/>
  <c r="G43" i="1"/>
  <c r="F43" i="1"/>
  <c r="E43" i="1"/>
  <c r="D43" i="1"/>
  <c r="B43" i="1"/>
  <c r="H44" i="1"/>
  <c r="G44" i="1"/>
  <c r="F44" i="1"/>
  <c r="E44" i="1"/>
  <c r="D44" i="1"/>
  <c r="B44" i="1"/>
  <c r="M39" i="1"/>
  <c r="H39" i="1"/>
  <c r="G39" i="1"/>
  <c r="F39" i="1"/>
  <c r="E39" i="1"/>
  <c r="D39" i="1"/>
  <c r="B39" i="1"/>
  <c r="H45" i="1"/>
  <c r="G45" i="1"/>
  <c r="F45" i="1"/>
  <c r="E45" i="1"/>
  <c r="D45" i="1"/>
  <c r="B45" i="1"/>
  <c r="H40" i="1"/>
  <c r="G40" i="1"/>
  <c r="F40" i="1"/>
  <c r="E40" i="1"/>
  <c r="D40" i="1"/>
  <c r="B40" i="1"/>
  <c r="H41" i="1"/>
  <c r="G41" i="1"/>
  <c r="F41" i="1"/>
  <c r="E41" i="1"/>
  <c r="D41" i="1"/>
  <c r="B41" i="1"/>
  <c r="M35" i="1"/>
  <c r="H35" i="1"/>
  <c r="G35" i="1"/>
  <c r="F35" i="1"/>
  <c r="E35" i="1"/>
  <c r="D35" i="1"/>
  <c r="B35" i="1"/>
  <c r="H38" i="1"/>
  <c r="G38" i="1"/>
  <c r="F38" i="1"/>
  <c r="E38" i="1"/>
  <c r="D38" i="1"/>
  <c r="B38" i="1"/>
  <c r="H37" i="1"/>
  <c r="G37" i="1"/>
  <c r="F37" i="1"/>
  <c r="E37" i="1"/>
  <c r="D37" i="1"/>
  <c r="B37" i="1"/>
  <c r="H36" i="1"/>
  <c r="G36" i="1"/>
  <c r="F36" i="1"/>
  <c r="E36" i="1"/>
  <c r="D36" i="1"/>
  <c r="B36" i="1"/>
  <c r="H34" i="1"/>
  <c r="G34" i="1"/>
  <c r="F34" i="1"/>
  <c r="E34" i="1"/>
  <c r="D34" i="1"/>
  <c r="B34" i="1"/>
  <c r="H33" i="1"/>
  <c r="G33" i="1"/>
  <c r="F33" i="1"/>
  <c r="E33" i="1"/>
  <c r="D33" i="1"/>
  <c r="B33" i="1"/>
  <c r="M31" i="1"/>
  <c r="H31" i="1"/>
  <c r="G31" i="1"/>
  <c r="F31" i="1"/>
  <c r="E31" i="1"/>
  <c r="D31" i="1"/>
  <c r="B31" i="1"/>
  <c r="M30" i="1"/>
  <c r="H30" i="1"/>
  <c r="G30" i="1"/>
  <c r="F30" i="1"/>
  <c r="E30" i="1"/>
  <c r="D30" i="1"/>
  <c r="B30" i="1"/>
  <c r="H32" i="1"/>
  <c r="G32" i="1"/>
  <c r="F32" i="1"/>
  <c r="E32" i="1"/>
  <c r="D32" i="1"/>
  <c r="B32" i="1"/>
  <c r="H28" i="1"/>
  <c r="G28" i="1"/>
  <c r="F28" i="1"/>
  <c r="E28" i="1"/>
  <c r="D28" i="1"/>
  <c r="B28" i="1"/>
  <c r="H27" i="1"/>
  <c r="G27" i="1"/>
  <c r="F27" i="1"/>
  <c r="E27" i="1"/>
  <c r="D27" i="1"/>
  <c r="B27" i="1"/>
  <c r="H26" i="1"/>
  <c r="G26" i="1"/>
  <c r="F26" i="1"/>
  <c r="E26" i="1"/>
  <c r="D26" i="1"/>
  <c r="B26" i="1"/>
  <c r="H29" i="1"/>
  <c r="G29" i="1"/>
  <c r="F29" i="1"/>
  <c r="E29" i="1"/>
  <c r="D29" i="1"/>
  <c r="B29" i="1"/>
  <c r="M24" i="1"/>
  <c r="H24" i="1"/>
  <c r="G24" i="1"/>
  <c r="F24" i="1"/>
  <c r="E24" i="1"/>
  <c r="D24" i="1"/>
  <c r="B24" i="1"/>
  <c r="H25" i="1"/>
  <c r="G25" i="1"/>
  <c r="F25" i="1"/>
  <c r="E25" i="1"/>
  <c r="D25" i="1"/>
  <c r="B25" i="1"/>
  <c r="M23" i="1"/>
  <c r="H23" i="1"/>
  <c r="G23" i="1"/>
  <c r="F23" i="1"/>
  <c r="E23" i="1"/>
  <c r="D23" i="1"/>
  <c r="B23" i="1"/>
  <c r="H22" i="1"/>
  <c r="G22" i="1"/>
  <c r="F22" i="1"/>
  <c r="E22" i="1"/>
  <c r="D22" i="1"/>
  <c r="B22" i="1"/>
  <c r="D5" i="1"/>
  <c r="E5" i="1"/>
  <c r="F5" i="1"/>
  <c r="G5" i="1"/>
  <c r="H5" i="1"/>
  <c r="B5" i="1"/>
  <c r="M5" i="1"/>
  <c r="M4" i="1"/>
  <c r="M2" i="1"/>
  <c r="M3" i="1"/>
  <c r="M7" i="1"/>
  <c r="M6" i="1"/>
  <c r="M8" i="1"/>
  <c r="M9" i="1"/>
  <c r="M10" i="1"/>
  <c r="M12" i="1"/>
  <c r="M11" i="1"/>
  <c r="M13" i="1"/>
  <c r="M14" i="1"/>
  <c r="M17" i="1"/>
  <c r="M15" i="1"/>
  <c r="M18" i="1"/>
  <c r="M21" i="1"/>
  <c r="M20" i="1"/>
  <c r="M16" i="1"/>
  <c r="M19" i="1"/>
  <c r="M22" i="1"/>
  <c r="M25" i="1"/>
  <c r="M32" i="1"/>
  <c r="M28" i="1"/>
  <c r="M26" i="1"/>
  <c r="M27" i="1"/>
  <c r="M29" i="1"/>
  <c r="M33" i="1"/>
  <c r="M38" i="1"/>
  <c r="M36" i="1"/>
  <c r="M34" i="1"/>
  <c r="M37" i="1"/>
  <c r="M41" i="1"/>
  <c r="M40" i="1"/>
  <c r="M47" i="1"/>
  <c r="M50" i="1"/>
  <c r="M46" i="1"/>
  <c r="M53" i="1"/>
  <c r="M56" i="1"/>
  <c r="M51" i="1"/>
  <c r="M52" i="1"/>
  <c r="M55" i="1"/>
  <c r="M66" i="1"/>
  <c r="M65" i="1"/>
  <c r="M67" i="1"/>
  <c r="M63" i="1"/>
  <c r="M64" i="1"/>
  <c r="M62" i="1"/>
  <c r="M59" i="1"/>
  <c r="M68" i="1"/>
  <c r="D13" i="1" l="1"/>
  <c r="E13" i="1"/>
  <c r="F13" i="1"/>
  <c r="G13" i="1"/>
  <c r="H13" i="1"/>
  <c r="B13" i="1"/>
  <c r="H14" i="1"/>
  <c r="G14" i="1"/>
  <c r="F14" i="1"/>
  <c r="E14" i="1"/>
  <c r="D14" i="1"/>
  <c r="B14" i="1"/>
  <c r="D2" i="1" l="1"/>
  <c r="E2" i="1"/>
  <c r="F2" i="1"/>
  <c r="G2" i="1"/>
  <c r="H2" i="1"/>
  <c r="D3" i="1"/>
  <c r="E3" i="1"/>
  <c r="F3" i="1"/>
  <c r="G3" i="1"/>
  <c r="H3" i="1"/>
  <c r="D7" i="1"/>
  <c r="E7" i="1"/>
  <c r="F7" i="1"/>
  <c r="G7" i="1"/>
  <c r="H7" i="1"/>
  <c r="D6" i="1"/>
  <c r="E6" i="1"/>
  <c r="F6" i="1"/>
  <c r="G6" i="1"/>
  <c r="H6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2" i="1"/>
  <c r="E12" i="1"/>
  <c r="F12" i="1"/>
  <c r="G12" i="1"/>
  <c r="H12" i="1"/>
  <c r="D11" i="1"/>
  <c r="E11" i="1"/>
  <c r="F11" i="1"/>
  <c r="G11" i="1"/>
  <c r="H11" i="1"/>
  <c r="D17" i="1"/>
  <c r="E17" i="1"/>
  <c r="F17" i="1"/>
  <c r="G17" i="1"/>
  <c r="H17" i="1"/>
  <c r="D15" i="1"/>
  <c r="E15" i="1"/>
  <c r="F15" i="1"/>
  <c r="G15" i="1"/>
  <c r="H15" i="1"/>
  <c r="D18" i="1"/>
  <c r="E18" i="1"/>
  <c r="F18" i="1"/>
  <c r="G18" i="1"/>
  <c r="H18" i="1"/>
  <c r="D21" i="1"/>
  <c r="E21" i="1"/>
  <c r="F21" i="1"/>
  <c r="G21" i="1"/>
  <c r="H21" i="1"/>
  <c r="D20" i="1"/>
  <c r="E20" i="1"/>
  <c r="F20" i="1"/>
  <c r="G20" i="1"/>
  <c r="H20" i="1"/>
  <c r="D16" i="1"/>
  <c r="E16" i="1"/>
  <c r="F16" i="1"/>
  <c r="G16" i="1"/>
  <c r="H16" i="1"/>
  <c r="D19" i="1"/>
  <c r="E19" i="1"/>
  <c r="F19" i="1"/>
  <c r="G19" i="1"/>
  <c r="H19" i="1"/>
  <c r="D4" i="1"/>
  <c r="E4" i="1"/>
  <c r="F4" i="1"/>
  <c r="G4" i="1"/>
  <c r="H4" i="1"/>
  <c r="B19" i="1"/>
  <c r="B16" i="1"/>
  <c r="B20" i="1"/>
  <c r="B21" i="1"/>
  <c r="B18" i="1"/>
  <c r="B15" i="1"/>
  <c r="B17" i="1"/>
  <c r="B11" i="1"/>
  <c r="B12" i="1"/>
  <c r="B10" i="1"/>
  <c r="B9" i="1"/>
  <c r="B8" i="1"/>
  <c r="B6" i="1"/>
  <c r="B7" i="1"/>
  <c r="B3" i="1"/>
  <c r="B2" i="1"/>
  <c r="B4" i="1"/>
  <c r="A4" i="3" l="1"/>
  <c r="B4" i="3"/>
  <c r="D4" i="3"/>
  <c r="E4" i="3"/>
  <c r="F4" i="3"/>
  <c r="G4" i="3"/>
  <c r="H4" i="3"/>
  <c r="A5" i="3"/>
  <c r="B5" i="3"/>
  <c r="D5" i="3"/>
  <c r="E5" i="3"/>
  <c r="F5" i="3"/>
  <c r="G5" i="3"/>
  <c r="H5" i="3"/>
  <c r="A6" i="3"/>
  <c r="B6" i="3"/>
  <c r="D6" i="3"/>
  <c r="E6" i="3"/>
  <c r="F6" i="3"/>
  <c r="G6" i="3"/>
  <c r="H6" i="3"/>
  <c r="A7" i="3"/>
  <c r="B7" i="3"/>
  <c r="D7" i="3"/>
  <c r="E7" i="3"/>
  <c r="F7" i="3"/>
  <c r="G7" i="3"/>
  <c r="H7" i="3"/>
  <c r="A8" i="3"/>
  <c r="B8" i="3"/>
  <c r="D8" i="3"/>
  <c r="E8" i="3"/>
  <c r="F8" i="3"/>
  <c r="G8" i="3"/>
  <c r="H8" i="3"/>
  <c r="A9" i="3"/>
  <c r="B9" i="3"/>
  <c r="D9" i="3"/>
  <c r="E9" i="3"/>
  <c r="F9" i="3"/>
  <c r="G9" i="3"/>
  <c r="H9" i="3"/>
  <c r="A10" i="3"/>
  <c r="B10" i="3"/>
  <c r="D10" i="3"/>
  <c r="E10" i="3"/>
  <c r="F10" i="3"/>
  <c r="G10" i="3"/>
  <c r="H10" i="3"/>
  <c r="A11" i="3"/>
  <c r="B11" i="3"/>
  <c r="D11" i="3"/>
  <c r="E11" i="3"/>
  <c r="F11" i="3"/>
  <c r="G11" i="3"/>
  <c r="H11" i="3"/>
  <c r="A12" i="3"/>
  <c r="B12" i="3"/>
  <c r="D12" i="3"/>
  <c r="E12" i="3"/>
  <c r="F12" i="3"/>
  <c r="G12" i="3"/>
  <c r="H12" i="3"/>
  <c r="A13" i="3"/>
  <c r="B13" i="3"/>
  <c r="D13" i="3"/>
  <c r="E13" i="3"/>
  <c r="F13" i="3"/>
  <c r="G13" i="3"/>
  <c r="H13" i="3"/>
  <c r="A14" i="3"/>
  <c r="B14" i="3"/>
  <c r="D14" i="3"/>
  <c r="E14" i="3"/>
  <c r="F14" i="3"/>
  <c r="G14" i="3"/>
  <c r="H14" i="3"/>
  <c r="A15" i="3"/>
  <c r="B15" i="3"/>
  <c r="D15" i="3"/>
  <c r="E15" i="3"/>
  <c r="F15" i="3"/>
  <c r="G15" i="3"/>
  <c r="H15" i="3"/>
  <c r="A16" i="3"/>
  <c r="B16" i="3"/>
  <c r="D16" i="3"/>
  <c r="E16" i="3"/>
  <c r="F16" i="3"/>
  <c r="G16" i="3"/>
  <c r="H16" i="3"/>
  <c r="A17" i="3"/>
  <c r="B17" i="3"/>
  <c r="D17" i="3"/>
  <c r="E17" i="3"/>
  <c r="F17" i="3"/>
  <c r="G17" i="3"/>
  <c r="H17" i="3"/>
  <c r="A18" i="3"/>
  <c r="B18" i="3"/>
  <c r="D18" i="3"/>
  <c r="E18" i="3"/>
  <c r="F18" i="3"/>
  <c r="G18" i="3"/>
  <c r="H18" i="3"/>
  <c r="A19" i="3"/>
  <c r="B19" i="3"/>
  <c r="D19" i="3"/>
  <c r="E19" i="3"/>
  <c r="F19" i="3"/>
  <c r="G19" i="3"/>
  <c r="H19" i="3"/>
  <c r="A20" i="3"/>
  <c r="B20" i="3"/>
  <c r="D20" i="3"/>
  <c r="E20" i="3"/>
  <c r="F20" i="3"/>
  <c r="G20" i="3"/>
  <c r="H20" i="3"/>
  <c r="A21" i="3"/>
  <c r="B21" i="3"/>
  <c r="D21" i="3"/>
  <c r="E21" i="3"/>
  <c r="F21" i="3"/>
  <c r="G21" i="3"/>
  <c r="H21" i="3"/>
  <c r="A22" i="3"/>
  <c r="B22" i="3"/>
  <c r="D22" i="3"/>
  <c r="E22" i="3"/>
  <c r="F22" i="3"/>
  <c r="G22" i="3"/>
  <c r="H22" i="3"/>
  <c r="A23" i="3"/>
  <c r="B23" i="3"/>
  <c r="D23" i="3"/>
  <c r="E23" i="3"/>
  <c r="F23" i="3"/>
  <c r="G23" i="3"/>
  <c r="H23" i="3"/>
  <c r="A24" i="3"/>
  <c r="B24" i="3"/>
  <c r="D24" i="3"/>
  <c r="E24" i="3"/>
  <c r="F24" i="3"/>
  <c r="G24" i="3"/>
  <c r="H24" i="3"/>
  <c r="A25" i="3"/>
  <c r="B25" i="3"/>
  <c r="D25" i="3"/>
  <c r="E25" i="3"/>
  <c r="F25" i="3"/>
  <c r="G25" i="3"/>
  <c r="H25" i="3"/>
  <c r="A26" i="3"/>
  <c r="B26" i="3"/>
  <c r="D26" i="3"/>
  <c r="E26" i="3"/>
  <c r="F26" i="3"/>
  <c r="G26" i="3"/>
  <c r="H26" i="3"/>
  <c r="A27" i="3"/>
  <c r="B27" i="3"/>
  <c r="D27" i="3"/>
  <c r="E27" i="3"/>
  <c r="F27" i="3"/>
  <c r="G27" i="3"/>
  <c r="H27" i="3"/>
  <c r="A28" i="3"/>
  <c r="B28" i="3"/>
  <c r="D28" i="3"/>
  <c r="E28" i="3"/>
  <c r="F28" i="3"/>
  <c r="G28" i="3"/>
  <c r="H28" i="3"/>
  <c r="A29" i="3"/>
  <c r="B29" i="3"/>
  <c r="D29" i="3"/>
  <c r="E29" i="3"/>
  <c r="F29" i="3"/>
  <c r="G29" i="3"/>
  <c r="H29" i="3"/>
  <c r="A30" i="3"/>
  <c r="B30" i="3"/>
  <c r="D30" i="3"/>
  <c r="E30" i="3"/>
  <c r="F30" i="3"/>
  <c r="G30" i="3"/>
  <c r="A31" i="3"/>
  <c r="B31" i="3"/>
  <c r="D31" i="3"/>
  <c r="E31" i="3"/>
  <c r="F31" i="3"/>
  <c r="G31" i="3"/>
  <c r="H31" i="3"/>
  <c r="B3" i="3"/>
  <c r="D3" i="3"/>
  <c r="E3" i="3"/>
  <c r="F3" i="3"/>
  <c r="G3" i="3"/>
  <c r="H3" i="3"/>
  <c r="B2" i="3"/>
  <c r="D2" i="3"/>
  <c r="E2" i="3"/>
  <c r="F2" i="3"/>
  <c r="G2" i="3"/>
  <c r="H2" i="3"/>
  <c r="A2" i="3"/>
  <c r="A3" i="3"/>
  <c r="B3" i="4" l="1"/>
  <c r="D3" i="4"/>
  <c r="E3" i="4"/>
  <c r="F3" i="4"/>
  <c r="G3" i="4"/>
  <c r="H3" i="4"/>
  <c r="A5" i="4"/>
  <c r="B5" i="4"/>
  <c r="D5" i="4"/>
  <c r="E5" i="4"/>
  <c r="F5" i="4"/>
  <c r="G5" i="4"/>
  <c r="H5" i="4"/>
  <c r="A6" i="4"/>
  <c r="B6" i="4"/>
  <c r="D6" i="4"/>
  <c r="E6" i="4"/>
  <c r="F6" i="4"/>
  <c r="G6" i="4"/>
  <c r="H6" i="4"/>
  <c r="A7" i="4"/>
  <c r="B7" i="4"/>
  <c r="D7" i="4"/>
  <c r="E7" i="4"/>
  <c r="F7" i="4"/>
  <c r="G7" i="4"/>
  <c r="H7" i="4"/>
  <c r="A8" i="4"/>
  <c r="B8" i="4"/>
  <c r="D8" i="4"/>
  <c r="E8" i="4"/>
  <c r="F8" i="4"/>
  <c r="G8" i="4"/>
  <c r="H8" i="4"/>
  <c r="A9" i="4"/>
  <c r="B9" i="4"/>
  <c r="D9" i="4"/>
  <c r="E9" i="4"/>
  <c r="F9" i="4"/>
  <c r="G9" i="4"/>
  <c r="H9" i="4"/>
  <c r="A10" i="4"/>
  <c r="B10" i="4"/>
  <c r="D10" i="4"/>
  <c r="E10" i="4"/>
  <c r="F10" i="4"/>
  <c r="G10" i="4"/>
  <c r="H10" i="4"/>
  <c r="A11" i="4"/>
  <c r="B11" i="4"/>
  <c r="D11" i="4"/>
  <c r="E11" i="4"/>
  <c r="F11" i="4"/>
  <c r="G11" i="4"/>
  <c r="H11" i="4"/>
  <c r="A12" i="4"/>
  <c r="B12" i="4"/>
  <c r="D12" i="4"/>
  <c r="E12" i="4"/>
  <c r="F12" i="4"/>
  <c r="G12" i="4"/>
  <c r="H12" i="4"/>
  <c r="A13" i="4"/>
  <c r="B13" i="4"/>
  <c r="D13" i="4"/>
  <c r="E13" i="4"/>
  <c r="F13" i="4"/>
  <c r="G13" i="4"/>
  <c r="H13" i="4"/>
  <c r="A14" i="4"/>
  <c r="B14" i="4"/>
  <c r="D14" i="4"/>
  <c r="E14" i="4"/>
  <c r="F14" i="4"/>
  <c r="G14" i="4"/>
  <c r="H14" i="4"/>
  <c r="A15" i="4"/>
  <c r="B15" i="4"/>
  <c r="D15" i="4"/>
  <c r="E15" i="4"/>
  <c r="F15" i="4"/>
  <c r="G15" i="4"/>
  <c r="H15" i="4"/>
  <c r="B4" i="4"/>
  <c r="D4" i="4"/>
  <c r="E4" i="4"/>
  <c r="F4" i="4"/>
  <c r="G4" i="4"/>
  <c r="H4" i="4"/>
  <c r="B2" i="4"/>
  <c r="D2" i="4"/>
  <c r="E2" i="4"/>
  <c r="F2" i="4"/>
  <c r="G2" i="4"/>
  <c r="H2" i="4"/>
  <c r="A2" i="4"/>
  <c r="A3" i="4"/>
  <c r="A4" i="4" l="1"/>
  <c r="C5" i="2" l="1"/>
  <c r="C6" i="2"/>
  <c r="C3" i="3" s="1"/>
  <c r="C7" i="2"/>
  <c r="C4" i="3" s="1"/>
  <c r="C8" i="2"/>
  <c r="C5" i="3" s="1"/>
  <c r="C9" i="2"/>
  <c r="C10" i="2"/>
  <c r="C11" i="2"/>
  <c r="C12" i="2"/>
  <c r="C13" i="2"/>
  <c r="C10" i="3" s="1"/>
  <c r="C14" i="2"/>
  <c r="C11" i="3" s="1"/>
  <c r="C15" i="2"/>
  <c r="C12" i="3" s="1"/>
  <c r="C16" i="2"/>
  <c r="C13" i="3" s="1"/>
  <c r="C17" i="2"/>
  <c r="C14" i="3" s="1"/>
  <c r="C18" i="2"/>
  <c r="C15" i="3" s="1"/>
  <c r="C19" i="2"/>
  <c r="C20" i="2"/>
  <c r="C21" i="2"/>
  <c r="C22" i="2"/>
  <c r="C19" i="3" s="1"/>
  <c r="C23" i="2"/>
  <c r="C24" i="2"/>
  <c r="C21" i="3" s="1"/>
  <c r="C25" i="2"/>
  <c r="C22" i="3" s="1"/>
  <c r="C26" i="2"/>
  <c r="C27" i="2"/>
  <c r="C24" i="3" s="1"/>
  <c r="C28" i="2"/>
  <c r="C29" i="2"/>
  <c r="C26" i="3" s="1"/>
  <c r="C30" i="2"/>
  <c r="C31" i="2"/>
  <c r="C28" i="3" s="1"/>
  <c r="C32" i="2"/>
  <c r="C33" i="2"/>
  <c r="C34" i="2"/>
  <c r="C31" i="3" l="1"/>
  <c r="C15" i="4"/>
  <c r="C48" i="1"/>
  <c r="C46" i="1"/>
  <c r="C50" i="1"/>
  <c r="C47" i="1"/>
  <c r="C25" i="3"/>
  <c r="C11" i="4"/>
  <c r="C7" i="1"/>
  <c r="C6" i="1"/>
  <c r="C8" i="1"/>
  <c r="C9" i="1"/>
  <c r="C10" i="1"/>
  <c r="C12" i="1"/>
  <c r="C11" i="1"/>
  <c r="C7" i="3"/>
  <c r="C4" i="4"/>
  <c r="C61" i="1"/>
  <c r="C68" i="1"/>
  <c r="C65" i="1"/>
  <c r="C63" i="1"/>
  <c r="C59" i="1"/>
  <c r="C60" i="1"/>
  <c r="C67" i="1"/>
  <c r="C66" i="1"/>
  <c r="C64" i="1"/>
  <c r="C62" i="1"/>
  <c r="C30" i="3"/>
  <c r="C14" i="4"/>
  <c r="C34" i="1"/>
  <c r="C38" i="1"/>
  <c r="C36" i="1"/>
  <c r="C33" i="1"/>
  <c r="C37" i="1"/>
  <c r="C35" i="1"/>
  <c r="C18" i="3"/>
  <c r="C8" i="4"/>
  <c r="C5" i="1"/>
  <c r="C2" i="1"/>
  <c r="C3" i="1"/>
  <c r="C4" i="1"/>
  <c r="C6" i="3"/>
  <c r="C3" i="4"/>
  <c r="C17" i="1"/>
  <c r="C15" i="1"/>
  <c r="C18" i="1"/>
  <c r="C21" i="1"/>
  <c r="C20" i="1"/>
  <c r="C16" i="1"/>
  <c r="C19" i="1"/>
  <c r="C9" i="3"/>
  <c r="C5" i="4"/>
  <c r="C29" i="3"/>
  <c r="C13" i="4"/>
  <c r="C43" i="1"/>
  <c r="C41" i="1"/>
  <c r="C40" i="1"/>
  <c r="C44" i="1"/>
  <c r="C39" i="1"/>
  <c r="C45" i="1"/>
  <c r="C23" i="3"/>
  <c r="C10" i="4"/>
  <c r="C32" i="1"/>
  <c r="C31" i="1"/>
  <c r="C26" i="1"/>
  <c r="C28" i="1"/>
  <c r="C30" i="1"/>
  <c r="C27" i="1"/>
  <c r="C29" i="1"/>
  <c r="C17" i="3"/>
  <c r="C7" i="4"/>
  <c r="C54" i="1"/>
  <c r="C56" i="1"/>
  <c r="C52" i="1"/>
  <c r="C55" i="1"/>
  <c r="C51" i="1"/>
  <c r="C53" i="1"/>
  <c r="C27" i="3"/>
  <c r="C12" i="4"/>
  <c r="C24" i="1"/>
  <c r="C25" i="1"/>
  <c r="C22" i="1"/>
  <c r="C23" i="1"/>
  <c r="C16" i="3"/>
  <c r="C6" i="4"/>
  <c r="C20" i="3"/>
  <c r="C9" i="4"/>
  <c r="C13" i="1"/>
  <c r="C14" i="1"/>
  <c r="C8" i="3"/>
  <c r="C2" i="3"/>
  <c r="C2" i="4"/>
  <c r="O69" i="1"/>
  <c r="J69" i="1"/>
  <c r="H1" i="4" l="1"/>
  <c r="G1" i="4"/>
  <c r="F1" i="4"/>
  <c r="E1" i="4"/>
  <c r="C1" i="4"/>
  <c r="B1" i="4"/>
</calcChain>
</file>

<file path=xl/sharedStrings.xml><?xml version="1.0" encoding="utf-8"?>
<sst xmlns="http://schemas.openxmlformats.org/spreadsheetml/2006/main" count="620" uniqueCount="316">
  <si>
    <t>Titel</t>
  </si>
  <si>
    <t>-</t>
  </si>
  <si>
    <t>Date</t>
  </si>
  <si>
    <t>Day</t>
  </si>
  <si>
    <t>A/B</t>
  </si>
  <si>
    <t>STA</t>
  </si>
  <si>
    <t>STD</t>
  </si>
  <si>
    <t>Port Code</t>
  </si>
  <si>
    <t>Exc. Code</t>
  </si>
  <si>
    <t>PAX</t>
  </si>
  <si>
    <t>Depart</t>
  </si>
  <si>
    <t>B</t>
  </si>
  <si>
    <t>Return</t>
  </si>
  <si>
    <t>Dur'n</t>
  </si>
  <si>
    <t>WL</t>
  </si>
  <si>
    <t>Guides</t>
  </si>
  <si>
    <t>Groups</t>
  </si>
  <si>
    <t>Meals</t>
  </si>
  <si>
    <t>Internal Remarks</t>
  </si>
  <si>
    <t>Gebi</t>
  </si>
  <si>
    <t>Guest Info</t>
  </si>
  <si>
    <t>Price</t>
  </si>
  <si>
    <t>A/B/C</t>
  </si>
  <si>
    <t>Port</t>
  </si>
  <si>
    <t>C</t>
  </si>
  <si>
    <t>BRB</t>
  </si>
  <si>
    <t>TP
(BS, Shuttle, LB, Promo)</t>
  </si>
  <si>
    <t>Remarks</t>
  </si>
  <si>
    <t>Agent</t>
  </si>
  <si>
    <t>Berth</t>
  </si>
  <si>
    <t>other ships</t>
  </si>
  <si>
    <t>Shuttle</t>
  </si>
  <si>
    <t>Taxi</t>
  </si>
  <si>
    <t>Porto</t>
  </si>
  <si>
    <t>D</t>
  </si>
  <si>
    <t>Max</t>
  </si>
  <si>
    <t>POSTCARDS</t>
  </si>
  <si>
    <t>PROMOS</t>
  </si>
  <si>
    <t>€ 1,50</t>
  </si>
  <si>
    <t>€ 0,50</t>
  </si>
  <si>
    <t>Postcards     </t>
  </si>
  <si>
    <t>€ 3,90</t>
  </si>
  <si>
    <t>€ 18,00</t>
  </si>
  <si>
    <t>(only when announced in the daily program)</t>
  </si>
  <si>
    <t>Postcard Promo 3 / selected post cards for EUR 0.50</t>
  </si>
  <si>
    <t>PORTO</t>
  </si>
  <si>
    <t>Postcard Promo 1 / 10 post cards for 10 Euro</t>
  </si>
  <si>
    <t>€ 2.-</t>
  </si>
  <si>
    <t>Porto for Postcards</t>
  </si>
  <si>
    <t>Postcard Promo 2 / 4 post cards, free magnet</t>
  </si>
  <si>
    <t>€ 10,00</t>
  </si>
  <si>
    <t>Postcard Promo 4 / 5 postchards with porto</t>
  </si>
  <si>
    <t>€ 15.-</t>
  </si>
  <si>
    <r>
      <t>Photo Card </t>
    </r>
    <r>
      <rPr>
        <b/>
        <sz val="12"/>
        <color theme="1"/>
        <rFont val="Calibri"/>
        <family val="2"/>
        <scheme val="minor"/>
      </rPr>
      <t>(only with guest check)</t>
    </r>
  </si>
  <si>
    <r>
      <t>5 Photo Cards </t>
    </r>
    <r>
      <rPr>
        <b/>
        <sz val="12"/>
        <color theme="1"/>
        <rFont val="Calibri"/>
        <family val="2"/>
        <scheme val="minor"/>
      </rPr>
      <t>(only with guest check)</t>
    </r>
  </si>
  <si>
    <t>At sea</t>
  </si>
  <si>
    <t>Vigo</t>
  </si>
  <si>
    <t>Funchal, Madeira</t>
  </si>
  <si>
    <t>Lisbon</t>
  </si>
  <si>
    <t>DEBRV</t>
  </si>
  <si>
    <t>ESVGO</t>
  </si>
  <si>
    <t>PTFNC</t>
  </si>
  <si>
    <t>PTLIS</t>
  </si>
  <si>
    <t>Lissabon</t>
  </si>
  <si>
    <t>Lissabon mit der Straßenbahn</t>
  </si>
  <si>
    <t>Lissabon mit Altstadtrundgang</t>
  </si>
  <si>
    <t>Panoramafahrt Lissabon</t>
  </si>
  <si>
    <t>Sintra mit Palast</t>
  </si>
  <si>
    <t>Mit dem Eco-Tuk-Tuk durch Lissabon</t>
  </si>
  <si>
    <t>Lissabon mit dem Hippo Bus</t>
  </si>
  <si>
    <t>Levadawanderung</t>
  </si>
  <si>
    <t>Câmara de Lobos und Cabo Girão</t>
  </si>
  <si>
    <t>Pico dos Barcelos, Eira do Serrado und Monte</t>
  </si>
  <si>
    <t>Inselfahrt mit Porto Moniz</t>
  </si>
  <si>
    <t>Inselfahrt mit Santana</t>
  </si>
  <si>
    <t>Altstadt, Monte und Botanischer Garten</t>
  </si>
  <si>
    <t>Safari im Geländewagen</t>
  </si>
  <si>
    <t>Panoramafahrt Baiona</t>
  </si>
  <si>
    <t>N</t>
  </si>
  <si>
    <t>A</t>
  </si>
  <si>
    <t>Bridgetown</t>
  </si>
  <si>
    <t>St. George's</t>
  </si>
  <si>
    <t>Scarborough</t>
  </si>
  <si>
    <t>Iles du Salut</t>
  </si>
  <si>
    <t>Fortaleza</t>
  </si>
  <si>
    <t>Recife</t>
  </si>
  <si>
    <t>Salvador Bahia</t>
  </si>
  <si>
    <t>Buzios</t>
  </si>
  <si>
    <t>Rio de Janeiro</t>
  </si>
  <si>
    <t>RIO DE JANEIRO</t>
  </si>
  <si>
    <t>BBBGI</t>
  </si>
  <si>
    <t>GDSTG</t>
  </si>
  <si>
    <t>TTSCA</t>
  </si>
  <si>
    <t>GF***</t>
  </si>
  <si>
    <t>BRFOR</t>
  </si>
  <si>
    <t>BRREC</t>
  </si>
  <si>
    <t>BRSSA</t>
  </si>
  <si>
    <t>BRBZC</t>
  </si>
  <si>
    <t>BRRIO</t>
  </si>
  <si>
    <t>BREMERHAVEN</t>
  </si>
  <si>
    <r>
      <rPr>
        <sz val="11"/>
        <color theme="1"/>
        <rFont val="Calibri"/>
        <family val="2"/>
        <scheme val="minor"/>
      </rPr>
      <t xml:space="preserve">COLUMBUS CRUISE CENTER
</t>
    </r>
    <r>
      <rPr>
        <b/>
        <sz val="11"/>
        <color theme="1"/>
        <rFont val="Calibri"/>
        <family val="2"/>
        <scheme val="minor"/>
      </rPr>
      <t>Jasmin Janke</t>
    </r>
    <r>
      <rPr>
        <sz val="11"/>
        <color theme="1"/>
        <rFont val="Calibri"/>
        <family val="2"/>
        <scheme val="minor"/>
      </rPr>
      <t xml:space="preserve">
betrieb@cruiseport.de
+49 175 52 66 231     </t>
    </r>
    <r>
      <rPr>
        <b/>
        <sz val="11"/>
        <color theme="1"/>
        <rFont val="Calibri"/>
        <family val="2"/>
        <scheme val="minor"/>
      </rPr>
      <t xml:space="preserve">                                    </t>
    </r>
  </si>
  <si>
    <r>
      <rPr>
        <sz val="11"/>
        <color theme="1"/>
        <rFont val="Calibri"/>
        <family val="2"/>
        <scheme val="minor"/>
      </rPr>
      <t xml:space="preserve">PORTIMAR
</t>
    </r>
    <r>
      <rPr>
        <b/>
        <sz val="11"/>
        <color theme="1"/>
        <rFont val="Calibri"/>
        <family val="2"/>
        <scheme val="minor"/>
      </rPr>
      <t>Sandra Brito</t>
    </r>
    <r>
      <rPr>
        <sz val="11"/>
        <color theme="1"/>
        <rFont val="Calibri"/>
        <family val="2"/>
        <scheme val="minor"/>
      </rPr>
      <t xml:space="preserve">
Sandra.Brito@portimar.pt
+351 96 283 1796</t>
    </r>
  </si>
  <si>
    <r>
      <rPr>
        <sz val="11"/>
        <color theme="1"/>
        <rFont val="Calibri"/>
        <family val="2"/>
        <scheme val="minor"/>
      </rPr>
      <t xml:space="preserve">RC TRAVEL
shorex@viajesrctravel.com
</t>
    </r>
    <r>
      <rPr>
        <b/>
        <sz val="11"/>
        <color theme="1"/>
        <rFont val="Calibri"/>
        <family val="2"/>
        <scheme val="minor"/>
      </rPr>
      <t>Carlos del Rio</t>
    </r>
    <r>
      <rPr>
        <sz val="11"/>
        <color theme="1"/>
        <rFont val="Calibri"/>
        <family val="2"/>
        <scheme val="minor"/>
      </rPr>
      <t xml:space="preserve">
c.rio@viajesrctravel.com
+34 629 513 604</t>
    </r>
  </si>
  <si>
    <r>
      <rPr>
        <sz val="11"/>
        <color theme="1"/>
        <rFont val="Calibri"/>
        <family val="2"/>
        <scheme val="minor"/>
      </rPr>
      <t xml:space="preserve">MTS GLOBE
</t>
    </r>
    <r>
      <rPr>
        <b/>
        <sz val="11"/>
        <color theme="1"/>
        <rFont val="Calibri"/>
        <family val="2"/>
        <scheme val="minor"/>
      </rPr>
      <t>Andreia Alves</t>
    </r>
    <r>
      <rPr>
        <sz val="11"/>
        <color theme="1"/>
        <rFont val="Calibri"/>
        <family val="2"/>
        <scheme val="minor"/>
      </rPr>
      <t xml:space="preserve">
andreia.alves@mtsglobe.com
groups.fnc@mtsglobe.com
+351 91 405 1494</t>
    </r>
  </si>
  <si>
    <r>
      <rPr>
        <sz val="11"/>
        <color theme="1"/>
        <rFont val="Calibri"/>
        <family val="2"/>
        <scheme val="minor"/>
      </rPr>
      <t xml:space="preserve">FOSTER &amp; INCE
</t>
    </r>
    <r>
      <rPr>
        <b/>
        <sz val="11"/>
        <color theme="1"/>
        <rFont val="Calibri"/>
        <family val="2"/>
        <scheme val="minor"/>
      </rPr>
      <t>Trudy Rowe-Weekes</t>
    </r>
    <r>
      <rPr>
        <sz val="11"/>
        <color theme="1"/>
        <rFont val="Calibri"/>
        <family val="2"/>
        <scheme val="minor"/>
      </rPr>
      <t xml:space="preserve">
shoreex@fosterinvegroup.com
+1 (246) 232-4219</t>
    </r>
  </si>
  <si>
    <r>
      <rPr>
        <sz val="11"/>
        <color theme="1"/>
        <rFont val="Calibri"/>
        <family val="2"/>
        <scheme val="minor"/>
      </rPr>
      <t xml:space="preserve">Q&amp;K SPICE SUNSATION
</t>
    </r>
    <r>
      <rPr>
        <b/>
        <sz val="11"/>
        <color theme="1"/>
        <rFont val="Calibri"/>
        <family val="2"/>
        <scheme val="minor"/>
      </rPr>
      <t>Sylvester Charles / Johanna Kostka</t>
    </r>
    <r>
      <rPr>
        <sz val="11"/>
        <color theme="1"/>
        <rFont val="Calibri"/>
        <family val="2"/>
        <scheme val="minor"/>
      </rPr>
      <t xml:space="preserve">
info@grenadasunsation.com
+1 (473) 535-3555</t>
    </r>
  </si>
  <si>
    <r>
      <rPr>
        <sz val="11"/>
        <color theme="1"/>
        <rFont val="Calibri"/>
        <family val="2"/>
        <scheme val="minor"/>
      </rPr>
      <t xml:space="preserve">TRINIDAD &amp; TOBAGO SIGHTSEEING
</t>
    </r>
    <r>
      <rPr>
        <b/>
        <sz val="11"/>
        <color theme="1"/>
        <rFont val="Calibri"/>
        <family val="2"/>
        <scheme val="minor"/>
      </rPr>
      <t>Charles Carvalho</t>
    </r>
    <r>
      <rPr>
        <sz val="11"/>
        <color theme="1"/>
        <rFont val="Calibri"/>
        <family val="2"/>
        <scheme val="minor"/>
      </rPr>
      <t xml:space="preserve">
info@trintours.com
+1 (868) 680-8591</t>
    </r>
  </si>
  <si>
    <r>
      <rPr>
        <sz val="11"/>
        <color theme="1"/>
        <rFont val="Calibri"/>
        <family val="2"/>
        <scheme val="minor"/>
      </rPr>
      <t xml:space="preserve">ELCOTOURS
</t>
    </r>
    <r>
      <rPr>
        <b/>
        <sz val="11"/>
        <color theme="1"/>
        <rFont val="Calibri"/>
        <family val="2"/>
        <scheme val="minor"/>
      </rPr>
      <t>Aline Schupp</t>
    </r>
    <r>
      <rPr>
        <sz val="11"/>
        <color theme="1"/>
        <rFont val="Calibri"/>
        <family val="2"/>
        <scheme val="minor"/>
      </rPr>
      <t xml:space="preserve">
aline@elcotours.com.br
+55 (219) 7642-6737</t>
    </r>
  </si>
  <si>
    <t>Distance to Exit/Centre</t>
  </si>
  <si>
    <t>Columbuskaje</t>
  </si>
  <si>
    <t>Muelle de Trasatlanticos</t>
  </si>
  <si>
    <t>anchorage</t>
  </si>
  <si>
    <t>Passenger Terminal, Pier 106</t>
  </si>
  <si>
    <t>tba</t>
  </si>
  <si>
    <t>Contermas, Pier 1/2</t>
  </si>
  <si>
    <t> -</t>
  </si>
  <si>
    <t> ??????</t>
  </si>
  <si>
    <t> Grandiosa (10:00-19:00)</t>
  </si>
  <si>
    <t>Aida Cosma     
07:00-23:00</t>
  </si>
  <si>
    <t>Mein Schiff 2 (Embark)      
Silver Moon (...-23:00)</t>
  </si>
  <si>
    <t>Cruise</t>
  </si>
  <si>
    <t>128.127.128B</t>
  </si>
  <si>
    <t>Combarro und Wein</t>
  </si>
  <si>
    <t>Santiago de Compostela auf einen Blick</t>
  </si>
  <si>
    <t>"Rhum-Runner" Bootsfahrt</t>
  </si>
  <si>
    <t>Grenadas Westen</t>
  </si>
  <si>
    <t xml:space="preserve">Inselfahrt Grenada </t>
  </si>
  <si>
    <t>Landschaftsfahrt zu den Argyle-Wasserfällen</t>
  </si>
  <si>
    <t>Badetransfer Pigeon Point</t>
  </si>
  <si>
    <t>Tobagos Süden</t>
  </si>
  <si>
    <t>Tobago Inselrundfahrt mit Folklore</t>
  </si>
  <si>
    <t>Buccoo-Reef</t>
  </si>
  <si>
    <t>Panoramafahrt Fortaleza</t>
  </si>
  <si>
    <t>Badetransfer zum Cumbuco Beach</t>
  </si>
  <si>
    <t>Recife und Olinda</t>
  </si>
  <si>
    <t>Katamaranfahrt und Casa da Cultura</t>
  </si>
  <si>
    <t>Recife und Keramikatelier Francisco Brennand</t>
  </si>
  <si>
    <t>Historisches Bahia</t>
  </si>
  <si>
    <t>Panoramafahrt Unterstadt von Salvador</t>
  </si>
  <si>
    <t>Cachoeira</t>
  </si>
  <si>
    <t>Salvador da Bahia</t>
  </si>
  <si>
    <t>Salvadors Strände</t>
  </si>
  <si>
    <t>Zuckerhut</t>
  </si>
  <si>
    <t>Im Geländewagen durch Rio und zum Tijuca-Wald</t>
  </si>
  <si>
    <t>BBQ-Abendessen in Rio</t>
  </si>
  <si>
    <t>Corcovado</t>
  </si>
  <si>
    <t>Panoramafahrt Rio de Janeiro</t>
  </si>
  <si>
    <t>Rio de Janeiro Exklusiv</t>
  </si>
  <si>
    <t>Corcovado und Zuckerhut</t>
  </si>
  <si>
    <t>Iguassu-Wasserfälle (1 Ü.)</t>
  </si>
  <si>
    <t>2T</t>
  </si>
  <si>
    <t>Lunch</t>
  </si>
  <si>
    <t>LB</t>
  </si>
  <si>
    <t>35 Flugplätze, 15 Zimmer, eingebucht  PHX Escort Fabienne Schiebel 13.11., lt. Aline, Hotel kein Problem, erhöht auf 35 am 23.09.</t>
  </si>
  <si>
    <t>Vorausbuchung bis 30.11.24</t>
  </si>
  <si>
    <t>VP</t>
  </si>
  <si>
    <t>Tasting</t>
  </si>
  <si>
    <t>111</t>
  </si>
  <si>
    <t>112</t>
  </si>
  <si>
    <t>113</t>
  </si>
  <si>
    <t>121</t>
  </si>
  <si>
    <t>122</t>
  </si>
  <si>
    <t>123</t>
  </si>
  <si>
    <t>124</t>
  </si>
  <si>
    <t>125</t>
  </si>
  <si>
    <t>126</t>
  </si>
  <si>
    <t>127</t>
  </si>
  <si>
    <t>131</t>
  </si>
  <si>
    <t>132</t>
  </si>
  <si>
    <t>171</t>
  </si>
  <si>
    <t>133</t>
  </si>
  <si>
    <t>134</t>
  </si>
  <si>
    <t>135</t>
  </si>
  <si>
    <t>136</t>
  </si>
  <si>
    <t>137</t>
  </si>
  <si>
    <t>Panoramafahrt Barbados (A)</t>
  </si>
  <si>
    <t>Panoramafahrt Barbados (B)</t>
  </si>
  <si>
    <t>Strandtransfer Carlisle Bay (A)</t>
  </si>
  <si>
    <t>Strandtransfer Carlisle Bay (B)</t>
  </si>
  <si>
    <t>141A</t>
  </si>
  <si>
    <t>141B</t>
  </si>
  <si>
    <t>142A</t>
  </si>
  <si>
    <t>142B</t>
  </si>
  <si>
    <t>145</t>
  </si>
  <si>
    <t>147</t>
  </si>
  <si>
    <t>149</t>
  </si>
  <si>
    <t>146A</t>
  </si>
  <si>
    <t>146B</t>
  </si>
  <si>
    <t>148A</t>
  </si>
  <si>
    <t>148B</t>
  </si>
  <si>
    <t>Grenada (A)</t>
  </si>
  <si>
    <t>Grenada (B)</t>
  </si>
  <si>
    <t>Land und Leute (A)</t>
  </si>
  <si>
    <t>Land und Leute (B)</t>
  </si>
  <si>
    <t>161</t>
  </si>
  <si>
    <t>162</t>
  </si>
  <si>
    <t>163</t>
  </si>
  <si>
    <t>164</t>
  </si>
  <si>
    <t>165</t>
  </si>
  <si>
    <t>Strand Shuttle - Praia do Futuro</t>
  </si>
  <si>
    <t>City Shuttle - Avenida Beira Mar</t>
  </si>
  <si>
    <t>sell onboard</t>
  </si>
  <si>
    <t>167</t>
  </si>
  <si>
    <t>187</t>
  </si>
  <si>
    <t>168</t>
  </si>
  <si>
    <t>172</t>
  </si>
  <si>
    <t>173</t>
  </si>
  <si>
    <t>174</t>
  </si>
  <si>
    <t>175</t>
  </si>
  <si>
    <t>180</t>
  </si>
  <si>
    <t>181</t>
  </si>
  <si>
    <t>182</t>
  </si>
  <si>
    <t>183</t>
  </si>
  <si>
    <t>186</t>
  </si>
  <si>
    <t>184</t>
  </si>
  <si>
    <t>185</t>
  </si>
  <si>
    <t>Port Exit: 100m                     City centre: 300m</t>
  </si>
  <si>
    <t>Terminal de Cruzeiros de Santa Apolonia</t>
  </si>
  <si>
    <t xml:space="preserve">Port Exit: 50m       
City Centre: 2 km                            </t>
  </si>
  <si>
    <t>North Pier</t>
  </si>
  <si>
    <t>Port Exit: 200m   
City Centre: 600m</t>
  </si>
  <si>
    <t>Sugar Berth</t>
  </si>
  <si>
    <t>Melville street cruise terminal
Pier South Side</t>
  </si>
  <si>
    <t>Cruise Port of Scarborough</t>
  </si>
  <si>
    <t>Distance Anchorage Point to Pontoon (Devil's Island): ca. 300m</t>
  </si>
  <si>
    <t>Bicycles allowed, but need to be requested 48 hrs in advance</t>
  </si>
  <si>
    <t>City centre 9km                                                Taxis available at Port Exit/Terminal</t>
  </si>
  <si>
    <t>Port of Recife, 
Pier 2</t>
  </si>
  <si>
    <t xml:space="preserve">Walking NOT allowed </t>
  </si>
  <si>
    <t xml:space="preserve">Port Exit = 600m
City Centre = 1.5km             </t>
  </si>
  <si>
    <t xml:space="preserve">Terminal Exit = 100m
City Centre = 1km                </t>
  </si>
  <si>
    <t xml:space="preserve">FOC Shuttle by Port, running continiously from pier to Terminal                                         </t>
  </si>
  <si>
    <t xml:space="preserve">Port Exit: 50m       
City Centre: 200 m           </t>
  </si>
  <si>
    <t xml:space="preserve">Port Exit: 150m   
Port Exit is in the City Centre (if Melville Street Pier)                                                          </t>
  </si>
  <si>
    <t>Taxis available @ Port Exit</t>
  </si>
  <si>
    <t>Taxis available @ Terminal</t>
  </si>
  <si>
    <t xml:space="preserve">Port Exit  300m   
City Centre: 1.6km                      </t>
  </si>
  <si>
    <t>Taxis available @ Terminal Exit</t>
  </si>
  <si>
    <t>Taxis available, Metro Station near Terminal</t>
  </si>
  <si>
    <t>Taxis available @ port exit</t>
  </si>
  <si>
    <t>Pier exit =100m
 Port exit to city = located in downtown</t>
  </si>
  <si>
    <r>
      <t xml:space="preserve">Píer Mauá </t>
    </r>
    <r>
      <rPr>
        <b/>
        <sz val="11"/>
        <color rgb="FFFF0000"/>
        <rFont val="Calibri"/>
        <family val="2"/>
        <scheme val="minor"/>
      </rPr>
      <t>TBC closer to call</t>
    </r>
  </si>
  <si>
    <t>*50m to Port Exit/ Terminal
*10min walk to City Centre</t>
  </si>
  <si>
    <t>No Immigration Check for disembarking pax, but Luggage check upon time of disembarkation in the Terminal. Terminal open 24hrs                                                                       Custom Allowance disembarking Pax: max. 12l Alcohol &amp; 10 packs cigarettes, in detail see link:  https://www.gov.br/receitafederal/pt-br/assuntos/aduana-e-comercio-exterior/viagens-internacionais/guia-do-viajante/entrada-no-brasil/cota-de-isencao-duty-free-e-bagagem-tributavel                                               Daily ANVISA Report</t>
  </si>
  <si>
    <t>public</t>
  </si>
  <si>
    <t>TURNAROUND</t>
  </si>
  <si>
    <t>1.70</t>
  </si>
  <si>
    <t>1.20</t>
  </si>
  <si>
    <t>Sirena 
08:00 –18:00</t>
  </si>
  <si>
    <t>tbd</t>
  </si>
  <si>
    <t>RQ 11:30-18:00</t>
  </si>
  <si>
    <t>RQ 08:00-18:30</t>
  </si>
  <si>
    <t>Von Bremerhaven bis an die Copacabana</t>
  </si>
  <si>
    <t xml:space="preserve">AMR128 | 29 Tage | 13.01.2025 - 11.02.2025 </t>
  </si>
  <si>
    <t>114</t>
  </si>
  <si>
    <t>Panoramafahrt Vigo</t>
  </si>
  <si>
    <t>2 Tram</t>
  </si>
  <si>
    <t>cxl?</t>
  </si>
  <si>
    <t>Drink</t>
  </si>
  <si>
    <t>English</t>
  </si>
  <si>
    <t>local translation</t>
  </si>
  <si>
    <t>Handtuch mitnehmen</t>
  </si>
  <si>
    <t>Drinks</t>
  </si>
  <si>
    <t>sehr alkohollastig</t>
  </si>
  <si>
    <t>NO</t>
  </si>
  <si>
    <t>Liegestuhl USD 5</t>
  </si>
  <si>
    <t>keine Umkleidemöglichkeit
Handtuch mitnehmen</t>
  </si>
  <si>
    <t>nur für sportliche Gäste</t>
  </si>
  <si>
    <t>Minibuse in Olinda</t>
  </si>
  <si>
    <t>Baden ggf. Nur begrenzt mgl.</t>
  </si>
  <si>
    <t>english</t>
  </si>
  <si>
    <t>Taxi Lloyd
+49 471 40004</t>
  </si>
  <si>
    <t>at the terminal or on request
+34 986 470 000</t>
  </si>
  <si>
    <t>Taxis available @ Terminal Exit
 +351 291 764 476</t>
  </si>
  <si>
    <t>Sonnenuntergang 17:56</t>
  </si>
  <si>
    <t>Sonnenuntergang 18:00</t>
  </si>
  <si>
    <t>VP-135</t>
  </si>
  <si>
    <t>VP-137</t>
  </si>
  <si>
    <t>151</t>
  </si>
  <si>
    <t>152</t>
  </si>
  <si>
    <t>153</t>
  </si>
  <si>
    <t>154</t>
  </si>
  <si>
    <t>155</t>
  </si>
  <si>
    <t>169</t>
  </si>
  <si>
    <t>Corcovado und Zuckerhut ab/bis Hotel</t>
  </si>
  <si>
    <t>VP-181</t>
  </si>
  <si>
    <t>VP-186</t>
  </si>
  <si>
    <t>Zuckerhut ab/bis Hotel</t>
  </si>
  <si>
    <t>Liegen und Schirm nach Verfügbarkeit gegen Gebühr</t>
  </si>
  <si>
    <t>LB / RQ</t>
  </si>
  <si>
    <r>
      <t xml:space="preserve">Minibus / </t>
    </r>
    <r>
      <rPr>
        <sz val="10"/>
        <color rgb="FFFF0000"/>
        <rFont val="Calibri"/>
        <family val="2"/>
        <scheme val="minor"/>
      </rPr>
      <t>Lunch statt LB</t>
    </r>
  </si>
  <si>
    <r>
      <t>BS1 12:00 
(Vigo</t>
    </r>
    <r>
      <rPr>
        <b/>
        <sz val="11"/>
        <color theme="1"/>
        <rFont val="Calibri"/>
        <family val="2"/>
      </rPr>
      <t>→→Funchal)</t>
    </r>
  </si>
  <si>
    <t>BS 4 bis 17:00
(Abreise) &amp; WR AMR129</t>
  </si>
  <si>
    <t>PK allg.</t>
  </si>
  <si>
    <t>BS1</t>
  </si>
  <si>
    <t>PK Promo Magnet</t>
  </si>
  <si>
    <r>
      <t xml:space="preserve">Abreise Vorab
</t>
    </r>
    <r>
      <rPr>
        <sz val="10"/>
        <color theme="1"/>
        <rFont val="Arial"/>
        <family val="2"/>
      </rPr>
      <t xml:space="preserve">LB Rio </t>
    </r>
  </si>
  <si>
    <t>Abreise Sildes</t>
  </si>
  <si>
    <t>Abreiseinfo &amp; Banderole</t>
  </si>
  <si>
    <t>PK Abgabeschluss 12:00</t>
  </si>
  <si>
    <t>Gutscheine &amp; Rechnung
PK Abgabeschluss</t>
  </si>
  <si>
    <t>TEfra
Treffen OVL Iguassu (Kino,16:00)</t>
  </si>
  <si>
    <t>TEfra
FOC Shuttle</t>
  </si>
  <si>
    <t>Hinweis Gutscheine 21.01.</t>
  </si>
  <si>
    <t>BS2, LB / RQ für Sintra Lissabon</t>
  </si>
  <si>
    <r>
      <rPr>
        <b/>
        <sz val="11"/>
        <color theme="1"/>
        <rFont val="Calibri"/>
        <family val="2"/>
        <scheme val="minor"/>
      </rPr>
      <t xml:space="preserve">BS 2 17:00
(Bridgetown </t>
    </r>
    <r>
      <rPr>
        <b/>
        <sz val="11"/>
        <color theme="1"/>
        <rFont val="Calibri"/>
        <family val="2"/>
      </rPr>
      <t>→Scarborough)</t>
    </r>
  </si>
  <si>
    <r>
      <rPr>
        <b/>
        <sz val="11"/>
        <color theme="1"/>
        <rFont val="Calibri"/>
        <family val="2"/>
        <scheme val="minor"/>
      </rPr>
      <t xml:space="preserve">BS3 17:00
(Fortaleza </t>
    </r>
    <r>
      <rPr>
        <b/>
        <sz val="11"/>
        <color theme="1"/>
        <rFont val="Calibri"/>
        <family val="2"/>
      </rPr>
      <t>→ Rio)</t>
    </r>
  </si>
  <si>
    <t>BS 4</t>
  </si>
  <si>
    <t xml:space="preserve"> TEfra bis 06.02. 12:00 Uhr</t>
  </si>
  <si>
    <t>BS3, PK Promo 10=10</t>
  </si>
  <si>
    <t>Kostenpflichtiger Shuttle</t>
  </si>
  <si>
    <t>Shuttle? FOC? 
Abghängig von der Liegeplatz</t>
  </si>
  <si>
    <t>Shuttle Fortaleza - Verkauf</t>
  </si>
  <si>
    <t>Shuttle Fortaleza</t>
  </si>
  <si>
    <t xml:space="preserve"> Bikes not allowed.</t>
  </si>
  <si>
    <t>Port Shuttle FOC? 
Je nach Liegeplatz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</si>
</sst>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\.mm\.yy"/>
    <numFmt numFmtId="165" formatCode="#,##0_ ;[Red]\-#,##0\ "/>
    <numFmt numFmtId="166" formatCode="ddd"/>
    <numFmt numFmtId="167" formatCode="h:mm"/>
    <numFmt numFmtId="168" formatCode="[$-3409]dd\-mmm\-yy;@"/>
    <numFmt numFmtId="169" formatCode="#,##0.\-"/>
    <numFmt numFmtId="170" formatCode="[$-14809]hh:mm;@"/>
    <numFmt numFmtId="171" formatCode="[$€-2]\ #,##0.00;[Red]\-[$€-2]\ #,##0.00"/>
  </numFmts>
  <fonts count="5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00377A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8"/>
      <color theme="0"/>
      <name val="Arial"/>
      <family val="2"/>
    </font>
    <font>
      <i/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" fontId="23" fillId="0" borderId="0"/>
  </cellStyleXfs>
  <cellXfs count="251">
    <xf numFmtId="0" fontId="0" fillId="0" borderId="0" xfId="0"/>
    <xf numFmtId="0" fontId="0" fillId="0" borderId="0" xfId="0" applyAlignment="1">
      <alignment horizontal="left"/>
    </xf>
    <xf numFmtId="0" fontId="22" fillId="0" borderId="0" xfId="0" applyFont="1" applyAlignment="1">
      <alignment horizontal="left"/>
    </xf>
    <xf numFmtId="49" fontId="24" fillId="2" borderId="0" xfId="1" applyNumberFormat="1" applyFont="1" applyFill="1" applyAlignment="1">
      <alignment horizontal="left" vertical="top" wrapText="1" indent="1"/>
    </xf>
    <xf numFmtId="0" fontId="0" fillId="0" borderId="0" xfId="0" applyAlignment="1">
      <alignment horizontal="left" indent="1"/>
    </xf>
    <xf numFmtId="0" fontId="27" fillId="0" borderId="0" xfId="0" applyFont="1"/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167" fontId="29" fillId="0" borderId="0" xfId="0" applyNumberFormat="1" applyFont="1" applyAlignment="1">
      <alignment horizontal="center" vertical="center"/>
    </xf>
    <xf numFmtId="17" fontId="0" fillId="0" borderId="0" xfId="0" quotePrefix="1" applyNumberFormat="1" applyAlignment="1">
      <alignment horizontal="left"/>
    </xf>
    <xf numFmtId="0" fontId="28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/>
    </xf>
    <xf numFmtId="20" fontId="0" fillId="0" borderId="0" xfId="0" applyNumberFormat="1" applyAlignment="1">
      <alignment horizontal="left"/>
    </xf>
    <xf numFmtId="169" fontId="29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/>
    </xf>
    <xf numFmtId="0" fontId="29" fillId="0" borderId="0" xfId="0" applyFont="1" applyAlignment="1">
      <alignment horizontal="left" vertical="center" indent="1"/>
    </xf>
    <xf numFmtId="0" fontId="21" fillId="0" borderId="0" xfId="0" applyFont="1"/>
    <xf numFmtId="0" fontId="31" fillId="0" borderId="0" xfId="0" applyFont="1"/>
    <xf numFmtId="0" fontId="29" fillId="0" borderId="0" xfId="0" applyFont="1" applyFill="1" applyAlignment="1">
      <alignment horizontal="center" vertical="center"/>
    </xf>
    <xf numFmtId="1" fontId="20" fillId="0" borderId="0" xfId="1" applyNumberFormat="1" applyFont="1" applyFill="1" applyAlignment="1">
      <alignment horizontal="left" vertical="center" wrapText="1"/>
    </xf>
    <xf numFmtId="168" fontId="20" fillId="0" borderId="0" xfId="1" applyNumberFormat="1" applyFont="1" applyFill="1" applyAlignment="1">
      <alignment horizontal="left" vertical="center" wrapText="1"/>
    </xf>
    <xf numFmtId="166" fontId="26" fillId="0" borderId="0" xfId="0" applyNumberFormat="1" applyFont="1" applyFill="1" applyAlignment="1">
      <alignment horizontal="left" vertical="center" wrapText="1"/>
    </xf>
    <xf numFmtId="49" fontId="26" fillId="0" borderId="0" xfId="1" applyNumberFormat="1" applyFont="1" applyFill="1" applyAlignment="1">
      <alignment horizontal="center" vertical="center" wrapText="1"/>
    </xf>
    <xf numFmtId="166" fontId="20" fillId="0" borderId="0" xfId="0" applyNumberFormat="1" applyFont="1" applyFill="1" applyAlignment="1">
      <alignment horizontal="left" vertical="center" wrapText="1"/>
    </xf>
    <xf numFmtId="0" fontId="0" fillId="0" borderId="0" xfId="0" applyFont="1" applyAlignment="1">
      <alignment horizontal="left"/>
    </xf>
    <xf numFmtId="49" fontId="26" fillId="0" borderId="0" xfId="1" applyNumberFormat="1" applyFont="1" applyFill="1" applyAlignment="1">
      <alignment horizontal="left" vertical="center" wrapText="1"/>
    </xf>
    <xf numFmtId="49" fontId="20" fillId="0" borderId="0" xfId="1" applyNumberFormat="1" applyFont="1" applyFill="1" applyAlignment="1">
      <alignment horizontal="left" vertical="center" wrapText="1"/>
    </xf>
    <xf numFmtId="49" fontId="20" fillId="0" borderId="0" xfId="0" applyNumberFormat="1" applyFont="1" applyFill="1" applyAlignment="1">
      <alignment horizontal="left" vertical="center" wrapText="1"/>
    </xf>
    <xf numFmtId="20" fontId="26" fillId="0" borderId="0" xfId="1" applyNumberFormat="1" applyFont="1" applyFill="1" applyAlignment="1">
      <alignment horizontal="center" vertical="center" wrapText="1"/>
    </xf>
    <xf numFmtId="168" fontId="26" fillId="0" borderId="0" xfId="1" applyNumberFormat="1" applyFont="1" applyFill="1" applyAlignment="1">
      <alignment horizontal="left" vertical="center" wrapText="1"/>
    </xf>
    <xf numFmtId="49" fontId="24" fillId="0" borderId="0" xfId="1" applyNumberFormat="1" applyFont="1" applyFill="1" applyAlignment="1">
      <alignment horizontal="left" vertical="top" wrapText="1" indent="1"/>
    </xf>
    <xf numFmtId="2" fontId="0" fillId="0" borderId="0" xfId="0" applyNumberFormat="1"/>
    <xf numFmtId="49" fontId="19" fillId="0" borderId="1" xfId="1" applyNumberFormat="1" applyFont="1" applyBorder="1" applyAlignment="1" applyProtection="1">
      <alignment horizontal="left" vertical="center" wrapText="1" indent="1"/>
      <protection locked="0"/>
    </xf>
    <xf numFmtId="49" fontId="19" fillId="0" borderId="0" xfId="0" applyNumberFormat="1" applyFont="1" applyFill="1" applyAlignment="1">
      <alignment horizontal="left" vertical="center" wrapText="1"/>
    </xf>
    <xf numFmtId="20" fontId="29" fillId="0" borderId="0" xfId="0" applyNumberFormat="1" applyFont="1" applyAlignment="1">
      <alignment horizontal="center" vertical="center"/>
    </xf>
    <xf numFmtId="49" fontId="32" fillId="4" borderId="0" xfId="1" applyNumberFormat="1" applyFont="1" applyFill="1" applyAlignment="1">
      <alignment vertical="center" wrapText="1"/>
    </xf>
    <xf numFmtId="169" fontId="32" fillId="4" borderId="0" xfId="0" applyNumberFormat="1" applyFont="1" applyFill="1" applyAlignment="1">
      <alignment horizontal="center" vertical="center" wrapText="1"/>
    </xf>
    <xf numFmtId="20" fontId="32" fillId="4" borderId="0" xfId="0" applyNumberFormat="1" applyFont="1" applyFill="1" applyAlignment="1">
      <alignment horizontal="center" vertical="center" wrapText="1"/>
    </xf>
    <xf numFmtId="167" fontId="32" fillId="4" borderId="0" xfId="0" applyNumberFormat="1" applyFont="1" applyFill="1" applyAlignment="1">
      <alignment horizontal="center" vertical="center" wrapText="1"/>
    </xf>
    <xf numFmtId="165" fontId="32" fillId="0" borderId="0" xfId="0" applyNumberFormat="1" applyFont="1" applyFill="1" applyAlignment="1">
      <alignment horizontal="center" vertical="center" wrapText="1"/>
    </xf>
    <xf numFmtId="165" fontId="32" fillId="4" borderId="0" xfId="0" applyNumberFormat="1" applyFont="1" applyFill="1" applyAlignment="1">
      <alignment horizontal="center" vertical="center" wrapText="1"/>
    </xf>
    <xf numFmtId="164" fontId="32" fillId="4" borderId="0" xfId="0" applyNumberFormat="1" applyFont="1" applyFill="1" applyAlignment="1">
      <alignment horizontal="center" vertical="center" wrapText="1"/>
    </xf>
    <xf numFmtId="49" fontId="32" fillId="4" borderId="0" xfId="0" applyNumberFormat="1" applyFont="1" applyFill="1" applyAlignment="1">
      <alignment horizontal="left" vertical="center" wrapText="1" indent="1"/>
    </xf>
    <xf numFmtId="49" fontId="32" fillId="4" borderId="0" xfId="0" applyNumberFormat="1" applyFont="1" applyFill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49" fontId="18" fillId="0" borderId="1" xfId="1" applyNumberFormat="1" applyFont="1" applyBorder="1" applyAlignment="1" applyProtection="1">
      <alignment horizontal="left" vertical="center" wrapText="1" indent="1"/>
      <protection locked="0"/>
    </xf>
    <xf numFmtId="49" fontId="17" fillId="0" borderId="1" xfId="1" applyNumberFormat="1" applyFont="1" applyBorder="1" applyAlignment="1" applyProtection="1">
      <alignment horizontal="left" vertical="center" wrapText="1" indent="1"/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34" fillId="0" borderId="0" xfId="0" applyFont="1"/>
    <xf numFmtId="0" fontId="35" fillId="0" borderId="0" xfId="0" applyFont="1"/>
    <xf numFmtId="171" fontId="21" fillId="0" borderId="0" xfId="0" applyNumberFormat="1" applyFont="1" applyAlignment="1">
      <alignment horizontal="left"/>
    </xf>
    <xf numFmtId="168" fontId="36" fillId="2" borderId="0" xfId="1" applyNumberFormat="1" applyFont="1" applyFill="1" applyAlignment="1">
      <alignment horizontal="left" vertical="center" wrapText="1"/>
    </xf>
    <xf numFmtId="166" fontId="36" fillId="2" borderId="0" xfId="1" applyNumberFormat="1" applyFont="1" applyFill="1" applyAlignment="1">
      <alignment horizontal="left" vertical="center" wrapText="1"/>
    </xf>
    <xf numFmtId="49" fontId="36" fillId="2" borderId="0" xfId="1" applyNumberFormat="1" applyFont="1" applyFill="1" applyAlignment="1">
      <alignment horizontal="center" vertical="center" wrapText="1"/>
    </xf>
    <xf numFmtId="49" fontId="36" fillId="2" borderId="0" xfId="1" applyNumberFormat="1" applyFont="1" applyFill="1" applyAlignment="1">
      <alignment horizontal="left" vertical="center" wrapText="1"/>
    </xf>
    <xf numFmtId="168" fontId="16" fillId="0" borderId="0" xfId="1" applyNumberFormat="1" applyFont="1" applyFill="1" applyAlignment="1">
      <alignment horizontal="left" vertical="center" wrapText="1"/>
    </xf>
    <xf numFmtId="166" fontId="16" fillId="0" borderId="0" xfId="0" applyNumberFormat="1" applyFont="1" applyFill="1" applyAlignment="1">
      <alignment horizontal="left" vertical="center" wrapText="1"/>
    </xf>
    <xf numFmtId="49" fontId="16" fillId="0" borderId="0" xfId="1" applyNumberFormat="1" applyFont="1" applyFill="1" applyAlignment="1">
      <alignment horizontal="center" vertical="center" wrapText="1"/>
    </xf>
    <xf numFmtId="49" fontId="16" fillId="0" borderId="0" xfId="0" applyNumberFormat="1" applyFont="1" applyFill="1" applyAlignment="1">
      <alignment horizontal="center" vertic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0" borderId="0" xfId="1" applyNumberFormat="1" applyFont="1" applyFill="1" applyAlignment="1">
      <alignment horizontal="center" vertical="center" wrapText="1"/>
    </xf>
    <xf numFmtId="49" fontId="31" fillId="0" borderId="0" xfId="1" applyNumberFormat="1" applyFont="1" applyAlignment="1" applyProtection="1">
      <alignment vertical="center" wrapText="1"/>
      <protection locked="0"/>
    </xf>
    <xf numFmtId="169" fontId="31" fillId="0" borderId="0" xfId="1" applyNumberFormat="1" applyFont="1" applyAlignment="1" applyProtection="1">
      <alignment horizontal="center" vertical="center" wrapText="1"/>
      <protection locked="0"/>
    </xf>
    <xf numFmtId="20" fontId="31" fillId="0" borderId="0" xfId="1" applyNumberFormat="1" applyFont="1" applyAlignment="1" applyProtection="1">
      <alignment horizontal="center" vertical="center" wrapText="1"/>
      <protection locked="0"/>
    </xf>
    <xf numFmtId="167" fontId="31" fillId="0" borderId="0" xfId="1" applyNumberFormat="1" applyFont="1" applyAlignment="1" applyProtection="1">
      <alignment horizontal="center" vertical="center" wrapText="1"/>
      <protection locked="0"/>
    </xf>
    <xf numFmtId="165" fontId="37" fillId="0" borderId="0" xfId="1" applyNumberFormat="1" applyFont="1" applyFill="1" applyAlignment="1" applyProtection="1">
      <alignment horizontal="center" vertical="center" wrapText="1"/>
      <protection locked="0"/>
    </xf>
    <xf numFmtId="165" fontId="31" fillId="0" borderId="0" xfId="1" applyNumberFormat="1" applyFont="1" applyAlignment="1" applyProtection="1">
      <alignment horizontal="center" vertical="center" wrapText="1"/>
      <protection locked="0"/>
    </xf>
    <xf numFmtId="0" fontId="31" fillId="0" borderId="0" xfId="0" applyFont="1" applyAlignment="1">
      <alignment horizontal="center" vertical="center"/>
    </xf>
    <xf numFmtId="165" fontId="31" fillId="0" borderId="0" xfId="1" applyNumberFormat="1" applyFont="1" applyAlignment="1" applyProtection="1">
      <alignment horizontal="center" vertical="center"/>
      <protection locked="0"/>
    </xf>
    <xf numFmtId="165" fontId="31" fillId="0" borderId="0" xfId="1" applyNumberFormat="1" applyFont="1" applyAlignment="1" applyProtection="1">
      <alignment horizontal="left" vertical="center" wrapText="1" indent="1"/>
      <protection locked="0"/>
    </xf>
    <xf numFmtId="164" fontId="31" fillId="0" borderId="0" xfId="1" applyNumberFormat="1" applyFont="1" applyAlignment="1" applyProtection="1">
      <alignment horizontal="center" vertical="center" wrapText="1"/>
      <protection locked="0"/>
    </xf>
    <xf numFmtId="4" fontId="31" fillId="0" borderId="0" xfId="1" applyFont="1" applyAlignment="1">
      <alignment vertical="center"/>
    </xf>
    <xf numFmtId="0" fontId="31" fillId="0" borderId="0" xfId="0" applyFont="1" applyAlignment="1">
      <alignment vertical="center"/>
    </xf>
    <xf numFmtId="49" fontId="31" fillId="0" borderId="0" xfId="1" applyNumberFormat="1" applyFont="1" applyFill="1" applyAlignment="1" applyProtection="1">
      <alignment vertical="center" wrapText="1"/>
      <protection locked="0"/>
    </xf>
    <xf numFmtId="0" fontId="31" fillId="0" borderId="0" xfId="0" quotePrefix="1" applyFont="1" applyAlignment="1">
      <alignment horizontal="center" vertical="center"/>
    </xf>
    <xf numFmtId="165" fontId="31" fillId="0" borderId="0" xfId="1" applyNumberFormat="1" applyFont="1" applyFill="1" applyAlignment="1" applyProtection="1">
      <alignment horizontal="left" vertical="center" wrapText="1" indent="1"/>
      <protection locked="0"/>
    </xf>
    <xf numFmtId="49" fontId="15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5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5" fillId="0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15" fillId="0" borderId="2" xfId="0" applyNumberFormat="1" applyFont="1" applyFill="1" applyBorder="1" applyAlignment="1" applyProtection="1">
      <alignment horizontal="left" vertical="center" wrapText="1" indent="1"/>
      <protection locked="0"/>
    </xf>
    <xf numFmtId="49" fontId="25" fillId="0" borderId="2" xfId="1" applyNumberFormat="1" applyFont="1" applyFill="1" applyBorder="1" applyAlignment="1" applyProtection="1">
      <alignment horizontal="left" vertical="center" wrapText="1" indent="1"/>
      <protection locked="0"/>
    </xf>
    <xf numFmtId="0" fontId="38" fillId="0" borderId="0" xfId="0" applyFont="1" applyAlignment="1">
      <alignment horizontal="left" vertical="center"/>
    </xf>
    <xf numFmtId="20" fontId="38" fillId="0" borderId="0" xfId="0" applyNumberFormat="1" applyFont="1" applyAlignment="1">
      <alignment horizontal="left" vertical="center"/>
    </xf>
    <xf numFmtId="0" fontId="38" fillId="0" borderId="0" xfId="0" applyFont="1" applyAlignment="1" applyProtection="1">
      <alignment horizontal="left" vertical="center" wrapText="1"/>
      <protection locked="0"/>
    </xf>
    <xf numFmtId="0" fontId="38" fillId="0" borderId="0" xfId="0" applyFont="1" applyAlignment="1">
      <alignment horizontal="left" vertical="center" indent="1"/>
    </xf>
    <xf numFmtId="49" fontId="26" fillId="0" borderId="1" xfId="1" applyNumberFormat="1" applyFont="1" applyBorder="1" applyAlignment="1" applyProtection="1">
      <alignment horizontal="left" vertical="center" wrapText="1" indent="1"/>
      <protection locked="0"/>
    </xf>
    <xf numFmtId="168" fontId="14" fillId="0" borderId="0" xfId="1" applyNumberFormat="1" applyFont="1" applyFill="1" applyAlignment="1">
      <alignment horizontal="left" vertical="center" wrapText="1"/>
    </xf>
    <xf numFmtId="20" fontId="14" fillId="0" borderId="0" xfId="1" applyNumberFormat="1" applyFont="1" applyFill="1" applyAlignment="1">
      <alignment horizontal="center" vertical="center" wrapText="1"/>
    </xf>
    <xf numFmtId="1" fontId="26" fillId="0" borderId="0" xfId="1" applyNumberFormat="1" applyFont="1" applyFill="1" applyAlignment="1">
      <alignment horizontal="left" vertical="center" wrapText="1"/>
    </xf>
    <xf numFmtId="20" fontId="1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/>
    </xf>
    <xf numFmtId="164" fontId="16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166" fontId="16" fillId="0" borderId="0" xfId="0" applyNumberFormat="1" applyFont="1" applyFill="1" applyAlignment="1">
      <alignment horizontal="left" vertical="center"/>
    </xf>
    <xf numFmtId="166" fontId="14" fillId="0" borderId="0" xfId="0" applyNumberFormat="1" applyFont="1" applyFill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166" fontId="26" fillId="0" borderId="0" xfId="0" applyNumberFormat="1" applyFont="1" applyFill="1" applyAlignment="1">
      <alignment horizontal="left" vertical="center"/>
    </xf>
    <xf numFmtId="0" fontId="26" fillId="0" borderId="0" xfId="0" applyFont="1" applyFill="1" applyAlignment="1">
      <alignment horizontal="center" vertical="center"/>
    </xf>
    <xf numFmtId="0" fontId="39" fillId="0" borderId="1" xfId="0" applyFont="1" applyFill="1" applyBorder="1" applyAlignment="1">
      <alignment horizontal="left" indent="1"/>
    </xf>
    <xf numFmtId="49" fontId="14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3" fillId="0" borderId="1" xfId="1" applyNumberFormat="1" applyFont="1" applyBorder="1" applyAlignment="1" applyProtection="1">
      <alignment horizontal="center" vertical="center" wrapText="1"/>
      <protection locked="0"/>
    </xf>
    <xf numFmtId="0" fontId="13" fillId="0" borderId="0" xfId="0" applyFont="1" applyFill="1" applyAlignment="1">
      <alignment horizontal="center" vertical="center"/>
    </xf>
    <xf numFmtId="164" fontId="13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168" fontId="12" fillId="0" borderId="0" xfId="1" applyNumberFormat="1" applyFont="1" applyFill="1" applyAlignment="1">
      <alignment horizontal="left" vertical="center" wrapText="1"/>
    </xf>
    <xf numFmtId="166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20" fontId="12" fillId="0" borderId="0" xfId="1" applyNumberFormat="1" applyFont="1" applyFill="1" applyAlignment="1">
      <alignment horizontal="center" vertical="center" wrapText="1"/>
    </xf>
    <xf numFmtId="49" fontId="12" fillId="0" borderId="0" xfId="1" applyNumberFormat="1" applyFont="1" applyFill="1" applyAlignment="1">
      <alignment horizontal="left" vertical="center" wrapText="1"/>
    </xf>
    <xf numFmtId="49" fontId="12" fillId="0" borderId="0" xfId="0" applyNumberFormat="1" applyFont="1" applyFill="1" applyAlignment="1">
      <alignment horizontal="left" vertical="center" wrapText="1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49" fontId="10" fillId="0" borderId="1" xfId="1" applyNumberFormat="1" applyFont="1" applyBorder="1" applyAlignment="1" applyProtection="1">
      <alignment horizontal="left" vertical="center" wrapText="1" indent="1"/>
      <protection locked="0"/>
    </xf>
    <xf numFmtId="49" fontId="9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8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6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40" fillId="0" borderId="1" xfId="0" applyFont="1" applyFill="1" applyBorder="1" applyAlignment="1">
      <alignment horizontal="left" indent="1"/>
    </xf>
    <xf numFmtId="0" fontId="38" fillId="0" borderId="0" xfId="0" applyFont="1" applyAlignment="1">
      <alignment horizontal="center" vertical="center"/>
    </xf>
    <xf numFmtId="3" fontId="37" fillId="0" borderId="0" xfId="0" applyNumberFormat="1" applyFont="1" applyFill="1" applyAlignment="1">
      <alignment horizontal="center" vertical="center"/>
    </xf>
    <xf numFmtId="20" fontId="41" fillId="5" borderId="0" xfId="1" applyNumberFormat="1" applyFont="1" applyFill="1" applyAlignment="1">
      <alignment horizontal="center" vertical="center" wrapText="1"/>
    </xf>
    <xf numFmtId="165" fontId="42" fillId="0" borderId="0" xfId="1" applyNumberFormat="1" applyFont="1" applyAlignment="1" applyProtection="1">
      <alignment horizontal="center" vertical="center"/>
      <protection locked="0"/>
    </xf>
    <xf numFmtId="49" fontId="42" fillId="0" borderId="0" xfId="1" applyNumberFormat="1" applyFont="1" applyAlignment="1" applyProtection="1">
      <alignment vertical="center" wrapText="1"/>
      <protection locked="0"/>
    </xf>
    <xf numFmtId="169" fontId="42" fillId="0" borderId="0" xfId="1" applyNumberFormat="1" applyFont="1" applyAlignment="1" applyProtection="1">
      <alignment horizontal="center" vertical="center" wrapText="1"/>
      <protection locked="0"/>
    </xf>
    <xf numFmtId="20" fontId="42" fillId="0" borderId="0" xfId="1" applyNumberFormat="1" applyFont="1" applyAlignment="1" applyProtection="1">
      <alignment horizontal="center" vertical="center" wrapText="1"/>
      <protection locked="0"/>
    </xf>
    <xf numFmtId="167" fontId="42" fillId="0" borderId="0" xfId="1" applyNumberFormat="1" applyFont="1" applyAlignment="1" applyProtection="1">
      <alignment horizontal="center" vertical="center" wrapText="1"/>
      <protection locked="0"/>
    </xf>
    <xf numFmtId="165" fontId="43" fillId="0" borderId="0" xfId="1" applyNumberFormat="1" applyFont="1" applyFill="1" applyAlignment="1" applyProtection="1">
      <alignment horizontal="center" vertical="center" wrapText="1"/>
      <protection locked="0"/>
    </xf>
    <xf numFmtId="165" fontId="42" fillId="0" borderId="0" xfId="1" applyNumberFormat="1" applyFont="1" applyAlignment="1" applyProtection="1">
      <alignment horizontal="center" vertical="center" wrapText="1"/>
      <protection locked="0"/>
    </xf>
    <xf numFmtId="0" fontId="42" fillId="0" borderId="0" xfId="0" applyFont="1" applyAlignment="1">
      <alignment horizontal="center" vertical="center"/>
    </xf>
    <xf numFmtId="165" fontId="42" fillId="0" borderId="0" xfId="1" applyNumberFormat="1" applyFont="1" applyAlignment="1" applyProtection="1">
      <alignment horizontal="left" vertical="center" wrapText="1" indent="1"/>
      <protection locked="0"/>
    </xf>
    <xf numFmtId="164" fontId="42" fillId="0" borderId="0" xfId="1" applyNumberFormat="1" applyFont="1" applyAlignment="1" applyProtection="1">
      <alignment horizontal="center" vertical="center" wrapText="1"/>
      <protection locked="0"/>
    </xf>
    <xf numFmtId="4" fontId="42" fillId="0" borderId="0" xfId="1" applyFont="1" applyAlignment="1">
      <alignment vertical="center"/>
    </xf>
    <xf numFmtId="0" fontId="42" fillId="0" borderId="0" xfId="0" applyFont="1" applyAlignment="1">
      <alignment vertical="center"/>
    </xf>
    <xf numFmtId="49" fontId="7" fillId="0" borderId="1" xfId="1" applyNumberFormat="1" applyFont="1" applyBorder="1" applyAlignment="1" applyProtection="1">
      <alignment horizontal="left" vertical="center" wrapText="1" indent="1"/>
      <protection locked="0"/>
    </xf>
    <xf numFmtId="168" fontId="45" fillId="4" borderId="0" xfId="1" applyNumberFormat="1" applyFont="1" applyFill="1" applyAlignment="1">
      <alignment vertical="center" wrapText="1"/>
    </xf>
    <xf numFmtId="166" fontId="45" fillId="4" borderId="0" xfId="1" applyNumberFormat="1" applyFont="1" applyFill="1" applyAlignment="1">
      <alignment horizontal="left" vertical="center" wrapText="1"/>
    </xf>
    <xf numFmtId="49" fontId="45" fillId="4" borderId="0" xfId="1" applyNumberFormat="1" applyFont="1" applyFill="1" applyAlignment="1">
      <alignment horizontal="left" vertical="center" wrapText="1"/>
    </xf>
    <xf numFmtId="170" fontId="45" fillId="4" borderId="0" xfId="1" applyNumberFormat="1" applyFont="1" applyFill="1" applyAlignment="1">
      <alignment horizontal="left" vertical="center" wrapText="1"/>
    </xf>
    <xf numFmtId="49" fontId="45" fillId="4" borderId="0" xfId="1" applyNumberFormat="1" applyFont="1" applyFill="1" applyAlignment="1">
      <alignment vertical="center" wrapText="1"/>
    </xf>
    <xf numFmtId="49" fontId="46" fillId="0" borderId="0" xfId="1" applyNumberFormat="1" applyFont="1" applyAlignment="1">
      <alignment horizontal="left" vertical="center" wrapText="1"/>
    </xf>
    <xf numFmtId="168" fontId="46" fillId="0" borderId="0" xfId="1" applyNumberFormat="1" applyFont="1" applyAlignment="1">
      <alignment horizontal="left" vertical="center" wrapText="1"/>
    </xf>
    <xf numFmtId="166" fontId="46" fillId="0" borderId="0" xfId="1" applyNumberFormat="1" applyFont="1" applyAlignment="1">
      <alignment horizontal="left" vertical="center" wrapText="1"/>
    </xf>
    <xf numFmtId="20" fontId="46" fillId="0" borderId="0" xfId="1" applyNumberFormat="1" applyFont="1" applyAlignment="1">
      <alignment horizontal="left" vertical="center" wrapText="1"/>
    </xf>
    <xf numFmtId="20" fontId="47" fillId="0" borderId="0" xfId="1" applyNumberFormat="1" applyFont="1" applyAlignment="1">
      <alignment horizontal="left" vertical="center" wrapText="1"/>
    </xf>
    <xf numFmtId="49" fontId="47" fillId="0" borderId="0" xfId="1" applyNumberFormat="1" applyFont="1" applyAlignment="1">
      <alignment horizontal="left" vertical="center" wrapText="1"/>
    </xf>
    <xf numFmtId="168" fontId="47" fillId="0" borderId="0" xfId="1" applyNumberFormat="1" applyFont="1" applyAlignment="1">
      <alignment horizontal="left" vertical="center" wrapText="1"/>
    </xf>
    <xf numFmtId="166" fontId="47" fillId="0" borderId="0" xfId="1" applyNumberFormat="1" applyFont="1" applyAlignment="1">
      <alignment horizontal="left" vertical="center" wrapText="1"/>
    </xf>
    <xf numFmtId="0" fontId="48" fillId="0" borderId="0" xfId="0" applyFont="1" applyAlignment="1">
      <alignment horizontal="left" vertical="center"/>
    </xf>
    <xf numFmtId="168" fontId="48" fillId="0" borderId="0" xfId="0" applyNumberFormat="1" applyFont="1" applyAlignment="1">
      <alignment horizontal="left" vertical="center"/>
    </xf>
    <xf numFmtId="0" fontId="49" fillId="0" borderId="0" xfId="0" applyFont="1"/>
    <xf numFmtId="168" fontId="49" fillId="0" borderId="0" xfId="0" applyNumberFormat="1" applyFont="1" applyAlignment="1">
      <alignment vertical="center"/>
    </xf>
    <xf numFmtId="166" fontId="49" fillId="0" borderId="0" xfId="0" applyNumberFormat="1" applyFont="1" applyAlignment="1">
      <alignment horizontal="left" vertical="center"/>
    </xf>
    <xf numFmtId="0" fontId="49" fillId="0" borderId="0" xfId="0" applyFont="1" applyAlignment="1">
      <alignment horizontal="left" vertical="center"/>
    </xf>
    <xf numFmtId="170" fontId="49" fillId="0" borderId="0" xfId="0" applyNumberFormat="1" applyFont="1" applyAlignment="1">
      <alignment horizontal="left" vertical="center"/>
    </xf>
    <xf numFmtId="0" fontId="49" fillId="0" borderId="0" xfId="0" applyFont="1" applyAlignment="1">
      <alignment vertical="center"/>
    </xf>
    <xf numFmtId="49" fontId="6" fillId="0" borderId="1" xfId="1" applyNumberFormat="1" applyFont="1" applyBorder="1" applyAlignment="1" applyProtection="1">
      <alignment horizontal="left" vertical="center" wrapText="1" indent="1"/>
      <protection locked="0"/>
    </xf>
    <xf numFmtId="168" fontId="50" fillId="0" borderId="0" xfId="1" applyNumberFormat="1" applyFont="1" applyFill="1" applyAlignment="1">
      <alignment horizontal="left" vertical="top" wrapText="1" indent="1"/>
    </xf>
    <xf numFmtId="166" fontId="50" fillId="0" borderId="0" xfId="1" applyNumberFormat="1" applyFont="1" applyFill="1" applyAlignment="1">
      <alignment horizontal="left" vertical="top" wrapText="1" indent="1"/>
    </xf>
    <xf numFmtId="49" fontId="50" fillId="0" borderId="0" xfId="1" applyNumberFormat="1" applyFont="1" applyFill="1" applyAlignment="1">
      <alignment horizontal="left" vertical="top" wrapText="1" indent="1"/>
    </xf>
    <xf numFmtId="1" fontId="51" fillId="0" borderId="1" xfId="0" applyNumberFormat="1" applyFont="1" applyBorder="1" applyAlignment="1">
      <alignment horizontal="center" vertical="center" wrapText="1"/>
    </xf>
    <xf numFmtId="168" fontId="51" fillId="0" borderId="1" xfId="1" applyNumberFormat="1" applyFont="1" applyBorder="1" applyAlignment="1">
      <alignment horizontal="left" vertical="center" wrapText="1" indent="1"/>
    </xf>
    <xf numFmtId="166" fontId="51" fillId="0" borderId="1" xfId="0" applyNumberFormat="1" applyFont="1" applyBorder="1" applyAlignment="1">
      <alignment horizontal="center" vertical="center" wrapText="1"/>
    </xf>
    <xf numFmtId="168" fontId="51" fillId="0" borderId="1" xfId="1" applyNumberFormat="1" applyFont="1" applyFill="1" applyBorder="1" applyAlignment="1">
      <alignment horizontal="center" vertical="center" wrapText="1"/>
    </xf>
    <xf numFmtId="20" fontId="51" fillId="0" borderId="1" xfId="1" applyNumberFormat="1" applyFont="1" applyBorder="1" applyAlignment="1">
      <alignment horizontal="left" vertical="center" wrapText="1" indent="1"/>
    </xf>
    <xf numFmtId="1" fontId="52" fillId="0" borderId="1" xfId="0" applyNumberFormat="1" applyFont="1" applyBorder="1" applyAlignment="1">
      <alignment horizontal="center" vertical="center" wrapText="1"/>
    </xf>
    <xf numFmtId="168" fontId="52" fillId="0" borderId="1" xfId="1" applyNumberFormat="1" applyFont="1" applyBorder="1" applyAlignment="1">
      <alignment horizontal="left" vertical="center" wrapText="1" indent="1"/>
    </xf>
    <xf numFmtId="166" fontId="52" fillId="0" borderId="1" xfId="0" applyNumberFormat="1" applyFont="1" applyBorder="1" applyAlignment="1">
      <alignment horizontal="center" vertical="center" wrapText="1"/>
    </xf>
    <xf numFmtId="168" fontId="52" fillId="0" borderId="1" xfId="1" applyNumberFormat="1" applyFont="1" applyFill="1" applyBorder="1" applyAlignment="1">
      <alignment horizontal="center" vertical="center" wrapText="1"/>
    </xf>
    <xf numFmtId="20" fontId="52" fillId="0" borderId="1" xfId="1" applyNumberFormat="1" applyFont="1" applyBorder="1" applyAlignment="1">
      <alignment horizontal="left" vertical="center" wrapText="1" indent="1"/>
    </xf>
    <xf numFmtId="0" fontId="49" fillId="0" borderId="0" xfId="0" applyFont="1" applyAlignment="1">
      <alignment horizontal="left" indent="1"/>
    </xf>
    <xf numFmtId="0" fontId="49" fillId="0" borderId="0" xfId="0" applyFont="1" applyFill="1" applyAlignment="1">
      <alignment horizontal="left" indent="1"/>
    </xf>
    <xf numFmtId="0" fontId="53" fillId="0" borderId="0" xfId="0" applyFont="1" applyAlignment="1">
      <alignment horizontal="left" indent="1"/>
    </xf>
    <xf numFmtId="166" fontId="50" fillId="2" borderId="0" xfId="1" applyNumberFormat="1" applyFont="1" applyFill="1" applyAlignment="1">
      <alignment horizontal="center" vertical="top" wrapText="1"/>
    </xf>
    <xf numFmtId="168" fontId="50" fillId="2" borderId="0" xfId="1" applyNumberFormat="1" applyFont="1" applyFill="1" applyAlignment="1">
      <alignment horizontal="left" vertical="top" wrapText="1" indent="1"/>
    </xf>
    <xf numFmtId="49" fontId="50" fillId="2" borderId="0" xfId="1" applyNumberFormat="1" applyFont="1" applyFill="1" applyAlignment="1">
      <alignment horizontal="center" vertical="top" wrapText="1"/>
    </xf>
    <xf numFmtId="49" fontId="50" fillId="2" borderId="0" xfId="1" applyNumberFormat="1" applyFont="1" applyFill="1" applyAlignment="1">
      <alignment horizontal="left" vertical="top" wrapText="1" indent="1"/>
    </xf>
    <xf numFmtId="168" fontId="51" fillId="0" borderId="1" xfId="1" applyNumberFormat="1" applyFont="1" applyBorder="1" applyAlignment="1">
      <alignment horizontal="center" vertical="center" wrapText="1"/>
    </xf>
    <xf numFmtId="168" fontId="52" fillId="0" borderId="1" xfId="1" applyNumberFormat="1" applyFont="1" applyBorder="1" applyAlignment="1">
      <alignment horizontal="center" vertical="center" wrapText="1"/>
    </xf>
    <xf numFmtId="0" fontId="49" fillId="0" borderId="0" xfId="0" applyFont="1" applyAlignment="1">
      <alignment horizontal="center"/>
    </xf>
    <xf numFmtId="49" fontId="6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6" fillId="0" borderId="1" xfId="1" applyNumberFormat="1" applyFont="1" applyBorder="1" applyAlignment="1" applyProtection="1">
      <alignment horizontal="center" vertical="center" wrapText="1"/>
      <protection locked="0"/>
    </xf>
    <xf numFmtId="0" fontId="39" fillId="0" borderId="0" xfId="0" applyFont="1"/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49" fontId="5" fillId="0" borderId="1" xfId="1" applyNumberFormat="1" applyFont="1" applyBorder="1" applyAlignment="1" applyProtection="1">
      <alignment horizontal="left" vertical="center" wrapText="1" indent="1"/>
      <protection locked="0"/>
    </xf>
    <xf numFmtId="168" fontId="52" fillId="0" borderId="6" xfId="1" applyNumberFormat="1" applyFont="1" applyBorder="1" applyAlignment="1">
      <alignment horizontal="left" vertical="center" wrapText="1" indent="1"/>
    </xf>
    <xf numFmtId="168" fontId="52" fillId="0" borderId="3" xfId="1" applyNumberFormat="1" applyFont="1" applyBorder="1" applyAlignment="1">
      <alignment horizontal="left" vertical="center" wrapText="1" indent="1"/>
    </xf>
    <xf numFmtId="168" fontId="52" fillId="0" borderId="4" xfId="1" applyNumberFormat="1" applyFont="1" applyBorder="1" applyAlignment="1">
      <alignment horizontal="left" vertical="center" wrapText="1" indent="1"/>
    </xf>
    <xf numFmtId="168" fontId="52" fillId="0" borderId="7" xfId="1" applyNumberFormat="1" applyFont="1" applyBorder="1" applyAlignment="1">
      <alignment horizontal="left" vertical="center" wrapText="1" indent="1"/>
    </xf>
    <xf numFmtId="168" fontId="52" fillId="0" borderId="8" xfId="1" applyNumberFormat="1" applyFont="1" applyBorder="1" applyAlignment="1">
      <alignment horizontal="left" vertical="center" wrapText="1" indent="1"/>
    </xf>
    <xf numFmtId="168" fontId="52" fillId="0" borderId="9" xfId="1" applyNumberFormat="1" applyFont="1" applyBorder="1" applyAlignment="1">
      <alignment horizontal="left" vertical="center" wrapText="1" indent="1"/>
    </xf>
    <xf numFmtId="168" fontId="51" fillId="0" borderId="6" xfId="1" applyNumberFormat="1" applyFont="1" applyBorder="1" applyAlignment="1">
      <alignment horizontal="left" vertical="center" wrapText="1" indent="1"/>
    </xf>
    <xf numFmtId="0" fontId="39" fillId="0" borderId="2" xfId="0" applyFont="1" applyFill="1" applyBorder="1" applyAlignment="1">
      <alignment horizontal="left" indent="1"/>
    </xf>
    <xf numFmtId="168" fontId="51" fillId="0" borderId="9" xfId="1" applyNumberFormat="1" applyFont="1" applyBorder="1" applyAlignment="1">
      <alignment horizontal="left" vertical="center" wrapText="1" indent="1"/>
    </xf>
    <xf numFmtId="0" fontId="54" fillId="0" borderId="0" xfId="0" applyFont="1"/>
    <xf numFmtId="0" fontId="0" fillId="0" borderId="10" xfId="0" applyBorder="1"/>
    <xf numFmtId="49" fontId="4" fillId="0" borderId="1" xfId="1" applyNumberFormat="1" applyFont="1" applyBorder="1" applyAlignment="1" applyProtection="1">
      <alignment horizontal="left" vertical="center" wrapText="1" indent="1"/>
      <protection locked="0"/>
    </xf>
    <xf numFmtId="20" fontId="55" fillId="0" borderId="0" xfId="1" applyNumberFormat="1" applyFont="1" applyAlignment="1" applyProtection="1">
      <alignment horizontal="center" vertical="center" wrapText="1"/>
      <protection locked="0"/>
    </xf>
    <xf numFmtId="49" fontId="47" fillId="0" borderId="0" xfId="1" applyNumberFormat="1" applyFont="1" applyFill="1" applyAlignment="1">
      <alignment horizontal="left" vertical="center" wrapText="1"/>
    </xf>
    <xf numFmtId="168" fontId="47" fillId="0" borderId="0" xfId="1" applyNumberFormat="1" applyFont="1" applyFill="1" applyAlignment="1">
      <alignment horizontal="left" vertical="center" wrapText="1"/>
    </xf>
    <xf numFmtId="166" fontId="47" fillId="0" borderId="0" xfId="1" applyNumberFormat="1" applyFont="1" applyFill="1" applyAlignment="1">
      <alignment horizontal="left" vertical="center" wrapText="1"/>
    </xf>
    <xf numFmtId="168" fontId="47" fillId="0" borderId="0" xfId="1" applyNumberFormat="1" applyFont="1" applyAlignment="1">
      <alignment horizontal="left" vertical="center"/>
    </xf>
    <xf numFmtId="20" fontId="47" fillId="0" borderId="0" xfId="1" applyNumberFormat="1" applyFont="1" applyAlignment="1">
      <alignment vertical="center"/>
    </xf>
    <xf numFmtId="168" fontId="47" fillId="0" borderId="0" xfId="1" applyNumberFormat="1" applyFont="1" applyAlignment="1">
      <alignment vertical="center"/>
    </xf>
    <xf numFmtId="49" fontId="42" fillId="0" borderId="0" xfId="1" applyNumberFormat="1" applyFont="1" applyFill="1" applyAlignment="1" applyProtection="1">
      <alignment vertical="center" wrapText="1"/>
      <protection locked="0"/>
    </xf>
    <xf numFmtId="169" fontId="42" fillId="0" borderId="0" xfId="1" applyNumberFormat="1" applyFont="1" applyAlignment="1" applyProtection="1">
      <alignment horizontal="center" vertical="center"/>
      <protection locked="0"/>
    </xf>
    <xf numFmtId="20" fontId="42" fillId="0" borderId="0" xfId="1" applyNumberFormat="1" applyFont="1" applyAlignment="1" applyProtection="1">
      <alignment vertical="center"/>
      <protection locked="0"/>
    </xf>
    <xf numFmtId="167" fontId="42" fillId="0" borderId="0" xfId="1" applyNumberFormat="1" applyFont="1" applyFill="1" applyAlignment="1" applyProtection="1">
      <alignment horizontal="center" vertical="center" wrapText="1"/>
      <protection locked="0"/>
    </xf>
    <xf numFmtId="167" fontId="42" fillId="0" borderId="0" xfId="1" applyNumberFormat="1" applyFont="1" applyAlignment="1" applyProtection="1">
      <alignment horizontal="center" vertical="center"/>
      <protection locked="0"/>
    </xf>
    <xf numFmtId="165" fontId="43" fillId="0" borderId="0" xfId="1" applyNumberFormat="1" applyFont="1" applyFill="1" applyAlignment="1" applyProtection="1">
      <alignment horizontal="center" vertical="center"/>
      <protection locked="0"/>
    </xf>
    <xf numFmtId="165" fontId="42" fillId="0" borderId="0" xfId="1" applyNumberFormat="1" applyFont="1" applyFill="1" applyAlignment="1" applyProtection="1">
      <alignment horizontal="left" vertical="center" wrapText="1" indent="1"/>
      <protection locked="0"/>
    </xf>
    <xf numFmtId="164" fontId="42" fillId="0" borderId="0" xfId="1" applyNumberFormat="1" applyFont="1" applyFill="1" applyAlignment="1" applyProtection="1">
      <alignment horizontal="center" vertical="center" wrapText="1"/>
      <protection locked="0"/>
    </xf>
    <xf numFmtId="49" fontId="42" fillId="0" borderId="0" xfId="1" applyNumberFormat="1" applyFont="1" applyAlignment="1" applyProtection="1">
      <alignment vertical="center"/>
      <protection locked="0"/>
    </xf>
    <xf numFmtId="20" fontId="14" fillId="5" borderId="0" xfId="1" applyNumberFormat="1" applyFont="1" applyFill="1" applyAlignment="1">
      <alignment horizontal="center" vertical="center" wrapText="1"/>
    </xf>
    <xf numFmtId="49" fontId="3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3" fillId="0" borderId="1" xfId="1" applyNumberFormat="1" applyFont="1" applyFill="1" applyBorder="1" applyAlignment="1" applyProtection="1">
      <alignment vertical="center" wrapText="1"/>
      <protection locked="0"/>
    </xf>
    <xf numFmtId="49" fontId="26" fillId="0" borderId="1" xfId="1" applyNumberFormat="1" applyFont="1" applyFill="1" applyBorder="1" applyAlignment="1" applyProtection="1">
      <alignment vertical="center" wrapText="1"/>
      <protection locked="0"/>
    </xf>
    <xf numFmtId="49" fontId="26" fillId="0" borderId="2" xfId="1" applyNumberFormat="1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49" fontId="2" fillId="0" borderId="1" xfId="1" applyNumberFormat="1" applyFont="1" applyFill="1" applyBorder="1" applyAlignment="1" applyProtection="1">
      <alignment vertical="center" wrapText="1"/>
      <protection locked="0"/>
    </xf>
    <xf numFmtId="49" fontId="2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" fillId="0" borderId="2" xfId="1" applyNumberFormat="1" applyFont="1" applyFill="1" applyBorder="1" applyAlignment="1" applyProtection="1">
      <alignment horizontal="left" vertical="center" wrapText="1" indent="1"/>
      <protection locked="0"/>
    </xf>
    <xf numFmtId="0" fontId="40" fillId="0" borderId="2" xfId="0" applyFont="1" applyFill="1" applyBorder="1" applyAlignment="1">
      <alignment vertical="center" wrapText="1"/>
    </xf>
    <xf numFmtId="49" fontId="57" fillId="0" borderId="1" xfId="1" applyNumberFormat="1" applyFont="1" applyBorder="1" applyAlignment="1" applyProtection="1">
      <alignment horizontal="left" vertical="center" wrapText="1" indent="1"/>
      <protection locked="0"/>
    </xf>
    <xf numFmtId="49" fontId="58" fillId="0" borderId="1" xfId="1" applyNumberFormat="1" applyFont="1" applyBorder="1" applyAlignment="1" applyProtection="1">
      <alignment horizontal="left" vertical="center" wrapText="1" indent="1"/>
      <protection locked="0"/>
    </xf>
    <xf numFmtId="165" fontId="55" fillId="0" borderId="0" xfId="1" applyNumberFormat="1" applyFont="1" applyAlignment="1" applyProtection="1">
      <alignment horizontal="left" vertical="center" wrapText="1" indent="1"/>
      <protection locked="0"/>
    </xf>
    <xf numFmtId="20" fontId="14" fillId="5" borderId="0" xfId="0" applyNumberFormat="1" applyFont="1" applyFill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49" fontId="7" fillId="0" borderId="3" xfId="1" applyNumberFormat="1" applyFont="1" applyBorder="1" applyAlignment="1" applyProtection="1">
      <alignment horizontal="center" vertical="center" wrapText="1"/>
      <protection locked="0"/>
    </xf>
    <xf numFmtId="49" fontId="7" fillId="0" borderId="4" xfId="1" applyNumberFormat="1" applyFont="1" applyBorder="1" applyAlignment="1" applyProtection="1">
      <alignment horizontal="center" vertical="center" wrapText="1"/>
      <protection locked="0"/>
    </xf>
    <xf numFmtId="49" fontId="7" fillId="0" borderId="3" xfId="1" applyNumberFormat="1" applyFont="1" applyBorder="1" applyAlignment="1" applyProtection="1">
      <alignment horizontal="left" vertical="center" wrapText="1" indent="1"/>
      <protection locked="0"/>
    </xf>
    <xf numFmtId="49" fontId="10" fillId="0" borderId="5" xfId="1" applyNumberFormat="1" applyFont="1" applyBorder="1" applyAlignment="1" applyProtection="1">
      <alignment horizontal="left" vertical="center" wrapText="1" indent="1"/>
      <protection locked="0"/>
    </xf>
    <xf numFmtId="49" fontId="26" fillId="0" borderId="3" xfId="1" applyNumberFormat="1" applyFont="1" applyBorder="1" applyAlignment="1" applyProtection="1">
      <alignment horizontal="left" vertical="center" wrapText="1" indent="1"/>
      <protection locked="0"/>
    </xf>
    <xf numFmtId="49" fontId="26" fillId="0" borderId="5" xfId="1" applyNumberFormat="1" applyFont="1" applyBorder="1" applyAlignment="1" applyProtection="1">
      <alignment horizontal="left" vertical="center" wrapText="1" indent="1"/>
      <protection locked="0"/>
    </xf>
    <xf numFmtId="49" fontId="6" fillId="0" borderId="3" xfId="1" applyNumberFormat="1" applyFont="1" applyBorder="1" applyAlignment="1" applyProtection="1">
      <alignment horizontal="center" vertical="center" wrapText="1"/>
      <protection locked="0"/>
    </xf>
    <xf numFmtId="49" fontId="6" fillId="0" borderId="4" xfId="1" applyNumberFormat="1" applyFont="1" applyBorder="1" applyAlignment="1" applyProtection="1">
      <alignment horizontal="center" vertical="center" wrapText="1"/>
      <protection locked="0"/>
    </xf>
    <xf numFmtId="49" fontId="25" fillId="0" borderId="3" xfId="1" applyNumberFormat="1" applyFont="1" applyBorder="1" applyAlignment="1" applyProtection="1">
      <alignment horizontal="center" vertical="center" wrapText="1"/>
      <protection locked="0"/>
    </xf>
    <xf numFmtId="49" fontId="6" fillId="0" borderId="5" xfId="1" applyNumberFormat="1" applyFont="1" applyBorder="1" applyAlignment="1" applyProtection="1">
      <alignment horizontal="center" vertical="center" wrapText="1"/>
      <protection locked="0"/>
    </xf>
    <xf numFmtId="49" fontId="17" fillId="0" borderId="5" xfId="1" applyNumberFormat="1" applyFont="1" applyBorder="1" applyAlignment="1" applyProtection="1">
      <alignment horizontal="center" vertical="center" wrapText="1"/>
      <protection locked="0"/>
    </xf>
    <xf numFmtId="49" fontId="1" fillId="0" borderId="1" xfId="1" applyNumberFormat="1" applyFont="1" applyBorder="1" applyAlignment="1" applyProtection="1">
      <alignment horizontal="left" vertical="center" wrapText="1" indent="1"/>
      <protection locked="0"/>
    </xf>
    <xf numFmtId="49" fontId="1" fillId="0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1" fillId="0" borderId="2" xfId="1" applyNumberFormat="1" applyFont="1" applyFill="1" applyBorder="1" applyAlignment="1" applyProtection="1">
      <alignment vertical="center" wrapText="1"/>
      <protection locked="0"/>
    </xf>
  </cellXfs>
  <cellStyles count="2">
    <cellStyle name="Normal" xfId="0" builtinId="0"/>
    <cellStyle name="Standard 34" xfId="1" xr:uid="{00000000-0005-0000-0000-000001000000}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dd\.mm\.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_ ;[Red]\-#,##0\ "/>
      <alignment horizontal="left" vertical="center" textRotation="0" wrapText="1" relative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h:mm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5" formatCode="hh:mm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dd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numFmt numFmtId="30" formatCode="@"/>
      <fill>
        <patternFill patternType="solid">
          <fgColor indexed="64"/>
          <bgColor theme="8"/>
        </patternFill>
      </fill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color rgb="FFFF0000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FF0000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rgb="FF00999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2</xdr:row>
      <xdr:rowOff>190500</xdr:rowOff>
    </xdr:from>
    <xdr:to>
      <xdr:col>18</xdr:col>
      <xdr:colOff>230954</xdr:colOff>
      <xdr:row>34</xdr:row>
      <xdr:rowOff>16566</xdr:rowOff>
    </xdr:to>
    <xdr:pic>
      <xdr:nvPicPr>
        <xdr:cNvPr id="5" name="Picture 4" descr="https://www.phoenixreisen.com/media/grafiken/kreuzfahrt/reise/kartegross/01031774-EF9C-2C89-4124700B269907FD.jpg">
          <a:extLst>
            <a:ext uri="{FF2B5EF4-FFF2-40B4-BE49-F238E27FC236}">
              <a16:creationId xmlns:a16="http://schemas.microsoft.com/office/drawing/2014/main" id="{8376ED91-C338-4DA6-9C94-34968798F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5675" y="646043"/>
          <a:ext cx="5631214" cy="7702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EFEA91-4AED-4DB1-9096-B4C6DB0F245E}" name="Table2" displayName="Table2" ref="A4:H34" totalsRowShown="0" headerRowDxfId="101" dataDxfId="100" headerRowCellStyle="Standard 34">
  <autoFilter ref="A4:H34" xr:uid="{8654778B-63E5-4C09-B8DD-BA86B1CA7512}"/>
  <tableColumns count="8">
    <tableColumn id="1" xr3:uid="{53ABBCE6-AEEF-406D-842C-99A7BAB0760D}" name="D" dataDxfId="99"/>
    <tableColumn id="2" xr3:uid="{47E48539-9836-4021-BE63-D8D79F491A2C}" name="Date" dataDxfId="98" dataCellStyle="Standard 34"/>
    <tableColumn id="3" xr3:uid="{6FAD49A7-6671-4512-9718-268062D62FAD}" name="Day" dataDxfId="97">
      <calculatedColumnFormula>Table2[[#This Row],[Date]]</calculatedColumnFormula>
    </tableColumn>
    <tableColumn id="4" xr3:uid="{BEA830F9-BEB5-4C46-B5E1-AA3457DF4B8C}" name="A/B/C" dataDxfId="96"/>
    <tableColumn id="5" xr3:uid="{39E5F955-3F43-4EA0-8E3C-8F3246E5A099}" name="STA" dataDxfId="95" dataCellStyle="Standard 34"/>
    <tableColumn id="6" xr3:uid="{D4CA80FD-91EB-46A5-8CEE-18768CB0322B}" name="STD" dataDxfId="94" dataCellStyle="Standard 34"/>
    <tableColumn id="7" xr3:uid="{3201030D-135A-48F5-9A88-6662C5E9B39F}" name="Port" dataDxfId="93"/>
    <tableColumn id="8" xr3:uid="{4700BF51-F1B7-46D0-A4B9-844A24A31443}" name="Port Code" dataDxfId="9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4837BE-A634-4D67-9C22-6B286D856CED}" name="Table4" displayName="Table4" ref="A1:K31" totalsRowShown="0" headerRowDxfId="91" dataDxfId="90" headerRowCellStyle="Standard 34">
  <autoFilter ref="A1:K31" xr:uid="{212820C5-CA31-4472-AABD-99977026D818}"/>
  <tableColumns count="11">
    <tableColumn id="1" xr3:uid="{32C4B44E-34DD-4A39-ACDB-7CCD6A34FE33}" name="D" dataDxfId="89">
      <calculatedColumnFormula>Schedule!A5</calculatedColumnFormula>
    </tableColumn>
    <tableColumn id="2" xr3:uid="{2CC00783-DFDA-4D0E-89B4-16CD936034BB}" name="Date" dataDxfId="88" dataCellStyle="Standard 34"/>
    <tableColumn id="3" xr3:uid="{4F083A8A-7F0B-4FB2-AE64-B46BE81BDC9E}" name="Day" dataDxfId="87"/>
    <tableColumn id="4" xr3:uid="{A86486BD-179A-4C4F-B7A6-BA32036DF129}" name="A/B/C" dataDxfId="86" dataCellStyle="Standard 34"/>
    <tableColumn id="5" xr3:uid="{7C5A1A06-AF4F-4470-B94A-3EF9C15A5A85}" name="STA" dataDxfId="85" dataCellStyle="Standard 34"/>
    <tableColumn id="6" xr3:uid="{B108A4CD-BBD5-4A46-B2B3-050BE794A499}" name="STD" dataDxfId="84" dataCellStyle="Standard 34"/>
    <tableColumn id="7" xr3:uid="{AAC02AA5-1718-44B9-B2A2-B9484FA5D420}" name="Port" dataDxfId="83" dataCellStyle="Standard 34"/>
    <tableColumn id="8" xr3:uid="{228DFD27-EB09-49EE-A4BD-D413D06C2232}" name="Port Code" dataDxfId="82" dataCellStyle="Standard 34"/>
    <tableColumn id="9" xr3:uid="{D60692B4-6F37-4334-82C5-013D015C22A5}" name="BRB" dataDxfId="81"/>
    <tableColumn id="10" xr3:uid="{908ECAD2-4694-41E8-8DB9-599B4FACAE53}" name="TP_x000a_(BS, Shuttle, LB, Promo)" dataDxfId="80"/>
    <tableColumn id="11" xr3:uid="{886616AD-8853-4329-9977-998CB0198020}" name="Remarks" dataDxfId="79" dataCellStyle="Standard 3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D3244-E74F-4628-B92F-F1A57AEC6A7A}" name="Table1" displayName="Table1" ref="A1:W69" totalsRowCount="1" headerRowDxfId="48" dataDxfId="47" totalsRowDxfId="46">
  <autoFilter ref="A1:W68" xr:uid="{419F3114-6E48-40A7-B669-DC7131FD5B2C}"/>
  <tableColumns count="23">
    <tableColumn id="23" xr3:uid="{F30B8199-FE18-4CED-ACDE-E970957D2219}" name="Cruise" dataDxfId="45" totalsRowDxfId="44" dataCellStyle="Standard 34"/>
    <tableColumn id="1" xr3:uid="{D57B427B-7FBD-4AB9-B5E7-4772060BB2B1}" name="Date" dataDxfId="43" totalsRowDxfId="42" dataCellStyle="Standard 34"/>
    <tableColumn id="2" xr3:uid="{E7AB7FCC-8E75-43F4-AD66-A3ACBA3AF00D}" name="Day" dataDxfId="41" totalsRowDxfId="40" dataCellStyle="Standard 34">
      <calculatedColumnFormula>Table1[[#This Row],[Date]]</calculatedColumnFormula>
    </tableColumn>
    <tableColumn id="3" xr3:uid="{5D4D3E63-3128-4F41-AA21-D0ABE4B79AA8}" name="A/B" dataDxfId="39" totalsRowDxfId="38"/>
    <tableColumn id="4" xr3:uid="{2E09532F-2465-46A0-A610-07D9B6FEA44A}" name="STA" dataDxfId="37" totalsRowDxfId="36"/>
    <tableColumn id="5" xr3:uid="{0CB6ECA1-3D18-44DB-A9CB-ED92479365A4}" name="STD" dataDxfId="35" totalsRowDxfId="34"/>
    <tableColumn id="6" xr3:uid="{DA22D272-58E0-4CD5-81BF-D3AFB927BA38}" name="Port" dataDxfId="33" totalsRowDxfId="32"/>
    <tableColumn id="7" xr3:uid="{A927A52A-970A-46A7-AC64-6C7EC09E9D7C}" name="Port Code" dataDxfId="31" totalsRowDxfId="30"/>
    <tableColumn id="8" xr3:uid="{BA1E8146-F616-4436-A69F-A16A61EF3ACC}" name="Exc. Code" dataDxfId="29" totalsRowDxfId="28" dataCellStyle="Standard 34"/>
    <tableColumn id="9" xr3:uid="{9FCE8055-2220-408E-8715-96874AD92A75}" name="Titel" totalsRowFunction="count" dataDxfId="27" totalsRowDxfId="26"/>
    <tableColumn id="10" xr3:uid="{D227D729-B257-4B5C-A85E-0D388E65454E}" name="Price" dataDxfId="25" totalsRowDxfId="24"/>
    <tableColumn id="11" xr3:uid="{C8040921-3C94-4CC1-A5B4-0A649935CDFD}" name="Depart" dataDxfId="23" totalsRowDxfId="22"/>
    <tableColumn id="12" xr3:uid="{CAA38D07-DCDF-4475-81D8-3FC36A0B3A82}" name="Return" dataDxfId="21" totalsRowDxfId="20" dataCellStyle="Standard 34">
      <calculatedColumnFormula>Table1[[#This Row],[Depart]]+Table1[[#This Row],[Dur''n]]</calculatedColumnFormula>
    </tableColumn>
    <tableColumn id="13" xr3:uid="{98B7888F-4015-402D-A03B-A889D82488D4}" name="Dur'n" dataDxfId="19" totalsRowDxfId="18"/>
    <tableColumn id="14" xr3:uid="{9DC1E59B-FFE2-4897-B6E7-1DC648B01026}" name="PAX" totalsRowFunction="sum" dataDxfId="17" totalsRowDxfId="16"/>
    <tableColumn id="15" xr3:uid="{D89BF66D-E2A2-4835-983D-E583B92DAB6A}" name="WL" dataDxfId="15" totalsRowDxfId="14"/>
    <tableColumn id="16" xr3:uid="{46C89B44-697B-440A-B4D3-10D98928C018}" name="Guides" dataDxfId="13" totalsRowDxfId="12"/>
    <tableColumn id="17" xr3:uid="{0EDE41F4-34F0-4987-ABAF-167EBBB72231}" name="Groups" dataDxfId="11" totalsRowDxfId="10"/>
    <tableColumn id="18" xr3:uid="{4C5C75D4-7E92-4269-952C-CF614DB0B122}" name="Max" dataDxfId="9" totalsRowDxfId="8"/>
    <tableColumn id="19" xr3:uid="{2C14352F-9F1E-4CB9-917C-12D975DBA7DA}" name="Meals" dataDxfId="7" totalsRowDxfId="6"/>
    <tableColumn id="20" xr3:uid="{40F280C1-FDD0-42AD-9CAB-3EDB833C8B24}" name="Internal Remarks" dataDxfId="5" totalsRowDxfId="4" dataCellStyle="Standard 34"/>
    <tableColumn id="21" xr3:uid="{FD1D3768-0E5D-4341-A814-6B602A43A566}" name="Gebi" dataDxfId="3" totalsRowDxfId="2" dataCellStyle="Standard 34"/>
    <tableColumn id="22" xr3:uid="{E406B867-24C3-4621-BAA1-BDE5920249CB}" name="Guest Info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54E-0742-487A-8002-14B61868D75E}">
  <sheetPr>
    <pageSetUpPr fitToPage="1"/>
  </sheetPr>
  <dimension ref="A1:S34"/>
  <sheetViews>
    <sheetView topLeftCell="A7" zoomScale="115" zoomScaleNormal="115" workbookViewId="0">
      <selection activeCell="F20" sqref="F20"/>
    </sheetView>
  </sheetViews>
  <sheetFormatPr defaultColWidth="9.140625" defaultRowHeight="15" x14ac:dyDescent="0.25"/>
  <cols>
    <col min="1" max="1" width="3.42578125" style="2" customWidth="1"/>
    <col min="2" max="2" width="10.42578125" style="2" bestFit="1" customWidth="1"/>
    <col min="3" max="3" width="5.5703125" style="2" customWidth="1"/>
    <col min="4" max="4" width="5.7109375" style="12" customWidth="1"/>
    <col min="5" max="6" width="6.85546875" style="12" customWidth="1"/>
    <col min="7" max="7" width="33.85546875" style="2" bestFit="1" customWidth="1"/>
    <col min="8" max="8" width="10.7109375" style="2" customWidth="1"/>
    <col min="9" max="9" width="2.5703125" style="1" customWidth="1"/>
    <col min="10" max="10" width="9.140625" style="186"/>
    <col min="11" max="15" width="9.140625" style="1"/>
    <col min="16" max="16" width="14.85546875" style="1" customWidth="1"/>
    <col min="17" max="17" width="20.140625" style="1" bestFit="1" customWidth="1"/>
    <col min="18" max="16384" width="9.140625" style="1"/>
  </cols>
  <sheetData>
    <row r="1" spans="1:19" ht="20.25" customHeight="1" x14ac:dyDescent="0.2">
      <c r="A1" s="235" t="s">
        <v>252</v>
      </c>
      <c r="B1" s="235"/>
      <c r="C1" s="235"/>
      <c r="D1" s="235"/>
      <c r="E1" s="235"/>
      <c r="F1" s="235"/>
      <c r="G1" s="235"/>
      <c r="H1" s="235"/>
      <c r="J1" s="185"/>
    </row>
    <row r="2" spans="1:19" ht="15.75" customHeight="1" x14ac:dyDescent="0.2">
      <c r="A2" s="236" t="s">
        <v>253</v>
      </c>
      <c r="B2" s="236"/>
      <c r="C2" s="236"/>
      <c r="D2" s="236"/>
      <c r="E2" s="236"/>
      <c r="F2" s="236"/>
      <c r="G2" s="236"/>
      <c r="H2" s="236"/>
    </row>
    <row r="3" spans="1:19" x14ac:dyDescent="0.2">
      <c r="A3" s="6"/>
      <c r="B3" s="6"/>
      <c r="C3" s="6"/>
      <c r="D3" s="11"/>
      <c r="E3" s="11"/>
      <c r="F3" s="11"/>
      <c r="G3" s="6"/>
      <c r="H3" s="6"/>
    </row>
    <row r="4" spans="1:19" ht="18" customHeight="1" x14ac:dyDescent="0.2">
      <c r="A4" s="53" t="s">
        <v>34</v>
      </c>
      <c r="B4" s="53" t="s">
        <v>2</v>
      </c>
      <c r="C4" s="54" t="s">
        <v>3</v>
      </c>
      <c r="D4" s="55" t="s">
        <v>22</v>
      </c>
      <c r="E4" s="55" t="s">
        <v>5</v>
      </c>
      <c r="F4" s="55" t="s">
        <v>6</v>
      </c>
      <c r="G4" s="56" t="s">
        <v>23</v>
      </c>
      <c r="H4" s="56" t="s">
        <v>7</v>
      </c>
      <c r="J4" s="185"/>
      <c r="L4"/>
    </row>
    <row r="5" spans="1:19" ht="20.100000000000001" customHeight="1" x14ac:dyDescent="0.2">
      <c r="A5" s="90">
        <v>1</v>
      </c>
      <c r="B5" s="30">
        <v>45670</v>
      </c>
      <c r="C5" s="22">
        <f>Table2[[#This Row],[Date]]</f>
        <v>45670</v>
      </c>
      <c r="D5" s="23" t="s">
        <v>11</v>
      </c>
      <c r="E5" s="29">
        <v>0.375</v>
      </c>
      <c r="F5" s="29">
        <v>0.75</v>
      </c>
      <c r="G5" s="26" t="s">
        <v>99</v>
      </c>
      <c r="H5" s="26" t="s">
        <v>59</v>
      </c>
    </row>
    <row r="6" spans="1:19" ht="20.100000000000001" customHeight="1" x14ac:dyDescent="0.2">
      <c r="A6" s="20">
        <v>2</v>
      </c>
      <c r="B6" s="21">
        <v>45671</v>
      </c>
      <c r="C6" s="24">
        <f>Table2[[#This Row],[Date]]</f>
        <v>45671</v>
      </c>
      <c r="D6" s="59" t="s">
        <v>24</v>
      </c>
      <c r="E6" s="112" t="s">
        <v>1</v>
      </c>
      <c r="F6" s="112" t="s">
        <v>1</v>
      </c>
      <c r="G6" s="27" t="s">
        <v>55</v>
      </c>
      <c r="H6" s="113" t="s">
        <v>1</v>
      </c>
    </row>
    <row r="7" spans="1:19" ht="20.100000000000001" customHeight="1" x14ac:dyDescent="0.2">
      <c r="A7" s="20">
        <v>3</v>
      </c>
      <c r="B7" s="21">
        <v>45672</v>
      </c>
      <c r="C7" s="24">
        <f>Table2[[#This Row],[Date]]</f>
        <v>45672</v>
      </c>
      <c r="D7" s="59" t="s">
        <v>24</v>
      </c>
      <c r="E7" s="112" t="s">
        <v>1</v>
      </c>
      <c r="F7" s="112" t="s">
        <v>1</v>
      </c>
      <c r="G7" s="27" t="s">
        <v>55</v>
      </c>
      <c r="H7" s="113" t="s">
        <v>1</v>
      </c>
      <c r="P7" s="10"/>
    </row>
    <row r="8" spans="1:19" ht="20.100000000000001" customHeight="1" x14ac:dyDescent="0.2">
      <c r="A8" s="20">
        <v>4</v>
      </c>
      <c r="B8" s="21">
        <v>45673</v>
      </c>
      <c r="C8" s="24">
        <f>Table2[[#This Row],[Date]]</f>
        <v>45673</v>
      </c>
      <c r="D8" s="59" t="s">
        <v>24</v>
      </c>
      <c r="E8" s="112" t="s">
        <v>1</v>
      </c>
      <c r="F8" s="112" t="s">
        <v>1</v>
      </c>
      <c r="G8" s="27" t="s">
        <v>55</v>
      </c>
      <c r="H8" s="113" t="s">
        <v>1</v>
      </c>
      <c r="R8" s="13"/>
      <c r="S8" s="13"/>
    </row>
    <row r="9" spans="1:19" ht="20.100000000000001" customHeight="1" x14ac:dyDescent="0.2">
      <c r="A9" s="20">
        <v>5</v>
      </c>
      <c r="B9" s="21">
        <v>45674</v>
      </c>
      <c r="C9" s="24">
        <f>Table2[[#This Row],[Date]]</f>
        <v>45674</v>
      </c>
      <c r="D9" s="60" t="s">
        <v>11</v>
      </c>
      <c r="E9" s="91">
        <v>0.33333333333333331</v>
      </c>
      <c r="F9" s="234">
        <v>0.5625</v>
      </c>
      <c r="G9" s="28" t="s">
        <v>56</v>
      </c>
      <c r="H9" s="114" t="s">
        <v>60</v>
      </c>
    </row>
    <row r="10" spans="1:19" ht="20.100000000000001" customHeight="1" x14ac:dyDescent="0.2">
      <c r="A10" s="90">
        <v>6</v>
      </c>
      <c r="B10" s="21">
        <v>45675</v>
      </c>
      <c r="C10" s="24">
        <f>Table2[[#This Row],[Date]]</f>
        <v>45675</v>
      </c>
      <c r="D10" s="61" t="s">
        <v>11</v>
      </c>
      <c r="E10" s="89">
        <v>0.375</v>
      </c>
      <c r="F10" s="89">
        <v>0.75</v>
      </c>
      <c r="G10" s="34" t="s">
        <v>58</v>
      </c>
      <c r="H10" s="114" t="s">
        <v>62</v>
      </c>
    </row>
    <row r="11" spans="1:19" ht="20.100000000000001" customHeight="1" x14ac:dyDescent="0.2">
      <c r="A11" s="20">
        <v>7</v>
      </c>
      <c r="B11" s="21">
        <v>45676</v>
      </c>
      <c r="C11" s="24">
        <f>Table2[[#This Row],[Date]]</f>
        <v>45676</v>
      </c>
      <c r="D11" s="62" t="s">
        <v>24</v>
      </c>
      <c r="E11" s="112" t="s">
        <v>1</v>
      </c>
      <c r="F11" s="112" t="s">
        <v>1</v>
      </c>
      <c r="G11" s="27" t="s">
        <v>55</v>
      </c>
      <c r="H11" s="113" t="s">
        <v>1</v>
      </c>
    </row>
    <row r="12" spans="1:19" ht="20.100000000000001" customHeight="1" x14ac:dyDescent="0.2">
      <c r="A12" s="20">
        <v>8</v>
      </c>
      <c r="B12" s="21">
        <v>45677</v>
      </c>
      <c r="C12" s="24">
        <f>Table2[[#This Row],[Date]]</f>
        <v>45677</v>
      </c>
      <c r="D12" s="93" t="s">
        <v>11</v>
      </c>
      <c r="E12" s="217">
        <v>0.35416666666666669</v>
      </c>
      <c r="F12" s="217">
        <v>0.72916666666666663</v>
      </c>
      <c r="G12" s="94" t="s">
        <v>57</v>
      </c>
      <c r="H12" s="115" t="s">
        <v>61</v>
      </c>
    </row>
    <row r="13" spans="1:19" s="15" customFormat="1" ht="20.100000000000001" customHeight="1" x14ac:dyDescent="0.2">
      <c r="A13" s="20">
        <v>9</v>
      </c>
      <c r="B13" s="21">
        <v>45678</v>
      </c>
      <c r="C13" s="24">
        <f>Table2[[#This Row],[Date]]</f>
        <v>45678</v>
      </c>
      <c r="D13" s="107" t="s">
        <v>24</v>
      </c>
      <c r="E13" s="112" t="s">
        <v>1</v>
      </c>
      <c r="F13" s="112" t="s">
        <v>1</v>
      </c>
      <c r="G13" s="94" t="s">
        <v>55</v>
      </c>
      <c r="H13" s="113" t="s">
        <v>1</v>
      </c>
      <c r="I13" s="25"/>
      <c r="J13" s="187"/>
    </row>
    <row r="14" spans="1:19" ht="20.100000000000001" customHeight="1" x14ac:dyDescent="0.2">
      <c r="A14" s="20">
        <v>10</v>
      </c>
      <c r="B14" s="21">
        <v>45679</v>
      </c>
      <c r="C14" s="24">
        <f>Table2[[#This Row],[Date]]</f>
        <v>45679</v>
      </c>
      <c r="D14" s="106" t="s">
        <v>24</v>
      </c>
      <c r="E14" s="112" t="s">
        <v>1</v>
      </c>
      <c r="F14" s="112" t="s">
        <v>1</v>
      </c>
      <c r="G14" s="92" t="s">
        <v>55</v>
      </c>
      <c r="H14" s="113" t="s">
        <v>1</v>
      </c>
    </row>
    <row r="15" spans="1:19" ht="20.100000000000001" customHeight="1" x14ac:dyDescent="0.2">
      <c r="A15" s="90">
        <v>11</v>
      </c>
      <c r="B15" s="21">
        <v>45680</v>
      </c>
      <c r="C15" s="24">
        <f>Table2[[#This Row],[Date]]</f>
        <v>45680</v>
      </c>
      <c r="D15" s="106" t="s">
        <v>24</v>
      </c>
      <c r="E15" s="112" t="s">
        <v>1</v>
      </c>
      <c r="F15" s="112" t="s">
        <v>1</v>
      </c>
      <c r="G15" s="92" t="s">
        <v>55</v>
      </c>
      <c r="H15" s="113" t="s">
        <v>1</v>
      </c>
    </row>
    <row r="16" spans="1:19" ht="20.100000000000001" customHeight="1" x14ac:dyDescent="0.2">
      <c r="A16" s="20">
        <v>12</v>
      </c>
      <c r="B16" s="21">
        <v>45681</v>
      </c>
      <c r="C16" s="24">
        <f>Table2[[#This Row],[Date]]</f>
        <v>45681</v>
      </c>
      <c r="D16" s="95" t="s">
        <v>24</v>
      </c>
      <c r="E16" s="112" t="s">
        <v>1</v>
      </c>
      <c r="F16" s="112" t="s">
        <v>1</v>
      </c>
      <c r="G16" s="92" t="s">
        <v>55</v>
      </c>
      <c r="H16" s="113" t="s">
        <v>1</v>
      </c>
    </row>
    <row r="17" spans="1:10" ht="20.100000000000001" customHeight="1" x14ac:dyDescent="0.2">
      <c r="A17" s="20">
        <v>13</v>
      </c>
      <c r="B17" s="21">
        <v>45682</v>
      </c>
      <c r="C17" s="24">
        <f>Table2[[#This Row],[Date]]</f>
        <v>45682</v>
      </c>
      <c r="D17" s="95" t="s">
        <v>24</v>
      </c>
      <c r="E17" s="112" t="s">
        <v>1</v>
      </c>
      <c r="F17" s="112" t="s">
        <v>1</v>
      </c>
      <c r="G17" s="92" t="s">
        <v>55</v>
      </c>
      <c r="H17" s="113" t="s">
        <v>1</v>
      </c>
    </row>
    <row r="18" spans="1:10" ht="20.100000000000001" customHeight="1" x14ac:dyDescent="0.2">
      <c r="A18" s="20">
        <v>14</v>
      </c>
      <c r="B18" s="21">
        <v>45683</v>
      </c>
      <c r="C18" s="24">
        <f>Table2[[#This Row],[Date]]</f>
        <v>45683</v>
      </c>
      <c r="D18" s="95" t="s">
        <v>24</v>
      </c>
      <c r="E18" s="112" t="s">
        <v>1</v>
      </c>
      <c r="F18" s="112" t="s">
        <v>1</v>
      </c>
      <c r="G18" s="92" t="s">
        <v>55</v>
      </c>
      <c r="H18" s="113" t="s">
        <v>1</v>
      </c>
    </row>
    <row r="19" spans="1:10" ht="20.100000000000001" customHeight="1" x14ac:dyDescent="0.2">
      <c r="A19" s="20">
        <v>15</v>
      </c>
      <c r="B19" s="21">
        <v>45684</v>
      </c>
      <c r="C19" s="24">
        <f>Table2[[#This Row],[Date]]</f>
        <v>45684</v>
      </c>
      <c r="D19" s="95" t="s">
        <v>11</v>
      </c>
      <c r="E19" s="89">
        <v>0.54166666666666663</v>
      </c>
      <c r="F19" s="89">
        <v>0.83333333333333337</v>
      </c>
      <c r="G19" s="92" t="s">
        <v>80</v>
      </c>
      <c r="H19" s="116" t="s">
        <v>90</v>
      </c>
    </row>
    <row r="20" spans="1:10" ht="20.100000000000001" customHeight="1" x14ac:dyDescent="0.2">
      <c r="A20" s="90">
        <v>16</v>
      </c>
      <c r="B20" s="21">
        <v>45685</v>
      </c>
      <c r="C20" s="24">
        <f>Table2[[#This Row],[Date]]</f>
        <v>45685</v>
      </c>
      <c r="D20" s="95" t="s">
        <v>11</v>
      </c>
      <c r="E20" s="89">
        <v>0.33333333333333331</v>
      </c>
      <c r="F20" s="217">
        <v>0.83333333333333337</v>
      </c>
      <c r="G20" s="116" t="s">
        <v>81</v>
      </c>
      <c r="H20" s="116" t="s">
        <v>91</v>
      </c>
      <c r="J20" s="186" t="s">
        <v>251</v>
      </c>
    </row>
    <row r="21" spans="1:10" ht="20.100000000000001" customHeight="1" x14ac:dyDescent="0.2">
      <c r="A21" s="20">
        <v>17</v>
      </c>
      <c r="B21" s="21">
        <v>45686</v>
      </c>
      <c r="C21" s="24">
        <f>Table2[[#This Row],[Date]]</f>
        <v>45686</v>
      </c>
      <c r="D21" s="95" t="s">
        <v>11</v>
      </c>
      <c r="E21" s="89">
        <v>0.33333333333333331</v>
      </c>
      <c r="F21" s="89">
        <v>0.70833333333333337</v>
      </c>
      <c r="G21" s="116" t="s">
        <v>82</v>
      </c>
      <c r="H21" s="116" t="s">
        <v>92</v>
      </c>
    </row>
    <row r="22" spans="1:10" ht="20.100000000000001" customHeight="1" x14ac:dyDescent="0.2">
      <c r="A22" s="20">
        <v>18</v>
      </c>
      <c r="B22" s="21">
        <v>45687</v>
      </c>
      <c r="C22" s="24">
        <f>Table2[[#This Row],[Date]]</f>
        <v>45687</v>
      </c>
      <c r="D22" s="95" t="s">
        <v>24</v>
      </c>
      <c r="E22" s="112" t="s">
        <v>1</v>
      </c>
      <c r="F22" s="112" t="s">
        <v>1</v>
      </c>
      <c r="G22" s="92" t="s">
        <v>55</v>
      </c>
      <c r="H22" s="113" t="s">
        <v>1</v>
      </c>
    </row>
    <row r="23" spans="1:10" ht="20.100000000000001" customHeight="1" x14ac:dyDescent="0.2">
      <c r="A23" s="20">
        <v>19</v>
      </c>
      <c r="B23" s="21">
        <v>45688</v>
      </c>
      <c r="C23" s="24">
        <f>Table2[[#This Row],[Date]]</f>
        <v>45688</v>
      </c>
      <c r="D23" s="95" t="s">
        <v>79</v>
      </c>
      <c r="E23" s="124">
        <v>0.45833333333333331</v>
      </c>
      <c r="F23" s="89">
        <v>0.70833333333333337</v>
      </c>
      <c r="G23" s="116" t="s">
        <v>83</v>
      </c>
      <c r="H23" s="116" t="s">
        <v>93</v>
      </c>
      <c r="J23" s="186" t="s">
        <v>250</v>
      </c>
    </row>
    <row r="24" spans="1:10" s="25" customFormat="1" ht="20.100000000000001" customHeight="1" x14ac:dyDescent="0.2">
      <c r="A24" s="20">
        <v>20</v>
      </c>
      <c r="B24" s="57">
        <v>45689</v>
      </c>
      <c r="C24" s="58">
        <f>Table2[[#This Row],[Date]]</f>
        <v>45689</v>
      </c>
      <c r="D24" s="95" t="s">
        <v>24</v>
      </c>
      <c r="E24" s="112" t="s">
        <v>1</v>
      </c>
      <c r="F24" s="112" t="s">
        <v>1</v>
      </c>
      <c r="G24" s="97" t="s">
        <v>55</v>
      </c>
      <c r="H24" s="113" t="s">
        <v>1</v>
      </c>
      <c r="J24" s="186"/>
    </row>
    <row r="25" spans="1:10" ht="20.100000000000001" customHeight="1" x14ac:dyDescent="0.2">
      <c r="A25" s="90">
        <v>21</v>
      </c>
      <c r="B25" s="57">
        <v>45690</v>
      </c>
      <c r="C25" s="98">
        <f>Table2[[#This Row],[Date]]</f>
        <v>45690</v>
      </c>
      <c r="D25" s="95" t="s">
        <v>24</v>
      </c>
      <c r="E25" s="112" t="s">
        <v>1</v>
      </c>
      <c r="F25" s="112" t="s">
        <v>1</v>
      </c>
      <c r="G25" s="97" t="s">
        <v>55</v>
      </c>
      <c r="H25" s="113" t="s">
        <v>1</v>
      </c>
    </row>
    <row r="26" spans="1:10" ht="20.100000000000001" customHeight="1" x14ac:dyDescent="0.2">
      <c r="A26" s="20">
        <v>22</v>
      </c>
      <c r="B26" s="57">
        <v>45691</v>
      </c>
      <c r="C26" s="98">
        <f>Table2[[#This Row],[Date]]</f>
        <v>45691</v>
      </c>
      <c r="D26" s="95" t="s">
        <v>11</v>
      </c>
      <c r="E26" s="89">
        <v>0.5</v>
      </c>
      <c r="F26" s="89">
        <v>0.91666666666666663</v>
      </c>
      <c r="G26" s="116" t="s">
        <v>84</v>
      </c>
      <c r="H26" s="116" t="s">
        <v>94</v>
      </c>
    </row>
    <row r="27" spans="1:10" s="15" customFormat="1" ht="20.100000000000001" customHeight="1" x14ac:dyDescent="0.2">
      <c r="A27" s="20">
        <v>23</v>
      </c>
      <c r="B27" s="88">
        <v>45692</v>
      </c>
      <c r="C27" s="99">
        <f>Table2[[#This Row],[Date]]</f>
        <v>45692</v>
      </c>
      <c r="D27" s="111" t="s">
        <v>24</v>
      </c>
      <c r="E27" s="89"/>
      <c r="F27" s="89"/>
      <c r="G27" s="96" t="s">
        <v>55</v>
      </c>
      <c r="H27" s="108" t="s">
        <v>1</v>
      </c>
      <c r="J27" s="187"/>
    </row>
    <row r="28" spans="1:10" ht="20.100000000000001" customHeight="1" x14ac:dyDescent="0.2">
      <c r="A28" s="20">
        <v>24</v>
      </c>
      <c r="B28" s="109">
        <v>45693</v>
      </c>
      <c r="C28" s="110">
        <f>Table2[[#This Row],[Date]]</f>
        <v>45693</v>
      </c>
      <c r="D28" s="111" t="s">
        <v>11</v>
      </c>
      <c r="E28" s="112">
        <v>0.33333333333333331</v>
      </c>
      <c r="F28" s="112">
        <v>0.95833333333333337</v>
      </c>
      <c r="G28" s="116" t="s">
        <v>85</v>
      </c>
      <c r="H28" s="116" t="s">
        <v>95</v>
      </c>
    </row>
    <row r="29" spans="1:10" ht="20.100000000000001" customHeight="1" x14ac:dyDescent="0.2">
      <c r="A29" s="20">
        <v>25</v>
      </c>
      <c r="B29" s="109">
        <v>45694</v>
      </c>
      <c r="C29" s="110">
        <f>Table2[[#This Row],[Date]]</f>
        <v>45694</v>
      </c>
      <c r="D29" s="111" t="s">
        <v>24</v>
      </c>
      <c r="E29" s="112" t="s">
        <v>1</v>
      </c>
      <c r="F29" s="112" t="s">
        <v>1</v>
      </c>
      <c r="G29" s="108" t="s">
        <v>55</v>
      </c>
      <c r="H29" s="113" t="s">
        <v>1</v>
      </c>
    </row>
    <row r="30" spans="1:10" ht="20.100000000000001" customHeight="1" x14ac:dyDescent="0.2">
      <c r="A30" s="90">
        <v>26</v>
      </c>
      <c r="B30" s="109">
        <v>45695</v>
      </c>
      <c r="C30" s="110">
        <f>Table2[[#This Row],[Date]]</f>
        <v>45695</v>
      </c>
      <c r="D30" s="111" t="s">
        <v>11</v>
      </c>
      <c r="E30" s="112">
        <v>0.33333333333333331</v>
      </c>
      <c r="F30" s="112">
        <v>0.75</v>
      </c>
      <c r="G30" s="116" t="s">
        <v>86</v>
      </c>
      <c r="H30" s="116" t="s">
        <v>96</v>
      </c>
    </row>
    <row r="31" spans="1:10" ht="20.100000000000001" customHeight="1" x14ac:dyDescent="0.2">
      <c r="A31" s="20">
        <v>27</v>
      </c>
      <c r="B31" s="109">
        <v>45696</v>
      </c>
      <c r="C31" s="110">
        <f>Table2[[#This Row],[Date]]</f>
        <v>45696</v>
      </c>
      <c r="D31" s="111" t="s">
        <v>24</v>
      </c>
      <c r="E31" s="112" t="s">
        <v>1</v>
      </c>
      <c r="F31" s="112" t="s">
        <v>1</v>
      </c>
      <c r="G31" s="108" t="s">
        <v>55</v>
      </c>
      <c r="H31" s="113" t="s">
        <v>1</v>
      </c>
    </row>
    <row r="32" spans="1:10" ht="20.100000000000001" customHeight="1" x14ac:dyDescent="0.2">
      <c r="A32" s="20">
        <v>28</v>
      </c>
      <c r="B32" s="109">
        <v>45697</v>
      </c>
      <c r="C32" s="110">
        <f>Table2[[#This Row],[Date]]</f>
        <v>45697</v>
      </c>
      <c r="D32" s="111" t="s">
        <v>79</v>
      </c>
      <c r="E32" s="112">
        <v>0.58333333333333337</v>
      </c>
      <c r="F32" s="112">
        <v>0.91666666666666663</v>
      </c>
      <c r="G32" s="116" t="s">
        <v>87</v>
      </c>
      <c r="H32" s="116" t="s">
        <v>97</v>
      </c>
    </row>
    <row r="33" spans="1:8" ht="20.100000000000001" customHeight="1" x14ac:dyDescent="0.2">
      <c r="A33" s="20">
        <v>29</v>
      </c>
      <c r="B33" s="109">
        <v>45698</v>
      </c>
      <c r="C33" s="110">
        <f>Table2[[#This Row],[Date]]</f>
        <v>45698</v>
      </c>
      <c r="D33" s="111" t="s">
        <v>11</v>
      </c>
      <c r="E33" s="112">
        <v>0.33333333333333331</v>
      </c>
      <c r="F33" s="112" t="s">
        <v>1</v>
      </c>
      <c r="G33" s="116" t="s">
        <v>88</v>
      </c>
      <c r="H33" s="116" t="s">
        <v>98</v>
      </c>
    </row>
    <row r="34" spans="1:8" ht="20.100000000000001" customHeight="1" x14ac:dyDescent="0.2">
      <c r="A34" s="108">
        <v>1</v>
      </c>
      <c r="B34" s="30">
        <v>45699</v>
      </c>
      <c r="C34" s="101">
        <f>Table2[[#This Row],[Date]]</f>
        <v>45699</v>
      </c>
      <c r="D34" s="102" t="s">
        <v>11</v>
      </c>
      <c r="E34" s="29" t="s">
        <v>1</v>
      </c>
      <c r="F34" s="29" t="s">
        <v>1</v>
      </c>
      <c r="G34" s="100" t="s">
        <v>89</v>
      </c>
      <c r="H34" s="100" t="s">
        <v>98</v>
      </c>
    </row>
  </sheetData>
  <mergeCells count="2">
    <mergeCell ref="A1:H1"/>
    <mergeCell ref="A2:H2"/>
  </mergeCells>
  <pageMargins left="0.35" right="0.27" top="0.75" bottom="0.75" header="0.3" footer="0.3"/>
  <pageSetup paperSize="9" scale="76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9E8-724C-45A7-BDA5-A3C1F793B284}">
  <sheetPr>
    <pageSetUpPr fitToPage="1"/>
  </sheetPr>
  <dimension ref="A1:Q16"/>
  <sheetViews>
    <sheetView tabSelected="1" zoomScale="85" zoomScaleNormal="85" workbookViewId="0">
      <pane ySplit="1" topLeftCell="A7" activePane="bottomLeft" state="frozen"/>
      <selection pane="bottomLeft" activeCell="M11" sqref="M11"/>
    </sheetView>
  </sheetViews>
  <sheetFormatPr defaultColWidth="8.85546875" defaultRowHeight="12.75" x14ac:dyDescent="0.2"/>
  <cols>
    <col min="1" max="1" width="4.42578125" style="182" customWidth="1"/>
    <col min="2" max="2" width="12.140625" style="153" customWidth="1"/>
    <col min="3" max="3" width="6.85546875" style="182" customWidth="1"/>
    <col min="4" max="4" width="5.85546875" style="182" customWidth="1"/>
    <col min="5" max="6" width="8.42578125" style="153" customWidth="1"/>
    <col min="7" max="7" width="17.28515625" style="153" customWidth="1"/>
    <col min="8" max="8" width="11.28515625" style="153" customWidth="1"/>
    <col min="9" max="9" width="35.28515625" customWidth="1"/>
    <col min="10" max="11" width="19.85546875" customWidth="1"/>
    <col min="12" max="12" width="21.42578125" customWidth="1"/>
    <col min="13" max="13" width="18.85546875" customWidth="1"/>
    <col min="14" max="14" width="17.85546875" customWidth="1"/>
    <col min="15" max="15" width="12.42578125" customWidth="1"/>
    <col min="16" max="16" width="25" customWidth="1"/>
    <col min="17" max="17" width="8.85546875" style="32"/>
  </cols>
  <sheetData>
    <row r="1" spans="1:16" ht="30" x14ac:dyDescent="0.2">
      <c r="A1" s="176" t="s">
        <v>34</v>
      </c>
      <c r="B1" s="177" t="str">
        <f>Schedule!B4</f>
        <v>Date</v>
      </c>
      <c r="C1" s="176" t="str">
        <f>Schedule!C4</f>
        <v>Day</v>
      </c>
      <c r="D1" s="178" t="s">
        <v>4</v>
      </c>
      <c r="E1" s="179" t="str">
        <f>Schedule!E4</f>
        <v>STA</v>
      </c>
      <c r="F1" s="179" t="str">
        <f>Schedule!F4</f>
        <v>STD</v>
      </c>
      <c r="G1" s="179" t="str">
        <f>Schedule!G4</f>
        <v>Port</v>
      </c>
      <c r="H1" s="179" t="str">
        <f>Schedule!H4</f>
        <v>Port Code</v>
      </c>
      <c r="I1" s="3" t="s">
        <v>28</v>
      </c>
      <c r="J1" s="3" t="s">
        <v>29</v>
      </c>
      <c r="K1" s="3" t="s">
        <v>30</v>
      </c>
      <c r="L1" s="3" t="s">
        <v>108</v>
      </c>
      <c r="M1" s="3" t="s">
        <v>31</v>
      </c>
      <c r="N1" s="3" t="s">
        <v>32</v>
      </c>
      <c r="O1" s="3" t="s">
        <v>33</v>
      </c>
      <c r="P1" s="3" t="s">
        <v>27</v>
      </c>
    </row>
    <row r="2" spans="1:16" ht="72" customHeight="1" x14ac:dyDescent="0.2">
      <c r="A2" s="163">
        <f>Schedule!A5</f>
        <v>1</v>
      </c>
      <c r="B2" s="164">
        <f>Schedule!B5</f>
        <v>45670</v>
      </c>
      <c r="C2" s="165">
        <f>Schedule!C5</f>
        <v>45670</v>
      </c>
      <c r="D2" s="180" t="str">
        <f>Schedule!D5</f>
        <v>B</v>
      </c>
      <c r="E2" s="167">
        <f>Schedule!E5</f>
        <v>0.375</v>
      </c>
      <c r="F2" s="167">
        <f>Schedule!F5</f>
        <v>0.75</v>
      </c>
      <c r="G2" s="164" t="str">
        <f>Schedule!G5</f>
        <v>BREMERHAVEN</v>
      </c>
      <c r="H2" s="164" t="str">
        <f>Schedule!H5</f>
        <v>DEBRV</v>
      </c>
      <c r="I2" s="87" t="s">
        <v>100</v>
      </c>
      <c r="J2" s="117" t="s">
        <v>109</v>
      </c>
      <c r="K2" s="183" t="s">
        <v>1</v>
      </c>
      <c r="L2" s="48"/>
      <c r="M2" s="159" t="s">
        <v>244</v>
      </c>
      <c r="N2" s="200" t="s">
        <v>271</v>
      </c>
      <c r="O2" s="184" t="s">
        <v>1</v>
      </c>
      <c r="P2" s="159" t="s">
        <v>245</v>
      </c>
    </row>
    <row r="3" spans="1:16" ht="77.25" customHeight="1" x14ac:dyDescent="0.2">
      <c r="A3" s="168">
        <f>Schedule!A9</f>
        <v>5</v>
      </c>
      <c r="B3" s="169">
        <f>Schedule!B9</f>
        <v>45674</v>
      </c>
      <c r="C3" s="170">
        <f>Schedule!C9</f>
        <v>45674</v>
      </c>
      <c r="D3" s="181" t="str">
        <f>Schedule!D9</f>
        <v>B</v>
      </c>
      <c r="E3" s="172">
        <f>Schedule!E9</f>
        <v>0.33333333333333331</v>
      </c>
      <c r="F3" s="172">
        <f>Schedule!F9</f>
        <v>0.5625</v>
      </c>
      <c r="G3" s="169" t="str">
        <f>Schedule!G9</f>
        <v>Vigo</v>
      </c>
      <c r="H3" s="169" t="str">
        <f>Schedule!H9</f>
        <v>ESVGO</v>
      </c>
      <c r="I3" s="87" t="s">
        <v>102</v>
      </c>
      <c r="J3" s="117" t="s">
        <v>110</v>
      </c>
      <c r="K3" s="78" t="s">
        <v>1</v>
      </c>
      <c r="L3" s="188" t="s">
        <v>216</v>
      </c>
      <c r="M3" s="137" t="s">
        <v>1</v>
      </c>
      <c r="N3" s="47" t="s">
        <v>272</v>
      </c>
      <c r="O3" s="184" t="s">
        <v>246</v>
      </c>
      <c r="P3" s="33"/>
    </row>
    <row r="4" spans="1:16" ht="72" customHeight="1" x14ac:dyDescent="0.2">
      <c r="A4" s="168">
        <f>Schedule!A10</f>
        <v>6</v>
      </c>
      <c r="B4" s="169">
        <f>Schedule!B10</f>
        <v>45675</v>
      </c>
      <c r="C4" s="170">
        <f>Schedule!C10</f>
        <v>45675</v>
      </c>
      <c r="D4" s="181" t="str">
        <f>Schedule!D10</f>
        <v>B</v>
      </c>
      <c r="E4" s="172">
        <f>Schedule!E10</f>
        <v>0.375</v>
      </c>
      <c r="F4" s="172">
        <f>Schedule!F10</f>
        <v>0.75</v>
      </c>
      <c r="G4" s="169" t="str">
        <f>Schedule!G10</f>
        <v>Lisbon</v>
      </c>
      <c r="H4" s="169" t="str">
        <f>Schedule!H10</f>
        <v>PTLIS</v>
      </c>
      <c r="I4" s="87" t="s">
        <v>101</v>
      </c>
      <c r="J4" s="137" t="s">
        <v>217</v>
      </c>
      <c r="K4" s="78" t="s">
        <v>115</v>
      </c>
      <c r="L4" s="137" t="s">
        <v>218</v>
      </c>
      <c r="M4" s="159" t="s">
        <v>1</v>
      </c>
      <c r="N4" s="137" t="s">
        <v>238</v>
      </c>
      <c r="O4" s="243" t="s">
        <v>247</v>
      </c>
      <c r="P4" s="248" t="s">
        <v>225</v>
      </c>
    </row>
    <row r="5" spans="1:16" ht="83.25" customHeight="1" x14ac:dyDescent="0.2">
      <c r="A5" s="168">
        <f>Schedule!A12</f>
        <v>8</v>
      </c>
      <c r="B5" s="169">
        <f>Schedule!B12</f>
        <v>45677</v>
      </c>
      <c r="C5" s="170">
        <f>Schedule!C12</f>
        <v>45677</v>
      </c>
      <c r="D5" s="181" t="str">
        <f>Schedule!D12</f>
        <v>B</v>
      </c>
      <c r="E5" s="172">
        <f>Schedule!E12</f>
        <v>0.35416666666666669</v>
      </c>
      <c r="F5" s="172">
        <f>Schedule!F12</f>
        <v>0.72916666666666663</v>
      </c>
      <c r="G5" s="169" t="str">
        <f>Schedule!G12</f>
        <v>Funchal, Madeira</v>
      </c>
      <c r="H5" s="169" t="str">
        <f>Schedule!H12</f>
        <v>PTFNC</v>
      </c>
      <c r="I5" s="87" t="s">
        <v>103</v>
      </c>
      <c r="J5" s="137" t="s">
        <v>219</v>
      </c>
      <c r="K5" s="118" t="s">
        <v>118</v>
      </c>
      <c r="L5" s="137" t="s">
        <v>220</v>
      </c>
      <c r="M5" s="159" t="s">
        <v>1</v>
      </c>
      <c r="N5" s="137" t="s">
        <v>273</v>
      </c>
      <c r="O5" s="244"/>
      <c r="P5" s="33"/>
    </row>
    <row r="6" spans="1:16" ht="72" customHeight="1" x14ac:dyDescent="0.2">
      <c r="A6" s="168">
        <f>Schedule!A19</f>
        <v>15</v>
      </c>
      <c r="B6" s="169">
        <f>Schedule!B19</f>
        <v>45684</v>
      </c>
      <c r="C6" s="170">
        <f>Schedule!C19</f>
        <v>45684</v>
      </c>
      <c r="D6" s="181" t="str">
        <f>Schedule!D19</f>
        <v>B</v>
      </c>
      <c r="E6" s="172">
        <f>Schedule!E19</f>
        <v>0.54166666666666663</v>
      </c>
      <c r="F6" s="172">
        <f>Schedule!F19</f>
        <v>0.83333333333333337</v>
      </c>
      <c r="G6" s="169" t="str">
        <f>Schedule!G19</f>
        <v>Bridgetown</v>
      </c>
      <c r="H6" s="169" t="str">
        <f>Schedule!H19</f>
        <v>BBBGI</v>
      </c>
      <c r="I6" s="87" t="s">
        <v>104</v>
      </c>
      <c r="J6" s="137" t="s">
        <v>221</v>
      </c>
      <c r="K6" s="183" t="s">
        <v>119</v>
      </c>
      <c r="L6" s="137" t="s">
        <v>236</v>
      </c>
      <c r="M6" s="159" t="s">
        <v>249</v>
      </c>
      <c r="N6" s="137" t="s">
        <v>237</v>
      </c>
      <c r="O6" s="105"/>
      <c r="P6" s="33"/>
    </row>
    <row r="7" spans="1:16" ht="81.75" customHeight="1" x14ac:dyDescent="0.2">
      <c r="A7" s="168">
        <f>Schedule!A20</f>
        <v>16</v>
      </c>
      <c r="B7" s="169">
        <f>Schedule!B20</f>
        <v>45685</v>
      </c>
      <c r="C7" s="170">
        <f>Schedule!C20</f>
        <v>45685</v>
      </c>
      <c r="D7" s="181" t="str">
        <f>Schedule!D20</f>
        <v>B</v>
      </c>
      <c r="E7" s="172">
        <f>Schedule!E20</f>
        <v>0.33333333333333331</v>
      </c>
      <c r="F7" s="172">
        <f>Schedule!F20</f>
        <v>0.83333333333333337</v>
      </c>
      <c r="G7" s="169" t="str">
        <f>Schedule!G20</f>
        <v>St. George's</v>
      </c>
      <c r="H7" s="169" t="str">
        <f>Schedule!H20</f>
        <v>GDSTG</v>
      </c>
      <c r="I7" s="87" t="s">
        <v>105</v>
      </c>
      <c r="J7" s="137" t="s">
        <v>222</v>
      </c>
      <c r="K7" s="183" t="s">
        <v>248</v>
      </c>
      <c r="L7" s="137" t="s">
        <v>233</v>
      </c>
      <c r="M7" s="159" t="s">
        <v>1</v>
      </c>
      <c r="N7" s="137" t="s">
        <v>234</v>
      </c>
      <c r="O7" s="105"/>
      <c r="P7" s="33"/>
    </row>
    <row r="8" spans="1:16" ht="72" customHeight="1" x14ac:dyDescent="0.2">
      <c r="A8" s="168">
        <f>Schedule!A21</f>
        <v>17</v>
      </c>
      <c r="B8" s="169">
        <f>Schedule!B21</f>
        <v>45686</v>
      </c>
      <c r="C8" s="170">
        <f>Schedule!C21</f>
        <v>45686</v>
      </c>
      <c r="D8" s="181" t="str">
        <f>Schedule!D21</f>
        <v>B</v>
      </c>
      <c r="E8" s="172">
        <f>Schedule!E21</f>
        <v>0.33333333333333331</v>
      </c>
      <c r="F8" s="172">
        <f>Schedule!F21</f>
        <v>0.70833333333333337</v>
      </c>
      <c r="G8" s="169" t="str">
        <f>Schedule!G21</f>
        <v>Scarborough</v>
      </c>
      <c r="H8" s="169" t="str">
        <f>Schedule!H21</f>
        <v>TTSCA</v>
      </c>
      <c r="I8" s="87" t="s">
        <v>106</v>
      </c>
      <c r="J8" s="137" t="s">
        <v>223</v>
      </c>
      <c r="K8" s="78" t="s">
        <v>116</v>
      </c>
      <c r="L8" s="137" t="s">
        <v>232</v>
      </c>
      <c r="M8" s="159" t="s">
        <v>1</v>
      </c>
      <c r="N8" s="137" t="s">
        <v>234</v>
      </c>
      <c r="O8" s="105"/>
      <c r="P8" s="33"/>
    </row>
    <row r="9" spans="1:16" ht="72" customHeight="1" x14ac:dyDescent="0.2">
      <c r="A9" s="168">
        <f>Schedule!A23</f>
        <v>19</v>
      </c>
      <c r="B9" s="169">
        <f>Schedule!B23</f>
        <v>45688</v>
      </c>
      <c r="C9" s="170">
        <f>Schedule!C23</f>
        <v>45688</v>
      </c>
      <c r="D9" s="181" t="str">
        <f>Schedule!D23</f>
        <v>A</v>
      </c>
      <c r="E9" s="172">
        <f>Schedule!E23</f>
        <v>0.45833333333333331</v>
      </c>
      <c r="F9" s="172">
        <f>Schedule!F23</f>
        <v>0.70833333333333337</v>
      </c>
      <c r="G9" s="169" t="str">
        <f>Schedule!G23</f>
        <v>Iles du Salut</v>
      </c>
      <c r="H9" s="169" t="str">
        <f>Schedule!H23</f>
        <v>GF***</v>
      </c>
      <c r="I9" s="87" t="s">
        <v>1</v>
      </c>
      <c r="J9" s="117" t="s">
        <v>111</v>
      </c>
      <c r="K9" s="78"/>
      <c r="L9" s="137" t="s">
        <v>224</v>
      </c>
      <c r="M9" s="159" t="s">
        <v>1</v>
      </c>
      <c r="N9" s="47"/>
      <c r="O9" s="105"/>
      <c r="P9" s="33"/>
    </row>
    <row r="10" spans="1:16" ht="72" customHeight="1" x14ac:dyDescent="0.2">
      <c r="A10" s="168">
        <f>Schedule!A26</f>
        <v>22</v>
      </c>
      <c r="B10" s="169">
        <f>Schedule!B26</f>
        <v>45691</v>
      </c>
      <c r="C10" s="170">
        <f>Schedule!C26</f>
        <v>45691</v>
      </c>
      <c r="D10" s="181" t="str">
        <f>Schedule!D26</f>
        <v>B</v>
      </c>
      <c r="E10" s="172">
        <f>Schedule!E26</f>
        <v>0.5</v>
      </c>
      <c r="F10" s="172">
        <f>Schedule!F26</f>
        <v>0.91666666666666663</v>
      </c>
      <c r="G10" s="169" t="str">
        <f>Schedule!G26</f>
        <v>Fortaleza</v>
      </c>
      <c r="H10" s="169" t="str">
        <f>Schedule!H26</f>
        <v>BRFOR</v>
      </c>
      <c r="I10" s="241" t="s">
        <v>107</v>
      </c>
      <c r="J10" s="117" t="s">
        <v>112</v>
      </c>
      <c r="K10" s="78" t="s">
        <v>115</v>
      </c>
      <c r="L10" s="137" t="s">
        <v>226</v>
      </c>
      <c r="M10" s="248" t="s">
        <v>310</v>
      </c>
      <c r="N10" s="47"/>
      <c r="O10" s="105"/>
      <c r="P10" s="231" t="s">
        <v>314</v>
      </c>
    </row>
    <row r="11" spans="1:16" ht="72" customHeight="1" x14ac:dyDescent="0.2">
      <c r="A11" s="168">
        <f>Schedule!A28</f>
        <v>24</v>
      </c>
      <c r="B11" s="169">
        <f>Schedule!B28</f>
        <v>45693</v>
      </c>
      <c r="C11" s="170">
        <f>Schedule!C28</f>
        <v>45693</v>
      </c>
      <c r="D11" s="181" t="str">
        <f>Schedule!D28</f>
        <v>B</v>
      </c>
      <c r="E11" s="172">
        <f>Schedule!E28</f>
        <v>0.33333333333333331</v>
      </c>
      <c r="F11" s="172">
        <f>Schedule!F28</f>
        <v>0.95833333333333337</v>
      </c>
      <c r="G11" s="169" t="str">
        <f>Schedule!G28</f>
        <v>Recife</v>
      </c>
      <c r="H11" s="169" t="str">
        <f>Schedule!H28</f>
        <v>BRREC</v>
      </c>
      <c r="I11" s="242"/>
      <c r="J11" s="137" t="s">
        <v>227</v>
      </c>
      <c r="K11" s="78" t="s">
        <v>115</v>
      </c>
      <c r="L11" s="137" t="s">
        <v>229</v>
      </c>
      <c r="M11" s="137" t="s">
        <v>231</v>
      </c>
      <c r="N11" s="137" t="s">
        <v>235</v>
      </c>
      <c r="O11" s="105"/>
      <c r="P11" s="232" t="s">
        <v>228</v>
      </c>
    </row>
    <row r="12" spans="1:16" ht="72" customHeight="1" x14ac:dyDescent="0.2">
      <c r="A12" s="168">
        <f>Schedule!A30</f>
        <v>26</v>
      </c>
      <c r="B12" s="169">
        <f>Schedule!B30</f>
        <v>45695</v>
      </c>
      <c r="C12" s="170">
        <f>Schedule!C30</f>
        <v>45695</v>
      </c>
      <c r="D12" s="181" t="str">
        <f>Schedule!D30</f>
        <v>B</v>
      </c>
      <c r="E12" s="172">
        <f>Schedule!E30</f>
        <v>0.33333333333333331</v>
      </c>
      <c r="F12" s="172">
        <f>Schedule!F30</f>
        <v>0.75</v>
      </c>
      <c r="G12" s="169" t="str">
        <f>Schedule!G30</f>
        <v>Salvador Bahia</v>
      </c>
      <c r="H12" s="169" t="str">
        <f>Schedule!H30</f>
        <v>BRSSA</v>
      </c>
      <c r="I12" s="242"/>
      <c r="J12" s="117" t="s">
        <v>114</v>
      </c>
      <c r="K12" s="78" t="s">
        <v>115</v>
      </c>
      <c r="L12" s="137" t="s">
        <v>230</v>
      </c>
      <c r="M12" s="159" t="s">
        <v>1</v>
      </c>
      <c r="N12" s="137" t="s">
        <v>235</v>
      </c>
      <c r="O12" s="105"/>
      <c r="P12" s="33"/>
    </row>
    <row r="13" spans="1:16" ht="72" customHeight="1" x14ac:dyDescent="0.2">
      <c r="A13" s="168">
        <f>Schedule!A32</f>
        <v>28</v>
      </c>
      <c r="B13" s="169">
        <f>Schedule!B32</f>
        <v>45697</v>
      </c>
      <c r="C13" s="170">
        <f>Schedule!C32</f>
        <v>45697</v>
      </c>
      <c r="D13" s="181" t="str">
        <f>Schedule!D32</f>
        <v>A</v>
      </c>
      <c r="E13" s="172">
        <f>Schedule!E32</f>
        <v>0.58333333333333337</v>
      </c>
      <c r="F13" s="172">
        <f>Schedule!F32</f>
        <v>0.91666666666666663</v>
      </c>
      <c r="G13" s="169" t="str">
        <f>Schedule!G32</f>
        <v>Buzios</v>
      </c>
      <c r="H13" s="169" t="str">
        <f>Schedule!H32</f>
        <v>BRBZC</v>
      </c>
      <c r="I13" s="242"/>
      <c r="J13" s="117" t="s">
        <v>111</v>
      </c>
      <c r="K13" s="78" t="s">
        <v>117</v>
      </c>
      <c r="L13" s="137" t="s">
        <v>240</v>
      </c>
      <c r="M13" s="159" t="s">
        <v>1</v>
      </c>
      <c r="N13" s="137" t="s">
        <v>239</v>
      </c>
      <c r="O13" s="105"/>
      <c r="P13" s="33"/>
    </row>
    <row r="14" spans="1:16" ht="72" customHeight="1" x14ac:dyDescent="0.2">
      <c r="A14" s="168">
        <f>Schedule!A33</f>
        <v>29</v>
      </c>
      <c r="B14" s="169">
        <f>Schedule!B33</f>
        <v>45698</v>
      </c>
      <c r="C14" s="170">
        <f>Schedule!C33</f>
        <v>45698</v>
      </c>
      <c r="D14" s="181" t="str">
        <f>Schedule!D33</f>
        <v>B</v>
      </c>
      <c r="E14" s="172">
        <f>Schedule!E33</f>
        <v>0.33333333333333331</v>
      </c>
      <c r="F14" s="172" t="str">
        <f>Schedule!F33</f>
        <v>-</v>
      </c>
      <c r="G14" s="169" t="str">
        <f>Schedule!G33</f>
        <v>Rio de Janeiro</v>
      </c>
      <c r="H14" s="169" t="str">
        <f>Schedule!H33</f>
        <v>BRRIO</v>
      </c>
      <c r="I14" s="242"/>
      <c r="J14" s="239" t="s">
        <v>241</v>
      </c>
      <c r="K14" s="78" t="s">
        <v>115</v>
      </c>
      <c r="L14" s="237" t="s">
        <v>242</v>
      </c>
      <c r="M14" s="245" t="s">
        <v>315</v>
      </c>
      <c r="N14" s="47"/>
      <c r="O14" s="105"/>
      <c r="P14" s="237" t="s">
        <v>243</v>
      </c>
    </row>
    <row r="15" spans="1:16" ht="72" customHeight="1" x14ac:dyDescent="0.2">
      <c r="A15" s="163">
        <f>Schedule!A34</f>
        <v>1</v>
      </c>
      <c r="B15" s="164">
        <f>Schedule!B34</f>
        <v>45699</v>
      </c>
      <c r="C15" s="165">
        <f>Schedule!C34</f>
        <v>45699</v>
      </c>
      <c r="D15" s="180" t="str">
        <f>Schedule!D34</f>
        <v>B</v>
      </c>
      <c r="E15" s="167" t="str">
        <f>Schedule!E34</f>
        <v>-</v>
      </c>
      <c r="F15" s="167" t="str">
        <f>Schedule!F34</f>
        <v>-</v>
      </c>
      <c r="G15" s="164" t="str">
        <f>Schedule!G34</f>
        <v>RIO DE JANEIRO</v>
      </c>
      <c r="H15" s="164" t="str">
        <f>Schedule!H34</f>
        <v>BRRIO</v>
      </c>
      <c r="I15" s="242"/>
      <c r="J15" s="240"/>
      <c r="K15" s="78" t="s">
        <v>115</v>
      </c>
      <c r="L15" s="247"/>
      <c r="M15" s="246"/>
      <c r="N15" s="47"/>
      <c r="O15" s="105"/>
      <c r="P15" s="238"/>
    </row>
    <row r="16" spans="1:16" x14ac:dyDescent="0.2">
      <c r="I16" s="199"/>
      <c r="J16" s="199"/>
      <c r="L16" s="199"/>
      <c r="M16" s="199"/>
    </row>
  </sheetData>
  <sheetProtection formatColumns="0" formatRows="0" selectLockedCells="1" sort="0" autoFilter="0"/>
  <protectedRanges>
    <protectedRange sqref="M4 J3:P3 J2:M2 O2:P2" name="Range1"/>
    <protectedRange sqref="I5" name="Range1_7"/>
    <protectedRange sqref="I4" name="Range1_9_1"/>
    <protectedRange sqref="I7" name="Range1_1"/>
    <protectedRange sqref="I6" name="Range1_4_1"/>
    <protectedRange sqref="I2" name="Range1_2_4"/>
    <protectedRange sqref="N2" name="Range1_2"/>
  </protectedRanges>
  <autoFilter ref="A1:P15" xr:uid="{689437D9-0936-4D39-8CC0-6D899B928D87}"/>
  <mergeCells count="6">
    <mergeCell ref="P14:P15"/>
    <mergeCell ref="J14:J15"/>
    <mergeCell ref="I10:I15"/>
    <mergeCell ref="O4:O5"/>
    <mergeCell ref="M14:M15"/>
    <mergeCell ref="L14:L15"/>
  </mergeCells>
  <pageMargins left="0.23622047244094491" right="0.23622047244094491" top="0.74803149606299213" bottom="0.74803149606299213" header="0.31496062992125984" footer="0.31496062992125984"/>
  <pageSetup paperSize="9" scale="5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7404-3E65-4A96-87A8-D5AF02DFE1FF}">
  <sheetPr>
    <pageSetUpPr fitToPage="1"/>
  </sheetPr>
  <dimension ref="A1:K31"/>
  <sheetViews>
    <sheetView topLeftCell="A11" zoomScaleNormal="100" workbookViewId="0">
      <selection activeCell="I23" sqref="I23"/>
    </sheetView>
  </sheetViews>
  <sheetFormatPr defaultColWidth="8.85546875" defaultRowHeight="12.75" x14ac:dyDescent="0.2"/>
  <cols>
    <col min="1" max="1" width="6.140625" style="173" customWidth="1"/>
    <col min="2" max="2" width="13.42578125" style="173" customWidth="1"/>
    <col min="3" max="3" width="8.28515625" style="173" customWidth="1"/>
    <col min="4" max="4" width="10.140625" style="174" customWidth="1"/>
    <col min="5" max="5" width="9.28515625" style="173" bestFit="1" customWidth="1"/>
    <col min="6" max="6" width="9.140625" style="173"/>
    <col min="7" max="7" width="18.85546875" style="175" customWidth="1"/>
    <col min="8" max="8" width="13.5703125" style="173" customWidth="1"/>
    <col min="9" max="9" width="28.85546875" style="4" customWidth="1"/>
    <col min="10" max="11" width="26.7109375" style="4" customWidth="1"/>
  </cols>
  <sheetData>
    <row r="1" spans="1:11" ht="35.25" customHeight="1" x14ac:dyDescent="0.2">
      <c r="A1" s="160" t="s">
        <v>34</v>
      </c>
      <c r="B1" s="160" t="s">
        <v>2</v>
      </c>
      <c r="C1" s="161" t="s">
        <v>3</v>
      </c>
      <c r="D1" s="162" t="s">
        <v>22</v>
      </c>
      <c r="E1" s="162" t="s">
        <v>5</v>
      </c>
      <c r="F1" s="162" t="s">
        <v>6</v>
      </c>
      <c r="G1" s="162" t="s">
        <v>23</v>
      </c>
      <c r="H1" s="162" t="s">
        <v>7</v>
      </c>
      <c r="I1" s="31" t="s">
        <v>25</v>
      </c>
      <c r="J1" s="31" t="s">
        <v>26</v>
      </c>
      <c r="K1" s="31" t="s">
        <v>27</v>
      </c>
    </row>
    <row r="2" spans="1:11" s="5" customFormat="1" ht="30" customHeight="1" x14ac:dyDescent="0.2">
      <c r="A2" s="163">
        <f>Schedule!A5</f>
        <v>1</v>
      </c>
      <c r="B2" s="164">
        <f>Schedule!B5</f>
        <v>45670</v>
      </c>
      <c r="C2" s="165">
        <f>Schedule!C5</f>
        <v>45670</v>
      </c>
      <c r="D2" s="166" t="str">
        <f>Schedule!D5</f>
        <v>B</v>
      </c>
      <c r="E2" s="167">
        <f>Schedule!E5</f>
        <v>0.375</v>
      </c>
      <c r="F2" s="167">
        <f>Schedule!F5</f>
        <v>0.75</v>
      </c>
      <c r="G2" s="164" t="str">
        <f>Schedule!G5</f>
        <v>BREMERHAVEN</v>
      </c>
      <c r="H2" s="164" t="str">
        <f>Schedule!H5</f>
        <v>DEBRV</v>
      </c>
      <c r="I2" s="120"/>
      <c r="J2" s="220" t="s">
        <v>294</v>
      </c>
      <c r="K2" s="120"/>
    </row>
    <row r="3" spans="1:11" ht="30" customHeight="1" x14ac:dyDescent="0.2">
      <c r="A3" s="168">
        <f>Schedule!A6</f>
        <v>2</v>
      </c>
      <c r="B3" s="169">
        <f>Schedule!B6</f>
        <v>45671</v>
      </c>
      <c r="C3" s="170">
        <f>Schedule!C6</f>
        <v>45671</v>
      </c>
      <c r="D3" s="171" t="str">
        <f>Schedule!D6</f>
        <v>C</v>
      </c>
      <c r="E3" s="172" t="str">
        <f>Schedule!E6</f>
        <v>-</v>
      </c>
      <c r="F3" s="172" t="str">
        <f>Schedule!F6</f>
        <v>-</v>
      </c>
      <c r="G3" s="169" t="str">
        <f>Schedule!G6</f>
        <v>At sea</v>
      </c>
      <c r="H3" s="169" t="str">
        <f>Schedule!H6</f>
        <v>-</v>
      </c>
      <c r="I3" s="220" t="s">
        <v>291</v>
      </c>
      <c r="J3" s="219" t="s">
        <v>293</v>
      </c>
      <c r="K3" s="49"/>
    </row>
    <row r="4" spans="1:11" ht="30" customHeight="1" x14ac:dyDescent="0.2">
      <c r="A4" s="168">
        <f>Schedule!A7</f>
        <v>3</v>
      </c>
      <c r="B4" s="169">
        <f>Schedule!B7</f>
        <v>45672</v>
      </c>
      <c r="C4" s="170">
        <f>Schedule!C7</f>
        <v>45672</v>
      </c>
      <c r="D4" s="171" t="str">
        <f>Schedule!D7</f>
        <v>C</v>
      </c>
      <c r="E4" s="172" t="str">
        <f>Schedule!E7</f>
        <v>-</v>
      </c>
      <c r="F4" s="172" t="str">
        <f>Schedule!F7</f>
        <v>-</v>
      </c>
      <c r="G4" s="169" t="str">
        <f>Schedule!G7</f>
        <v>At sea</v>
      </c>
      <c r="H4" s="169" t="str">
        <f>Schedule!H7</f>
        <v>-</v>
      </c>
      <c r="I4" s="228"/>
      <c r="J4" s="227" t="s">
        <v>303</v>
      </c>
      <c r="K4" s="49"/>
    </row>
    <row r="5" spans="1:11" ht="30" customHeight="1" thickBot="1" x14ac:dyDescent="0.25">
      <c r="A5" s="168">
        <f>Schedule!A8</f>
        <v>4</v>
      </c>
      <c r="B5" s="169">
        <f>Schedule!B8</f>
        <v>45673</v>
      </c>
      <c r="C5" s="170">
        <f>Schedule!C8</f>
        <v>45673</v>
      </c>
      <c r="D5" s="171" t="str">
        <f>Schedule!D8</f>
        <v>C</v>
      </c>
      <c r="E5" s="172" t="str">
        <f>Schedule!E8</f>
        <v>-</v>
      </c>
      <c r="F5" s="172" t="str">
        <f>Schedule!F8</f>
        <v>-</v>
      </c>
      <c r="G5" s="169" t="str">
        <f>Schedule!G8</f>
        <v>At sea</v>
      </c>
      <c r="H5" s="190" t="str">
        <f>Schedule!H8</f>
        <v>-</v>
      </c>
      <c r="I5" s="227" t="s">
        <v>305</v>
      </c>
      <c r="J5" s="227" t="s">
        <v>304</v>
      </c>
      <c r="K5" s="49"/>
    </row>
    <row r="6" spans="1:11" ht="30" customHeight="1" x14ac:dyDescent="0.2">
      <c r="A6" s="168">
        <f>Schedule!A9</f>
        <v>5</v>
      </c>
      <c r="B6" s="169">
        <f>Schedule!B9</f>
        <v>45674</v>
      </c>
      <c r="C6" s="170">
        <f>Schedule!C9</f>
        <v>45674</v>
      </c>
      <c r="D6" s="171" t="str">
        <f>Schedule!D9</f>
        <v>B</v>
      </c>
      <c r="E6" s="172">
        <f>Schedule!E9</f>
        <v>0.33333333333333331</v>
      </c>
      <c r="F6" s="172">
        <f>Schedule!F9</f>
        <v>0.5625</v>
      </c>
      <c r="G6" s="189" t="str">
        <f>Schedule!G9</f>
        <v>Vigo</v>
      </c>
      <c r="H6" s="192" t="str">
        <f>Schedule!H9</f>
        <v>ESVGO</v>
      </c>
      <c r="I6" s="81"/>
      <c r="J6" s="49"/>
      <c r="K6" s="49"/>
    </row>
    <row r="7" spans="1:11" ht="30" customHeight="1" x14ac:dyDescent="0.2">
      <c r="A7" s="168">
        <f>Schedule!A10</f>
        <v>6</v>
      </c>
      <c r="B7" s="169">
        <f>Schedule!B10</f>
        <v>45675</v>
      </c>
      <c r="C7" s="170">
        <f>Schedule!C10</f>
        <v>45675</v>
      </c>
      <c r="D7" s="171" t="str">
        <f>Schedule!D10</f>
        <v>B</v>
      </c>
      <c r="E7" s="172">
        <f>Schedule!E10</f>
        <v>0.375</v>
      </c>
      <c r="F7" s="172">
        <f>Schedule!F10</f>
        <v>0.75</v>
      </c>
      <c r="G7" s="189" t="str">
        <f>Schedule!G10</f>
        <v>Lisbon</v>
      </c>
      <c r="H7" s="193" t="str">
        <f>Schedule!H10</f>
        <v>PTLIS</v>
      </c>
      <c r="I7" s="80"/>
      <c r="J7" s="79"/>
      <c r="K7" s="49"/>
    </row>
    <row r="8" spans="1:11" ht="30" customHeight="1" x14ac:dyDescent="0.2">
      <c r="A8" s="168">
        <f>Schedule!A11</f>
        <v>7</v>
      </c>
      <c r="B8" s="169">
        <f>Schedule!B11</f>
        <v>45676</v>
      </c>
      <c r="C8" s="170">
        <f>Schedule!C11</f>
        <v>45676</v>
      </c>
      <c r="D8" s="171" t="str">
        <f>Schedule!D11</f>
        <v>C</v>
      </c>
      <c r="E8" s="172" t="str">
        <f>Schedule!E11</f>
        <v>-</v>
      </c>
      <c r="F8" s="172" t="str">
        <f>Schedule!F11</f>
        <v>-</v>
      </c>
      <c r="G8" s="189" t="str">
        <f>Schedule!G11</f>
        <v>At sea</v>
      </c>
      <c r="H8" s="193" t="str">
        <f>Schedule!H11</f>
        <v>-</v>
      </c>
      <c r="I8" s="80"/>
      <c r="J8" s="49"/>
      <c r="K8" s="49"/>
    </row>
    <row r="9" spans="1:11" ht="30" customHeight="1" thickBot="1" x14ac:dyDescent="0.25">
      <c r="A9" s="168">
        <f>Schedule!A12</f>
        <v>8</v>
      </c>
      <c r="B9" s="169">
        <f>Schedule!B12</f>
        <v>45677</v>
      </c>
      <c r="C9" s="170">
        <f>Schedule!C12</f>
        <v>45677</v>
      </c>
      <c r="D9" s="171" t="str">
        <f>Schedule!D12</f>
        <v>B</v>
      </c>
      <c r="E9" s="172">
        <f>Schedule!E12</f>
        <v>0.35416666666666669</v>
      </c>
      <c r="F9" s="172">
        <f>Schedule!F12</f>
        <v>0.72916666666666663</v>
      </c>
      <c r="G9" s="189" t="str">
        <f>Schedule!G12</f>
        <v>Funchal, Madeira</v>
      </c>
      <c r="H9" s="194" t="str">
        <f>Schedule!H12</f>
        <v>PTFNC</v>
      </c>
      <c r="I9" s="80"/>
      <c r="J9" s="220"/>
      <c r="K9" s="49"/>
    </row>
    <row r="10" spans="1:11" ht="30" customHeight="1" x14ac:dyDescent="0.2">
      <c r="A10" s="168">
        <f>Schedule!A13</f>
        <v>9</v>
      </c>
      <c r="B10" s="169">
        <f>Schedule!B13</f>
        <v>45678</v>
      </c>
      <c r="C10" s="170">
        <f>Schedule!C13</f>
        <v>45678</v>
      </c>
      <c r="D10" s="171" t="str">
        <f>Schedule!D13</f>
        <v>C</v>
      </c>
      <c r="E10" s="172" t="str">
        <f>Schedule!E13</f>
        <v>-</v>
      </c>
      <c r="F10" s="172" t="str">
        <f>Schedule!F13</f>
        <v>-</v>
      </c>
      <c r="G10" s="169" t="str">
        <f>Schedule!G13</f>
        <v>At sea</v>
      </c>
      <c r="H10" s="191" t="str">
        <f>Schedule!H13</f>
        <v>-</v>
      </c>
      <c r="I10" s="220" t="s">
        <v>306</v>
      </c>
      <c r="J10" s="227" t="s">
        <v>309</v>
      </c>
      <c r="K10" s="49"/>
    </row>
    <row r="11" spans="1:11" ht="30" customHeight="1" x14ac:dyDescent="0.2">
      <c r="A11" s="168">
        <f>Schedule!A14</f>
        <v>10</v>
      </c>
      <c r="B11" s="169">
        <f>Schedule!B14</f>
        <v>45679</v>
      </c>
      <c r="C11" s="170">
        <f>Schedule!C14</f>
        <v>45679</v>
      </c>
      <c r="D11" s="171" t="str">
        <f>Schedule!D14</f>
        <v>C</v>
      </c>
      <c r="E11" s="172" t="str">
        <f>Schedule!E14</f>
        <v>-</v>
      </c>
      <c r="F11" s="172" t="str">
        <f>Schedule!F14</f>
        <v>-</v>
      </c>
      <c r="G11" s="169" t="str">
        <f>Schedule!G14</f>
        <v>At sea</v>
      </c>
      <c r="H11" s="169" t="str">
        <f>Schedule!H14</f>
        <v>-</v>
      </c>
      <c r="I11" s="82"/>
      <c r="J11" s="49"/>
      <c r="K11" s="49"/>
    </row>
    <row r="12" spans="1:11" ht="30" customHeight="1" x14ac:dyDescent="0.2">
      <c r="A12" s="168">
        <f>Schedule!A15</f>
        <v>11</v>
      </c>
      <c r="B12" s="169">
        <f>Schedule!B15</f>
        <v>45680</v>
      </c>
      <c r="C12" s="170">
        <f>Schedule!C15</f>
        <v>45680</v>
      </c>
      <c r="D12" s="171" t="str">
        <f>Schedule!D15</f>
        <v>C</v>
      </c>
      <c r="E12" s="172" t="str">
        <f>Schedule!E15</f>
        <v>-</v>
      </c>
      <c r="F12" s="172" t="str">
        <f>Schedule!F15</f>
        <v>-</v>
      </c>
      <c r="G12" s="169" t="str">
        <f>Schedule!G15</f>
        <v>At sea</v>
      </c>
      <c r="H12" s="169" t="str">
        <f>Schedule!H15</f>
        <v>-</v>
      </c>
      <c r="I12" s="80"/>
      <c r="J12" s="49"/>
      <c r="K12" s="49"/>
    </row>
    <row r="13" spans="1:11" ht="30" customHeight="1" x14ac:dyDescent="0.2">
      <c r="A13" s="168">
        <f>Schedule!A16</f>
        <v>12</v>
      </c>
      <c r="B13" s="169">
        <f>Schedule!B16</f>
        <v>45681</v>
      </c>
      <c r="C13" s="170">
        <f>Schedule!C16</f>
        <v>45681</v>
      </c>
      <c r="D13" s="171" t="str">
        <f>Schedule!D16</f>
        <v>C</v>
      </c>
      <c r="E13" s="172" t="str">
        <f>Schedule!E16</f>
        <v>-</v>
      </c>
      <c r="F13" s="172" t="str">
        <f>Schedule!F16</f>
        <v>-</v>
      </c>
      <c r="G13" s="169" t="str">
        <f>Schedule!G16</f>
        <v>At sea</v>
      </c>
      <c r="H13" s="169" t="str">
        <f>Schedule!H16</f>
        <v>-</v>
      </c>
      <c r="I13" s="80"/>
      <c r="J13" s="80"/>
      <c r="K13" s="49"/>
    </row>
    <row r="14" spans="1:11" ht="30" customHeight="1" x14ac:dyDescent="0.2">
      <c r="A14" s="168">
        <f>Schedule!A17</f>
        <v>13</v>
      </c>
      <c r="B14" s="169">
        <f>Schedule!B17</f>
        <v>45682</v>
      </c>
      <c r="C14" s="170">
        <f>Schedule!C17</f>
        <v>45682</v>
      </c>
      <c r="D14" s="171" t="str">
        <f>Schedule!D17</f>
        <v>C</v>
      </c>
      <c r="E14" s="172" t="str">
        <f>Schedule!E17</f>
        <v>-</v>
      </c>
      <c r="F14" s="172" t="str">
        <f>Schedule!F17</f>
        <v>-</v>
      </c>
      <c r="G14" s="169" t="str">
        <f>Schedule!G17</f>
        <v>At sea</v>
      </c>
      <c r="H14" s="169" t="str">
        <f>Schedule!H17</f>
        <v>-</v>
      </c>
      <c r="I14" s="196"/>
      <c r="J14" s="80"/>
      <c r="K14" s="49"/>
    </row>
    <row r="15" spans="1:11" ht="30" customHeight="1" thickBot="1" x14ac:dyDescent="0.25">
      <c r="A15" s="168">
        <f>Schedule!A18</f>
        <v>14</v>
      </c>
      <c r="B15" s="169">
        <f>Schedule!B18</f>
        <v>45683</v>
      </c>
      <c r="C15" s="170">
        <f>Schedule!C18</f>
        <v>45683</v>
      </c>
      <c r="D15" s="171" t="str">
        <f>Schedule!D18</f>
        <v>C</v>
      </c>
      <c r="E15" s="172" t="str">
        <f>Schedule!E18</f>
        <v>-</v>
      </c>
      <c r="F15" s="172" t="str">
        <f>Schedule!F18</f>
        <v>-</v>
      </c>
      <c r="G15" s="169" t="str">
        <f>Schedule!G18</f>
        <v>At sea</v>
      </c>
      <c r="H15" s="190" t="str">
        <f>Schedule!H18</f>
        <v>-</v>
      </c>
      <c r="I15" s="80"/>
      <c r="J15" s="80"/>
      <c r="K15" s="49"/>
    </row>
    <row r="16" spans="1:11" ht="30" customHeight="1" x14ac:dyDescent="0.2">
      <c r="A16" s="168">
        <f>Schedule!A19</f>
        <v>15</v>
      </c>
      <c r="B16" s="169">
        <f>Schedule!B19</f>
        <v>45684</v>
      </c>
      <c r="C16" s="170">
        <f>Schedule!C19</f>
        <v>45684</v>
      </c>
      <c r="D16" s="171" t="str">
        <f>Schedule!D19</f>
        <v>B</v>
      </c>
      <c r="E16" s="172">
        <f>Schedule!E19</f>
        <v>0.54166666666666663</v>
      </c>
      <c r="F16" s="172">
        <f>Schedule!F19</f>
        <v>0.83333333333333337</v>
      </c>
      <c r="G16" s="189" t="str">
        <f>Schedule!G19</f>
        <v>Bridgetown</v>
      </c>
      <c r="H16" s="192" t="str">
        <f>Schedule!H19</f>
        <v>BBBGI</v>
      </c>
      <c r="I16" s="80"/>
      <c r="J16" s="80"/>
      <c r="K16" s="49"/>
    </row>
    <row r="17" spans="1:11" ht="30" customHeight="1" x14ac:dyDescent="0.2">
      <c r="A17" s="168">
        <f>Schedule!A20</f>
        <v>16</v>
      </c>
      <c r="B17" s="169">
        <f>Schedule!B20</f>
        <v>45685</v>
      </c>
      <c r="C17" s="170">
        <f>Schedule!C20</f>
        <v>45685</v>
      </c>
      <c r="D17" s="171" t="str">
        <f>Schedule!D20</f>
        <v>B</v>
      </c>
      <c r="E17" s="172">
        <f>Schedule!E20</f>
        <v>0.33333333333333331</v>
      </c>
      <c r="F17" s="172">
        <f>Schedule!F20</f>
        <v>0.83333333333333337</v>
      </c>
      <c r="G17" s="189" t="str">
        <f>Schedule!G20</f>
        <v>St. George's</v>
      </c>
      <c r="H17" s="193" t="str">
        <f>Schedule!H20</f>
        <v>GDSTG</v>
      </c>
      <c r="I17" s="80"/>
      <c r="J17" s="80"/>
      <c r="K17" s="49"/>
    </row>
    <row r="18" spans="1:11" ht="30" customHeight="1" thickBot="1" x14ac:dyDescent="0.25">
      <c r="A18" s="168">
        <f>Schedule!A21</f>
        <v>17</v>
      </c>
      <c r="B18" s="169">
        <f>Schedule!B21</f>
        <v>45686</v>
      </c>
      <c r="C18" s="170">
        <f>Schedule!C21</f>
        <v>45686</v>
      </c>
      <c r="D18" s="171" t="str">
        <f>Schedule!D21</f>
        <v>B</v>
      </c>
      <c r="E18" s="172">
        <f>Schedule!E21</f>
        <v>0.33333333333333331</v>
      </c>
      <c r="F18" s="172">
        <f>Schedule!F21</f>
        <v>0.70833333333333337</v>
      </c>
      <c r="G18" s="189" t="str">
        <f>Schedule!G21</f>
        <v>Scarborough</v>
      </c>
      <c r="H18" s="194" t="str">
        <f>Schedule!H21</f>
        <v>TTSCA</v>
      </c>
      <c r="I18" s="80"/>
      <c r="J18" s="80"/>
      <c r="K18" s="49"/>
    </row>
    <row r="19" spans="1:11" ht="30" customHeight="1" x14ac:dyDescent="0.2">
      <c r="A19" s="168">
        <f>Schedule!A22</f>
        <v>18</v>
      </c>
      <c r="B19" s="169">
        <f>Schedule!B22</f>
        <v>45687</v>
      </c>
      <c r="C19" s="170">
        <f>Schedule!C22</f>
        <v>45687</v>
      </c>
      <c r="D19" s="171" t="str">
        <f>Schedule!D22</f>
        <v>C</v>
      </c>
      <c r="E19" s="172" t="str">
        <f>Schedule!E22</f>
        <v>-</v>
      </c>
      <c r="F19" s="172" t="str">
        <f>Schedule!F22</f>
        <v>-</v>
      </c>
      <c r="G19" s="169" t="str">
        <f>Schedule!G22</f>
        <v>At sea</v>
      </c>
      <c r="H19" s="191" t="str">
        <f>Schedule!H22</f>
        <v>-</v>
      </c>
      <c r="I19" s="249" t="s">
        <v>312</v>
      </c>
      <c r="J19" s="249" t="s">
        <v>313</v>
      </c>
      <c r="K19" s="49"/>
    </row>
    <row r="20" spans="1:11" ht="30" customHeight="1" x14ac:dyDescent="0.2">
      <c r="A20" s="168">
        <f>Schedule!A23</f>
        <v>19</v>
      </c>
      <c r="B20" s="169">
        <f>Schedule!B23</f>
        <v>45688</v>
      </c>
      <c r="C20" s="170">
        <f>Schedule!C23</f>
        <v>45688</v>
      </c>
      <c r="D20" s="171" t="str">
        <f>Schedule!D23</f>
        <v>A</v>
      </c>
      <c r="E20" s="172">
        <f>Schedule!E23</f>
        <v>0.45833333333333331</v>
      </c>
      <c r="F20" s="172">
        <f>Schedule!F23</f>
        <v>0.70833333333333337</v>
      </c>
      <c r="G20" s="169" t="str">
        <f>Schedule!G23</f>
        <v>Iles du Salut</v>
      </c>
      <c r="H20" s="169" t="str">
        <f>Schedule!H23</f>
        <v>GF***</v>
      </c>
      <c r="I20" s="80"/>
      <c r="J20" s="80"/>
      <c r="K20" s="79"/>
    </row>
    <row r="21" spans="1:11" ht="30" customHeight="1" x14ac:dyDescent="0.2">
      <c r="A21" s="168">
        <f>Schedule!A24</f>
        <v>20</v>
      </c>
      <c r="B21" s="169">
        <f>Schedule!B24</f>
        <v>45689</v>
      </c>
      <c r="C21" s="170">
        <f>Schedule!C24</f>
        <v>45689</v>
      </c>
      <c r="D21" s="171" t="str">
        <f>Schedule!D24</f>
        <v>C</v>
      </c>
      <c r="E21" s="172" t="str">
        <f>Schedule!E24</f>
        <v>-</v>
      </c>
      <c r="F21" s="172" t="str">
        <f>Schedule!F24</f>
        <v>-</v>
      </c>
      <c r="G21" s="169" t="str">
        <f>Schedule!G24</f>
        <v>At sea</v>
      </c>
      <c r="H21" s="169" t="str">
        <f>Schedule!H24</f>
        <v>-</v>
      </c>
      <c r="I21" s="80"/>
      <c r="J21" s="229" t="s">
        <v>295</v>
      </c>
      <c r="K21" s="49"/>
    </row>
    <row r="22" spans="1:11" ht="30" customHeight="1" thickBot="1" x14ac:dyDescent="0.25">
      <c r="A22" s="168">
        <f>Schedule!A25</f>
        <v>21</v>
      </c>
      <c r="B22" s="169">
        <f>Schedule!B25</f>
        <v>45690</v>
      </c>
      <c r="C22" s="170">
        <f>Schedule!C25</f>
        <v>45690</v>
      </c>
      <c r="D22" s="171" t="str">
        <f>Schedule!D25</f>
        <v>C</v>
      </c>
      <c r="E22" s="172" t="str">
        <f>Schedule!E25</f>
        <v>-</v>
      </c>
      <c r="F22" s="172" t="str">
        <f>Schedule!F25</f>
        <v>-</v>
      </c>
      <c r="G22" s="169" t="str">
        <f>Schedule!G25</f>
        <v>At sea</v>
      </c>
      <c r="H22" s="190" t="str">
        <f>Schedule!H25</f>
        <v>-</v>
      </c>
      <c r="I22" s="80"/>
      <c r="J22" s="80"/>
      <c r="K22" s="49"/>
    </row>
    <row r="23" spans="1:11" ht="30" customHeight="1" x14ac:dyDescent="0.2">
      <c r="A23" s="168">
        <f>Schedule!A26</f>
        <v>22</v>
      </c>
      <c r="B23" s="169">
        <f>Schedule!B26</f>
        <v>45691</v>
      </c>
      <c r="C23" s="170">
        <f>Schedule!C26</f>
        <v>45691</v>
      </c>
      <c r="D23" s="171" t="str">
        <f>Schedule!D26</f>
        <v>B</v>
      </c>
      <c r="E23" s="172">
        <f>Schedule!E26</f>
        <v>0.5</v>
      </c>
      <c r="F23" s="172">
        <f>Schedule!F26</f>
        <v>0.91666666666666663</v>
      </c>
      <c r="G23" s="189" t="str">
        <f>Schedule!G26</f>
        <v>Fortaleza</v>
      </c>
      <c r="H23" s="192" t="str">
        <f>Schedule!H26</f>
        <v>BRFOR</v>
      </c>
      <c r="I23" s="250" t="s">
        <v>310</v>
      </c>
      <c r="J23" s="221"/>
      <c r="K23" s="49"/>
    </row>
    <row r="24" spans="1:11" ht="30" customHeight="1" x14ac:dyDescent="0.2">
      <c r="A24" s="168">
        <f>Schedule!A27</f>
        <v>23</v>
      </c>
      <c r="B24" s="169">
        <f>Schedule!B27</f>
        <v>45692</v>
      </c>
      <c r="C24" s="170">
        <f>Schedule!C27</f>
        <v>45692</v>
      </c>
      <c r="D24" s="171" t="str">
        <f>Schedule!D27</f>
        <v>C</v>
      </c>
      <c r="E24" s="172">
        <f>Schedule!E27</f>
        <v>0</v>
      </c>
      <c r="F24" s="172">
        <f>Schedule!F27</f>
        <v>0</v>
      </c>
      <c r="G24" s="189" t="str">
        <f>Schedule!G27</f>
        <v>At sea</v>
      </c>
      <c r="H24" s="193" t="str">
        <f>Schedule!H27</f>
        <v>-</v>
      </c>
      <c r="I24" s="221" t="s">
        <v>292</v>
      </c>
      <c r="J24" s="223" t="s">
        <v>307</v>
      </c>
      <c r="K24" s="104"/>
    </row>
    <row r="25" spans="1:11" ht="30" customHeight="1" x14ac:dyDescent="0.2">
      <c r="A25" s="168">
        <f>Schedule!A28</f>
        <v>24</v>
      </c>
      <c r="B25" s="169">
        <f>Schedule!B28</f>
        <v>45693</v>
      </c>
      <c r="C25" s="170">
        <f>Schedule!C28</f>
        <v>45693</v>
      </c>
      <c r="D25" s="171" t="str">
        <f>Schedule!D28</f>
        <v>B</v>
      </c>
      <c r="E25" s="172">
        <f>Schedule!E28</f>
        <v>0.33333333333333331</v>
      </c>
      <c r="F25" s="172">
        <f>Schedule!F28</f>
        <v>0.95833333333333337</v>
      </c>
      <c r="G25" s="189" t="str">
        <f>Schedule!G28</f>
        <v>Recife</v>
      </c>
      <c r="H25" s="193" t="str">
        <f>Schedule!H28</f>
        <v>BRREC</v>
      </c>
      <c r="I25" s="226" t="s">
        <v>302</v>
      </c>
      <c r="J25" s="223" t="s">
        <v>308</v>
      </c>
      <c r="K25" s="119"/>
    </row>
    <row r="26" spans="1:11" ht="30" customHeight="1" x14ac:dyDescent="0.2">
      <c r="A26" s="168">
        <f>Schedule!A29</f>
        <v>25</v>
      </c>
      <c r="B26" s="169">
        <f>Schedule!B29</f>
        <v>45694</v>
      </c>
      <c r="C26" s="170">
        <f>Schedule!C29</f>
        <v>45694</v>
      </c>
      <c r="D26" s="171" t="str">
        <f>Schedule!D29</f>
        <v>C</v>
      </c>
      <c r="E26" s="172" t="str">
        <f>Schedule!E29</f>
        <v>-</v>
      </c>
      <c r="F26" s="172" t="str">
        <f>Schedule!F29</f>
        <v>-</v>
      </c>
      <c r="G26" s="189" t="str">
        <f>Schedule!G29</f>
        <v>At sea</v>
      </c>
      <c r="H26" s="193" t="str">
        <f>Schedule!H29</f>
        <v>-</v>
      </c>
      <c r="I26" s="226" t="s">
        <v>301</v>
      </c>
      <c r="J26" s="103"/>
      <c r="K26" s="119"/>
    </row>
    <row r="27" spans="1:11" ht="30" customHeight="1" x14ac:dyDescent="0.2">
      <c r="A27" s="168">
        <f>Schedule!A30</f>
        <v>26</v>
      </c>
      <c r="B27" s="169">
        <f>Schedule!B30</f>
        <v>45695</v>
      </c>
      <c r="C27" s="170">
        <f>Schedule!C30</f>
        <v>45695</v>
      </c>
      <c r="D27" s="171" t="str">
        <f>Schedule!D30</f>
        <v>B</v>
      </c>
      <c r="E27" s="172">
        <f>Schedule!E30</f>
        <v>0.33333333333333331</v>
      </c>
      <c r="F27" s="172">
        <f>Schedule!F30</f>
        <v>0.75</v>
      </c>
      <c r="G27" s="189" t="str">
        <f>Schedule!G30</f>
        <v>Salvador Bahia</v>
      </c>
      <c r="H27" s="193" t="str">
        <f>Schedule!H30</f>
        <v>BRSSA</v>
      </c>
      <c r="I27" s="196"/>
      <c r="J27" s="103"/>
      <c r="K27" s="119"/>
    </row>
    <row r="28" spans="1:11" ht="30" customHeight="1" x14ac:dyDescent="0.2">
      <c r="A28" s="168">
        <f>Schedule!A31</f>
        <v>27</v>
      </c>
      <c r="B28" s="169">
        <f>Schedule!B31</f>
        <v>45696</v>
      </c>
      <c r="C28" s="170">
        <f>Schedule!C31</f>
        <v>45696</v>
      </c>
      <c r="D28" s="171" t="str">
        <f>Schedule!D31</f>
        <v>C</v>
      </c>
      <c r="E28" s="172" t="str">
        <f>Schedule!E31</f>
        <v>-</v>
      </c>
      <c r="F28" s="172" t="str">
        <f>Schedule!F31</f>
        <v>-</v>
      </c>
      <c r="G28" s="189" t="str">
        <f>Schedule!G31</f>
        <v>At sea</v>
      </c>
      <c r="H28" s="193" t="str">
        <f>Schedule!H31</f>
        <v>-</v>
      </c>
      <c r="I28" s="224" t="s">
        <v>298</v>
      </c>
      <c r="J28" s="222" t="s">
        <v>296</v>
      </c>
      <c r="K28" s="218" t="s">
        <v>297</v>
      </c>
    </row>
    <row r="29" spans="1:11" ht="30" customHeight="1" x14ac:dyDescent="0.2">
      <c r="A29" s="168">
        <f>Schedule!A32</f>
        <v>28</v>
      </c>
      <c r="B29" s="169">
        <f>Schedule!B32</f>
        <v>45697</v>
      </c>
      <c r="C29" s="170">
        <f>Schedule!C32</f>
        <v>45697</v>
      </c>
      <c r="D29" s="171" t="str">
        <f>Schedule!D32</f>
        <v>A</v>
      </c>
      <c r="E29" s="172">
        <f>Schedule!E32</f>
        <v>0.58333333333333337</v>
      </c>
      <c r="F29" s="172">
        <f>Schedule!F32</f>
        <v>0.91666666666666663</v>
      </c>
      <c r="G29" s="189" t="str">
        <f>Schedule!G32</f>
        <v>Buzios</v>
      </c>
      <c r="H29" s="193" t="str">
        <f>Schedule!H32</f>
        <v>BRBZC</v>
      </c>
      <c r="I29" s="196"/>
      <c r="J29" s="225" t="s">
        <v>300</v>
      </c>
      <c r="K29" s="119"/>
    </row>
    <row r="30" spans="1:11" ht="30" customHeight="1" x14ac:dyDescent="0.2">
      <c r="A30" s="168">
        <f>Schedule!A33</f>
        <v>29</v>
      </c>
      <c r="B30" s="169">
        <f>Schedule!B33</f>
        <v>45698</v>
      </c>
      <c r="C30" s="170">
        <f>Schedule!C33</f>
        <v>45698</v>
      </c>
      <c r="D30" s="171" t="str">
        <f>Schedule!D33</f>
        <v>B</v>
      </c>
      <c r="E30" s="172">
        <f>Schedule!E33</f>
        <v>0.33333333333333331</v>
      </c>
      <c r="F30" s="172" t="str">
        <f>Schedule!F33</f>
        <v>-</v>
      </c>
      <c r="G30" s="189" t="str">
        <f>Schedule!G33</f>
        <v>Rio de Janeiro</v>
      </c>
      <c r="H30" s="193" t="str">
        <f>Schedule!H33</f>
        <v>BRRIO</v>
      </c>
      <c r="I30" s="224" t="s">
        <v>299</v>
      </c>
      <c r="J30" s="103"/>
      <c r="K30" s="119"/>
    </row>
    <row r="31" spans="1:11" s="5" customFormat="1" ht="30" customHeight="1" thickBot="1" x14ac:dyDescent="0.25">
      <c r="A31" s="163">
        <f>Schedule!A34</f>
        <v>1</v>
      </c>
      <c r="B31" s="164">
        <f>Schedule!B34</f>
        <v>45699</v>
      </c>
      <c r="C31" s="165">
        <f>Schedule!C34</f>
        <v>45699</v>
      </c>
      <c r="D31" s="166" t="str">
        <f>Schedule!D34</f>
        <v>B</v>
      </c>
      <c r="E31" s="167" t="str">
        <f>Schedule!E34</f>
        <v>-</v>
      </c>
      <c r="F31" s="167" t="str">
        <f>Schedule!F34</f>
        <v>-</v>
      </c>
      <c r="G31" s="195" t="str">
        <f>Schedule!G34</f>
        <v>RIO DE JANEIRO</v>
      </c>
      <c r="H31" s="197" t="str">
        <f>Schedule!H34</f>
        <v>BRRIO</v>
      </c>
      <c r="I31" s="230" t="s">
        <v>311</v>
      </c>
      <c r="J31" s="121"/>
      <c r="K31" s="120"/>
    </row>
  </sheetData>
  <sheetProtection formatColumns="0" formatRows="0" selectLockedCells="1" sort="0" autoFilter="0"/>
  <protectedRanges>
    <protectedRange sqref="J14 K2 J3:K10 I2:I9" name="Range1"/>
    <protectedRange sqref="J2" name="Range1_1"/>
  </protectedRanges>
  <pageMargins left="0.48" right="0.25" top="0.44" bottom="0.47" header="0.3" footer="0.3"/>
  <pageSetup paperSize="9" scale="78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69"/>
  <sheetViews>
    <sheetView zoomScale="115" zoomScaleNormal="115" workbookViewId="0">
      <selection activeCell="M9" sqref="M9"/>
    </sheetView>
  </sheetViews>
  <sheetFormatPr defaultColWidth="11.42578125" defaultRowHeight="12.75" x14ac:dyDescent="0.2"/>
  <cols>
    <col min="1" max="1" width="11.42578125" style="153"/>
    <col min="2" max="3" width="10.42578125" style="154" customWidth="1"/>
    <col min="4" max="4" width="6.7109375" style="155" customWidth="1"/>
    <col min="5" max="5" width="6.7109375" style="156" customWidth="1"/>
    <col min="6" max="6" width="6.7109375" style="157" customWidth="1"/>
    <col min="7" max="7" width="16.85546875" style="157" customWidth="1"/>
    <col min="8" max="8" width="6.7109375" style="158" customWidth="1"/>
    <col min="9" max="9" width="6.7109375" style="7" customWidth="1"/>
    <col min="10" max="10" width="32.85546875" style="7" customWidth="1"/>
    <col min="11" max="11" width="6.7109375" style="7" customWidth="1"/>
    <col min="12" max="12" width="6.7109375" style="14" customWidth="1"/>
    <col min="13" max="13" width="6.7109375" style="35" customWidth="1"/>
    <col min="14" max="15" width="6.7109375" style="9" customWidth="1"/>
    <col min="16" max="16" width="6.7109375" style="19" customWidth="1"/>
    <col min="17" max="20" width="6.7109375" style="8" customWidth="1"/>
    <col min="21" max="21" width="22.7109375" style="8" customWidth="1"/>
    <col min="22" max="22" width="6.7109375" style="16" customWidth="1"/>
    <col min="23" max="23" width="26.7109375" style="7" customWidth="1"/>
    <col min="24" max="24" width="22.28515625" style="7" customWidth="1"/>
    <col min="25" max="16384" width="11.42578125" style="7"/>
  </cols>
  <sheetData>
    <row r="1" spans="1:43" s="46" customFormat="1" ht="24" customHeight="1" x14ac:dyDescent="0.2">
      <c r="A1" s="138" t="s">
        <v>120</v>
      </c>
      <c r="B1" s="138" t="s">
        <v>2</v>
      </c>
      <c r="C1" s="139" t="s">
        <v>3</v>
      </c>
      <c r="D1" s="140" t="s">
        <v>4</v>
      </c>
      <c r="E1" s="141" t="s">
        <v>5</v>
      </c>
      <c r="F1" s="141" t="s">
        <v>6</v>
      </c>
      <c r="G1" s="142" t="s">
        <v>23</v>
      </c>
      <c r="H1" s="142" t="s">
        <v>7</v>
      </c>
      <c r="I1" s="36" t="s">
        <v>8</v>
      </c>
      <c r="J1" s="36" t="s">
        <v>0</v>
      </c>
      <c r="K1" s="37" t="s">
        <v>21</v>
      </c>
      <c r="L1" s="38" t="s">
        <v>10</v>
      </c>
      <c r="M1" s="39" t="s">
        <v>12</v>
      </c>
      <c r="N1" s="39" t="s">
        <v>13</v>
      </c>
      <c r="O1" s="40" t="s">
        <v>9</v>
      </c>
      <c r="P1" s="41" t="s">
        <v>14</v>
      </c>
      <c r="Q1" s="41" t="s">
        <v>15</v>
      </c>
      <c r="R1" s="41" t="s">
        <v>16</v>
      </c>
      <c r="S1" s="41" t="s">
        <v>35</v>
      </c>
      <c r="T1" s="42" t="s">
        <v>17</v>
      </c>
      <c r="U1" s="43" t="s">
        <v>18</v>
      </c>
      <c r="V1" s="44" t="s">
        <v>19</v>
      </c>
      <c r="W1" s="43" t="s">
        <v>20</v>
      </c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</row>
    <row r="2" spans="1:43" s="74" customFormat="1" ht="21" customHeight="1" x14ac:dyDescent="0.2">
      <c r="A2" s="143">
        <v>128.12700000000001</v>
      </c>
      <c r="B2" s="144">
        <f>Schedule!B9</f>
        <v>45674</v>
      </c>
      <c r="C2" s="145">
        <f>Schedule!C9</f>
        <v>45674</v>
      </c>
      <c r="D2" s="144" t="str">
        <f>Schedule!D9</f>
        <v>B</v>
      </c>
      <c r="E2" s="146">
        <f>Schedule!E9</f>
        <v>0.33333333333333331</v>
      </c>
      <c r="F2" s="146">
        <f>Schedule!F9</f>
        <v>0.5625</v>
      </c>
      <c r="G2" s="144" t="str">
        <f>Schedule!G9</f>
        <v>Vigo</v>
      </c>
      <c r="H2" s="144" t="str">
        <f>Schedule!H9</f>
        <v>ESVGO</v>
      </c>
      <c r="I2" s="75" t="s">
        <v>157</v>
      </c>
      <c r="J2" s="63" t="s">
        <v>122</v>
      </c>
      <c r="K2" s="64">
        <v>69</v>
      </c>
      <c r="L2" s="65">
        <v>0.35416666666666669</v>
      </c>
      <c r="M2" s="66">
        <f>Table1[[#This Row],[Depart]]+Table1[[#This Row],[Dur''n]]</f>
        <v>0.52083333333333337</v>
      </c>
      <c r="N2" s="66">
        <v>0.16666666666666666</v>
      </c>
      <c r="O2" s="67">
        <v>30</v>
      </c>
      <c r="P2" s="68"/>
      <c r="Q2" s="69"/>
      <c r="R2" s="69">
        <v>1</v>
      </c>
      <c r="S2" s="70">
        <v>50</v>
      </c>
      <c r="T2" s="70" t="s">
        <v>156</v>
      </c>
      <c r="U2" s="71"/>
      <c r="V2" s="72" t="s">
        <v>78</v>
      </c>
      <c r="W2" s="6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</row>
    <row r="3" spans="1:43" s="74" customFormat="1" ht="21" customHeight="1" x14ac:dyDescent="0.2">
      <c r="A3" s="143">
        <v>128.12700000000001</v>
      </c>
      <c r="B3" s="144">
        <f>Schedule!B9</f>
        <v>45674</v>
      </c>
      <c r="C3" s="145">
        <f>Schedule!C9</f>
        <v>45674</v>
      </c>
      <c r="D3" s="144" t="str">
        <f>Schedule!D9</f>
        <v>B</v>
      </c>
      <c r="E3" s="146">
        <f>Schedule!E9</f>
        <v>0.33333333333333331</v>
      </c>
      <c r="F3" s="146">
        <f>Schedule!F9</f>
        <v>0.5625</v>
      </c>
      <c r="G3" s="144" t="str">
        <f>Schedule!G9</f>
        <v>Vigo</v>
      </c>
      <c r="H3" s="144" t="str">
        <f>Schedule!H9</f>
        <v>ESVGO</v>
      </c>
      <c r="I3" s="63" t="s">
        <v>158</v>
      </c>
      <c r="J3" s="63" t="s">
        <v>123</v>
      </c>
      <c r="K3" s="64">
        <v>49</v>
      </c>
      <c r="L3" s="128">
        <v>0.3611111111111111</v>
      </c>
      <c r="M3" s="66">
        <f>Table1[[#This Row],[Depart]]+Table1[[#This Row],[Dur''n]]</f>
        <v>0.52777777777777779</v>
      </c>
      <c r="N3" s="66">
        <v>0.16666666666666666</v>
      </c>
      <c r="O3" s="67">
        <v>65</v>
      </c>
      <c r="P3" s="68"/>
      <c r="Q3" s="69"/>
      <c r="R3" s="69">
        <v>2</v>
      </c>
      <c r="S3" s="70">
        <v>100</v>
      </c>
      <c r="T3" s="70" t="s">
        <v>1</v>
      </c>
      <c r="U3" s="71"/>
      <c r="V3" s="72"/>
      <c r="W3" s="6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</row>
    <row r="4" spans="1:43" s="74" customFormat="1" ht="24.95" customHeight="1" x14ac:dyDescent="0.2">
      <c r="A4" s="143">
        <v>128.12700000000001</v>
      </c>
      <c r="B4" s="144">
        <f>Schedule!B9</f>
        <v>45674</v>
      </c>
      <c r="C4" s="145">
        <f>Schedule!C9</f>
        <v>45674</v>
      </c>
      <c r="D4" s="144" t="str">
        <f>Schedule!D9</f>
        <v>B</v>
      </c>
      <c r="E4" s="146">
        <f>Schedule!E9</f>
        <v>0.33333333333333331</v>
      </c>
      <c r="F4" s="146">
        <f>Schedule!F9</f>
        <v>0.5625</v>
      </c>
      <c r="G4" s="144" t="str">
        <f>Schedule!G9</f>
        <v>Vigo</v>
      </c>
      <c r="H4" s="144" t="str">
        <f>Schedule!H9</f>
        <v>ESVGO</v>
      </c>
      <c r="I4" s="75" t="s">
        <v>159</v>
      </c>
      <c r="J4" s="63" t="s">
        <v>77</v>
      </c>
      <c r="K4" s="64">
        <v>39</v>
      </c>
      <c r="L4" s="65">
        <v>0.375</v>
      </c>
      <c r="M4" s="66">
        <f>Table1[[#This Row],[Depart]]+Table1[[#This Row],[Dur''n]]</f>
        <v>0.5</v>
      </c>
      <c r="N4" s="66">
        <v>0.125</v>
      </c>
      <c r="O4" s="67">
        <v>89</v>
      </c>
      <c r="P4" s="68"/>
      <c r="Q4" s="69"/>
      <c r="R4" s="69">
        <v>2</v>
      </c>
      <c r="S4" s="70">
        <v>100</v>
      </c>
      <c r="T4" s="70" t="s">
        <v>1</v>
      </c>
      <c r="U4" s="71"/>
      <c r="V4" s="72"/>
      <c r="W4" s="6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</row>
    <row r="5" spans="1:43" s="74" customFormat="1" ht="24.95" customHeight="1" x14ac:dyDescent="0.2">
      <c r="A5" s="143">
        <v>128.12700000000001</v>
      </c>
      <c r="B5" s="144">
        <f>Schedule!B$9</f>
        <v>45674</v>
      </c>
      <c r="C5" s="145">
        <f>Schedule!C$9</f>
        <v>45674</v>
      </c>
      <c r="D5" s="144" t="str">
        <f>Schedule!D$9</f>
        <v>B</v>
      </c>
      <c r="E5" s="146">
        <f>Schedule!E$9</f>
        <v>0.33333333333333331</v>
      </c>
      <c r="F5" s="146">
        <f>Schedule!F$9</f>
        <v>0.5625</v>
      </c>
      <c r="G5" s="144" t="str">
        <f>Schedule!G$9</f>
        <v>Vigo</v>
      </c>
      <c r="H5" s="144" t="str">
        <f>Schedule!H$9</f>
        <v>ESVGO</v>
      </c>
      <c r="I5" s="63" t="s">
        <v>254</v>
      </c>
      <c r="J5" s="63" t="s">
        <v>255</v>
      </c>
      <c r="K5" s="64">
        <v>35</v>
      </c>
      <c r="L5" s="65">
        <v>0.36805555555555558</v>
      </c>
      <c r="M5" s="66">
        <f>Table1[[#This Row],[Depart]]+Table1[[#This Row],[Dur''n]]</f>
        <v>0.43055555555555558</v>
      </c>
      <c r="N5" s="66">
        <v>6.25E-2</v>
      </c>
      <c r="O5" s="67">
        <v>36</v>
      </c>
      <c r="P5" s="68"/>
      <c r="Q5" s="69"/>
      <c r="R5" s="69">
        <v>1</v>
      </c>
      <c r="S5" s="70">
        <v>50</v>
      </c>
      <c r="T5" s="70" t="s">
        <v>1</v>
      </c>
      <c r="U5" s="71"/>
      <c r="V5" s="72"/>
      <c r="W5" s="6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</row>
    <row r="6" spans="1:43" s="74" customFormat="1" ht="24.95" customHeight="1" x14ac:dyDescent="0.2">
      <c r="A6" s="143">
        <v>128.12700000000001</v>
      </c>
      <c r="B6" s="144">
        <f>Schedule!B10</f>
        <v>45675</v>
      </c>
      <c r="C6" s="145">
        <f>Schedule!C10</f>
        <v>45675</v>
      </c>
      <c r="D6" s="144" t="str">
        <f>Schedule!D10</f>
        <v>B</v>
      </c>
      <c r="E6" s="146">
        <f>Schedule!E10</f>
        <v>0.375</v>
      </c>
      <c r="F6" s="146">
        <f>Schedule!F10</f>
        <v>0.75</v>
      </c>
      <c r="G6" s="144" t="str">
        <f>Schedule!G10</f>
        <v>Lisbon</v>
      </c>
      <c r="H6" s="144" t="str">
        <f>Schedule!H10</f>
        <v>PTLIS</v>
      </c>
      <c r="I6" s="63" t="s">
        <v>160</v>
      </c>
      <c r="J6" s="63" t="s">
        <v>67</v>
      </c>
      <c r="K6" s="64">
        <v>59</v>
      </c>
      <c r="L6" s="65">
        <v>0.41666666666666669</v>
      </c>
      <c r="M6" s="66">
        <f>Table1[[#This Row],[Depart]]+Table1[[#This Row],[Dur''n]]</f>
        <v>0.625</v>
      </c>
      <c r="N6" s="66">
        <v>0.20833333333333334</v>
      </c>
      <c r="O6" s="67">
        <v>34</v>
      </c>
      <c r="P6" s="68"/>
      <c r="Q6" s="69"/>
      <c r="R6" s="69">
        <v>1</v>
      </c>
      <c r="S6" s="70">
        <v>80</v>
      </c>
      <c r="T6" s="70"/>
      <c r="U6" s="233" t="s">
        <v>289</v>
      </c>
      <c r="V6" s="72" t="s">
        <v>78</v>
      </c>
      <c r="W6" s="6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</row>
    <row r="7" spans="1:43" s="74" customFormat="1" ht="24.95" customHeight="1" x14ac:dyDescent="0.2">
      <c r="A7" s="143">
        <v>128.12700000000001</v>
      </c>
      <c r="B7" s="144">
        <f>Schedule!B10</f>
        <v>45675</v>
      </c>
      <c r="C7" s="145">
        <f>Schedule!C10</f>
        <v>45675</v>
      </c>
      <c r="D7" s="144" t="str">
        <f>Schedule!D10</f>
        <v>B</v>
      </c>
      <c r="E7" s="146">
        <f>Schedule!E10</f>
        <v>0.375</v>
      </c>
      <c r="F7" s="146">
        <f>Schedule!F10</f>
        <v>0.75</v>
      </c>
      <c r="G7" s="144" t="str">
        <f>Schedule!G10</f>
        <v>Lisbon</v>
      </c>
      <c r="H7" s="144" t="str">
        <f>Schedule!H10</f>
        <v>PTLIS</v>
      </c>
      <c r="I7" s="63" t="s">
        <v>161</v>
      </c>
      <c r="J7" s="63" t="s">
        <v>65</v>
      </c>
      <c r="K7" s="64">
        <v>59</v>
      </c>
      <c r="L7" s="65">
        <v>0.40277777777777773</v>
      </c>
      <c r="M7" s="66">
        <f>Table1[[#This Row],[Depart]]+Table1[[#This Row],[Dur''n]]</f>
        <v>0.56944444444444442</v>
      </c>
      <c r="N7" s="66">
        <v>0.16666666666666666</v>
      </c>
      <c r="O7" s="67">
        <v>43</v>
      </c>
      <c r="P7" s="68"/>
      <c r="Q7" s="69"/>
      <c r="R7" s="69">
        <v>1</v>
      </c>
      <c r="S7" s="70">
        <v>45</v>
      </c>
      <c r="T7" s="70"/>
      <c r="U7" s="71"/>
      <c r="V7" s="72" t="s">
        <v>78</v>
      </c>
      <c r="W7" s="6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</row>
    <row r="8" spans="1:43" s="74" customFormat="1" ht="24.95" customHeight="1" x14ac:dyDescent="0.2">
      <c r="A8" s="143">
        <v>128.12700000000001</v>
      </c>
      <c r="B8" s="144">
        <f>Schedule!B10</f>
        <v>45675</v>
      </c>
      <c r="C8" s="145">
        <f>Schedule!C10</f>
        <v>45675</v>
      </c>
      <c r="D8" s="144" t="str">
        <f>Schedule!D10</f>
        <v>B</v>
      </c>
      <c r="E8" s="146">
        <f>Schedule!E10</f>
        <v>0.375</v>
      </c>
      <c r="F8" s="146">
        <f>Schedule!F10</f>
        <v>0.75</v>
      </c>
      <c r="G8" s="144" t="str">
        <f>Schedule!G10</f>
        <v>Lisbon</v>
      </c>
      <c r="H8" s="144" t="str">
        <f>Schedule!H10</f>
        <v>PTLIS</v>
      </c>
      <c r="I8" s="63" t="s">
        <v>162</v>
      </c>
      <c r="J8" s="63" t="s">
        <v>64</v>
      </c>
      <c r="K8" s="64">
        <v>99</v>
      </c>
      <c r="L8" s="65">
        <v>0.39583333333333331</v>
      </c>
      <c r="M8" s="66">
        <f>Table1[[#This Row],[Depart]]+Table1[[#This Row],[Dur''n]]</f>
        <v>0.5625</v>
      </c>
      <c r="N8" s="66">
        <v>0.16666666666666666</v>
      </c>
      <c r="O8" s="67">
        <v>29</v>
      </c>
      <c r="P8" s="68"/>
      <c r="Q8" s="69"/>
      <c r="R8" s="69">
        <v>1</v>
      </c>
      <c r="S8" s="70">
        <v>40</v>
      </c>
      <c r="T8" s="70"/>
      <c r="U8" s="71" t="s">
        <v>256</v>
      </c>
      <c r="V8" s="72" t="s">
        <v>78</v>
      </c>
      <c r="W8" s="6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</row>
    <row r="9" spans="1:43" s="74" customFormat="1" ht="24.95" customHeight="1" x14ac:dyDescent="0.2">
      <c r="A9" s="143">
        <v>128.12700000000001</v>
      </c>
      <c r="B9" s="144">
        <f>Schedule!B10</f>
        <v>45675</v>
      </c>
      <c r="C9" s="145">
        <f>Schedule!C10</f>
        <v>45675</v>
      </c>
      <c r="D9" s="144" t="str">
        <f>Schedule!D10</f>
        <v>B</v>
      </c>
      <c r="E9" s="146">
        <f>Schedule!E10</f>
        <v>0.375</v>
      </c>
      <c r="F9" s="146">
        <f>Schedule!F10</f>
        <v>0.75</v>
      </c>
      <c r="G9" s="144" t="str">
        <f>Schedule!G10</f>
        <v>Lisbon</v>
      </c>
      <c r="H9" s="144" t="str">
        <f>Schedule!H10</f>
        <v>PTLIS</v>
      </c>
      <c r="I9" s="63" t="s">
        <v>163</v>
      </c>
      <c r="J9" s="63" t="s">
        <v>63</v>
      </c>
      <c r="K9" s="64">
        <v>49</v>
      </c>
      <c r="L9" s="65">
        <v>0.3888888888888889</v>
      </c>
      <c r="M9" s="66">
        <f>Table1[[#This Row],[Depart]]+Table1[[#This Row],[Dur''n]]</f>
        <v>0.55555555555555558</v>
      </c>
      <c r="N9" s="66">
        <v>0.16666666666666666</v>
      </c>
      <c r="O9" s="67">
        <v>28</v>
      </c>
      <c r="P9" s="68"/>
      <c r="Q9" s="69"/>
      <c r="R9" s="69">
        <v>1</v>
      </c>
      <c r="S9" s="70">
        <v>40</v>
      </c>
      <c r="T9" s="70"/>
      <c r="U9" s="71"/>
      <c r="V9" s="72"/>
      <c r="W9" s="6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</row>
    <row r="10" spans="1:43" s="74" customFormat="1" ht="24.95" customHeight="1" x14ac:dyDescent="0.2">
      <c r="A10" s="143">
        <v>128.12700000000001</v>
      </c>
      <c r="B10" s="144">
        <f>Schedule!B10</f>
        <v>45675</v>
      </c>
      <c r="C10" s="145">
        <f>Schedule!C10</f>
        <v>45675</v>
      </c>
      <c r="D10" s="144" t="str">
        <f>Schedule!D10</f>
        <v>B</v>
      </c>
      <c r="E10" s="146">
        <f>Schedule!E10</f>
        <v>0.375</v>
      </c>
      <c r="F10" s="146">
        <f>Schedule!F10</f>
        <v>0.75</v>
      </c>
      <c r="G10" s="144" t="str">
        <f>Schedule!G10</f>
        <v>Lisbon</v>
      </c>
      <c r="H10" s="144" t="str">
        <f>Schedule!H10</f>
        <v>PTLIS</v>
      </c>
      <c r="I10" s="63" t="s">
        <v>164</v>
      </c>
      <c r="J10" s="63" t="s">
        <v>66</v>
      </c>
      <c r="K10" s="64">
        <v>29</v>
      </c>
      <c r="L10" s="65">
        <v>0.4236111111111111</v>
      </c>
      <c r="M10" s="66">
        <f>Table1[[#This Row],[Depart]]+Table1[[#This Row],[Dur''n]]</f>
        <v>0.50694444444444442</v>
      </c>
      <c r="N10" s="66">
        <v>8.3333333333333329E-2</v>
      </c>
      <c r="O10" s="67">
        <v>41</v>
      </c>
      <c r="P10" s="68"/>
      <c r="Q10" s="69"/>
      <c r="R10" s="69">
        <v>1</v>
      </c>
      <c r="S10" s="70">
        <v>40</v>
      </c>
      <c r="T10" s="70"/>
      <c r="U10" s="71"/>
      <c r="V10" s="72"/>
      <c r="W10" s="6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</row>
    <row r="11" spans="1:43" s="74" customFormat="1" ht="24.95" customHeight="1" x14ac:dyDescent="0.2">
      <c r="A11" s="143">
        <v>128.12700000000001</v>
      </c>
      <c r="B11" s="144">
        <f>Schedule!B10</f>
        <v>45675</v>
      </c>
      <c r="C11" s="145">
        <f>Schedule!C10</f>
        <v>45675</v>
      </c>
      <c r="D11" s="144" t="str">
        <f>Schedule!D10</f>
        <v>B</v>
      </c>
      <c r="E11" s="146">
        <f>Schedule!E10</f>
        <v>0.375</v>
      </c>
      <c r="F11" s="146">
        <f>Schedule!F10</f>
        <v>0.75</v>
      </c>
      <c r="G11" s="144" t="str">
        <f>Schedule!G10</f>
        <v>Lisbon</v>
      </c>
      <c r="H11" s="144" t="str">
        <f>Schedule!H10</f>
        <v>PTLIS</v>
      </c>
      <c r="I11" s="63" t="s">
        <v>165</v>
      </c>
      <c r="J11" s="63" t="s">
        <v>69</v>
      </c>
      <c r="K11" s="64">
        <v>49</v>
      </c>
      <c r="L11" s="65">
        <v>0.39583333333333331</v>
      </c>
      <c r="M11" s="66">
        <f>Table1[[#This Row],[Depart]]+Table1[[#This Row],[Dur''n]]</f>
        <v>0.5</v>
      </c>
      <c r="N11" s="66">
        <v>0.10416666666666667</v>
      </c>
      <c r="O11" s="67">
        <v>36</v>
      </c>
      <c r="P11" s="68"/>
      <c r="Q11" s="69"/>
      <c r="R11" s="69">
        <v>2</v>
      </c>
      <c r="S11" s="70">
        <v>60</v>
      </c>
      <c r="T11" s="70"/>
      <c r="U11" s="71" t="s">
        <v>260</v>
      </c>
      <c r="V11" s="72" t="s">
        <v>78</v>
      </c>
      <c r="W11" s="6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</row>
    <row r="12" spans="1:43" s="74" customFormat="1" ht="24.95" customHeight="1" x14ac:dyDescent="0.2">
      <c r="A12" s="143">
        <v>128.12700000000001</v>
      </c>
      <c r="B12" s="144">
        <f>Schedule!B10</f>
        <v>45675</v>
      </c>
      <c r="C12" s="145">
        <f>Schedule!C10</f>
        <v>45675</v>
      </c>
      <c r="D12" s="144" t="str">
        <f>Schedule!D10</f>
        <v>B</v>
      </c>
      <c r="E12" s="146">
        <f>Schedule!E10</f>
        <v>0.375</v>
      </c>
      <c r="F12" s="146">
        <f>Schedule!F10</f>
        <v>0.75</v>
      </c>
      <c r="G12" s="144" t="str">
        <f>Schedule!G10</f>
        <v>Lisbon</v>
      </c>
      <c r="H12" s="144" t="str">
        <f>Schedule!H10</f>
        <v>PTLIS</v>
      </c>
      <c r="I12" s="63" t="s">
        <v>166</v>
      </c>
      <c r="J12" s="63" t="s">
        <v>68</v>
      </c>
      <c r="K12" s="64">
        <v>89</v>
      </c>
      <c r="L12" s="65">
        <v>0.40972222222222227</v>
      </c>
      <c r="M12" s="66">
        <f>Table1[[#This Row],[Depart]]+Table1[[#This Row],[Dur''n]]</f>
        <v>0.49305555555555558</v>
      </c>
      <c r="N12" s="66">
        <v>8.3333333333333329E-2</v>
      </c>
      <c r="O12" s="67">
        <v>8</v>
      </c>
      <c r="P12" s="68"/>
      <c r="Q12" s="69"/>
      <c r="R12" s="69">
        <v>3</v>
      </c>
      <c r="S12" s="70">
        <v>11</v>
      </c>
      <c r="T12" s="70" t="s">
        <v>258</v>
      </c>
      <c r="U12" s="77" t="s">
        <v>259</v>
      </c>
      <c r="V12" s="72" t="s">
        <v>78</v>
      </c>
      <c r="W12" s="6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</row>
    <row r="13" spans="1:43" s="136" customFormat="1" ht="24.95" customHeight="1" x14ac:dyDescent="0.2">
      <c r="A13" s="148" t="s">
        <v>121</v>
      </c>
      <c r="B13" s="149">
        <f>Schedule!B11</f>
        <v>45676</v>
      </c>
      <c r="C13" s="150">
        <f>Schedule!C11</f>
        <v>45676</v>
      </c>
      <c r="D13" s="149" t="str">
        <f>Schedule!D11</f>
        <v>C</v>
      </c>
      <c r="E13" s="149" t="str">
        <f>Schedule!E11</f>
        <v>-</v>
      </c>
      <c r="F13" s="149" t="str">
        <f>Schedule!F11</f>
        <v>-</v>
      </c>
      <c r="G13" s="149" t="str">
        <f>Schedule!G11</f>
        <v>At sea</v>
      </c>
      <c r="H13" s="149" t="str">
        <f>Schedule!H11</f>
        <v>-</v>
      </c>
      <c r="I13" s="126" t="s">
        <v>276</v>
      </c>
      <c r="J13" s="126" t="s">
        <v>75</v>
      </c>
      <c r="K13" s="127">
        <v>39</v>
      </c>
      <c r="L13" s="128">
        <v>0.375</v>
      </c>
      <c r="M13" s="129">
        <f>Table1[[#This Row],[Depart]]+Table1[[#This Row],[Dur''n]]</f>
        <v>0.54166666666666663</v>
      </c>
      <c r="N13" s="129">
        <v>0.16666666666666666</v>
      </c>
      <c r="O13" s="130">
        <v>28</v>
      </c>
      <c r="P13" s="131"/>
      <c r="Q13" s="132"/>
      <c r="R13" s="132">
        <v>1</v>
      </c>
      <c r="S13" s="125">
        <v>40</v>
      </c>
      <c r="T13" s="125"/>
      <c r="U13" s="133" t="s">
        <v>155</v>
      </c>
      <c r="V13" s="134" t="s">
        <v>78</v>
      </c>
      <c r="W13" s="126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</row>
    <row r="14" spans="1:43" s="136" customFormat="1" ht="24.95" customHeight="1" x14ac:dyDescent="0.2">
      <c r="A14" s="148" t="s">
        <v>121</v>
      </c>
      <c r="B14" s="149">
        <f>Schedule!B11</f>
        <v>45676</v>
      </c>
      <c r="C14" s="150">
        <f>Schedule!C11</f>
        <v>45676</v>
      </c>
      <c r="D14" s="149" t="str">
        <f>Schedule!D11</f>
        <v>C</v>
      </c>
      <c r="E14" s="147" t="str">
        <f>Schedule!E11</f>
        <v>-</v>
      </c>
      <c r="F14" s="147" t="str">
        <f>Schedule!F11</f>
        <v>-</v>
      </c>
      <c r="G14" s="149" t="str">
        <f>Schedule!G11</f>
        <v>At sea</v>
      </c>
      <c r="H14" s="149" t="str">
        <f>Schedule!H11</f>
        <v>-</v>
      </c>
      <c r="I14" s="126" t="s">
        <v>277</v>
      </c>
      <c r="J14" s="126" t="s">
        <v>71</v>
      </c>
      <c r="K14" s="127">
        <v>29</v>
      </c>
      <c r="L14" s="128">
        <v>0.375</v>
      </c>
      <c r="M14" s="129">
        <f>Table1[[#This Row],[Depart]]+Table1[[#This Row],[Dur''n]]</f>
        <v>0.54166666666666663</v>
      </c>
      <c r="N14" s="129">
        <v>0.16666666666666666</v>
      </c>
      <c r="O14" s="130">
        <v>43</v>
      </c>
      <c r="P14" s="131"/>
      <c r="Q14" s="132"/>
      <c r="R14" s="132">
        <v>1</v>
      </c>
      <c r="S14" s="125">
        <v>40</v>
      </c>
      <c r="T14" s="125"/>
      <c r="U14" s="133" t="s">
        <v>155</v>
      </c>
      <c r="V14" s="134" t="s">
        <v>78</v>
      </c>
      <c r="W14" s="126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</row>
    <row r="15" spans="1:43" s="74" customFormat="1" ht="24.95" customHeight="1" x14ac:dyDescent="0.2">
      <c r="A15" s="143" t="s">
        <v>121</v>
      </c>
      <c r="B15" s="144">
        <f>Schedule!B12</f>
        <v>45677</v>
      </c>
      <c r="C15" s="145">
        <f>Schedule!C12</f>
        <v>45677</v>
      </c>
      <c r="D15" s="144" t="str">
        <f>Schedule!D12</f>
        <v>B</v>
      </c>
      <c r="E15" s="146">
        <f>Schedule!E12</f>
        <v>0.35416666666666669</v>
      </c>
      <c r="F15" s="146">
        <f>Schedule!F12</f>
        <v>0.72916666666666663</v>
      </c>
      <c r="G15" s="144" t="str">
        <f>Schedule!G12</f>
        <v>Funchal, Madeira</v>
      </c>
      <c r="H15" s="144" t="str">
        <f>Schedule!H12</f>
        <v>PTFNC</v>
      </c>
      <c r="I15" s="63" t="s">
        <v>167</v>
      </c>
      <c r="J15" s="63" t="s">
        <v>73</v>
      </c>
      <c r="K15" s="64">
        <v>59</v>
      </c>
      <c r="L15" s="201">
        <v>0.36805555555555558</v>
      </c>
      <c r="M15" s="66">
        <f>Table1[[#This Row],[Depart]]+Table1[[#This Row],[Dur''n]]</f>
        <v>0.70138888888888884</v>
      </c>
      <c r="N15" s="66">
        <v>0.33333333333333331</v>
      </c>
      <c r="O15" s="67">
        <v>31</v>
      </c>
      <c r="P15" s="68"/>
      <c r="Q15" s="69"/>
      <c r="R15" s="69">
        <v>1</v>
      </c>
      <c r="S15" s="70">
        <v>40</v>
      </c>
      <c r="T15" s="70" t="s">
        <v>151</v>
      </c>
      <c r="U15" s="71"/>
      <c r="V15" s="72"/>
      <c r="W15" s="6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</row>
    <row r="16" spans="1:43" s="74" customFormat="1" ht="24.95" customHeight="1" x14ac:dyDescent="0.2">
      <c r="A16" s="143" t="s">
        <v>121</v>
      </c>
      <c r="B16" s="144">
        <f>Schedule!B12</f>
        <v>45677</v>
      </c>
      <c r="C16" s="145">
        <f>Schedule!C12</f>
        <v>45677</v>
      </c>
      <c r="D16" s="144" t="str">
        <f>Schedule!D12</f>
        <v>B</v>
      </c>
      <c r="E16" s="146">
        <f>Schedule!E12</f>
        <v>0.35416666666666669</v>
      </c>
      <c r="F16" s="146">
        <f>Schedule!F12</f>
        <v>0.72916666666666663</v>
      </c>
      <c r="G16" s="144" t="str">
        <f>Schedule!G12</f>
        <v>Funchal, Madeira</v>
      </c>
      <c r="H16" s="144" t="str">
        <f>Schedule!H12</f>
        <v>PTFNC</v>
      </c>
      <c r="I16" s="63" t="s">
        <v>168</v>
      </c>
      <c r="J16" s="63" t="s">
        <v>74</v>
      </c>
      <c r="K16" s="64">
        <v>59</v>
      </c>
      <c r="L16" s="201">
        <v>0.375</v>
      </c>
      <c r="M16" s="66">
        <f>Table1[[#This Row],[Depart]]+Table1[[#This Row],[Dur''n]]</f>
        <v>0.70833333333333326</v>
      </c>
      <c r="N16" s="66">
        <v>0.33333333333333331</v>
      </c>
      <c r="O16" s="67">
        <v>32</v>
      </c>
      <c r="P16" s="68"/>
      <c r="Q16" s="69"/>
      <c r="R16" s="69">
        <v>1</v>
      </c>
      <c r="S16" s="70">
        <v>40</v>
      </c>
      <c r="T16" s="70" t="s">
        <v>151</v>
      </c>
      <c r="U16" s="71"/>
      <c r="V16" s="72"/>
      <c r="W16" s="6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</row>
    <row r="17" spans="1:43" s="74" customFormat="1" ht="24.95" customHeight="1" x14ac:dyDescent="0.2">
      <c r="A17" s="143" t="s">
        <v>121</v>
      </c>
      <c r="B17" s="144">
        <f>Schedule!B12</f>
        <v>45677</v>
      </c>
      <c r="C17" s="145">
        <f>Schedule!C12</f>
        <v>45677</v>
      </c>
      <c r="D17" s="144" t="str">
        <f>Schedule!D12</f>
        <v>B</v>
      </c>
      <c r="E17" s="146">
        <f>Schedule!E12</f>
        <v>0.35416666666666669</v>
      </c>
      <c r="F17" s="146">
        <f>Schedule!F12</f>
        <v>0.72916666666666663</v>
      </c>
      <c r="G17" s="144" t="str">
        <f>Schedule!G12</f>
        <v>Funchal, Madeira</v>
      </c>
      <c r="H17" s="144" t="str">
        <f>Schedule!H12</f>
        <v>PTFNC</v>
      </c>
      <c r="I17" s="63" t="s">
        <v>170</v>
      </c>
      <c r="J17" s="63" t="s">
        <v>72</v>
      </c>
      <c r="K17" s="64">
        <v>25</v>
      </c>
      <c r="L17" s="201">
        <v>0.38194444444444442</v>
      </c>
      <c r="M17" s="66">
        <f>Table1[[#This Row],[Depart]]+Table1[[#This Row],[Dur''n]]</f>
        <v>0.54861111111111105</v>
      </c>
      <c r="N17" s="66">
        <v>0.16666666666666666</v>
      </c>
      <c r="O17" s="67">
        <v>25</v>
      </c>
      <c r="P17" s="68"/>
      <c r="Q17" s="69"/>
      <c r="R17" s="69">
        <v>1</v>
      </c>
      <c r="S17" s="70">
        <v>40</v>
      </c>
      <c r="T17" s="70"/>
      <c r="U17" s="71"/>
      <c r="V17" s="72" t="s">
        <v>78</v>
      </c>
      <c r="W17" s="6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</row>
    <row r="18" spans="1:43" s="74" customFormat="1" ht="24.95" customHeight="1" x14ac:dyDescent="0.2">
      <c r="A18" s="143" t="s">
        <v>121</v>
      </c>
      <c r="B18" s="144">
        <f>Schedule!B12</f>
        <v>45677</v>
      </c>
      <c r="C18" s="145">
        <f>Schedule!C12</f>
        <v>45677</v>
      </c>
      <c r="D18" s="144" t="str">
        <f>Schedule!D12</f>
        <v>B</v>
      </c>
      <c r="E18" s="146">
        <f>Schedule!E12</f>
        <v>0.35416666666666669</v>
      </c>
      <c r="F18" s="146">
        <f>Schedule!F12</f>
        <v>0.72916666666666663</v>
      </c>
      <c r="G18" s="144" t="str">
        <f>Schedule!G12</f>
        <v>Funchal, Madeira</v>
      </c>
      <c r="H18" s="144" t="str">
        <f>Schedule!H12</f>
        <v>PTFNC</v>
      </c>
      <c r="I18" s="63" t="s">
        <v>171</v>
      </c>
      <c r="J18" s="63" t="s">
        <v>70</v>
      </c>
      <c r="K18" s="64">
        <v>29</v>
      </c>
      <c r="L18" s="201">
        <v>0.3888888888888889</v>
      </c>
      <c r="M18" s="66">
        <f>Table1[[#This Row],[Depart]]+Table1[[#This Row],[Dur''n]]</f>
        <v>0.55555555555555558</v>
      </c>
      <c r="N18" s="66">
        <v>0.16666666666666666</v>
      </c>
      <c r="O18" s="67">
        <v>27</v>
      </c>
      <c r="P18" s="68"/>
      <c r="Q18" s="69"/>
      <c r="R18" s="69">
        <v>1</v>
      </c>
      <c r="S18" s="70">
        <v>50</v>
      </c>
      <c r="T18" s="70"/>
      <c r="U18" s="71"/>
      <c r="V18" s="72" t="s">
        <v>78</v>
      </c>
      <c r="W18" s="6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</row>
    <row r="19" spans="1:43" s="74" customFormat="1" ht="24.95" customHeight="1" x14ac:dyDescent="0.2">
      <c r="A19" s="143" t="s">
        <v>121</v>
      </c>
      <c r="B19" s="144">
        <f>Schedule!B12</f>
        <v>45677</v>
      </c>
      <c r="C19" s="145">
        <f>Schedule!C12</f>
        <v>45677</v>
      </c>
      <c r="D19" s="144" t="str">
        <f>Schedule!D12</f>
        <v>B</v>
      </c>
      <c r="E19" s="146">
        <f>Schedule!E12</f>
        <v>0.35416666666666669</v>
      </c>
      <c r="F19" s="146">
        <f>Schedule!F12</f>
        <v>0.72916666666666663</v>
      </c>
      <c r="G19" s="144" t="str">
        <f>Schedule!G12</f>
        <v>Funchal, Madeira</v>
      </c>
      <c r="H19" s="144" t="str">
        <f>Schedule!H12</f>
        <v>PTFNC</v>
      </c>
      <c r="I19" s="63" t="s">
        <v>172</v>
      </c>
      <c r="J19" s="63" t="s">
        <v>75</v>
      </c>
      <c r="K19" s="64">
        <v>39</v>
      </c>
      <c r="L19" s="201">
        <v>0.39583333333333331</v>
      </c>
      <c r="M19" s="66">
        <f>Table1[[#This Row],[Depart]]+Table1[[#This Row],[Dur''n]]</f>
        <v>0.5625</v>
      </c>
      <c r="N19" s="66">
        <v>0.16666666666666666</v>
      </c>
      <c r="O19" s="67">
        <v>73</v>
      </c>
      <c r="P19" s="68"/>
      <c r="Q19" s="69"/>
      <c r="R19" s="69">
        <v>2</v>
      </c>
      <c r="S19" s="70">
        <v>80</v>
      </c>
      <c r="T19" s="70"/>
      <c r="U19" s="71"/>
      <c r="V19" s="72" t="s">
        <v>78</v>
      </c>
      <c r="W19" s="6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</row>
    <row r="20" spans="1:43" s="74" customFormat="1" ht="24.95" customHeight="1" x14ac:dyDescent="0.2">
      <c r="A20" s="143" t="s">
        <v>121</v>
      </c>
      <c r="B20" s="144">
        <f>Schedule!B12</f>
        <v>45677</v>
      </c>
      <c r="C20" s="145">
        <f>Schedule!C12</f>
        <v>45677</v>
      </c>
      <c r="D20" s="144" t="str">
        <f>Schedule!D12</f>
        <v>B</v>
      </c>
      <c r="E20" s="146">
        <f>Schedule!E12</f>
        <v>0.35416666666666669</v>
      </c>
      <c r="F20" s="146">
        <f>Schedule!F12</f>
        <v>0.72916666666666663</v>
      </c>
      <c r="G20" s="144" t="str">
        <f>Schedule!G12</f>
        <v>Funchal, Madeira</v>
      </c>
      <c r="H20" s="144" t="str">
        <f>Schedule!H12</f>
        <v>PTFNC</v>
      </c>
      <c r="I20" s="63" t="s">
        <v>173</v>
      </c>
      <c r="J20" s="63" t="s">
        <v>76</v>
      </c>
      <c r="K20" s="64">
        <v>55</v>
      </c>
      <c r="L20" s="65">
        <v>0.40277777777777773</v>
      </c>
      <c r="M20" s="66">
        <f>Table1[[#This Row],[Depart]]+Table1[[#This Row],[Dur''n]]</f>
        <v>0.56944444444444442</v>
      </c>
      <c r="N20" s="66">
        <v>0.16666666666666666</v>
      </c>
      <c r="O20" s="67">
        <v>18</v>
      </c>
      <c r="P20" s="68"/>
      <c r="Q20" s="69"/>
      <c r="R20" s="69">
        <v>4</v>
      </c>
      <c r="S20" s="70">
        <v>23</v>
      </c>
      <c r="T20" s="70"/>
      <c r="U20" s="71"/>
      <c r="V20" s="72" t="s">
        <v>78</v>
      </c>
      <c r="W20" s="6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</row>
    <row r="21" spans="1:43" s="74" customFormat="1" ht="24.95" customHeight="1" x14ac:dyDescent="0.2">
      <c r="A21" s="143" t="s">
        <v>121</v>
      </c>
      <c r="B21" s="144">
        <f>Schedule!B12</f>
        <v>45677</v>
      </c>
      <c r="C21" s="145">
        <f>Schedule!C12</f>
        <v>45677</v>
      </c>
      <c r="D21" s="144" t="str">
        <f>Schedule!D12</f>
        <v>B</v>
      </c>
      <c r="E21" s="146">
        <f>Schedule!E12</f>
        <v>0.35416666666666669</v>
      </c>
      <c r="F21" s="146">
        <f>Schedule!F12</f>
        <v>0.72916666666666663</v>
      </c>
      <c r="G21" s="144" t="str">
        <f>Schedule!G12</f>
        <v>Funchal, Madeira</v>
      </c>
      <c r="H21" s="144" t="str">
        <f>Schedule!H12</f>
        <v>PTFNC</v>
      </c>
      <c r="I21" s="63" t="s">
        <v>174</v>
      </c>
      <c r="J21" s="63" t="s">
        <v>71</v>
      </c>
      <c r="K21" s="64">
        <v>29</v>
      </c>
      <c r="L21" s="201">
        <v>0.40972222222222227</v>
      </c>
      <c r="M21" s="66">
        <f>Table1[[#This Row],[Depart]]+Table1[[#This Row],[Dur''n]]</f>
        <v>0.55555555555555558</v>
      </c>
      <c r="N21" s="66">
        <v>0.14583333333333334</v>
      </c>
      <c r="O21" s="67">
        <v>24</v>
      </c>
      <c r="P21" s="68"/>
      <c r="Q21" s="69"/>
      <c r="R21" s="69">
        <v>1</v>
      </c>
      <c r="S21" s="70">
        <v>40</v>
      </c>
      <c r="T21" s="70"/>
      <c r="U21" s="71"/>
      <c r="V21" s="72" t="s">
        <v>78</v>
      </c>
      <c r="W21" s="6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</row>
    <row r="22" spans="1:43" s="74" customFormat="1" ht="24.95" customHeight="1" x14ac:dyDescent="0.2">
      <c r="A22" s="143" t="s">
        <v>121</v>
      </c>
      <c r="B22" s="144">
        <f>Schedule!B$19</f>
        <v>45684</v>
      </c>
      <c r="C22" s="145">
        <f>Schedule!C$19</f>
        <v>45684</v>
      </c>
      <c r="D22" s="144" t="str">
        <f>Schedule!D$19</f>
        <v>B</v>
      </c>
      <c r="E22" s="146">
        <f>Schedule!E$19</f>
        <v>0.54166666666666663</v>
      </c>
      <c r="F22" s="146">
        <f>Schedule!F$19</f>
        <v>0.83333333333333337</v>
      </c>
      <c r="G22" s="144" t="str">
        <f>Schedule!G$19</f>
        <v>Bridgetown</v>
      </c>
      <c r="H22" s="144" t="str">
        <f>Schedule!H$19</f>
        <v>BBBGI</v>
      </c>
      <c r="I22" s="63" t="s">
        <v>179</v>
      </c>
      <c r="J22" s="74" t="s">
        <v>175</v>
      </c>
      <c r="K22" s="64">
        <v>59</v>
      </c>
      <c r="L22" s="65">
        <v>0.5625</v>
      </c>
      <c r="M22" s="66">
        <f>Table1[[#This Row],[Depart]]+Table1[[#This Row],[Dur''n]]</f>
        <v>0.64583333333333337</v>
      </c>
      <c r="N22" s="66">
        <v>8.3333333333333329E-2</v>
      </c>
      <c r="O22" s="67">
        <v>68</v>
      </c>
      <c r="P22" s="68"/>
      <c r="Q22" s="69"/>
      <c r="R22" s="69">
        <v>2</v>
      </c>
      <c r="S22" s="70">
        <v>90</v>
      </c>
      <c r="T22" s="70"/>
      <c r="U22" s="71"/>
      <c r="V22" s="72"/>
      <c r="W22" s="6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</row>
    <row r="23" spans="1:43" s="74" customFormat="1" ht="24.95" customHeight="1" x14ac:dyDescent="0.2">
      <c r="A23" s="143" t="s">
        <v>121</v>
      </c>
      <c r="B23" s="144">
        <f>Schedule!B$19</f>
        <v>45684</v>
      </c>
      <c r="C23" s="145">
        <f>Schedule!C$19</f>
        <v>45684</v>
      </c>
      <c r="D23" s="144" t="str">
        <f>Schedule!D$19</f>
        <v>B</v>
      </c>
      <c r="E23" s="146">
        <f>Schedule!E$19</f>
        <v>0.54166666666666663</v>
      </c>
      <c r="F23" s="146">
        <f>Schedule!F$19</f>
        <v>0.83333333333333337</v>
      </c>
      <c r="G23" s="144" t="str">
        <f>Schedule!G$19</f>
        <v>Bridgetown</v>
      </c>
      <c r="H23" s="144" t="str">
        <f>Schedule!H$19</f>
        <v>BBBGI</v>
      </c>
      <c r="I23" s="63" t="s">
        <v>180</v>
      </c>
      <c r="J23" s="74" t="s">
        <v>176</v>
      </c>
      <c r="K23" s="64">
        <v>59</v>
      </c>
      <c r="L23" s="201">
        <v>0.65625</v>
      </c>
      <c r="M23" s="66">
        <f>Table1[[#This Row],[Depart]]+Table1[[#This Row],[Dur''n]]</f>
        <v>0.73958333333333337</v>
      </c>
      <c r="N23" s="66">
        <v>8.3333333333333329E-2</v>
      </c>
      <c r="O23" s="67">
        <v>68</v>
      </c>
      <c r="P23" s="68"/>
      <c r="Q23" s="69"/>
      <c r="R23" s="69">
        <v>2</v>
      </c>
      <c r="S23" s="70">
        <v>90</v>
      </c>
      <c r="T23" s="70"/>
      <c r="U23" s="71"/>
      <c r="V23" s="72"/>
      <c r="W23" s="6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</row>
    <row r="24" spans="1:43" s="74" customFormat="1" ht="24.95" customHeight="1" x14ac:dyDescent="0.2">
      <c r="A24" s="143" t="s">
        <v>121</v>
      </c>
      <c r="B24" s="144">
        <f>Schedule!B$19</f>
        <v>45684</v>
      </c>
      <c r="C24" s="145">
        <f>Schedule!C$19</f>
        <v>45684</v>
      </c>
      <c r="D24" s="144" t="str">
        <f>Schedule!D$19</f>
        <v>B</v>
      </c>
      <c r="E24" s="146">
        <f>Schedule!E$19</f>
        <v>0.54166666666666663</v>
      </c>
      <c r="F24" s="146">
        <f>Schedule!F$19</f>
        <v>0.83333333333333337</v>
      </c>
      <c r="G24" s="144" t="str">
        <f>Schedule!G$19</f>
        <v>Bridgetown</v>
      </c>
      <c r="H24" s="144" t="str">
        <f>Schedule!H$19</f>
        <v>BBBGI</v>
      </c>
      <c r="I24" s="63" t="s">
        <v>181</v>
      </c>
      <c r="J24" s="74" t="s">
        <v>177</v>
      </c>
      <c r="K24" s="64">
        <v>29</v>
      </c>
      <c r="L24" s="201">
        <v>0.55555555555555558</v>
      </c>
      <c r="M24" s="66">
        <f>Table1[[#This Row],[Depart]]+Table1[[#This Row],[Dur''n]]</f>
        <v>0.68055555555555558</v>
      </c>
      <c r="N24" s="66">
        <v>0.125</v>
      </c>
      <c r="O24" s="67">
        <v>88</v>
      </c>
      <c r="P24" s="131">
        <v>2</v>
      </c>
      <c r="Q24" s="69"/>
      <c r="R24" s="69">
        <v>2</v>
      </c>
      <c r="S24" s="70">
        <v>90</v>
      </c>
      <c r="T24" s="70" t="s">
        <v>258</v>
      </c>
      <c r="U24" s="133" t="s">
        <v>274</v>
      </c>
      <c r="V24" s="72"/>
      <c r="W24" s="63" t="s">
        <v>261</v>
      </c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</row>
    <row r="25" spans="1:43" s="74" customFormat="1" ht="24.95" customHeight="1" x14ac:dyDescent="0.2">
      <c r="A25" s="143" t="s">
        <v>121</v>
      </c>
      <c r="B25" s="144">
        <f>Schedule!B$19</f>
        <v>45684</v>
      </c>
      <c r="C25" s="145">
        <f>Schedule!C$19</f>
        <v>45684</v>
      </c>
      <c r="D25" s="144" t="str">
        <f>Schedule!D$19</f>
        <v>B</v>
      </c>
      <c r="E25" s="146">
        <f>Schedule!E$19</f>
        <v>0.54166666666666663</v>
      </c>
      <c r="F25" s="146">
        <f>Schedule!F$19</f>
        <v>0.83333333333333337</v>
      </c>
      <c r="G25" s="144" t="str">
        <f>Schedule!G$19</f>
        <v>Bridgetown</v>
      </c>
      <c r="H25" s="144" t="str">
        <f>Schedule!H$19</f>
        <v>BBBGI</v>
      </c>
      <c r="I25" s="63" t="s">
        <v>182</v>
      </c>
      <c r="J25" s="74" t="s">
        <v>178</v>
      </c>
      <c r="K25" s="64">
        <v>29</v>
      </c>
      <c r="L25" s="201">
        <v>0.58333333333333337</v>
      </c>
      <c r="M25" s="66">
        <f>Table1[[#This Row],[Depart]]+Table1[[#This Row],[Dur''n]]</f>
        <v>0.70833333333333337</v>
      </c>
      <c r="N25" s="66">
        <v>0.125</v>
      </c>
      <c r="O25" s="67">
        <v>89</v>
      </c>
      <c r="P25" s="68"/>
      <c r="Q25" s="69"/>
      <c r="R25" s="69">
        <v>2</v>
      </c>
      <c r="S25" s="70">
        <v>90</v>
      </c>
      <c r="T25" s="70" t="s">
        <v>258</v>
      </c>
      <c r="U25" s="71"/>
      <c r="V25" s="72"/>
      <c r="W25" s="63" t="s">
        <v>261</v>
      </c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</row>
    <row r="26" spans="1:43" s="74" customFormat="1" ht="24.95" customHeight="1" x14ac:dyDescent="0.2">
      <c r="A26" s="143" t="s">
        <v>121</v>
      </c>
      <c r="B26" s="144">
        <f>Schedule!B$20</f>
        <v>45685</v>
      </c>
      <c r="C26" s="145">
        <f>Schedule!C$20</f>
        <v>45685</v>
      </c>
      <c r="D26" s="144" t="str">
        <f>Schedule!D$20</f>
        <v>B</v>
      </c>
      <c r="E26" s="146">
        <f>Schedule!E$20</f>
        <v>0.33333333333333331</v>
      </c>
      <c r="F26" s="146">
        <f>Schedule!F$20</f>
        <v>0.83333333333333337</v>
      </c>
      <c r="G26" s="144" t="str">
        <f>Schedule!G$20</f>
        <v>St. George's</v>
      </c>
      <c r="H26" s="144" t="str">
        <f>Schedule!H$20</f>
        <v>GDSTG</v>
      </c>
      <c r="I26" s="63" t="s">
        <v>186</v>
      </c>
      <c r="J26" s="74" t="s">
        <v>190</v>
      </c>
      <c r="K26" s="64">
        <v>49</v>
      </c>
      <c r="L26" s="65">
        <v>0.35416666666666669</v>
      </c>
      <c r="M26" s="66">
        <f>Table1[[#This Row],[Depart]]+Table1[[#This Row],[Dur''n]]</f>
        <v>0.54166666666666674</v>
      </c>
      <c r="N26" s="66">
        <v>0.1875</v>
      </c>
      <c r="O26" s="67">
        <v>46</v>
      </c>
      <c r="P26" s="68"/>
      <c r="Q26" s="69"/>
      <c r="R26" s="69">
        <v>1</v>
      </c>
      <c r="S26" s="70">
        <v>50</v>
      </c>
      <c r="T26" s="70"/>
      <c r="U26" s="71"/>
      <c r="V26" s="72" t="s">
        <v>78</v>
      </c>
      <c r="W26" s="63" t="s">
        <v>261</v>
      </c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</row>
    <row r="27" spans="1:43" s="74" customFormat="1" ht="24.95" customHeight="1" x14ac:dyDescent="0.2">
      <c r="A27" s="143" t="s">
        <v>121</v>
      </c>
      <c r="B27" s="144">
        <f>Schedule!B$20</f>
        <v>45685</v>
      </c>
      <c r="C27" s="145">
        <f>Schedule!C$20</f>
        <v>45685</v>
      </c>
      <c r="D27" s="144" t="str">
        <f>Schedule!D$20</f>
        <v>B</v>
      </c>
      <c r="E27" s="146">
        <f>Schedule!E$20</f>
        <v>0.33333333333333331</v>
      </c>
      <c r="F27" s="146">
        <f>Schedule!F$20</f>
        <v>0.83333333333333337</v>
      </c>
      <c r="G27" s="144" t="str">
        <f>Schedule!G$20</f>
        <v>St. George's</v>
      </c>
      <c r="H27" s="144" t="str">
        <f>Schedule!H$20</f>
        <v>GDSTG</v>
      </c>
      <c r="I27" s="63" t="s">
        <v>184</v>
      </c>
      <c r="J27" s="74" t="s">
        <v>125</v>
      </c>
      <c r="K27" s="64">
        <v>49</v>
      </c>
      <c r="L27" s="65">
        <v>0.3611111111111111</v>
      </c>
      <c r="M27" s="66">
        <f>Table1[[#This Row],[Depart]]+Table1[[#This Row],[Dur''n]]</f>
        <v>0.54861111111111116</v>
      </c>
      <c r="N27" s="66">
        <v>0.1875</v>
      </c>
      <c r="O27" s="67">
        <v>57</v>
      </c>
      <c r="P27" s="68"/>
      <c r="Q27" s="69"/>
      <c r="R27" s="69">
        <v>2</v>
      </c>
      <c r="S27" s="70">
        <v>80</v>
      </c>
      <c r="T27" s="70"/>
      <c r="U27" s="71"/>
      <c r="V27" s="72" t="s">
        <v>78</v>
      </c>
      <c r="W27" s="6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</row>
    <row r="28" spans="1:43" s="74" customFormat="1" ht="24.95" customHeight="1" x14ac:dyDescent="0.2">
      <c r="A28" s="143" t="s">
        <v>121</v>
      </c>
      <c r="B28" s="144">
        <f>Schedule!B$20</f>
        <v>45685</v>
      </c>
      <c r="C28" s="145">
        <f>Schedule!C$20</f>
        <v>45685</v>
      </c>
      <c r="D28" s="144" t="str">
        <f>Schedule!D$20</f>
        <v>B</v>
      </c>
      <c r="E28" s="146">
        <f>Schedule!E$20</f>
        <v>0.33333333333333331</v>
      </c>
      <c r="F28" s="146">
        <f>Schedule!F$20</f>
        <v>0.83333333333333337</v>
      </c>
      <c r="G28" s="144" t="str">
        <f>Schedule!G$20</f>
        <v>St. George's</v>
      </c>
      <c r="H28" s="144" t="str">
        <f>Schedule!H$20</f>
        <v>GDSTG</v>
      </c>
      <c r="I28" s="75" t="s">
        <v>188</v>
      </c>
      <c r="J28" s="74" t="s">
        <v>192</v>
      </c>
      <c r="K28" s="64">
        <v>55</v>
      </c>
      <c r="L28" s="65">
        <v>0.375</v>
      </c>
      <c r="M28" s="66">
        <f>Table1[[#This Row],[Depart]]+Table1[[#This Row],[Dur''n]]</f>
        <v>0.54166666666666663</v>
      </c>
      <c r="N28" s="66">
        <v>0.16666666666666666</v>
      </c>
      <c r="O28" s="67">
        <v>50</v>
      </c>
      <c r="P28" s="131">
        <v>1</v>
      </c>
      <c r="Q28" s="76"/>
      <c r="R28" s="76">
        <v>1</v>
      </c>
      <c r="S28" s="70">
        <v>50</v>
      </c>
      <c r="T28" s="70" t="s">
        <v>156</v>
      </c>
      <c r="U28" s="71"/>
      <c r="V28" s="72" t="s">
        <v>78</v>
      </c>
      <c r="W28" s="6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</row>
    <row r="29" spans="1:43" s="74" customFormat="1" ht="24.95" customHeight="1" x14ac:dyDescent="0.2">
      <c r="A29" s="143" t="s">
        <v>121</v>
      </c>
      <c r="B29" s="144">
        <f>Schedule!B$20</f>
        <v>45685</v>
      </c>
      <c r="C29" s="145">
        <f>Schedule!C$20</f>
        <v>45685</v>
      </c>
      <c r="D29" s="144" t="str">
        <f>Schedule!D$20</f>
        <v>B</v>
      </c>
      <c r="E29" s="146">
        <f>Schedule!E$20</f>
        <v>0.33333333333333331</v>
      </c>
      <c r="F29" s="146">
        <f>Schedule!F$20</f>
        <v>0.83333333333333337</v>
      </c>
      <c r="G29" s="144" t="str">
        <f>Schedule!G$20</f>
        <v>St. George's</v>
      </c>
      <c r="H29" s="144" t="str">
        <f>Schedule!H$20</f>
        <v>GDSTG</v>
      </c>
      <c r="I29" s="63" t="s">
        <v>183</v>
      </c>
      <c r="J29" s="74" t="s">
        <v>126</v>
      </c>
      <c r="K29" s="64">
        <v>99</v>
      </c>
      <c r="L29" s="65">
        <v>0.3888888888888889</v>
      </c>
      <c r="M29" s="66">
        <f>Table1[[#This Row],[Depart]]+Table1[[#This Row],[Dur''n]]</f>
        <v>0.70138888888888884</v>
      </c>
      <c r="N29" s="66">
        <v>0.3125</v>
      </c>
      <c r="O29" s="67">
        <v>55</v>
      </c>
      <c r="P29" s="68"/>
      <c r="Q29" s="69"/>
      <c r="R29" s="69">
        <v>3</v>
      </c>
      <c r="S29" s="70">
        <v>60</v>
      </c>
      <c r="T29" s="70" t="s">
        <v>151</v>
      </c>
      <c r="U29" s="71"/>
      <c r="V29" s="72" t="s">
        <v>78</v>
      </c>
      <c r="W29" s="6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</row>
    <row r="30" spans="1:43" s="74" customFormat="1" ht="24.95" customHeight="1" x14ac:dyDescent="0.2">
      <c r="A30" s="143" t="s">
        <v>121</v>
      </c>
      <c r="B30" s="144">
        <f>Schedule!B$20</f>
        <v>45685</v>
      </c>
      <c r="C30" s="145">
        <f>Schedule!C$20</f>
        <v>45685</v>
      </c>
      <c r="D30" s="144" t="str">
        <f>Schedule!D$20</f>
        <v>B</v>
      </c>
      <c r="E30" s="146">
        <f>Schedule!E$20</f>
        <v>0.33333333333333331</v>
      </c>
      <c r="F30" s="146">
        <f>Schedule!F$20</f>
        <v>0.83333333333333337</v>
      </c>
      <c r="G30" s="144" t="str">
        <f>Schedule!G$20</f>
        <v>St. George's</v>
      </c>
      <c r="H30" s="144" t="str">
        <f>Schedule!H$20</f>
        <v>GDSTG</v>
      </c>
      <c r="I30" s="63" t="s">
        <v>187</v>
      </c>
      <c r="J30" s="74" t="s">
        <v>191</v>
      </c>
      <c r="K30" s="64">
        <v>49</v>
      </c>
      <c r="L30" s="128">
        <v>0.55555555555555558</v>
      </c>
      <c r="M30" s="66">
        <f>Table1[[#This Row],[Depart]]+Table1[[#This Row],[Dur''n]]</f>
        <v>0.74305555555555558</v>
      </c>
      <c r="N30" s="66">
        <v>0.1875</v>
      </c>
      <c r="O30" s="67">
        <v>47</v>
      </c>
      <c r="P30" s="68"/>
      <c r="Q30" s="69"/>
      <c r="R30" s="69">
        <v>1</v>
      </c>
      <c r="S30" s="70">
        <v>50</v>
      </c>
      <c r="T30" s="70"/>
      <c r="U30" s="133" t="s">
        <v>275</v>
      </c>
      <c r="V30" s="72" t="s">
        <v>78</v>
      </c>
      <c r="W30" s="63" t="s">
        <v>261</v>
      </c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</row>
    <row r="31" spans="1:43" s="74" customFormat="1" ht="24.95" customHeight="1" x14ac:dyDescent="0.2">
      <c r="A31" s="143" t="s">
        <v>121</v>
      </c>
      <c r="B31" s="144">
        <f>Schedule!B$20</f>
        <v>45685</v>
      </c>
      <c r="C31" s="145">
        <f>Schedule!C$20</f>
        <v>45685</v>
      </c>
      <c r="D31" s="144" t="str">
        <f>Schedule!D$20</f>
        <v>B</v>
      </c>
      <c r="E31" s="146">
        <f>Schedule!E$20</f>
        <v>0.33333333333333331</v>
      </c>
      <c r="F31" s="146">
        <f>Schedule!F$20</f>
        <v>0.83333333333333337</v>
      </c>
      <c r="G31" s="144" t="str">
        <f>Schedule!G$20</f>
        <v>St. George's</v>
      </c>
      <c r="H31" s="144" t="str">
        <f>Schedule!H$20</f>
        <v>GDSTG</v>
      </c>
      <c r="I31" s="75" t="s">
        <v>189</v>
      </c>
      <c r="J31" s="74" t="s">
        <v>193</v>
      </c>
      <c r="K31" s="64">
        <v>55</v>
      </c>
      <c r="L31" s="128">
        <v>0.5625</v>
      </c>
      <c r="M31" s="66">
        <f>Table1[[#This Row],[Depart]]+Table1[[#This Row],[Dur''n]]</f>
        <v>0.72916666666666663</v>
      </c>
      <c r="N31" s="66">
        <v>0.16666666666666666</v>
      </c>
      <c r="O31" s="67">
        <v>50</v>
      </c>
      <c r="P31" s="68"/>
      <c r="Q31" s="76"/>
      <c r="R31" s="76">
        <v>1</v>
      </c>
      <c r="S31" s="70">
        <v>50</v>
      </c>
      <c r="T31" s="70" t="s">
        <v>156</v>
      </c>
      <c r="U31" s="133" t="s">
        <v>275</v>
      </c>
      <c r="V31" s="72" t="s">
        <v>78</v>
      </c>
      <c r="W31" s="6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</row>
    <row r="32" spans="1:43" s="74" customFormat="1" ht="24.95" customHeight="1" x14ac:dyDescent="0.2">
      <c r="A32" s="143" t="s">
        <v>121</v>
      </c>
      <c r="B32" s="144">
        <f>Schedule!B$20</f>
        <v>45685</v>
      </c>
      <c r="C32" s="145">
        <f>Schedule!C$20</f>
        <v>45685</v>
      </c>
      <c r="D32" s="144" t="str">
        <f>Schedule!D$20</f>
        <v>B</v>
      </c>
      <c r="E32" s="146">
        <f>Schedule!E$20</f>
        <v>0.33333333333333331</v>
      </c>
      <c r="F32" s="146">
        <f>Schedule!F$20</f>
        <v>0.83333333333333337</v>
      </c>
      <c r="G32" s="144" t="str">
        <f>Schedule!G$20</f>
        <v>St. George's</v>
      </c>
      <c r="H32" s="144" t="str">
        <f>Schedule!H$20</f>
        <v>GDSTG</v>
      </c>
      <c r="I32" s="63" t="s">
        <v>185</v>
      </c>
      <c r="J32" s="63" t="s">
        <v>124</v>
      </c>
      <c r="K32" s="64">
        <v>59</v>
      </c>
      <c r="L32" s="128">
        <v>0.60416666666666663</v>
      </c>
      <c r="M32" s="66">
        <f>Table1[[#This Row],[Depart]]+Table1[[#This Row],[Dur''n]]</f>
        <v>0.72916666666666663</v>
      </c>
      <c r="N32" s="66">
        <v>0.125</v>
      </c>
      <c r="O32" s="67">
        <v>44</v>
      </c>
      <c r="P32" s="68"/>
      <c r="Q32" s="69"/>
      <c r="R32" s="69">
        <v>1</v>
      </c>
      <c r="S32" s="70">
        <v>80</v>
      </c>
      <c r="T32" s="70" t="s">
        <v>262</v>
      </c>
      <c r="U32" s="71" t="s">
        <v>263</v>
      </c>
      <c r="V32" s="72" t="s">
        <v>78</v>
      </c>
      <c r="W32" s="63" t="s">
        <v>261</v>
      </c>
    </row>
    <row r="33" spans="1:23" s="74" customFormat="1" ht="24.95" customHeight="1" x14ac:dyDescent="0.2">
      <c r="A33" s="143" t="s">
        <v>121</v>
      </c>
      <c r="B33" s="144">
        <f>Schedule!B$21</f>
        <v>45686</v>
      </c>
      <c r="C33" s="145">
        <f>Schedule!C$21</f>
        <v>45686</v>
      </c>
      <c r="D33" s="144" t="str">
        <f>Schedule!D$21</f>
        <v>B</v>
      </c>
      <c r="E33" s="146">
        <f>Schedule!E$21</f>
        <v>0.33333333333333331</v>
      </c>
      <c r="F33" s="146">
        <f>Schedule!F$21</f>
        <v>0.70833333333333337</v>
      </c>
      <c r="G33" s="144" t="str">
        <f>Schedule!G$21</f>
        <v>Scarborough</v>
      </c>
      <c r="H33" s="144" t="str">
        <f>Schedule!H$21</f>
        <v>TTSCA</v>
      </c>
      <c r="I33" s="75" t="s">
        <v>278</v>
      </c>
      <c r="J33" s="74" t="s">
        <v>127</v>
      </c>
      <c r="K33" s="64">
        <v>69</v>
      </c>
      <c r="L33" s="65">
        <v>0.3611111111111111</v>
      </c>
      <c r="M33" s="66">
        <f>Table1[[#This Row],[Depart]]+Table1[[#This Row],[Dur''n]]</f>
        <v>0.52777777777777779</v>
      </c>
      <c r="N33" s="66">
        <v>0.16666666666666666</v>
      </c>
      <c r="O33" s="67">
        <v>75</v>
      </c>
      <c r="P33" s="68"/>
      <c r="Q33" s="69"/>
      <c r="R33" s="69">
        <v>2</v>
      </c>
      <c r="S33" s="70">
        <v>100</v>
      </c>
      <c r="T33" s="70"/>
      <c r="U33" s="71" t="s">
        <v>267</v>
      </c>
      <c r="V33" s="72" t="s">
        <v>78</v>
      </c>
      <c r="W33" s="63"/>
    </row>
    <row r="34" spans="1:23" s="74" customFormat="1" ht="24.95" customHeight="1" x14ac:dyDescent="0.2">
      <c r="A34" s="143" t="s">
        <v>121</v>
      </c>
      <c r="B34" s="144">
        <f>Schedule!B$21</f>
        <v>45686</v>
      </c>
      <c r="C34" s="145">
        <f>Schedule!C$21</f>
        <v>45686</v>
      </c>
      <c r="D34" s="144" t="str">
        <f>Schedule!D$21</f>
        <v>B</v>
      </c>
      <c r="E34" s="146">
        <f>Schedule!E$21</f>
        <v>0.33333333333333331</v>
      </c>
      <c r="F34" s="146">
        <f>Schedule!F$21</f>
        <v>0.70833333333333337</v>
      </c>
      <c r="G34" s="144" t="str">
        <f>Schedule!G$21</f>
        <v>Scarborough</v>
      </c>
      <c r="H34" s="144" t="str">
        <f>Schedule!H$21</f>
        <v>TTSCA</v>
      </c>
      <c r="I34" s="75" t="s">
        <v>279</v>
      </c>
      <c r="J34" s="74" t="s">
        <v>130</v>
      </c>
      <c r="K34" s="64">
        <v>65</v>
      </c>
      <c r="L34" s="65">
        <v>0.36805555555555558</v>
      </c>
      <c r="M34" s="66">
        <f>Table1[[#This Row],[Depart]]+Table1[[#This Row],[Dur''n]]</f>
        <v>0.53472222222222221</v>
      </c>
      <c r="N34" s="66">
        <v>0.16666666666666666</v>
      </c>
      <c r="O34" s="67">
        <v>134</v>
      </c>
      <c r="P34" s="68"/>
      <c r="Q34" s="69"/>
      <c r="R34" s="69">
        <v>2</v>
      </c>
      <c r="S34" s="70">
        <v>170</v>
      </c>
      <c r="T34" s="70"/>
      <c r="U34" s="71"/>
      <c r="V34" s="72"/>
      <c r="W34" s="63"/>
    </row>
    <row r="35" spans="1:23" s="74" customFormat="1" ht="24.95" customHeight="1" x14ac:dyDescent="0.2">
      <c r="A35" s="143" t="s">
        <v>121</v>
      </c>
      <c r="B35" s="144">
        <f>Schedule!B$21</f>
        <v>45686</v>
      </c>
      <c r="C35" s="145">
        <f>Schedule!C$21</f>
        <v>45686</v>
      </c>
      <c r="D35" s="144" t="str">
        <f>Schedule!D$21</f>
        <v>B</v>
      </c>
      <c r="E35" s="146">
        <f>Schedule!E$21</f>
        <v>0.33333333333333331</v>
      </c>
      <c r="F35" s="146">
        <f>Schedule!F$21</f>
        <v>0.70833333333333337</v>
      </c>
      <c r="G35" s="144" t="str">
        <f>Schedule!G$21</f>
        <v>Scarborough</v>
      </c>
      <c r="H35" s="144" t="str">
        <f>Schedule!H$21</f>
        <v>TTSCA</v>
      </c>
      <c r="I35" s="75" t="s">
        <v>279</v>
      </c>
      <c r="J35" s="74" t="s">
        <v>130</v>
      </c>
      <c r="K35" s="64">
        <v>65</v>
      </c>
      <c r="L35" s="65">
        <v>0.38194444444444442</v>
      </c>
      <c r="M35" s="66">
        <f>Table1[[#This Row],[Depart]]+Table1[[#This Row],[Dur''n]]</f>
        <v>0.54861111111111105</v>
      </c>
      <c r="N35" s="66">
        <v>0.16666666666666666</v>
      </c>
      <c r="O35" s="67" t="s">
        <v>1</v>
      </c>
      <c r="P35" s="68"/>
      <c r="Q35" s="69"/>
      <c r="R35" s="69">
        <v>2</v>
      </c>
      <c r="S35" s="70" t="s">
        <v>1</v>
      </c>
      <c r="T35" s="70"/>
      <c r="U35" s="71"/>
      <c r="V35" s="72"/>
      <c r="W35" s="63"/>
    </row>
    <row r="36" spans="1:23" s="74" customFormat="1" ht="24.95" customHeight="1" x14ac:dyDescent="0.2">
      <c r="A36" s="143" t="s">
        <v>121</v>
      </c>
      <c r="B36" s="144">
        <f>Schedule!B$21</f>
        <v>45686</v>
      </c>
      <c r="C36" s="145">
        <f>Schedule!C$21</f>
        <v>45686</v>
      </c>
      <c r="D36" s="144" t="str">
        <f>Schedule!D$21</f>
        <v>B</v>
      </c>
      <c r="E36" s="146">
        <f>Schedule!E$21</f>
        <v>0.33333333333333331</v>
      </c>
      <c r="F36" s="146">
        <f>Schedule!F$21</f>
        <v>0.70833333333333337</v>
      </c>
      <c r="G36" s="144" t="str">
        <f>Schedule!G$21</f>
        <v>Scarborough</v>
      </c>
      <c r="H36" s="144" t="str">
        <f>Schedule!H$21</f>
        <v>TTSCA</v>
      </c>
      <c r="I36" s="75" t="s">
        <v>280</v>
      </c>
      <c r="J36" s="74" t="s">
        <v>129</v>
      </c>
      <c r="K36" s="64">
        <v>59</v>
      </c>
      <c r="L36" s="65">
        <v>0.3888888888888889</v>
      </c>
      <c r="M36" s="66">
        <f>Table1[[#This Row],[Depart]]+Table1[[#This Row],[Dur''n]]</f>
        <v>0.51388888888888884</v>
      </c>
      <c r="N36" s="66">
        <v>0.125</v>
      </c>
      <c r="O36" s="67">
        <v>32</v>
      </c>
      <c r="P36" s="68"/>
      <c r="Q36" s="69"/>
      <c r="R36" s="69">
        <v>1</v>
      </c>
      <c r="S36" s="70">
        <v>50</v>
      </c>
      <c r="T36" s="70"/>
      <c r="U36" s="71"/>
      <c r="V36" s="72"/>
      <c r="W36" s="63"/>
    </row>
    <row r="37" spans="1:23" s="74" customFormat="1" ht="37.5" customHeight="1" x14ac:dyDescent="0.2">
      <c r="A37" s="143" t="s">
        <v>121</v>
      </c>
      <c r="B37" s="144">
        <f>Schedule!B$21</f>
        <v>45686</v>
      </c>
      <c r="C37" s="145">
        <f>Schedule!C$21</f>
        <v>45686</v>
      </c>
      <c r="D37" s="144" t="str">
        <f>Schedule!D$21</f>
        <v>B</v>
      </c>
      <c r="E37" s="146">
        <f>Schedule!E$21</f>
        <v>0.33333333333333331</v>
      </c>
      <c r="F37" s="146">
        <f>Schedule!F$21</f>
        <v>0.70833333333333337</v>
      </c>
      <c r="G37" s="144" t="str">
        <f>Schedule!G$21</f>
        <v>Scarborough</v>
      </c>
      <c r="H37" s="144" t="str">
        <f>Schedule!H$21</f>
        <v>TTSCA</v>
      </c>
      <c r="I37" s="75" t="s">
        <v>281</v>
      </c>
      <c r="J37" s="74" t="s">
        <v>131</v>
      </c>
      <c r="K37" s="64">
        <v>69</v>
      </c>
      <c r="L37" s="65">
        <v>0.39583333333333331</v>
      </c>
      <c r="M37" s="66">
        <f>Table1[[#This Row],[Depart]]+Table1[[#This Row],[Dur''n]]</f>
        <v>0.52083333333333326</v>
      </c>
      <c r="N37" s="66">
        <v>0.125</v>
      </c>
      <c r="O37" s="67">
        <v>66</v>
      </c>
      <c r="P37" s="68"/>
      <c r="Q37" s="69"/>
      <c r="R37" s="69">
        <v>2</v>
      </c>
      <c r="S37" s="70">
        <v>100</v>
      </c>
      <c r="T37" s="70"/>
      <c r="U37" s="71"/>
      <c r="V37" s="72" t="s">
        <v>78</v>
      </c>
      <c r="W37" s="63" t="s">
        <v>266</v>
      </c>
    </row>
    <row r="38" spans="1:23" s="74" customFormat="1" ht="24.95" customHeight="1" x14ac:dyDescent="0.2">
      <c r="A38" s="143" t="s">
        <v>121</v>
      </c>
      <c r="B38" s="144">
        <f>Schedule!B$21</f>
        <v>45686</v>
      </c>
      <c r="C38" s="145">
        <f>Schedule!C$21</f>
        <v>45686</v>
      </c>
      <c r="D38" s="144" t="str">
        <f>Schedule!D$21</f>
        <v>B</v>
      </c>
      <c r="E38" s="146">
        <f>Schedule!E$21</f>
        <v>0.33333333333333331</v>
      </c>
      <c r="F38" s="146">
        <f>Schedule!F$21</f>
        <v>0.70833333333333337</v>
      </c>
      <c r="G38" s="144" t="str">
        <f>Schedule!G$21</f>
        <v>Scarborough</v>
      </c>
      <c r="H38" s="144" t="str">
        <f>Schedule!H$21</f>
        <v>TTSCA</v>
      </c>
      <c r="I38" s="75" t="s">
        <v>282</v>
      </c>
      <c r="J38" s="74" t="s">
        <v>128</v>
      </c>
      <c r="K38" s="64">
        <v>45</v>
      </c>
      <c r="L38" s="128">
        <v>0.41666666666666669</v>
      </c>
      <c r="M38" s="66">
        <f>Table1[[#This Row],[Depart]]+Table1[[#This Row],[Dur''n]]</f>
        <v>0.625</v>
      </c>
      <c r="N38" s="66">
        <v>0.20833333333333334</v>
      </c>
      <c r="O38" s="67">
        <v>61</v>
      </c>
      <c r="P38" s="68"/>
      <c r="Q38" s="69"/>
      <c r="R38" s="76">
        <v>2</v>
      </c>
      <c r="S38" s="70">
        <v>100</v>
      </c>
      <c r="T38" s="125" t="s">
        <v>264</v>
      </c>
      <c r="U38" s="63" t="s">
        <v>265</v>
      </c>
      <c r="V38" s="72"/>
      <c r="W38" s="74" t="s">
        <v>261</v>
      </c>
    </row>
    <row r="39" spans="1:23" s="74" customFormat="1" ht="24.95" customHeight="1" x14ac:dyDescent="0.2">
      <c r="A39" s="143" t="s">
        <v>121</v>
      </c>
      <c r="B39" s="144">
        <f>Schedule!B$26</f>
        <v>45691</v>
      </c>
      <c r="C39" s="145">
        <f>Schedule!C$26</f>
        <v>45691</v>
      </c>
      <c r="D39" s="144" t="str">
        <f>Schedule!D$26</f>
        <v>B</v>
      </c>
      <c r="E39" s="146">
        <f>Schedule!E$26</f>
        <v>0.5</v>
      </c>
      <c r="F39" s="146">
        <f>Schedule!F$26</f>
        <v>0.91666666666666663</v>
      </c>
      <c r="G39" s="144" t="str">
        <f>Schedule!G$26</f>
        <v>Fortaleza</v>
      </c>
      <c r="H39" s="144" t="str">
        <f>Schedule!H$26</f>
        <v>BRFOR</v>
      </c>
      <c r="I39" s="75" t="s">
        <v>196</v>
      </c>
      <c r="J39" s="74" t="s">
        <v>133</v>
      </c>
      <c r="K39" s="64">
        <v>49</v>
      </c>
      <c r="L39" s="128">
        <v>0.54166666666666663</v>
      </c>
      <c r="M39" s="66">
        <f>Table1[[#This Row],[Depart]]+Table1[[#This Row],[Dur''n]]</f>
        <v>0.75</v>
      </c>
      <c r="N39" s="66">
        <v>0.20833333333333334</v>
      </c>
      <c r="O39" s="67">
        <v>54</v>
      </c>
      <c r="P39" s="68"/>
      <c r="Q39" s="69"/>
      <c r="R39" s="69">
        <v>2</v>
      </c>
      <c r="S39" s="70">
        <v>100</v>
      </c>
      <c r="T39" s="70"/>
      <c r="U39" s="71" t="s">
        <v>288</v>
      </c>
      <c r="V39" s="72"/>
      <c r="W39" s="63" t="s">
        <v>261</v>
      </c>
    </row>
    <row r="40" spans="1:23" s="74" customFormat="1" ht="24.95" customHeight="1" x14ac:dyDescent="0.2">
      <c r="A40" s="143" t="s">
        <v>121</v>
      </c>
      <c r="B40" s="144">
        <f>Schedule!B$26</f>
        <v>45691</v>
      </c>
      <c r="C40" s="145">
        <f>Schedule!C$26</f>
        <v>45691</v>
      </c>
      <c r="D40" s="144" t="str">
        <f>Schedule!D$26</f>
        <v>B</v>
      </c>
      <c r="E40" s="146">
        <f>Schedule!E$26</f>
        <v>0.5</v>
      </c>
      <c r="F40" s="146">
        <f>Schedule!F$26</f>
        <v>0.91666666666666663</v>
      </c>
      <c r="G40" s="144" t="str">
        <f>Schedule!G$26</f>
        <v>Fortaleza</v>
      </c>
      <c r="H40" s="144" t="str">
        <f>Schedule!H$26</f>
        <v>BRFOR</v>
      </c>
      <c r="I40" s="75" t="s">
        <v>195</v>
      </c>
      <c r="J40" s="74" t="s">
        <v>132</v>
      </c>
      <c r="K40" s="64">
        <v>49</v>
      </c>
      <c r="L40" s="65">
        <v>0.54861111111111105</v>
      </c>
      <c r="M40" s="66">
        <f>Table1[[#This Row],[Depart]]+Table1[[#This Row],[Dur''n]]</f>
        <v>0.63194444444444442</v>
      </c>
      <c r="N40" s="66">
        <v>8.3333333333333329E-2</v>
      </c>
      <c r="O40" s="67">
        <v>93</v>
      </c>
      <c r="P40" s="68"/>
      <c r="Q40" s="69"/>
      <c r="R40" s="69">
        <v>3</v>
      </c>
      <c r="S40" s="70">
        <v>120</v>
      </c>
      <c r="T40" s="70"/>
      <c r="U40" s="133" t="s">
        <v>275</v>
      </c>
      <c r="V40" s="72"/>
      <c r="W40" s="63"/>
    </row>
    <row r="41" spans="1:23" s="74" customFormat="1" ht="24.95" customHeight="1" x14ac:dyDescent="0.2">
      <c r="A41" s="143" t="s">
        <v>121</v>
      </c>
      <c r="B41" s="144">
        <f>Schedule!B$26</f>
        <v>45691</v>
      </c>
      <c r="C41" s="145">
        <f>Schedule!C$26</f>
        <v>45691</v>
      </c>
      <c r="D41" s="144" t="str">
        <f>Schedule!D$26</f>
        <v>B</v>
      </c>
      <c r="E41" s="146">
        <f>Schedule!E$26</f>
        <v>0.5</v>
      </c>
      <c r="F41" s="146">
        <f>Schedule!F$26</f>
        <v>0.91666666666666663</v>
      </c>
      <c r="G41" s="144" t="str">
        <f>Schedule!G$26</f>
        <v>Fortaleza</v>
      </c>
      <c r="H41" s="144" t="str">
        <f>Schedule!H$26</f>
        <v>BRFOR</v>
      </c>
      <c r="I41" s="75" t="s">
        <v>194</v>
      </c>
      <c r="J41" s="74" t="s">
        <v>84</v>
      </c>
      <c r="K41" s="64">
        <v>59</v>
      </c>
      <c r="L41" s="65">
        <v>0.55555555555555558</v>
      </c>
      <c r="M41" s="66">
        <f>Table1[[#This Row],[Depart]]+Table1[[#This Row],[Dur''n]]</f>
        <v>0.72222222222222221</v>
      </c>
      <c r="N41" s="66">
        <v>0.16666666666666666</v>
      </c>
      <c r="O41" s="67">
        <v>190</v>
      </c>
      <c r="P41" s="68"/>
      <c r="Q41" s="69"/>
      <c r="R41" s="69">
        <v>2</v>
      </c>
      <c r="S41" s="70">
        <v>200</v>
      </c>
      <c r="T41" s="70"/>
      <c r="U41" s="71"/>
      <c r="V41" s="72" t="s">
        <v>78</v>
      </c>
      <c r="W41" s="63"/>
    </row>
    <row r="42" spans="1:23" s="74" customFormat="1" ht="24.95" customHeight="1" x14ac:dyDescent="0.2">
      <c r="A42" s="143" t="s">
        <v>121</v>
      </c>
      <c r="B42" s="144">
        <f>Schedule!B$26</f>
        <v>45691</v>
      </c>
      <c r="C42" s="145">
        <f>Schedule!C$26</f>
        <v>45691</v>
      </c>
      <c r="D42" s="144" t="str">
        <f>Schedule!D$26</f>
        <v>B</v>
      </c>
      <c r="E42" s="146">
        <f>Schedule!E$26</f>
        <v>0.5</v>
      </c>
      <c r="F42" s="146">
        <f>Schedule!F$26</f>
        <v>0.91666666666666663</v>
      </c>
      <c r="G42" s="144" t="str">
        <f>Schedule!G$26</f>
        <v>Fortaleza</v>
      </c>
      <c r="H42" s="144" t="str">
        <f>Schedule!H$26</f>
        <v>BRFOR</v>
      </c>
      <c r="I42" s="75" t="s">
        <v>194</v>
      </c>
      <c r="J42" s="74" t="s">
        <v>84</v>
      </c>
      <c r="K42" s="64">
        <v>59</v>
      </c>
      <c r="L42" s="65">
        <v>0.5625</v>
      </c>
      <c r="M42" s="66">
        <f>Table1[[#This Row],[Depart]]+Table1[[#This Row],[Dur''n]]</f>
        <v>0.72916666666666663</v>
      </c>
      <c r="N42" s="66">
        <v>0.16666666666666666</v>
      </c>
      <c r="O42" s="67" t="s">
        <v>1</v>
      </c>
      <c r="P42" s="68"/>
      <c r="Q42" s="69"/>
      <c r="R42" s="69">
        <v>2</v>
      </c>
      <c r="S42" s="70" t="s">
        <v>1</v>
      </c>
      <c r="T42" s="70"/>
      <c r="U42" s="71"/>
      <c r="V42" s="72" t="s">
        <v>78</v>
      </c>
      <c r="W42" s="63"/>
    </row>
    <row r="43" spans="1:23" s="74" customFormat="1" ht="24.95" customHeight="1" x14ac:dyDescent="0.2">
      <c r="A43" s="143" t="s">
        <v>121</v>
      </c>
      <c r="B43" s="144">
        <f>Schedule!B$26</f>
        <v>45691</v>
      </c>
      <c r="C43" s="145">
        <f>Schedule!C$26</f>
        <v>45691</v>
      </c>
      <c r="D43" s="144" t="str">
        <f>Schedule!D$26</f>
        <v>B</v>
      </c>
      <c r="E43" s="146">
        <f>Schedule!E$26</f>
        <v>0.5</v>
      </c>
      <c r="F43" s="146">
        <f>Schedule!F$26</f>
        <v>0.91666666666666663</v>
      </c>
      <c r="G43" s="144" t="str">
        <f>Schedule!G$26</f>
        <v>Fortaleza</v>
      </c>
      <c r="H43" s="144" t="str">
        <f>Schedule!H$26</f>
        <v>BRFOR</v>
      </c>
      <c r="I43" s="75" t="s">
        <v>194</v>
      </c>
      <c r="J43" s="74" t="s">
        <v>84</v>
      </c>
      <c r="K43" s="64">
        <v>59</v>
      </c>
      <c r="L43" s="65">
        <v>0.56944444444444442</v>
      </c>
      <c r="M43" s="66">
        <f>Table1[[#This Row],[Depart]]+Table1[[#This Row],[Dur''n]]</f>
        <v>0.73611111111111105</v>
      </c>
      <c r="N43" s="66">
        <v>0.16666666666666666</v>
      </c>
      <c r="O43" s="67" t="s">
        <v>1</v>
      </c>
      <c r="P43" s="68"/>
      <c r="Q43" s="69"/>
      <c r="R43" s="69">
        <v>2</v>
      </c>
      <c r="S43" s="70" t="s">
        <v>1</v>
      </c>
      <c r="T43" s="70"/>
      <c r="U43" s="71"/>
      <c r="V43" s="72" t="s">
        <v>78</v>
      </c>
      <c r="W43" s="63"/>
    </row>
    <row r="44" spans="1:23" s="74" customFormat="1" ht="24.95" customHeight="1" x14ac:dyDescent="0.2">
      <c r="A44" s="143" t="s">
        <v>121</v>
      </c>
      <c r="B44" s="144">
        <f>Schedule!B$26</f>
        <v>45691</v>
      </c>
      <c r="C44" s="145">
        <f>Schedule!C$26</f>
        <v>45691</v>
      </c>
      <c r="D44" s="144" t="str">
        <f>Schedule!D$26</f>
        <v>B</v>
      </c>
      <c r="E44" s="146">
        <f>Schedule!E$26</f>
        <v>0.5</v>
      </c>
      <c r="F44" s="146">
        <f>Schedule!F$26</f>
        <v>0.91666666666666663</v>
      </c>
      <c r="G44" s="144" t="str">
        <f>Schedule!G$26</f>
        <v>Fortaleza</v>
      </c>
      <c r="H44" s="144" t="str">
        <f>Schedule!H$26</f>
        <v>BRFOR</v>
      </c>
      <c r="I44" s="75" t="s">
        <v>197</v>
      </c>
      <c r="J44" s="74" t="s">
        <v>200</v>
      </c>
      <c r="K44" s="64" t="s">
        <v>113</v>
      </c>
      <c r="L44" s="65" t="s">
        <v>1</v>
      </c>
      <c r="M44" s="66" t="s">
        <v>1</v>
      </c>
      <c r="N44" s="66" t="s">
        <v>1</v>
      </c>
      <c r="O44" s="67" t="s">
        <v>1</v>
      </c>
      <c r="P44" s="68"/>
      <c r="Q44" s="69"/>
      <c r="R44" s="69"/>
      <c r="S44" s="70" t="s">
        <v>1</v>
      </c>
      <c r="T44" s="70"/>
      <c r="U44" s="71" t="s">
        <v>201</v>
      </c>
      <c r="V44" s="72"/>
      <c r="W44" s="63"/>
    </row>
    <row r="45" spans="1:23" s="74" customFormat="1" ht="24.95" customHeight="1" x14ac:dyDescent="0.2">
      <c r="A45" s="143" t="s">
        <v>121</v>
      </c>
      <c r="B45" s="144">
        <f>Schedule!B$26</f>
        <v>45691</v>
      </c>
      <c r="C45" s="145">
        <f>Schedule!C$26</f>
        <v>45691</v>
      </c>
      <c r="D45" s="144" t="str">
        <f>Schedule!D$26</f>
        <v>B</v>
      </c>
      <c r="E45" s="146">
        <f>Schedule!E$26</f>
        <v>0.5</v>
      </c>
      <c r="F45" s="146">
        <f>Schedule!F$26</f>
        <v>0.91666666666666663</v>
      </c>
      <c r="G45" s="144" t="str">
        <f>Schedule!G$26</f>
        <v>Fortaleza</v>
      </c>
      <c r="H45" s="144" t="str">
        <f>Schedule!H$26</f>
        <v>BRFOR</v>
      </c>
      <c r="I45" s="75" t="s">
        <v>198</v>
      </c>
      <c r="J45" s="74" t="s">
        <v>199</v>
      </c>
      <c r="K45" s="64" t="s">
        <v>113</v>
      </c>
      <c r="L45" s="65" t="s">
        <v>1</v>
      </c>
      <c r="M45" s="66" t="s">
        <v>1</v>
      </c>
      <c r="N45" s="66" t="s">
        <v>1</v>
      </c>
      <c r="O45" s="67" t="s">
        <v>1</v>
      </c>
      <c r="P45" s="68"/>
      <c r="Q45" s="69"/>
      <c r="R45" s="69"/>
      <c r="S45" s="70" t="s">
        <v>1</v>
      </c>
      <c r="T45" s="70"/>
      <c r="U45" s="71" t="s">
        <v>201</v>
      </c>
      <c r="V45" s="72"/>
      <c r="W45" s="63"/>
    </row>
    <row r="46" spans="1:23" s="74" customFormat="1" ht="24.95" customHeight="1" x14ac:dyDescent="0.2">
      <c r="A46" s="143" t="s">
        <v>121</v>
      </c>
      <c r="B46" s="144">
        <f>Schedule!B$28</f>
        <v>45693</v>
      </c>
      <c r="C46" s="145">
        <f>Schedule!C$28</f>
        <v>45693</v>
      </c>
      <c r="D46" s="144" t="str">
        <f>Schedule!D$28</f>
        <v>B</v>
      </c>
      <c r="E46" s="146">
        <f>Schedule!E$28</f>
        <v>0.33333333333333331</v>
      </c>
      <c r="F46" s="146">
        <f>Schedule!F$28</f>
        <v>0.95833333333333337</v>
      </c>
      <c r="G46" s="144" t="str">
        <f>Schedule!G$28</f>
        <v>Recife</v>
      </c>
      <c r="H46" s="144" t="str">
        <f>Schedule!H$28</f>
        <v>BRREC</v>
      </c>
      <c r="I46" s="75" t="s">
        <v>202</v>
      </c>
      <c r="J46" s="74" t="s">
        <v>136</v>
      </c>
      <c r="K46" s="64">
        <v>69</v>
      </c>
      <c r="L46" s="65">
        <v>0.35416666666666669</v>
      </c>
      <c r="M46" s="66">
        <f>Table1[[#This Row],[Depart]]+Table1[[#This Row],[Dur''n]]</f>
        <v>0.54166666666666674</v>
      </c>
      <c r="N46" s="66">
        <v>0.1875</v>
      </c>
      <c r="O46" s="67">
        <v>8</v>
      </c>
      <c r="P46" s="68"/>
      <c r="Q46" s="69"/>
      <c r="R46" s="69"/>
      <c r="S46" s="70">
        <v>989</v>
      </c>
      <c r="T46" s="70"/>
      <c r="U46" s="71" t="s">
        <v>257</v>
      </c>
      <c r="V46" s="72" t="s">
        <v>78</v>
      </c>
      <c r="W46" s="63"/>
    </row>
    <row r="47" spans="1:23" s="74" customFormat="1" ht="24.95" customHeight="1" x14ac:dyDescent="0.2">
      <c r="A47" s="143" t="s">
        <v>121</v>
      </c>
      <c r="B47" s="144">
        <f>Schedule!B$28</f>
        <v>45693</v>
      </c>
      <c r="C47" s="145">
        <f>Schedule!C$28</f>
        <v>45693</v>
      </c>
      <c r="D47" s="144" t="str">
        <f>Schedule!D$28</f>
        <v>B</v>
      </c>
      <c r="E47" s="146">
        <f>Schedule!E$28</f>
        <v>0.33333333333333331</v>
      </c>
      <c r="F47" s="146">
        <f>Schedule!F$28</f>
        <v>0.95833333333333337</v>
      </c>
      <c r="G47" s="144" t="str">
        <f>Schedule!G$28</f>
        <v>Recife</v>
      </c>
      <c r="H47" s="144" t="str">
        <f>Schedule!H$28</f>
        <v>BRREC</v>
      </c>
      <c r="I47" s="75" t="s">
        <v>204</v>
      </c>
      <c r="J47" s="74" t="s">
        <v>134</v>
      </c>
      <c r="K47" s="64">
        <v>69</v>
      </c>
      <c r="L47" s="65">
        <v>0.3611111111111111</v>
      </c>
      <c r="M47" s="66">
        <f>Table1[[#This Row],[Depart]]+Table1[[#This Row],[Dur''n]]</f>
        <v>0.52777777777777779</v>
      </c>
      <c r="N47" s="66">
        <v>0.16666666666666666</v>
      </c>
      <c r="O47" s="67">
        <v>250</v>
      </c>
      <c r="P47" s="68"/>
      <c r="Q47" s="69"/>
      <c r="R47" s="69">
        <v>2</v>
      </c>
      <c r="S47" s="70">
        <v>300</v>
      </c>
      <c r="T47" s="70"/>
      <c r="U47" s="71" t="s">
        <v>268</v>
      </c>
      <c r="V47" s="72" t="s">
        <v>78</v>
      </c>
      <c r="W47" s="63"/>
    </row>
    <row r="48" spans="1:23" s="74" customFormat="1" ht="24.95" customHeight="1" x14ac:dyDescent="0.2">
      <c r="A48" s="143" t="s">
        <v>121</v>
      </c>
      <c r="B48" s="144">
        <f>Schedule!B$28</f>
        <v>45693</v>
      </c>
      <c r="C48" s="145">
        <f>Schedule!C$28</f>
        <v>45693</v>
      </c>
      <c r="D48" s="144" t="str">
        <f>Schedule!D$28</f>
        <v>B</v>
      </c>
      <c r="E48" s="146">
        <f>Schedule!E$28</f>
        <v>0.33333333333333331</v>
      </c>
      <c r="F48" s="146">
        <f>Schedule!F$28</f>
        <v>0.95833333333333337</v>
      </c>
      <c r="G48" s="144" t="str">
        <f>Schedule!G$28</f>
        <v>Recife</v>
      </c>
      <c r="H48" s="144" t="str">
        <f>Schedule!H$28</f>
        <v>BRREC</v>
      </c>
      <c r="I48" s="75" t="s">
        <v>204</v>
      </c>
      <c r="J48" s="74" t="s">
        <v>134</v>
      </c>
      <c r="K48" s="64">
        <v>69</v>
      </c>
      <c r="L48" s="65">
        <v>0.36805555555555558</v>
      </c>
      <c r="M48" s="66">
        <f>Table1[[#This Row],[Depart]]+Table1[[#This Row],[Dur''n]]</f>
        <v>0.53472222222222221</v>
      </c>
      <c r="N48" s="66">
        <v>0.16666666666666666</v>
      </c>
      <c r="O48" s="67" t="s">
        <v>1</v>
      </c>
      <c r="P48" s="68"/>
      <c r="Q48" s="69"/>
      <c r="R48" s="69">
        <v>2</v>
      </c>
      <c r="S48" s="70" t="s">
        <v>1</v>
      </c>
      <c r="T48" s="70"/>
      <c r="U48" s="71"/>
      <c r="V48" s="72" t="s">
        <v>78</v>
      </c>
      <c r="W48" s="63"/>
    </row>
    <row r="49" spans="1:23" s="74" customFormat="1" ht="24.95" customHeight="1" x14ac:dyDescent="0.2">
      <c r="A49" s="143" t="s">
        <v>121</v>
      </c>
      <c r="B49" s="144">
        <f>Schedule!B$28</f>
        <v>45693</v>
      </c>
      <c r="C49" s="145">
        <f>Schedule!C$28</f>
        <v>45693</v>
      </c>
      <c r="D49" s="144" t="str">
        <f>Schedule!D$28</f>
        <v>B</v>
      </c>
      <c r="E49" s="146">
        <f>Schedule!E$28</f>
        <v>0.33333333333333331</v>
      </c>
      <c r="F49" s="146">
        <f>Schedule!F$28</f>
        <v>0.95833333333333337</v>
      </c>
      <c r="G49" s="144" t="str">
        <f>Schedule!G$28</f>
        <v>Recife</v>
      </c>
      <c r="H49" s="144" t="str">
        <f>Schedule!H$28</f>
        <v>BRREC</v>
      </c>
      <c r="I49" s="75" t="s">
        <v>204</v>
      </c>
      <c r="J49" s="74" t="s">
        <v>134</v>
      </c>
      <c r="K49" s="64">
        <v>69</v>
      </c>
      <c r="L49" s="65">
        <v>0.375</v>
      </c>
      <c r="M49" s="66">
        <f>Table1[[#This Row],[Depart]]+Table1[[#This Row],[Dur''n]]</f>
        <v>0.54166666666666663</v>
      </c>
      <c r="N49" s="66">
        <v>0.16666666666666666</v>
      </c>
      <c r="O49" s="67" t="s">
        <v>1</v>
      </c>
      <c r="P49" s="68"/>
      <c r="Q49" s="69"/>
      <c r="R49" s="69">
        <v>2</v>
      </c>
      <c r="S49" s="70" t="s">
        <v>1</v>
      </c>
      <c r="T49" s="70"/>
      <c r="U49" s="71"/>
      <c r="V49" s="72" t="s">
        <v>78</v>
      </c>
      <c r="W49" s="63"/>
    </row>
    <row r="50" spans="1:23" s="74" customFormat="1" ht="24.95" customHeight="1" x14ac:dyDescent="0.2">
      <c r="A50" s="143" t="s">
        <v>121</v>
      </c>
      <c r="B50" s="144">
        <f>Schedule!B$28</f>
        <v>45693</v>
      </c>
      <c r="C50" s="145">
        <f>Schedule!C$28</f>
        <v>45693</v>
      </c>
      <c r="D50" s="144" t="str">
        <f>Schedule!D$28</f>
        <v>B</v>
      </c>
      <c r="E50" s="146">
        <f>Schedule!E$28</f>
        <v>0.33333333333333331</v>
      </c>
      <c r="F50" s="146">
        <f>Schedule!F$28</f>
        <v>0.95833333333333337</v>
      </c>
      <c r="G50" s="144" t="str">
        <f>Schedule!G$28</f>
        <v>Recife</v>
      </c>
      <c r="H50" s="144" t="str">
        <f>Schedule!H$28</f>
        <v>BRREC</v>
      </c>
      <c r="I50" s="75" t="s">
        <v>283</v>
      </c>
      <c r="J50" s="74" t="s">
        <v>135</v>
      </c>
      <c r="K50" s="64">
        <v>89</v>
      </c>
      <c r="L50" s="65">
        <v>0.38194444444444442</v>
      </c>
      <c r="M50" s="66">
        <f>Table1[[#This Row],[Depart]]+Table1[[#This Row],[Dur''n]]</f>
        <v>0.50694444444444442</v>
      </c>
      <c r="N50" s="66">
        <v>0.125</v>
      </c>
      <c r="O50" s="67">
        <v>95</v>
      </c>
      <c r="P50" s="68"/>
      <c r="Q50" s="69"/>
      <c r="R50" s="69">
        <v>2</v>
      </c>
      <c r="S50" s="70">
        <v>989</v>
      </c>
      <c r="T50" s="70"/>
      <c r="U50" s="71"/>
      <c r="V50" s="72"/>
      <c r="W50" s="63"/>
    </row>
    <row r="51" spans="1:23" s="74" customFormat="1" ht="24.95" customHeight="1" x14ac:dyDescent="0.2">
      <c r="A51" s="143" t="s">
        <v>121</v>
      </c>
      <c r="B51" s="144">
        <f>Schedule!B$30</f>
        <v>45695</v>
      </c>
      <c r="C51" s="145">
        <f>Schedule!C$30</f>
        <v>45695</v>
      </c>
      <c r="D51" s="144" t="str">
        <f>Schedule!D$30</f>
        <v>B</v>
      </c>
      <c r="E51" s="146">
        <f>Schedule!E$30</f>
        <v>0.33333333333333331</v>
      </c>
      <c r="F51" s="146">
        <f>Schedule!F$30</f>
        <v>0.75</v>
      </c>
      <c r="G51" s="144" t="str">
        <f>Schedule!G$30</f>
        <v>Salvador Bahia</v>
      </c>
      <c r="H51" s="144" t="str">
        <f>Schedule!H$30</f>
        <v>BRSSA</v>
      </c>
      <c r="I51" s="75" t="s">
        <v>169</v>
      </c>
      <c r="J51" s="74" t="s">
        <v>139</v>
      </c>
      <c r="K51" s="64">
        <v>139</v>
      </c>
      <c r="L51" s="128">
        <v>0.35416666666666669</v>
      </c>
      <c r="M51" s="66">
        <f>Table1[[#This Row],[Depart]]+Table1[[#This Row],[Dur''n]]</f>
        <v>0.6875</v>
      </c>
      <c r="N51" s="66">
        <v>0.33333333333333331</v>
      </c>
      <c r="O51" s="67">
        <v>13</v>
      </c>
      <c r="P51" s="68"/>
      <c r="Q51" s="69"/>
      <c r="R51" s="69"/>
      <c r="S51" s="70">
        <v>100</v>
      </c>
      <c r="T51" s="70" t="s">
        <v>151</v>
      </c>
      <c r="U51" s="71" t="s">
        <v>257</v>
      </c>
      <c r="V51" s="72" t="s">
        <v>78</v>
      </c>
      <c r="W51" s="63"/>
    </row>
    <row r="52" spans="1:23" s="74" customFormat="1" ht="24.95" customHeight="1" x14ac:dyDescent="0.2">
      <c r="A52" s="143" t="s">
        <v>121</v>
      </c>
      <c r="B52" s="144">
        <f>Schedule!B$30</f>
        <v>45695</v>
      </c>
      <c r="C52" s="145">
        <f>Schedule!C$30</f>
        <v>45695</v>
      </c>
      <c r="D52" s="144" t="str">
        <f>Schedule!D$30</f>
        <v>B</v>
      </c>
      <c r="E52" s="146">
        <f>Schedule!E$30</f>
        <v>0.33333333333333331</v>
      </c>
      <c r="F52" s="146">
        <f>Schedule!F$30</f>
        <v>0.75</v>
      </c>
      <c r="G52" s="144" t="str">
        <f>Schedule!G$30</f>
        <v>Salvador Bahia</v>
      </c>
      <c r="H52" s="144" t="str">
        <f>Schedule!H$30</f>
        <v>BRSSA</v>
      </c>
      <c r="I52" s="75" t="s">
        <v>205</v>
      </c>
      <c r="J52" s="74" t="s">
        <v>140</v>
      </c>
      <c r="K52" s="64">
        <v>109</v>
      </c>
      <c r="L52" s="65">
        <v>0.3611111111111111</v>
      </c>
      <c r="M52" s="66">
        <f>Table1[[#This Row],[Depart]]+Table1[[#This Row],[Dur''n]]</f>
        <v>0.69444444444444442</v>
      </c>
      <c r="N52" s="66">
        <v>0.33333333333333331</v>
      </c>
      <c r="O52" s="67">
        <v>87</v>
      </c>
      <c r="P52" s="68"/>
      <c r="Q52" s="69"/>
      <c r="R52" s="69">
        <v>2</v>
      </c>
      <c r="S52" s="70">
        <v>100</v>
      </c>
      <c r="T52" s="70" t="s">
        <v>151</v>
      </c>
      <c r="U52" s="71"/>
      <c r="V52" s="72" t="s">
        <v>78</v>
      </c>
      <c r="W52" s="63"/>
    </row>
    <row r="53" spans="1:23" s="74" customFormat="1" ht="24.95" customHeight="1" x14ac:dyDescent="0.2">
      <c r="A53" s="143" t="s">
        <v>121</v>
      </c>
      <c r="B53" s="144">
        <f>Schedule!B$30</f>
        <v>45695</v>
      </c>
      <c r="C53" s="145">
        <f>Schedule!C$30</f>
        <v>45695</v>
      </c>
      <c r="D53" s="144" t="str">
        <f>Schedule!D$30</f>
        <v>B</v>
      </c>
      <c r="E53" s="146">
        <f>Schedule!E$30</f>
        <v>0.33333333333333331</v>
      </c>
      <c r="F53" s="146">
        <f>Schedule!F$30</f>
        <v>0.75</v>
      </c>
      <c r="G53" s="144" t="str">
        <f>Schedule!G$30</f>
        <v>Salvador Bahia</v>
      </c>
      <c r="H53" s="144" t="str">
        <f>Schedule!H$30</f>
        <v>BRSSA</v>
      </c>
      <c r="I53" s="75" t="s">
        <v>206</v>
      </c>
      <c r="J53" s="74" t="s">
        <v>137</v>
      </c>
      <c r="K53" s="64">
        <v>45</v>
      </c>
      <c r="L53" s="65">
        <v>0.36805555555555558</v>
      </c>
      <c r="M53" s="66">
        <f>Table1[[#This Row],[Depart]]+Table1[[#This Row],[Dur''n]]</f>
        <v>0.53472222222222221</v>
      </c>
      <c r="N53" s="66">
        <v>0.16666666666666666</v>
      </c>
      <c r="O53" s="67">
        <v>173</v>
      </c>
      <c r="P53" s="68"/>
      <c r="Q53" s="69"/>
      <c r="R53" s="69">
        <v>2</v>
      </c>
      <c r="S53" s="70">
        <v>250</v>
      </c>
      <c r="T53" s="70" t="s">
        <v>1</v>
      </c>
      <c r="U53" s="71"/>
      <c r="V53" s="72" t="s">
        <v>78</v>
      </c>
      <c r="W53" s="63"/>
    </row>
    <row r="54" spans="1:23" s="74" customFormat="1" ht="24.95" customHeight="1" x14ac:dyDescent="0.2">
      <c r="A54" s="143" t="s">
        <v>121</v>
      </c>
      <c r="B54" s="144">
        <f>Schedule!B$30</f>
        <v>45695</v>
      </c>
      <c r="C54" s="145">
        <f>Schedule!C$30</f>
        <v>45695</v>
      </c>
      <c r="D54" s="144" t="str">
        <f>Schedule!D$30</f>
        <v>B</v>
      </c>
      <c r="E54" s="146">
        <f>Schedule!E$30</f>
        <v>0.33333333333333331</v>
      </c>
      <c r="F54" s="146">
        <f>Schedule!F$30</f>
        <v>0.75</v>
      </c>
      <c r="G54" s="144" t="str">
        <f>Schedule!G$30</f>
        <v>Salvador Bahia</v>
      </c>
      <c r="H54" s="144" t="str">
        <f>Schedule!H$30</f>
        <v>BRSSA</v>
      </c>
      <c r="I54" s="75" t="s">
        <v>206</v>
      </c>
      <c r="J54" s="74" t="s">
        <v>137</v>
      </c>
      <c r="K54" s="64">
        <v>45</v>
      </c>
      <c r="L54" s="65">
        <v>0.375</v>
      </c>
      <c r="M54" s="66">
        <f>Table1[[#This Row],[Depart]]+Table1[[#This Row],[Dur''n]]</f>
        <v>0.54166666666666663</v>
      </c>
      <c r="N54" s="66">
        <v>0.16666666666666666</v>
      </c>
      <c r="O54" s="67" t="s">
        <v>1</v>
      </c>
      <c r="P54" s="68"/>
      <c r="Q54" s="69"/>
      <c r="R54" s="69">
        <v>2</v>
      </c>
      <c r="S54" s="70" t="s">
        <v>1</v>
      </c>
      <c r="T54" s="70" t="s">
        <v>1</v>
      </c>
      <c r="U54" s="71"/>
      <c r="V54" s="72" t="s">
        <v>78</v>
      </c>
      <c r="W54" s="63"/>
    </row>
    <row r="55" spans="1:23" s="74" customFormat="1" ht="24.95" customHeight="1" x14ac:dyDescent="0.2">
      <c r="A55" s="143" t="s">
        <v>121</v>
      </c>
      <c r="B55" s="144">
        <f>Schedule!B$30</f>
        <v>45695</v>
      </c>
      <c r="C55" s="145">
        <f>Schedule!C$30</f>
        <v>45695</v>
      </c>
      <c r="D55" s="144" t="str">
        <f>Schedule!D$30</f>
        <v>B</v>
      </c>
      <c r="E55" s="146">
        <f>Schedule!E$30</f>
        <v>0.33333333333333331</v>
      </c>
      <c r="F55" s="146">
        <f>Schedule!F$30</f>
        <v>0.75</v>
      </c>
      <c r="G55" s="144" t="str">
        <f>Schedule!G$30</f>
        <v>Salvador Bahia</v>
      </c>
      <c r="H55" s="144" t="str">
        <f>Schedule!H$30</f>
        <v>BRSSA</v>
      </c>
      <c r="I55" s="75" t="s">
        <v>207</v>
      </c>
      <c r="J55" s="74" t="s">
        <v>141</v>
      </c>
      <c r="K55" s="64">
        <v>45</v>
      </c>
      <c r="L55" s="128">
        <v>0.35416666666666669</v>
      </c>
      <c r="M55" s="66">
        <f>Table1[[#This Row],[Depart]]+Table1[[#This Row],[Dur''n]]</f>
        <v>0.52083333333333337</v>
      </c>
      <c r="N55" s="66">
        <v>0.16666666666666666</v>
      </c>
      <c r="O55" s="67">
        <v>48</v>
      </c>
      <c r="P55" s="68"/>
      <c r="Q55" s="69"/>
      <c r="R55" s="69">
        <v>2</v>
      </c>
      <c r="S55" s="70">
        <v>100</v>
      </c>
      <c r="T55" s="70" t="s">
        <v>1</v>
      </c>
      <c r="U55" s="71" t="s">
        <v>269</v>
      </c>
      <c r="V55" s="72"/>
      <c r="W55" s="63" t="s">
        <v>261</v>
      </c>
    </row>
    <row r="56" spans="1:23" s="74" customFormat="1" ht="24.95" customHeight="1" x14ac:dyDescent="0.2">
      <c r="A56" s="143" t="s">
        <v>121</v>
      </c>
      <c r="B56" s="144">
        <f>Schedule!B$30</f>
        <v>45695</v>
      </c>
      <c r="C56" s="145">
        <f>Schedule!C$30</f>
        <v>45695</v>
      </c>
      <c r="D56" s="144" t="str">
        <f>Schedule!D$30</f>
        <v>B</v>
      </c>
      <c r="E56" s="146">
        <f>Schedule!E$30</f>
        <v>0.33333333333333331</v>
      </c>
      <c r="F56" s="146">
        <f>Schedule!F$30</f>
        <v>0.75</v>
      </c>
      <c r="G56" s="144" t="str">
        <f>Schedule!G$30</f>
        <v>Salvador Bahia</v>
      </c>
      <c r="H56" s="144" t="str">
        <f>Schedule!H$30</f>
        <v>BRSSA</v>
      </c>
      <c r="I56" s="75" t="s">
        <v>208</v>
      </c>
      <c r="J56" s="74" t="s">
        <v>138</v>
      </c>
      <c r="K56" s="64">
        <v>35</v>
      </c>
      <c r="L56" s="65">
        <v>0.54166666666666663</v>
      </c>
      <c r="M56" s="66">
        <f>Table1[[#This Row],[Depart]]+Table1[[#This Row],[Dur''n]]</f>
        <v>0.66666666666666663</v>
      </c>
      <c r="N56" s="66">
        <v>0.125</v>
      </c>
      <c r="O56" s="67">
        <v>50</v>
      </c>
      <c r="P56" s="68"/>
      <c r="Q56" s="69"/>
      <c r="R56" s="69">
        <v>2</v>
      </c>
      <c r="S56" s="70">
        <v>100</v>
      </c>
      <c r="T56" s="70" t="s">
        <v>1</v>
      </c>
      <c r="U56" s="71"/>
      <c r="V56" s="72"/>
      <c r="W56" s="63"/>
    </row>
    <row r="57" spans="1:23" s="74" customFormat="1" ht="24.95" customHeight="1" x14ac:dyDescent="0.2">
      <c r="A57" s="202" t="s">
        <v>121</v>
      </c>
      <c r="B57" s="203">
        <v>45698</v>
      </c>
      <c r="C57" s="204">
        <v>45698</v>
      </c>
      <c r="D57" s="205" t="s">
        <v>11</v>
      </c>
      <c r="E57" s="206">
        <v>0.33333333333333331</v>
      </c>
      <c r="F57" s="206" t="s">
        <v>1</v>
      </c>
      <c r="G57" s="207" t="s">
        <v>88</v>
      </c>
      <c r="H57" s="207" t="s">
        <v>98</v>
      </c>
      <c r="I57" s="208" t="s">
        <v>285</v>
      </c>
      <c r="J57" s="136" t="s">
        <v>284</v>
      </c>
      <c r="K57" s="209">
        <v>139</v>
      </c>
      <c r="L57" s="210">
        <v>0.3611111111111111</v>
      </c>
      <c r="M57" s="211">
        <v>0.69444444444444442</v>
      </c>
      <c r="N57" s="212">
        <v>0.33333333333333331</v>
      </c>
      <c r="O57" s="213">
        <v>76</v>
      </c>
      <c r="P57" s="125"/>
      <c r="Q57" s="132"/>
      <c r="R57" s="132">
        <v>2</v>
      </c>
      <c r="S57" s="125">
        <v>300</v>
      </c>
      <c r="T57" s="125"/>
      <c r="U57" s="214"/>
      <c r="V57" s="215"/>
      <c r="W57" s="216"/>
    </row>
    <row r="58" spans="1:23" s="74" customFormat="1" ht="24.95" customHeight="1" x14ac:dyDescent="0.2">
      <c r="A58" s="202" t="s">
        <v>121</v>
      </c>
      <c r="B58" s="203">
        <v>45698</v>
      </c>
      <c r="C58" s="204">
        <v>45698</v>
      </c>
      <c r="D58" s="205" t="s">
        <v>11</v>
      </c>
      <c r="E58" s="206">
        <v>0.33333333333333331</v>
      </c>
      <c r="F58" s="206" t="s">
        <v>1</v>
      </c>
      <c r="G58" s="207" t="s">
        <v>88</v>
      </c>
      <c r="H58" s="207" t="s">
        <v>98</v>
      </c>
      <c r="I58" s="208" t="s">
        <v>286</v>
      </c>
      <c r="J58" s="136" t="s">
        <v>287</v>
      </c>
      <c r="K58" s="209">
        <v>89</v>
      </c>
      <c r="L58" s="210">
        <v>0.60416666666666663</v>
      </c>
      <c r="M58" s="211">
        <v>0.77083333333333326</v>
      </c>
      <c r="N58" s="212">
        <v>0.16666666666666666</v>
      </c>
      <c r="O58" s="213">
        <v>66</v>
      </c>
      <c r="P58" s="125"/>
      <c r="Q58" s="132"/>
      <c r="R58" s="132">
        <v>2</v>
      </c>
      <c r="S58" s="125">
        <v>100</v>
      </c>
      <c r="T58" s="125"/>
      <c r="U58" s="214"/>
      <c r="V58" s="215"/>
      <c r="W58" s="216"/>
    </row>
    <row r="59" spans="1:23" s="74" customFormat="1" ht="24.95" customHeight="1" x14ac:dyDescent="0.2">
      <c r="A59" s="143" t="s">
        <v>121</v>
      </c>
      <c r="B59" s="144">
        <f>Schedule!B$33</f>
        <v>45698</v>
      </c>
      <c r="C59" s="145">
        <f>Schedule!C$33</f>
        <v>45698</v>
      </c>
      <c r="D59" s="144" t="str">
        <f>Schedule!D$33</f>
        <v>B</v>
      </c>
      <c r="E59" s="146">
        <f>Schedule!E$33</f>
        <v>0.33333333333333331</v>
      </c>
      <c r="F59" s="146" t="str">
        <f>Schedule!F$33</f>
        <v>-</v>
      </c>
      <c r="G59" s="144" t="str">
        <f>Schedule!G$33</f>
        <v>Rio de Janeiro</v>
      </c>
      <c r="H59" s="144" t="str">
        <f>Schedule!H$33</f>
        <v>BRRIO</v>
      </c>
      <c r="I59" s="75" t="s">
        <v>210</v>
      </c>
      <c r="J59" s="74" t="s">
        <v>148</v>
      </c>
      <c r="K59" s="64">
        <v>139</v>
      </c>
      <c r="L59" s="65">
        <v>0.3611111111111111</v>
      </c>
      <c r="M59" s="66">
        <f>Table1[[#This Row],[Depart]]+Table1[[#This Row],[Dur''n]]</f>
        <v>0.69444444444444442</v>
      </c>
      <c r="N59" s="66">
        <v>0.33333333333333331</v>
      </c>
      <c r="O59" s="67">
        <v>217</v>
      </c>
      <c r="P59" s="68"/>
      <c r="Q59" s="69"/>
      <c r="R59" s="69">
        <v>2</v>
      </c>
      <c r="S59" s="70">
        <v>300</v>
      </c>
      <c r="T59" s="70" t="s">
        <v>152</v>
      </c>
      <c r="U59" s="71"/>
      <c r="V59" s="72"/>
      <c r="W59" s="63"/>
    </row>
    <row r="60" spans="1:23" s="74" customFormat="1" ht="24.95" customHeight="1" x14ac:dyDescent="0.2">
      <c r="A60" s="143" t="s">
        <v>121</v>
      </c>
      <c r="B60" s="144">
        <f>Schedule!B$33</f>
        <v>45698</v>
      </c>
      <c r="C60" s="145">
        <f>Schedule!C$33</f>
        <v>45698</v>
      </c>
      <c r="D60" s="144" t="str">
        <f>Schedule!D$33</f>
        <v>B</v>
      </c>
      <c r="E60" s="146">
        <f>Schedule!E$33</f>
        <v>0.33333333333333331</v>
      </c>
      <c r="F60" s="146" t="str">
        <f>Schedule!F$33</f>
        <v>-</v>
      </c>
      <c r="G60" s="144" t="str">
        <f>Schedule!G$33</f>
        <v>Rio de Janeiro</v>
      </c>
      <c r="H60" s="144" t="str">
        <f>Schedule!H$33</f>
        <v>BRRIO</v>
      </c>
      <c r="I60" s="75" t="s">
        <v>210</v>
      </c>
      <c r="J60" s="74" t="s">
        <v>148</v>
      </c>
      <c r="K60" s="64">
        <v>139</v>
      </c>
      <c r="L60" s="65">
        <v>0.36805555555555558</v>
      </c>
      <c r="M60" s="66">
        <f>Table1[[#This Row],[Depart]]+Table1[[#This Row],[Dur''n]]</f>
        <v>0.70138888888888884</v>
      </c>
      <c r="N60" s="66">
        <v>0.33333333333333331</v>
      </c>
      <c r="O60" s="67" t="s">
        <v>1</v>
      </c>
      <c r="P60" s="68"/>
      <c r="Q60" s="69"/>
      <c r="R60" s="69">
        <v>2</v>
      </c>
      <c r="S60" s="70" t="s">
        <v>1</v>
      </c>
      <c r="T60" s="70" t="s">
        <v>152</v>
      </c>
      <c r="U60" s="71"/>
      <c r="V60" s="72"/>
      <c r="W60" s="63"/>
    </row>
    <row r="61" spans="1:23" s="74" customFormat="1" ht="24.95" customHeight="1" x14ac:dyDescent="0.2">
      <c r="A61" s="143" t="s">
        <v>121</v>
      </c>
      <c r="B61" s="144">
        <f>Schedule!B$33</f>
        <v>45698</v>
      </c>
      <c r="C61" s="145">
        <f>Schedule!C$33</f>
        <v>45698</v>
      </c>
      <c r="D61" s="144" t="str">
        <f>Schedule!D$33</f>
        <v>B</v>
      </c>
      <c r="E61" s="146">
        <f>Schedule!E$33</f>
        <v>0.33333333333333331</v>
      </c>
      <c r="F61" s="146" t="str">
        <f>Schedule!F$33</f>
        <v>-</v>
      </c>
      <c r="G61" s="144" t="str">
        <f>Schedule!G$33</f>
        <v>Rio de Janeiro</v>
      </c>
      <c r="H61" s="144" t="str">
        <f>Schedule!H$33</f>
        <v>BRRIO</v>
      </c>
      <c r="I61" s="75" t="s">
        <v>210</v>
      </c>
      <c r="J61" s="74" t="s">
        <v>148</v>
      </c>
      <c r="K61" s="64">
        <v>139</v>
      </c>
      <c r="L61" s="65">
        <v>0.375</v>
      </c>
      <c r="M61" s="66">
        <f>Table1[[#This Row],[Depart]]+Table1[[#This Row],[Dur''n]]</f>
        <v>0.70833333333333326</v>
      </c>
      <c r="N61" s="66">
        <v>0.33333333333333331</v>
      </c>
      <c r="O61" s="67" t="s">
        <v>1</v>
      </c>
      <c r="P61" s="68"/>
      <c r="Q61" s="69"/>
      <c r="R61" s="69">
        <v>2</v>
      </c>
      <c r="S61" s="70" t="s">
        <v>1</v>
      </c>
      <c r="T61" s="70" t="s">
        <v>152</v>
      </c>
      <c r="U61" s="71"/>
      <c r="V61" s="72"/>
      <c r="W61" s="63"/>
    </row>
    <row r="62" spans="1:23" s="74" customFormat="1" ht="24.95" customHeight="1" x14ac:dyDescent="0.2">
      <c r="A62" s="143" t="s">
        <v>121</v>
      </c>
      <c r="B62" s="144">
        <f>Schedule!B$33</f>
        <v>45698</v>
      </c>
      <c r="C62" s="145">
        <f>Schedule!C$33</f>
        <v>45698</v>
      </c>
      <c r="D62" s="144" t="str">
        <f>Schedule!D$33</f>
        <v>B</v>
      </c>
      <c r="E62" s="146">
        <f>Schedule!E$33</f>
        <v>0.33333333333333331</v>
      </c>
      <c r="F62" s="146" t="str">
        <f>Schedule!F$33</f>
        <v>-</v>
      </c>
      <c r="G62" s="144" t="str">
        <f>Schedule!G$33</f>
        <v>Rio de Janeiro</v>
      </c>
      <c r="H62" s="144" t="str">
        <f>Schedule!H$33</f>
        <v>BRRIO</v>
      </c>
      <c r="I62" s="75" t="s">
        <v>211</v>
      </c>
      <c r="J62" s="74" t="s">
        <v>147</v>
      </c>
      <c r="K62" s="64">
        <v>449</v>
      </c>
      <c r="L62" s="65">
        <v>0.38194444444444442</v>
      </c>
      <c r="M62" s="66">
        <f>Table1[[#This Row],[Depart]]+Table1[[#This Row],[Dur''n]]</f>
        <v>0.67361111111111116</v>
      </c>
      <c r="N62" s="66">
        <v>0.29166666666666669</v>
      </c>
      <c r="O62" s="67">
        <v>15</v>
      </c>
      <c r="P62" s="68"/>
      <c r="Q62" s="69"/>
      <c r="R62" s="69">
        <v>3</v>
      </c>
      <c r="S62" s="70">
        <v>21</v>
      </c>
      <c r="T62" s="70" t="s">
        <v>152</v>
      </c>
      <c r="U62" s="71" t="s">
        <v>290</v>
      </c>
      <c r="V62" s="72"/>
      <c r="W62" s="63"/>
    </row>
    <row r="63" spans="1:23" s="74" customFormat="1" ht="24.95" customHeight="1" x14ac:dyDescent="0.2">
      <c r="A63" s="143" t="s">
        <v>121</v>
      </c>
      <c r="B63" s="144">
        <f>Schedule!B$33</f>
        <v>45698</v>
      </c>
      <c r="C63" s="145">
        <f>Schedule!C$33</f>
        <v>45698</v>
      </c>
      <c r="D63" s="144" t="str">
        <f>Schedule!D$33</f>
        <v>B</v>
      </c>
      <c r="E63" s="146">
        <f>Schedule!E$33</f>
        <v>0.33333333333333331</v>
      </c>
      <c r="F63" s="146" t="str">
        <f>Schedule!F$33</f>
        <v>-</v>
      </c>
      <c r="G63" s="144" t="str">
        <f>Schedule!G$33</f>
        <v>Rio de Janeiro</v>
      </c>
      <c r="H63" s="144" t="str">
        <f>Schedule!H$33</f>
        <v>BRRIO</v>
      </c>
      <c r="I63" s="75" t="s">
        <v>212</v>
      </c>
      <c r="J63" s="74" t="s">
        <v>145</v>
      </c>
      <c r="K63" s="64">
        <v>75</v>
      </c>
      <c r="L63" s="65">
        <v>0.39583333333333331</v>
      </c>
      <c r="M63" s="66">
        <f>Table1[[#This Row],[Depart]]+Table1[[#This Row],[Dur''n]]</f>
        <v>0.5625</v>
      </c>
      <c r="N63" s="66">
        <v>0.16666666666666666</v>
      </c>
      <c r="O63" s="67">
        <v>86</v>
      </c>
      <c r="P63" s="68"/>
      <c r="Q63" s="69"/>
      <c r="R63" s="69">
        <v>3</v>
      </c>
      <c r="S63" s="70">
        <v>150</v>
      </c>
      <c r="T63" s="70"/>
      <c r="U63" s="71"/>
      <c r="V63" s="72"/>
      <c r="W63" s="63"/>
    </row>
    <row r="64" spans="1:23" s="74" customFormat="1" ht="24.95" customHeight="1" x14ac:dyDescent="0.2">
      <c r="A64" s="143" t="s">
        <v>121</v>
      </c>
      <c r="B64" s="144">
        <f>Schedule!B$33</f>
        <v>45698</v>
      </c>
      <c r="C64" s="145">
        <f>Schedule!C$33</f>
        <v>45698</v>
      </c>
      <c r="D64" s="144" t="str">
        <f>Schedule!D$33</f>
        <v>B</v>
      </c>
      <c r="E64" s="146">
        <f>Schedule!E$33</f>
        <v>0.33333333333333331</v>
      </c>
      <c r="F64" s="146" t="str">
        <f>Schedule!F$33</f>
        <v>-</v>
      </c>
      <c r="G64" s="144" t="str">
        <f>Schedule!G$33</f>
        <v>Rio de Janeiro</v>
      </c>
      <c r="H64" s="144" t="str">
        <f>Schedule!H$33</f>
        <v>BRRIO</v>
      </c>
      <c r="I64" s="75" t="s">
        <v>214</v>
      </c>
      <c r="J64" s="74" t="s">
        <v>146</v>
      </c>
      <c r="K64" s="64">
        <v>29</v>
      </c>
      <c r="L64" s="65">
        <v>0.40972222222222227</v>
      </c>
      <c r="M64" s="66">
        <f>Table1[[#This Row],[Depart]]+Table1[[#This Row],[Dur''n]]</f>
        <v>0.53472222222222232</v>
      </c>
      <c r="N64" s="66">
        <v>0.125</v>
      </c>
      <c r="O64" s="67">
        <v>48</v>
      </c>
      <c r="P64" s="68"/>
      <c r="Q64" s="69"/>
      <c r="R64" s="69">
        <v>2</v>
      </c>
      <c r="S64" s="70">
        <v>100</v>
      </c>
      <c r="T64" s="70"/>
      <c r="U64" s="71"/>
      <c r="V64" s="72"/>
      <c r="W64" s="63"/>
    </row>
    <row r="65" spans="1:23" s="74" customFormat="1" ht="24.95" customHeight="1" x14ac:dyDescent="0.2">
      <c r="A65" s="143" t="s">
        <v>121</v>
      </c>
      <c r="B65" s="144">
        <f>Schedule!B$33</f>
        <v>45698</v>
      </c>
      <c r="C65" s="145">
        <f>Schedule!C$33</f>
        <v>45698</v>
      </c>
      <c r="D65" s="144" t="str">
        <f>Schedule!D$33</f>
        <v>B</v>
      </c>
      <c r="E65" s="146">
        <f>Schedule!E$33</f>
        <v>0.33333333333333331</v>
      </c>
      <c r="F65" s="146" t="str">
        <f>Schedule!F$33</f>
        <v>-</v>
      </c>
      <c r="G65" s="144" t="str">
        <f>Schedule!G$33</f>
        <v>Rio de Janeiro</v>
      </c>
      <c r="H65" s="144" t="str">
        <f>Schedule!H$33</f>
        <v>BRRIO</v>
      </c>
      <c r="I65" s="75" t="s">
        <v>215</v>
      </c>
      <c r="J65" s="74" t="s">
        <v>143</v>
      </c>
      <c r="K65" s="64">
        <v>99</v>
      </c>
      <c r="L65" s="65">
        <v>0.56944444444444442</v>
      </c>
      <c r="M65" s="66">
        <f>Table1[[#This Row],[Depart]]+Table1[[#This Row],[Dur''n]]</f>
        <v>0.73611111111111105</v>
      </c>
      <c r="N65" s="66">
        <v>0.16666666666666666</v>
      </c>
      <c r="O65" s="67">
        <v>19</v>
      </c>
      <c r="P65" s="68"/>
      <c r="Q65" s="69"/>
      <c r="R65" s="69">
        <v>5</v>
      </c>
      <c r="S65" s="70">
        <v>40</v>
      </c>
      <c r="T65" s="70"/>
      <c r="U65" s="71" t="s">
        <v>270</v>
      </c>
      <c r="V65" s="72" t="s">
        <v>78</v>
      </c>
      <c r="W65" s="63"/>
    </row>
    <row r="66" spans="1:23" s="74" customFormat="1" ht="24.95" customHeight="1" x14ac:dyDescent="0.2">
      <c r="A66" s="143" t="s">
        <v>121</v>
      </c>
      <c r="B66" s="144">
        <f>Schedule!B$33</f>
        <v>45698</v>
      </c>
      <c r="C66" s="145">
        <f>Schedule!C$33</f>
        <v>45698</v>
      </c>
      <c r="D66" s="144" t="str">
        <f>Schedule!D$33</f>
        <v>B</v>
      </c>
      <c r="E66" s="146">
        <f>Schedule!E$33</f>
        <v>0.33333333333333331</v>
      </c>
      <c r="F66" s="146" t="str">
        <f>Schedule!F$33</f>
        <v>-</v>
      </c>
      <c r="G66" s="144" t="str">
        <f>Schedule!G$33</f>
        <v>Rio de Janeiro</v>
      </c>
      <c r="H66" s="144" t="str">
        <f>Schedule!H$33</f>
        <v>BRRIO</v>
      </c>
      <c r="I66" s="75" t="s">
        <v>213</v>
      </c>
      <c r="J66" s="74" t="s">
        <v>142</v>
      </c>
      <c r="K66" s="64">
        <v>89</v>
      </c>
      <c r="L66" s="65">
        <v>0.60416666666666663</v>
      </c>
      <c r="M66" s="66">
        <f>Table1[[#This Row],[Depart]]+Table1[[#This Row],[Dur''n]]</f>
        <v>0.77083333333333326</v>
      </c>
      <c r="N66" s="66">
        <v>0.16666666666666666</v>
      </c>
      <c r="O66" s="67">
        <v>38</v>
      </c>
      <c r="P66" s="68"/>
      <c r="Q66" s="69"/>
      <c r="R66" s="69">
        <v>2</v>
      </c>
      <c r="S66" s="70">
        <v>100</v>
      </c>
      <c r="T66" s="70"/>
      <c r="U66" s="71"/>
      <c r="V66" s="72"/>
      <c r="W66" s="63"/>
    </row>
    <row r="67" spans="1:23" s="74" customFormat="1" ht="24.95" customHeight="1" x14ac:dyDescent="0.2">
      <c r="A67" s="143" t="s">
        <v>121</v>
      </c>
      <c r="B67" s="144">
        <f>Schedule!B$33</f>
        <v>45698</v>
      </c>
      <c r="C67" s="145">
        <f>Schedule!C$33</f>
        <v>45698</v>
      </c>
      <c r="D67" s="144" t="str">
        <f>Schedule!D$33</f>
        <v>B</v>
      </c>
      <c r="E67" s="146">
        <f>Schedule!E$33</f>
        <v>0.33333333333333331</v>
      </c>
      <c r="F67" s="146" t="str">
        <f>Schedule!F$33</f>
        <v>-</v>
      </c>
      <c r="G67" s="144" t="str">
        <f>Schedule!G$33</f>
        <v>Rio de Janeiro</v>
      </c>
      <c r="H67" s="144" t="str">
        <f>Schedule!H$33</f>
        <v>BRRIO</v>
      </c>
      <c r="I67" s="75" t="s">
        <v>203</v>
      </c>
      <c r="J67" s="74" t="s">
        <v>144</v>
      </c>
      <c r="K67" s="64">
        <v>129</v>
      </c>
      <c r="L67" s="65">
        <v>0.8125</v>
      </c>
      <c r="M67" s="66">
        <f>Table1[[#This Row],[Depart]]+Table1[[#This Row],[Dur''n]]</f>
        <v>0.9375</v>
      </c>
      <c r="N67" s="66">
        <v>0.125</v>
      </c>
      <c r="O67" s="67">
        <v>32</v>
      </c>
      <c r="P67" s="68"/>
      <c r="Q67" s="69"/>
      <c r="R67" s="69">
        <v>2</v>
      </c>
      <c r="S67" s="70">
        <v>100</v>
      </c>
      <c r="T67" s="70" t="s">
        <v>151</v>
      </c>
      <c r="U67" s="71"/>
      <c r="V67" s="72"/>
      <c r="W67" s="63"/>
    </row>
    <row r="68" spans="1:23" s="74" customFormat="1" ht="24.95" customHeight="1" x14ac:dyDescent="0.2">
      <c r="A68" s="143" t="s">
        <v>121</v>
      </c>
      <c r="B68" s="144">
        <f>Schedule!B$33</f>
        <v>45698</v>
      </c>
      <c r="C68" s="145">
        <f>Schedule!C$33</f>
        <v>45698</v>
      </c>
      <c r="D68" s="144" t="str">
        <f>Schedule!D$33</f>
        <v>B</v>
      </c>
      <c r="E68" s="146">
        <f>Schedule!E$33</f>
        <v>0.33333333333333331</v>
      </c>
      <c r="F68" s="146" t="str">
        <f>Schedule!F$33</f>
        <v>-</v>
      </c>
      <c r="G68" s="144" t="str">
        <f>Schedule!G$33</f>
        <v>Rio de Janeiro</v>
      </c>
      <c r="H68" s="144" t="str">
        <f>Schedule!H$33</f>
        <v>BRRIO</v>
      </c>
      <c r="I68" s="75" t="s">
        <v>209</v>
      </c>
      <c r="J68" s="74" t="s">
        <v>149</v>
      </c>
      <c r="K68" s="64">
        <v>1190</v>
      </c>
      <c r="L68" s="65" t="s">
        <v>113</v>
      </c>
      <c r="M68" s="66" t="e">
        <f>Table1[[#This Row],[Depart]]+Table1[[#This Row],[Dur''n]]</f>
        <v>#VALUE!</v>
      </c>
      <c r="N68" s="66" t="s">
        <v>150</v>
      </c>
      <c r="O68" s="67">
        <v>34</v>
      </c>
      <c r="P68" s="68"/>
      <c r="Q68" s="69"/>
      <c r="R68" s="69">
        <v>1</v>
      </c>
      <c r="S68" s="70">
        <v>35</v>
      </c>
      <c r="T68" s="70"/>
      <c r="U68" s="71" t="s">
        <v>153</v>
      </c>
      <c r="V68" s="72" t="s">
        <v>78</v>
      </c>
      <c r="W68" s="63" t="s">
        <v>154</v>
      </c>
    </row>
    <row r="69" spans="1:23" x14ac:dyDescent="0.2">
      <c r="A69" s="151"/>
      <c r="B69" s="152"/>
      <c r="C69" s="151"/>
      <c r="D69" s="151"/>
      <c r="E69" s="151"/>
      <c r="F69" s="151"/>
      <c r="G69" s="151"/>
      <c r="H69" s="151"/>
      <c r="I69" s="83"/>
      <c r="J69" s="83">
        <f>SUBTOTAL(103,Table1[Titel])</f>
        <v>67</v>
      </c>
      <c r="K69" s="83"/>
      <c r="L69" s="84"/>
      <c r="M69" s="85"/>
      <c r="N69" s="122"/>
      <c r="O69" s="123">
        <f>SUBTOTAL(109,Table1[PAX])</f>
        <v>3462</v>
      </c>
      <c r="P69" s="83"/>
      <c r="Q69" s="83"/>
      <c r="R69" s="83"/>
      <c r="S69" s="83"/>
      <c r="T69" s="83"/>
      <c r="U69" s="86"/>
      <c r="V69" s="83"/>
      <c r="W69" s="83"/>
    </row>
  </sheetData>
  <sheetProtection formatCells="0" formatColumns="0" formatRows="0" insertColumns="0" insertRows="0" selectLockedCells="1" sort="0" autoFilter="0"/>
  <protectedRanges>
    <protectedRange sqref="U6:W17 S18:W21 V50 V64:V65 V38:V40 V56:V62 S11:S17 T22:W31 V32 I2:P31 S2:W5 N32:N67" name="Range1"/>
  </protectedRanges>
  <conditionalFormatting sqref="S2 S60:S68 S4:S12 S49">
    <cfRule type="cellIs" dxfId="78" priority="39" operator="lessThan">
      <formula>$O2</formula>
    </cfRule>
  </conditionalFormatting>
  <conditionalFormatting sqref="S15:S22 S25:S27 S29:S30 S32:S34 S36:S39 S45:S47 S41 S50:S53 S55:S59">
    <cfRule type="cellIs" dxfId="77" priority="37" operator="lessThan">
      <formula>$O15</formula>
    </cfRule>
  </conditionalFormatting>
  <conditionalFormatting sqref="M2 M60:M68 M4:M12 M49">
    <cfRule type="cellIs" dxfId="76" priority="36" operator="greaterThan">
      <formula>$F2</formula>
    </cfRule>
  </conditionalFormatting>
  <conditionalFormatting sqref="M15:M22 M25:M27 M29:M30 M32:M34 M36:M39 M45:M47 M41 M50:M53 M55:M59">
    <cfRule type="cellIs" dxfId="75" priority="35" operator="greaterThan">
      <formula>$F15</formula>
    </cfRule>
  </conditionalFormatting>
  <conditionalFormatting sqref="S13:S14">
    <cfRule type="cellIs" dxfId="74" priority="34" operator="lessThan">
      <formula>$O13</formula>
    </cfRule>
  </conditionalFormatting>
  <conditionalFormatting sqref="M13:M14">
    <cfRule type="cellIs" dxfId="73" priority="33" operator="greaterThan">
      <formula>$F13</formula>
    </cfRule>
  </conditionalFormatting>
  <conditionalFormatting sqref="S3">
    <cfRule type="cellIs" dxfId="72" priority="32" operator="lessThan">
      <formula>$O3</formula>
    </cfRule>
  </conditionalFormatting>
  <conditionalFormatting sqref="M3">
    <cfRule type="cellIs" dxfId="71" priority="31" operator="greaterThan">
      <formula>$F3</formula>
    </cfRule>
  </conditionalFormatting>
  <conditionalFormatting sqref="S23">
    <cfRule type="cellIs" dxfId="70" priority="30" operator="lessThan">
      <formula>$O23</formula>
    </cfRule>
  </conditionalFormatting>
  <conditionalFormatting sqref="M23">
    <cfRule type="cellIs" dxfId="69" priority="29" operator="greaterThan">
      <formula>$F23</formula>
    </cfRule>
  </conditionalFormatting>
  <conditionalFormatting sqref="S24">
    <cfRule type="cellIs" dxfId="68" priority="28" operator="lessThan">
      <formula>$O24</formula>
    </cfRule>
  </conditionalFormatting>
  <conditionalFormatting sqref="M24">
    <cfRule type="cellIs" dxfId="67" priority="27" operator="greaterThan">
      <formula>$F24</formula>
    </cfRule>
  </conditionalFormatting>
  <conditionalFormatting sqref="S28">
    <cfRule type="cellIs" dxfId="66" priority="26" operator="lessThan">
      <formula>$O28</formula>
    </cfRule>
  </conditionalFormatting>
  <conditionalFormatting sqref="M28">
    <cfRule type="cellIs" dxfId="65" priority="25" operator="greaterThan">
      <formula>$F28</formula>
    </cfRule>
  </conditionalFormatting>
  <conditionalFormatting sqref="S31">
    <cfRule type="cellIs" dxfId="64" priority="24" operator="lessThan">
      <formula>$O31</formula>
    </cfRule>
  </conditionalFormatting>
  <conditionalFormatting sqref="M31">
    <cfRule type="cellIs" dxfId="63" priority="23" operator="greaterThan">
      <formula>$F31</formula>
    </cfRule>
  </conditionalFormatting>
  <conditionalFormatting sqref="S35">
    <cfRule type="cellIs" dxfId="62" priority="22" operator="lessThan">
      <formula>$O35</formula>
    </cfRule>
  </conditionalFormatting>
  <conditionalFormatting sqref="M35">
    <cfRule type="cellIs" dxfId="61" priority="21" operator="greaterThan">
      <formula>$F35</formula>
    </cfRule>
  </conditionalFormatting>
  <conditionalFormatting sqref="S43">
    <cfRule type="cellIs" dxfId="60" priority="20" operator="lessThan">
      <formula>$O43</formula>
    </cfRule>
  </conditionalFormatting>
  <conditionalFormatting sqref="M43">
    <cfRule type="cellIs" dxfId="59" priority="19" operator="greaterThan">
      <formula>$F43</formula>
    </cfRule>
  </conditionalFormatting>
  <conditionalFormatting sqref="S44">
    <cfRule type="cellIs" dxfId="58" priority="18" operator="lessThan">
      <formula>$O44</formula>
    </cfRule>
  </conditionalFormatting>
  <conditionalFormatting sqref="M44">
    <cfRule type="cellIs" dxfId="57" priority="17" operator="greaterThan">
      <formula>$F44</formula>
    </cfRule>
  </conditionalFormatting>
  <conditionalFormatting sqref="S40">
    <cfRule type="cellIs" dxfId="56" priority="16" operator="lessThan">
      <formula>$O40</formula>
    </cfRule>
  </conditionalFormatting>
  <conditionalFormatting sqref="M40">
    <cfRule type="cellIs" dxfId="55" priority="15" operator="greaterThan">
      <formula>$F40</formula>
    </cfRule>
  </conditionalFormatting>
  <conditionalFormatting sqref="S48">
    <cfRule type="cellIs" dxfId="54" priority="14" operator="lessThan">
      <formula>$O48</formula>
    </cfRule>
  </conditionalFormatting>
  <conditionalFormatting sqref="M48">
    <cfRule type="cellIs" dxfId="53" priority="13" operator="greaterThan">
      <formula>$F48</formula>
    </cfRule>
  </conditionalFormatting>
  <conditionalFormatting sqref="S54">
    <cfRule type="cellIs" dxfId="52" priority="12" operator="lessThan">
      <formula>$O54</formula>
    </cfRule>
  </conditionalFormatting>
  <conditionalFormatting sqref="M54">
    <cfRule type="cellIs" dxfId="51" priority="11" operator="greaterThan">
      <formula>$F54</formula>
    </cfRule>
  </conditionalFormatting>
  <conditionalFormatting sqref="S42">
    <cfRule type="cellIs" dxfId="50" priority="4" operator="lessThan">
      <formula>$O42</formula>
    </cfRule>
  </conditionalFormatting>
  <conditionalFormatting sqref="M42">
    <cfRule type="cellIs" dxfId="49" priority="3" operator="greaterThan">
      <formula>$F42</formula>
    </cfRule>
  </conditionalFormatting>
  <pageMargins left="0.23622047244094491" right="0.23622047244094491" top="0.74803149606299213" bottom="0.74803149606299213" header="0.31496062992125984" footer="0.31496062992125984"/>
  <pageSetup paperSize="9" scale="63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57A0-D53F-AD43-8970-C26CB86E0D02}">
  <dimension ref="A1:B16"/>
  <sheetViews>
    <sheetView zoomScaleNormal="100" workbookViewId="0">
      <selection activeCell="C18" sqref="C18"/>
    </sheetView>
  </sheetViews>
  <sheetFormatPr defaultColWidth="10.85546875" defaultRowHeight="12.75" x14ac:dyDescent="0.2"/>
  <cols>
    <col min="1" max="1" width="56" style="18" bestFit="1" customWidth="1"/>
    <col min="2" max="16384" width="10.85546875" style="18"/>
  </cols>
  <sheetData>
    <row r="1" spans="1:2" ht="15.75" x14ac:dyDescent="0.25">
      <c r="A1" s="50" t="s">
        <v>36</v>
      </c>
      <c r="B1" s="17"/>
    </row>
    <row r="2" spans="1:2" ht="15.75" x14ac:dyDescent="0.25">
      <c r="A2" s="17" t="s">
        <v>40</v>
      </c>
      <c r="B2" s="198" t="s">
        <v>38</v>
      </c>
    </row>
    <row r="3" spans="1:2" ht="15.75" x14ac:dyDescent="0.25">
      <c r="A3" s="17" t="s">
        <v>53</v>
      </c>
      <c r="B3" s="198" t="s">
        <v>41</v>
      </c>
    </row>
    <row r="4" spans="1:2" ht="15.75" x14ac:dyDescent="0.25">
      <c r="A4" s="17" t="s">
        <v>54</v>
      </c>
      <c r="B4" s="198" t="s">
        <v>42</v>
      </c>
    </row>
    <row r="5" spans="1:2" ht="15.75" x14ac:dyDescent="0.25">
      <c r="A5" s="17"/>
      <c r="B5" s="17"/>
    </row>
    <row r="6" spans="1:2" ht="15.75" x14ac:dyDescent="0.25">
      <c r="A6" s="50" t="s">
        <v>45</v>
      </c>
      <c r="B6" s="17"/>
    </row>
    <row r="7" spans="1:2" ht="15.75" x14ac:dyDescent="0.25">
      <c r="A7" s="17" t="s">
        <v>48</v>
      </c>
      <c r="B7" s="198" t="s">
        <v>47</v>
      </c>
    </row>
    <row r="8" spans="1:2" ht="15.75" x14ac:dyDescent="0.25">
      <c r="A8" s="17"/>
      <c r="B8" s="17"/>
    </row>
    <row r="9" spans="1:2" ht="15.75" x14ac:dyDescent="0.25">
      <c r="A9" s="50" t="s">
        <v>37</v>
      </c>
      <c r="B9" s="17"/>
    </row>
    <row r="10" spans="1:2" s="17" customFormat="1" ht="15.75" x14ac:dyDescent="0.25">
      <c r="A10" s="51" t="s">
        <v>43</v>
      </c>
    </row>
    <row r="11" spans="1:2" ht="15.75" x14ac:dyDescent="0.25">
      <c r="A11" s="17" t="s">
        <v>46</v>
      </c>
      <c r="B11" s="17" t="s">
        <v>50</v>
      </c>
    </row>
    <row r="12" spans="1:2" ht="15.75" x14ac:dyDescent="0.25">
      <c r="A12" s="17" t="s">
        <v>49</v>
      </c>
      <c r="B12" s="52">
        <v>7.5</v>
      </c>
    </row>
    <row r="13" spans="1:2" ht="15.75" x14ac:dyDescent="0.25">
      <c r="A13" s="17" t="s">
        <v>44</v>
      </c>
      <c r="B13" s="17" t="s">
        <v>39</v>
      </c>
    </row>
    <row r="14" spans="1:2" ht="15.75" x14ac:dyDescent="0.25">
      <c r="A14" s="17" t="s">
        <v>51</v>
      </c>
      <c r="B14" s="17" t="s">
        <v>52</v>
      </c>
    </row>
    <row r="15" spans="1:2" ht="15.75" x14ac:dyDescent="0.25">
      <c r="B15" s="17"/>
    </row>
    <row r="16" spans="1:2" ht="15.75" x14ac:dyDescent="0.25">
      <c r="A16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Schedule</vt:lpstr>
      <vt:lpstr>Port Info</vt:lpstr>
      <vt:lpstr>Termine</vt:lpstr>
      <vt:lpstr>Shore Excursions</vt:lpstr>
      <vt:lpstr>Postcards</vt:lpstr>
      <vt:lpstr>'Port Info'!Print_Titles</vt:lpstr>
      <vt:lpstr>'Shore Excursions'!Print_Titles</vt:lpstr>
    </vt:vector>
  </TitlesOfParts>
  <Company>Phoenix Reisen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 Günter</dc:creator>
  <cp:lastModifiedBy>Amera Excursion Manager</cp:lastModifiedBy>
  <cp:lastPrinted>2024-11-24T12:38:14Z</cp:lastPrinted>
  <dcterms:created xsi:type="dcterms:W3CDTF">2024-02-28T09:36:18Z</dcterms:created>
  <dcterms:modified xsi:type="dcterms:W3CDTF">2025-01-19T18:00:37Z</dcterms:modified>
</cp:coreProperties>
</file>