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RB\01 Routenplan\"/>
    </mc:Choice>
  </mc:AlternateContent>
  <xr:revisionPtr revIDLastSave="0" documentId="13_ncr:1_{1AD5FC79-D9A7-452D-A8A5-DE7D258276E0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Schedule" sheetId="2" r:id="rId1"/>
    <sheet name="Port Info" sheetId="4" r:id="rId2"/>
    <sheet name="Termine" sheetId="3" r:id="rId3"/>
    <sheet name="Shore Excursions" sheetId="1" r:id="rId4"/>
    <sheet name="Postcards" sheetId="5" r:id="rId5"/>
  </sheets>
  <definedNames>
    <definedName name="_xlnm._FilterDatabase" localSheetId="1" hidden="1">'Port Info'!$A$1:$P$16</definedName>
    <definedName name="_xlnm._FilterDatabase" localSheetId="3" hidden="1">'Shore Excursions'!$A$1:$W$132</definedName>
    <definedName name="_xlnm.Print_Titles" localSheetId="1">'Port Info'!$1:$1</definedName>
    <definedName name="_xlnm.Print_Titles" localSheetId="3">'Shore Excursions'!$1:$1</definedName>
  </definedNames>
  <calcPr calcId="191029"/>
</workbook>
</file>

<file path=xl/calcChain.xml><?xml version="1.0" encoding="utf-8"?>
<calcChain xmlns="http://schemas.openxmlformats.org/spreadsheetml/2006/main">
  <c r="M61" i="1" l="1"/>
  <c r="H61" i="1"/>
  <c r="G61" i="1"/>
  <c r="F61" i="1"/>
  <c r="E61" i="1"/>
  <c r="D61" i="1"/>
  <c r="C61" i="1"/>
  <c r="B61" i="1"/>
  <c r="E22" i="1" l="1"/>
  <c r="M60" i="1" l="1"/>
  <c r="H60" i="1"/>
  <c r="G60" i="1"/>
  <c r="F60" i="1"/>
  <c r="E60" i="1"/>
  <c r="D60" i="1"/>
  <c r="C60" i="1"/>
  <c r="B60" i="1"/>
  <c r="M97" i="1"/>
  <c r="H97" i="1"/>
  <c r="G97" i="1"/>
  <c r="F97" i="1"/>
  <c r="E97" i="1"/>
  <c r="D97" i="1"/>
  <c r="B97" i="1"/>
  <c r="M96" i="1"/>
  <c r="H96" i="1"/>
  <c r="G96" i="1"/>
  <c r="F96" i="1"/>
  <c r="E96" i="1"/>
  <c r="D96" i="1"/>
  <c r="B96" i="1"/>
  <c r="M94" i="1"/>
  <c r="H94" i="1"/>
  <c r="G94" i="1"/>
  <c r="F94" i="1"/>
  <c r="E94" i="1"/>
  <c r="D94" i="1"/>
  <c r="B94" i="1"/>
  <c r="M90" i="1"/>
  <c r="H90" i="1"/>
  <c r="G90" i="1"/>
  <c r="F90" i="1"/>
  <c r="E90" i="1"/>
  <c r="D90" i="1"/>
  <c r="B90" i="1"/>
  <c r="M95" i="1"/>
  <c r="H95" i="1"/>
  <c r="G95" i="1"/>
  <c r="F95" i="1"/>
  <c r="E95" i="1"/>
  <c r="D95" i="1"/>
  <c r="B95" i="1"/>
  <c r="H99" i="1"/>
  <c r="G99" i="1"/>
  <c r="F99" i="1"/>
  <c r="E99" i="1"/>
  <c r="D99" i="1"/>
  <c r="B99" i="1"/>
  <c r="H98" i="1"/>
  <c r="G98" i="1"/>
  <c r="F98" i="1"/>
  <c r="E98" i="1"/>
  <c r="D98" i="1"/>
  <c r="B98" i="1"/>
  <c r="H91" i="1"/>
  <c r="G91" i="1"/>
  <c r="F91" i="1"/>
  <c r="E91" i="1"/>
  <c r="D91" i="1"/>
  <c r="B91" i="1"/>
  <c r="H92" i="1"/>
  <c r="G92" i="1"/>
  <c r="F92" i="1"/>
  <c r="E92" i="1"/>
  <c r="D92" i="1"/>
  <c r="B92" i="1"/>
  <c r="H89" i="1"/>
  <c r="G89" i="1"/>
  <c r="F89" i="1"/>
  <c r="E89" i="1"/>
  <c r="D89" i="1"/>
  <c r="B89" i="1"/>
  <c r="H93" i="1"/>
  <c r="G93" i="1"/>
  <c r="F93" i="1"/>
  <c r="E93" i="1"/>
  <c r="D93" i="1"/>
  <c r="B93" i="1"/>
  <c r="M43" i="1"/>
  <c r="H43" i="1"/>
  <c r="G43" i="1"/>
  <c r="F43" i="1"/>
  <c r="E43" i="1"/>
  <c r="D43" i="1"/>
  <c r="B43" i="1"/>
  <c r="M40" i="1"/>
  <c r="H40" i="1"/>
  <c r="G40" i="1"/>
  <c r="F40" i="1"/>
  <c r="E40" i="1"/>
  <c r="D40" i="1"/>
  <c r="B40" i="1"/>
  <c r="M36" i="1"/>
  <c r="H36" i="1"/>
  <c r="G36" i="1"/>
  <c r="F36" i="1"/>
  <c r="E36" i="1"/>
  <c r="D36" i="1"/>
  <c r="B36" i="1"/>
  <c r="M39" i="1"/>
  <c r="H39" i="1"/>
  <c r="G39" i="1"/>
  <c r="F39" i="1"/>
  <c r="E39" i="1"/>
  <c r="D39" i="1"/>
  <c r="B39" i="1"/>
  <c r="M42" i="1"/>
  <c r="H42" i="1"/>
  <c r="G42" i="1"/>
  <c r="F42" i="1"/>
  <c r="E42" i="1"/>
  <c r="D42" i="1"/>
  <c r="B42" i="1"/>
  <c r="M41" i="1"/>
  <c r="H41" i="1"/>
  <c r="G41" i="1"/>
  <c r="F41" i="1"/>
  <c r="E41" i="1"/>
  <c r="D41" i="1"/>
  <c r="B41" i="1"/>
  <c r="H44" i="1"/>
  <c r="G44" i="1"/>
  <c r="F44" i="1"/>
  <c r="E44" i="1"/>
  <c r="D44" i="1"/>
  <c r="B44" i="1"/>
  <c r="H38" i="1"/>
  <c r="G38" i="1"/>
  <c r="F38" i="1"/>
  <c r="E38" i="1"/>
  <c r="D38" i="1"/>
  <c r="B38" i="1"/>
  <c r="H35" i="1"/>
  <c r="G35" i="1"/>
  <c r="F35" i="1"/>
  <c r="E35" i="1"/>
  <c r="D35" i="1"/>
  <c r="B35" i="1"/>
  <c r="H37" i="1"/>
  <c r="G37" i="1"/>
  <c r="F37" i="1"/>
  <c r="E37" i="1"/>
  <c r="D37" i="1"/>
  <c r="B37" i="1"/>
  <c r="M109" i="1"/>
  <c r="H109" i="1"/>
  <c r="G109" i="1"/>
  <c r="F109" i="1"/>
  <c r="E109" i="1"/>
  <c r="D109" i="1"/>
  <c r="B109" i="1"/>
  <c r="M107" i="1"/>
  <c r="H107" i="1"/>
  <c r="G107" i="1"/>
  <c r="F107" i="1"/>
  <c r="E107" i="1"/>
  <c r="D107" i="1"/>
  <c r="B107" i="1"/>
  <c r="M108" i="1"/>
  <c r="H108" i="1"/>
  <c r="G108" i="1"/>
  <c r="F108" i="1"/>
  <c r="E108" i="1"/>
  <c r="D108" i="1"/>
  <c r="B108" i="1"/>
  <c r="M106" i="1"/>
  <c r="H106" i="1"/>
  <c r="G106" i="1"/>
  <c r="F106" i="1"/>
  <c r="E106" i="1"/>
  <c r="D106" i="1"/>
  <c r="B106" i="1"/>
  <c r="M105" i="1"/>
  <c r="H105" i="1"/>
  <c r="G105" i="1"/>
  <c r="F105" i="1"/>
  <c r="E105" i="1"/>
  <c r="D105" i="1"/>
  <c r="B105" i="1"/>
  <c r="M102" i="1"/>
  <c r="H104" i="1"/>
  <c r="G104" i="1"/>
  <c r="F104" i="1"/>
  <c r="E104" i="1"/>
  <c r="D104" i="1"/>
  <c r="B104" i="1"/>
  <c r="H110" i="1"/>
  <c r="G110" i="1"/>
  <c r="F110" i="1"/>
  <c r="E110" i="1"/>
  <c r="D110" i="1"/>
  <c r="B110" i="1"/>
  <c r="H103" i="1"/>
  <c r="G103" i="1"/>
  <c r="F103" i="1"/>
  <c r="E103" i="1"/>
  <c r="D103" i="1"/>
  <c r="B103" i="1"/>
  <c r="H100" i="1"/>
  <c r="G100" i="1"/>
  <c r="F100" i="1"/>
  <c r="E100" i="1"/>
  <c r="D100" i="1"/>
  <c r="B100" i="1"/>
  <c r="H102" i="1"/>
  <c r="G102" i="1"/>
  <c r="F102" i="1"/>
  <c r="E102" i="1"/>
  <c r="D102" i="1"/>
  <c r="B102" i="1"/>
  <c r="H101" i="1"/>
  <c r="G101" i="1"/>
  <c r="F101" i="1"/>
  <c r="E101" i="1"/>
  <c r="D101" i="1"/>
  <c r="B101" i="1"/>
  <c r="M130" i="1"/>
  <c r="H130" i="1"/>
  <c r="G130" i="1"/>
  <c r="F130" i="1"/>
  <c r="E130" i="1"/>
  <c r="D130" i="1"/>
  <c r="B130" i="1"/>
  <c r="M128" i="1"/>
  <c r="H128" i="1"/>
  <c r="G128" i="1"/>
  <c r="F128" i="1"/>
  <c r="E128" i="1"/>
  <c r="D128" i="1"/>
  <c r="B128" i="1"/>
  <c r="M127" i="1"/>
  <c r="H127" i="1"/>
  <c r="G127" i="1"/>
  <c r="F127" i="1"/>
  <c r="E127" i="1"/>
  <c r="D127" i="1"/>
  <c r="B127" i="1"/>
  <c r="M126" i="1"/>
  <c r="H126" i="1"/>
  <c r="G126" i="1"/>
  <c r="F126" i="1"/>
  <c r="E126" i="1"/>
  <c r="D126" i="1"/>
  <c r="B126" i="1"/>
  <c r="M123" i="1"/>
  <c r="H123" i="1"/>
  <c r="G123" i="1"/>
  <c r="F123" i="1"/>
  <c r="E123" i="1"/>
  <c r="D123" i="1"/>
  <c r="B123" i="1"/>
  <c r="M122" i="1"/>
  <c r="H122" i="1"/>
  <c r="G122" i="1"/>
  <c r="F122" i="1"/>
  <c r="E122" i="1"/>
  <c r="D122" i="1"/>
  <c r="B122" i="1"/>
  <c r="H132" i="1"/>
  <c r="G132" i="1"/>
  <c r="F132" i="1"/>
  <c r="E132" i="1"/>
  <c r="D132" i="1"/>
  <c r="B132" i="1"/>
  <c r="H131" i="1"/>
  <c r="G131" i="1"/>
  <c r="F131" i="1"/>
  <c r="E131" i="1"/>
  <c r="D131" i="1"/>
  <c r="B131" i="1"/>
  <c r="H129" i="1"/>
  <c r="G129" i="1"/>
  <c r="F129" i="1"/>
  <c r="E129" i="1"/>
  <c r="D129" i="1"/>
  <c r="B129" i="1"/>
  <c r="H125" i="1"/>
  <c r="G125" i="1"/>
  <c r="F125" i="1"/>
  <c r="E125" i="1"/>
  <c r="D125" i="1"/>
  <c r="B125" i="1"/>
  <c r="H124" i="1"/>
  <c r="G124" i="1"/>
  <c r="F124" i="1"/>
  <c r="E124" i="1"/>
  <c r="D124" i="1"/>
  <c r="B124" i="1"/>
  <c r="H121" i="1"/>
  <c r="G121" i="1"/>
  <c r="F121" i="1"/>
  <c r="E121" i="1"/>
  <c r="D121" i="1"/>
  <c r="B121" i="1"/>
  <c r="H120" i="1"/>
  <c r="G120" i="1"/>
  <c r="F120" i="1"/>
  <c r="E120" i="1"/>
  <c r="D120" i="1"/>
  <c r="B120" i="1"/>
  <c r="M86" i="1" l="1"/>
  <c r="H86" i="1"/>
  <c r="G86" i="1"/>
  <c r="F86" i="1"/>
  <c r="E86" i="1"/>
  <c r="D86" i="1"/>
  <c r="B86" i="1"/>
  <c r="M83" i="1"/>
  <c r="H83" i="1"/>
  <c r="G83" i="1"/>
  <c r="F83" i="1"/>
  <c r="E83" i="1"/>
  <c r="D83" i="1"/>
  <c r="B83" i="1"/>
  <c r="M81" i="1"/>
  <c r="H81" i="1"/>
  <c r="G81" i="1"/>
  <c r="F81" i="1"/>
  <c r="E81" i="1"/>
  <c r="D81" i="1"/>
  <c r="B81" i="1"/>
  <c r="M88" i="1"/>
  <c r="H88" i="1"/>
  <c r="G88" i="1"/>
  <c r="F88" i="1"/>
  <c r="E88" i="1"/>
  <c r="D88" i="1"/>
  <c r="B88" i="1"/>
  <c r="M84" i="1"/>
  <c r="H84" i="1"/>
  <c r="G84" i="1"/>
  <c r="F84" i="1"/>
  <c r="E84" i="1"/>
  <c r="D84" i="1"/>
  <c r="B84" i="1"/>
  <c r="H87" i="1"/>
  <c r="G87" i="1"/>
  <c r="F87" i="1"/>
  <c r="E87" i="1"/>
  <c r="D87" i="1"/>
  <c r="B87" i="1"/>
  <c r="H85" i="1"/>
  <c r="G85" i="1"/>
  <c r="F85" i="1"/>
  <c r="E85" i="1"/>
  <c r="D85" i="1"/>
  <c r="B85" i="1"/>
  <c r="H77" i="1"/>
  <c r="G77" i="1"/>
  <c r="F77" i="1"/>
  <c r="E77" i="1"/>
  <c r="D77" i="1"/>
  <c r="B77" i="1"/>
  <c r="H80" i="1"/>
  <c r="G80" i="1"/>
  <c r="F80" i="1"/>
  <c r="E80" i="1"/>
  <c r="D80" i="1"/>
  <c r="B80" i="1"/>
  <c r="H79" i="1"/>
  <c r="G79" i="1"/>
  <c r="F79" i="1"/>
  <c r="E79" i="1"/>
  <c r="D79" i="1"/>
  <c r="B79" i="1"/>
  <c r="H82" i="1"/>
  <c r="G82" i="1"/>
  <c r="F82" i="1"/>
  <c r="E82" i="1"/>
  <c r="D82" i="1"/>
  <c r="B82" i="1"/>
  <c r="H78" i="1"/>
  <c r="G78" i="1"/>
  <c r="F78" i="1"/>
  <c r="E78" i="1"/>
  <c r="D78" i="1"/>
  <c r="B78" i="1"/>
  <c r="M33" i="1"/>
  <c r="H33" i="1"/>
  <c r="G33" i="1"/>
  <c r="F33" i="1"/>
  <c r="E33" i="1"/>
  <c r="D33" i="1"/>
  <c r="B33" i="1"/>
  <c r="M32" i="1"/>
  <c r="H32" i="1"/>
  <c r="G32" i="1"/>
  <c r="F32" i="1"/>
  <c r="E32" i="1"/>
  <c r="D32" i="1"/>
  <c r="B32" i="1"/>
  <c r="M30" i="1"/>
  <c r="H30" i="1"/>
  <c r="G30" i="1"/>
  <c r="F30" i="1"/>
  <c r="E30" i="1"/>
  <c r="D30" i="1"/>
  <c r="B30" i="1"/>
  <c r="M29" i="1"/>
  <c r="H29" i="1"/>
  <c r="G29" i="1"/>
  <c r="F29" i="1"/>
  <c r="E29" i="1"/>
  <c r="D29" i="1"/>
  <c r="B29" i="1"/>
  <c r="H34" i="1"/>
  <c r="G34" i="1"/>
  <c r="F34" i="1"/>
  <c r="E34" i="1"/>
  <c r="D34" i="1"/>
  <c r="B34" i="1"/>
  <c r="H31" i="1"/>
  <c r="G31" i="1"/>
  <c r="F31" i="1"/>
  <c r="E31" i="1"/>
  <c r="D31" i="1"/>
  <c r="B31" i="1"/>
  <c r="H28" i="1"/>
  <c r="G28" i="1"/>
  <c r="F28" i="1"/>
  <c r="E28" i="1"/>
  <c r="D28" i="1"/>
  <c r="B28" i="1"/>
  <c r="M52" i="1"/>
  <c r="H52" i="1"/>
  <c r="G52" i="1"/>
  <c r="F52" i="1"/>
  <c r="E52" i="1"/>
  <c r="D52" i="1"/>
  <c r="B52" i="1"/>
  <c r="M54" i="1"/>
  <c r="H54" i="1"/>
  <c r="G54" i="1"/>
  <c r="F54" i="1"/>
  <c r="E54" i="1"/>
  <c r="D54" i="1"/>
  <c r="B54" i="1"/>
  <c r="M47" i="1"/>
  <c r="H47" i="1"/>
  <c r="G47" i="1"/>
  <c r="F47" i="1"/>
  <c r="E47" i="1"/>
  <c r="D47" i="1"/>
  <c r="B47" i="1"/>
  <c r="M50" i="1"/>
  <c r="H50" i="1"/>
  <c r="G50" i="1"/>
  <c r="F50" i="1"/>
  <c r="E50" i="1"/>
  <c r="D50" i="1"/>
  <c r="B50" i="1"/>
  <c r="M56" i="1"/>
  <c r="H56" i="1"/>
  <c r="G56" i="1"/>
  <c r="F56" i="1"/>
  <c r="E56" i="1"/>
  <c r="D56" i="1"/>
  <c r="B56" i="1"/>
  <c r="M53" i="1"/>
  <c r="H53" i="1"/>
  <c r="G53" i="1"/>
  <c r="F53" i="1"/>
  <c r="E53" i="1"/>
  <c r="D53" i="1"/>
  <c r="B53" i="1"/>
  <c r="H55" i="1"/>
  <c r="G55" i="1"/>
  <c r="F55" i="1"/>
  <c r="E55" i="1"/>
  <c r="D55" i="1"/>
  <c r="B55" i="1"/>
  <c r="H51" i="1"/>
  <c r="G51" i="1"/>
  <c r="F51" i="1"/>
  <c r="E51" i="1"/>
  <c r="D51" i="1"/>
  <c r="B51" i="1"/>
  <c r="H49" i="1"/>
  <c r="G49" i="1"/>
  <c r="F49" i="1"/>
  <c r="E49" i="1"/>
  <c r="D49" i="1"/>
  <c r="B49" i="1"/>
  <c r="H48" i="1"/>
  <c r="G48" i="1"/>
  <c r="F48" i="1"/>
  <c r="E48" i="1"/>
  <c r="D48" i="1"/>
  <c r="B48" i="1"/>
  <c r="H46" i="1"/>
  <c r="G46" i="1"/>
  <c r="F46" i="1"/>
  <c r="E46" i="1"/>
  <c r="D46" i="1"/>
  <c r="B46" i="1"/>
  <c r="H45" i="1"/>
  <c r="G45" i="1"/>
  <c r="F45" i="1"/>
  <c r="E45" i="1"/>
  <c r="D45" i="1"/>
  <c r="B45" i="1"/>
  <c r="M24" i="1"/>
  <c r="H24" i="1"/>
  <c r="G24" i="1"/>
  <c r="F24" i="1"/>
  <c r="E24" i="1"/>
  <c r="D24" i="1"/>
  <c r="B24" i="1"/>
  <c r="M23" i="1"/>
  <c r="H23" i="1"/>
  <c r="G23" i="1"/>
  <c r="F23" i="1"/>
  <c r="E23" i="1"/>
  <c r="D23" i="1"/>
  <c r="B23" i="1"/>
  <c r="M26" i="1"/>
  <c r="H26" i="1"/>
  <c r="G26" i="1"/>
  <c r="F26" i="1"/>
  <c r="E26" i="1"/>
  <c r="D26" i="1"/>
  <c r="B26" i="1"/>
  <c r="M21" i="1"/>
  <c r="H21" i="1"/>
  <c r="G21" i="1"/>
  <c r="F21" i="1"/>
  <c r="E21" i="1"/>
  <c r="D21" i="1"/>
  <c r="B21" i="1"/>
  <c r="H27" i="1"/>
  <c r="G27" i="1"/>
  <c r="F27" i="1"/>
  <c r="E27" i="1"/>
  <c r="D27" i="1"/>
  <c r="B27" i="1"/>
  <c r="H25" i="1"/>
  <c r="G25" i="1"/>
  <c r="F25" i="1"/>
  <c r="E25" i="1"/>
  <c r="D25" i="1"/>
  <c r="B25" i="1"/>
  <c r="H22" i="1"/>
  <c r="G22" i="1"/>
  <c r="F22" i="1"/>
  <c r="D22" i="1"/>
  <c r="B22" i="1"/>
  <c r="H19" i="1"/>
  <c r="G19" i="1"/>
  <c r="F19" i="1"/>
  <c r="E19" i="1"/>
  <c r="D19" i="1"/>
  <c r="B19" i="1"/>
  <c r="H20" i="1"/>
  <c r="G20" i="1"/>
  <c r="F20" i="1"/>
  <c r="E20" i="1"/>
  <c r="D20" i="1"/>
  <c r="B20" i="1"/>
  <c r="H18" i="1"/>
  <c r="G18" i="1"/>
  <c r="F18" i="1"/>
  <c r="E18" i="1"/>
  <c r="D18" i="1"/>
  <c r="B18" i="1"/>
  <c r="M115" i="1"/>
  <c r="H115" i="1"/>
  <c r="G115" i="1"/>
  <c r="F115" i="1"/>
  <c r="E115" i="1"/>
  <c r="D115" i="1"/>
  <c r="B115" i="1"/>
  <c r="M114" i="1"/>
  <c r="H114" i="1"/>
  <c r="G114" i="1"/>
  <c r="F114" i="1"/>
  <c r="E114" i="1"/>
  <c r="D114" i="1"/>
  <c r="B114" i="1"/>
  <c r="M113" i="1"/>
  <c r="H113" i="1"/>
  <c r="G113" i="1"/>
  <c r="F113" i="1"/>
  <c r="E113" i="1"/>
  <c r="D113" i="1"/>
  <c r="B113" i="1"/>
  <c r="M112" i="1"/>
  <c r="H112" i="1"/>
  <c r="G112" i="1"/>
  <c r="F112" i="1"/>
  <c r="E112" i="1"/>
  <c r="D112" i="1"/>
  <c r="B112" i="1"/>
  <c r="H116" i="1"/>
  <c r="G116" i="1"/>
  <c r="F116" i="1"/>
  <c r="E116" i="1"/>
  <c r="D116" i="1"/>
  <c r="B116" i="1"/>
  <c r="H111" i="1"/>
  <c r="G111" i="1"/>
  <c r="F111" i="1"/>
  <c r="E111" i="1"/>
  <c r="D111" i="1"/>
  <c r="B111" i="1"/>
  <c r="M119" i="1"/>
  <c r="H119" i="1"/>
  <c r="G119" i="1"/>
  <c r="F119" i="1"/>
  <c r="E119" i="1"/>
  <c r="D119" i="1"/>
  <c r="B119" i="1"/>
  <c r="M118" i="1"/>
  <c r="H118" i="1"/>
  <c r="G118" i="1"/>
  <c r="F118" i="1"/>
  <c r="E118" i="1"/>
  <c r="D118" i="1"/>
  <c r="B118" i="1"/>
  <c r="H117" i="1"/>
  <c r="G117" i="1"/>
  <c r="F117" i="1"/>
  <c r="E117" i="1"/>
  <c r="D117" i="1"/>
  <c r="B117" i="1"/>
  <c r="M66" i="1"/>
  <c r="H66" i="1"/>
  <c r="G66" i="1"/>
  <c r="F66" i="1"/>
  <c r="E66" i="1"/>
  <c r="D66" i="1"/>
  <c r="B66" i="1"/>
  <c r="M65" i="1"/>
  <c r="H65" i="1"/>
  <c r="G65" i="1"/>
  <c r="F65" i="1"/>
  <c r="E65" i="1"/>
  <c r="D65" i="1"/>
  <c r="B65" i="1"/>
  <c r="G67" i="1"/>
  <c r="F67" i="1"/>
  <c r="E67" i="1"/>
  <c r="D67" i="1"/>
  <c r="B67" i="1"/>
  <c r="M75" i="1"/>
  <c r="H75" i="1"/>
  <c r="G75" i="1"/>
  <c r="F75" i="1"/>
  <c r="E75" i="1"/>
  <c r="D75" i="1"/>
  <c r="B75" i="1"/>
  <c r="M74" i="1"/>
  <c r="H74" i="1"/>
  <c r="G74" i="1"/>
  <c r="F74" i="1"/>
  <c r="E74" i="1"/>
  <c r="D74" i="1"/>
  <c r="B74" i="1"/>
  <c r="M73" i="1"/>
  <c r="H73" i="1"/>
  <c r="G73" i="1"/>
  <c r="F73" i="1"/>
  <c r="E73" i="1"/>
  <c r="D73" i="1"/>
  <c r="B73" i="1"/>
  <c r="H76" i="1"/>
  <c r="G76" i="1"/>
  <c r="F76" i="1"/>
  <c r="E76" i="1"/>
  <c r="D76" i="1"/>
  <c r="B76" i="1"/>
  <c r="M71" i="1"/>
  <c r="H71" i="1"/>
  <c r="G71" i="1"/>
  <c r="F71" i="1"/>
  <c r="E71" i="1"/>
  <c r="D71" i="1"/>
  <c r="B71" i="1"/>
  <c r="M58" i="1"/>
  <c r="H58" i="1"/>
  <c r="G58" i="1"/>
  <c r="F58" i="1"/>
  <c r="E58" i="1"/>
  <c r="D58" i="1"/>
  <c r="B58" i="1"/>
  <c r="M70" i="1" l="1"/>
  <c r="H70" i="1"/>
  <c r="G70" i="1"/>
  <c r="F70" i="1"/>
  <c r="E70" i="1"/>
  <c r="D70" i="1"/>
  <c r="B70" i="1"/>
  <c r="M69" i="1"/>
  <c r="H69" i="1"/>
  <c r="G69" i="1"/>
  <c r="F69" i="1"/>
  <c r="E69" i="1"/>
  <c r="D69" i="1"/>
  <c r="B69" i="1"/>
  <c r="H68" i="1"/>
  <c r="G68" i="1"/>
  <c r="F68" i="1"/>
  <c r="E68" i="1"/>
  <c r="D68" i="1"/>
  <c r="B68" i="1"/>
  <c r="M63" i="1"/>
  <c r="H63" i="1"/>
  <c r="G63" i="1"/>
  <c r="F63" i="1"/>
  <c r="E63" i="1"/>
  <c r="D63" i="1"/>
  <c r="B63" i="1"/>
  <c r="M62" i="1"/>
  <c r="H62" i="1"/>
  <c r="G62" i="1"/>
  <c r="F62" i="1"/>
  <c r="E62" i="1"/>
  <c r="D62" i="1"/>
  <c r="B62" i="1"/>
  <c r="M59" i="1"/>
  <c r="H59" i="1"/>
  <c r="G59" i="1"/>
  <c r="F59" i="1"/>
  <c r="E59" i="1"/>
  <c r="D59" i="1"/>
  <c r="B59" i="1"/>
  <c r="G7" i="3" l="1"/>
  <c r="M14" i="1" l="1"/>
  <c r="H14" i="1"/>
  <c r="G14" i="1"/>
  <c r="F14" i="1"/>
  <c r="E14" i="1"/>
  <c r="D14" i="1"/>
  <c r="B14" i="1"/>
  <c r="M9" i="1"/>
  <c r="H9" i="1"/>
  <c r="G9" i="1"/>
  <c r="F9" i="1"/>
  <c r="E9" i="1"/>
  <c r="D9" i="1"/>
  <c r="B9" i="1"/>
  <c r="M11" i="1"/>
  <c r="H11" i="1"/>
  <c r="G11" i="1"/>
  <c r="F11" i="1"/>
  <c r="E11" i="1"/>
  <c r="D11" i="1"/>
  <c r="B11" i="1"/>
  <c r="D8" i="1"/>
  <c r="E8" i="1"/>
  <c r="F8" i="1"/>
  <c r="G8" i="1"/>
  <c r="H8" i="1"/>
  <c r="D10" i="1"/>
  <c r="E10" i="1"/>
  <c r="F10" i="1"/>
  <c r="G10" i="1"/>
  <c r="H10" i="1"/>
  <c r="D12" i="1"/>
  <c r="E12" i="1"/>
  <c r="F12" i="1"/>
  <c r="G12" i="1"/>
  <c r="H12" i="1"/>
  <c r="D13" i="1"/>
  <c r="E13" i="1"/>
  <c r="F13" i="1"/>
  <c r="G13" i="1"/>
  <c r="H13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B10" i="1"/>
  <c r="B12" i="1"/>
  <c r="B13" i="1"/>
  <c r="B15" i="1"/>
  <c r="B16" i="1"/>
  <c r="B17" i="1"/>
  <c r="B8" i="1"/>
  <c r="H7" i="1"/>
  <c r="G7" i="1"/>
  <c r="F7" i="1"/>
  <c r="E7" i="1"/>
  <c r="D7" i="1"/>
  <c r="B7" i="1"/>
  <c r="H6" i="1"/>
  <c r="G6" i="1"/>
  <c r="F6" i="1"/>
  <c r="E6" i="1"/>
  <c r="D6" i="1"/>
  <c r="B6" i="1"/>
  <c r="H5" i="1"/>
  <c r="G5" i="1"/>
  <c r="F5" i="1"/>
  <c r="E5" i="1"/>
  <c r="D5" i="1"/>
  <c r="B5" i="1"/>
  <c r="D4" i="1"/>
  <c r="E4" i="1"/>
  <c r="F4" i="1"/>
  <c r="G4" i="1"/>
  <c r="H4" i="1"/>
  <c r="B4" i="1"/>
  <c r="B2" i="1"/>
  <c r="B3" i="1"/>
  <c r="H3" i="1" l="1"/>
  <c r="G3" i="1"/>
  <c r="F3" i="1"/>
  <c r="E3" i="1"/>
  <c r="D3" i="1"/>
  <c r="C3" i="1"/>
  <c r="H2" i="1"/>
  <c r="G2" i="1"/>
  <c r="F2" i="1"/>
  <c r="E2" i="1"/>
  <c r="D2" i="1"/>
  <c r="C2" i="1"/>
  <c r="M2" i="1" l="1"/>
  <c r="M3" i="1"/>
  <c r="M5" i="1"/>
  <c r="M6" i="1"/>
  <c r="M7" i="1"/>
  <c r="M15" i="1"/>
  <c r="M16" i="1"/>
  <c r="M17" i="1"/>
  <c r="M8" i="1"/>
  <c r="M13" i="1"/>
  <c r="M12" i="1"/>
  <c r="M10" i="1"/>
  <c r="M19" i="1"/>
  <c r="M22" i="1"/>
  <c r="M18" i="1"/>
  <c r="M25" i="1"/>
  <c r="M27" i="1"/>
  <c r="M20" i="1"/>
  <c r="M28" i="1"/>
  <c r="M31" i="1"/>
  <c r="M34" i="1"/>
  <c r="M44" i="1"/>
  <c r="M37" i="1"/>
  <c r="M35" i="1"/>
  <c r="M38" i="1"/>
  <c r="M55" i="1"/>
  <c r="M51" i="1"/>
  <c r="M48" i="1"/>
  <c r="M46" i="1"/>
  <c r="M45" i="1"/>
  <c r="M49" i="1"/>
  <c r="M64" i="1"/>
  <c r="M67" i="1"/>
  <c r="M57" i="1"/>
  <c r="M72" i="1"/>
  <c r="M68" i="1"/>
  <c r="M76" i="1"/>
  <c r="M77" i="1"/>
  <c r="M82" i="1"/>
  <c r="M79" i="1"/>
  <c r="M78" i="1"/>
  <c r="M85" i="1"/>
  <c r="M80" i="1"/>
  <c r="M87" i="1"/>
  <c r="M93" i="1"/>
  <c r="M89" i="1"/>
  <c r="M98" i="1"/>
  <c r="M92" i="1"/>
  <c r="M91" i="1"/>
  <c r="M110" i="1"/>
  <c r="M101" i="1"/>
  <c r="M104" i="1"/>
  <c r="M103" i="1"/>
  <c r="M100" i="1"/>
  <c r="M111" i="1"/>
  <c r="M116" i="1"/>
  <c r="M117" i="1"/>
  <c r="M124" i="1"/>
  <c r="M125" i="1"/>
  <c r="M129" i="1"/>
  <c r="M121" i="1"/>
  <c r="M132" i="1"/>
  <c r="M120" i="1"/>
  <c r="M131" i="1"/>
  <c r="D64" i="1" l="1"/>
  <c r="E64" i="1"/>
  <c r="F64" i="1"/>
  <c r="G64" i="1"/>
  <c r="H64" i="1"/>
  <c r="H67" i="1"/>
  <c r="D57" i="1"/>
  <c r="E57" i="1"/>
  <c r="F57" i="1"/>
  <c r="G57" i="1"/>
  <c r="H57" i="1"/>
  <c r="D72" i="1"/>
  <c r="E72" i="1"/>
  <c r="F72" i="1"/>
  <c r="G72" i="1"/>
  <c r="H72" i="1"/>
  <c r="B72" i="1"/>
  <c r="B57" i="1"/>
  <c r="B64" i="1"/>
  <c r="A2" i="3" l="1"/>
  <c r="B2" i="3"/>
  <c r="D2" i="3"/>
  <c r="E2" i="3"/>
  <c r="F2" i="3"/>
  <c r="G2" i="3"/>
  <c r="H2" i="3"/>
  <c r="A3" i="3"/>
  <c r="B3" i="3"/>
  <c r="D3" i="3"/>
  <c r="E3" i="3"/>
  <c r="F3" i="3"/>
  <c r="G3" i="3"/>
  <c r="H3" i="3"/>
  <c r="A4" i="3"/>
  <c r="B4" i="3"/>
  <c r="D4" i="3"/>
  <c r="E4" i="3"/>
  <c r="F4" i="3"/>
  <c r="G4" i="3"/>
  <c r="H4" i="3"/>
  <c r="A5" i="3"/>
  <c r="B5" i="3"/>
  <c r="D5" i="3"/>
  <c r="E5" i="3"/>
  <c r="F5" i="3"/>
  <c r="G5" i="3"/>
  <c r="H5" i="3"/>
  <c r="A6" i="3"/>
  <c r="B6" i="3"/>
  <c r="D6" i="3"/>
  <c r="E6" i="3"/>
  <c r="F6" i="3"/>
  <c r="G6" i="3"/>
  <c r="H6" i="3"/>
  <c r="A7" i="3"/>
  <c r="B7" i="3"/>
  <c r="D7" i="3"/>
  <c r="E7" i="3"/>
  <c r="F7" i="3"/>
  <c r="H7" i="3"/>
  <c r="A8" i="3"/>
  <c r="B8" i="3"/>
  <c r="D8" i="3"/>
  <c r="E8" i="3"/>
  <c r="F8" i="3"/>
  <c r="G8" i="3"/>
  <c r="H8" i="3"/>
  <c r="A9" i="3"/>
  <c r="B9" i="3"/>
  <c r="D9" i="3"/>
  <c r="E9" i="3"/>
  <c r="F9" i="3"/>
  <c r="G9" i="3"/>
  <c r="H9" i="3"/>
  <c r="A10" i="3"/>
  <c r="B10" i="3"/>
  <c r="D10" i="3"/>
  <c r="E10" i="3"/>
  <c r="F10" i="3"/>
  <c r="G10" i="3"/>
  <c r="H10" i="3"/>
  <c r="A11" i="3"/>
  <c r="B11" i="3"/>
  <c r="D11" i="3"/>
  <c r="E11" i="3"/>
  <c r="F11" i="3"/>
  <c r="G11" i="3"/>
  <c r="H11" i="3"/>
  <c r="A12" i="3"/>
  <c r="B12" i="3"/>
  <c r="D12" i="3"/>
  <c r="E12" i="3"/>
  <c r="F12" i="3"/>
  <c r="G12" i="3"/>
  <c r="H12" i="3"/>
  <c r="A13" i="3"/>
  <c r="B13" i="3"/>
  <c r="D13" i="3"/>
  <c r="E13" i="3"/>
  <c r="F13" i="3"/>
  <c r="G13" i="3"/>
  <c r="H13" i="3"/>
  <c r="A14" i="3"/>
  <c r="B14" i="3"/>
  <c r="D14" i="3"/>
  <c r="E14" i="3"/>
  <c r="F14" i="3"/>
  <c r="G14" i="3"/>
  <c r="H14" i="3"/>
  <c r="A15" i="3"/>
  <c r="B15" i="3"/>
  <c r="D15" i="3"/>
  <c r="E15" i="3"/>
  <c r="F15" i="3"/>
  <c r="G15" i="3"/>
  <c r="H15" i="3"/>
  <c r="A16" i="3"/>
  <c r="B16" i="3"/>
  <c r="D16" i="3"/>
  <c r="E16" i="3"/>
  <c r="F16" i="3"/>
  <c r="G16" i="3"/>
  <c r="H16" i="3"/>
  <c r="A17" i="3"/>
  <c r="B17" i="3"/>
  <c r="D17" i="3"/>
  <c r="E17" i="3"/>
  <c r="F17" i="3"/>
  <c r="G17" i="3"/>
  <c r="H17" i="3"/>
  <c r="A18" i="3"/>
  <c r="B18" i="3"/>
  <c r="D18" i="3"/>
  <c r="E18" i="3"/>
  <c r="F18" i="3"/>
  <c r="G18" i="3"/>
  <c r="H18" i="3"/>
  <c r="A19" i="3"/>
  <c r="B19" i="3"/>
  <c r="D19" i="3"/>
  <c r="E19" i="3"/>
  <c r="F19" i="3"/>
  <c r="G19" i="3"/>
  <c r="H19" i="3"/>
  <c r="A20" i="3"/>
  <c r="B20" i="3"/>
  <c r="D20" i="3"/>
  <c r="E20" i="3"/>
  <c r="F20" i="3"/>
  <c r="G20" i="3"/>
  <c r="H20" i="3"/>
  <c r="A21" i="3"/>
  <c r="B21" i="3"/>
  <c r="D21" i="3"/>
  <c r="E21" i="3"/>
  <c r="F21" i="3"/>
  <c r="G21" i="3"/>
  <c r="H21" i="3"/>
  <c r="A22" i="3"/>
  <c r="B22" i="3"/>
  <c r="D22" i="3"/>
  <c r="E22" i="3"/>
  <c r="F22" i="3"/>
  <c r="G22" i="3"/>
  <c r="H22" i="3"/>
  <c r="A23" i="3"/>
  <c r="B23" i="3"/>
  <c r="D23" i="3"/>
  <c r="E23" i="3"/>
  <c r="F23" i="3"/>
  <c r="G23" i="3"/>
  <c r="H23" i="3"/>
  <c r="A24" i="3"/>
  <c r="B24" i="3"/>
  <c r="D24" i="3"/>
  <c r="E24" i="3"/>
  <c r="F24" i="3"/>
  <c r="G24" i="3"/>
  <c r="H24" i="3"/>
  <c r="A25" i="3"/>
  <c r="B25" i="3"/>
  <c r="D25" i="3"/>
  <c r="E25" i="3"/>
  <c r="F25" i="3"/>
  <c r="G25" i="3"/>
  <c r="H25" i="3"/>
  <c r="A26" i="3"/>
  <c r="B26" i="3"/>
  <c r="D26" i="3"/>
  <c r="E26" i="3"/>
  <c r="F26" i="3"/>
  <c r="G26" i="3"/>
  <c r="H26" i="3"/>
  <c r="A2" i="4" l="1"/>
  <c r="B2" i="4"/>
  <c r="D2" i="4"/>
  <c r="E2" i="4"/>
  <c r="F2" i="4"/>
  <c r="G2" i="4"/>
  <c r="H2" i="4"/>
  <c r="A3" i="4"/>
  <c r="B3" i="4"/>
  <c r="D3" i="4"/>
  <c r="E3" i="4"/>
  <c r="F3" i="4"/>
  <c r="G3" i="4"/>
  <c r="H3" i="4"/>
  <c r="A4" i="4"/>
  <c r="B4" i="4"/>
  <c r="D4" i="4"/>
  <c r="E4" i="4"/>
  <c r="F4" i="4"/>
  <c r="G4" i="4"/>
  <c r="H4" i="4"/>
  <c r="A5" i="4"/>
  <c r="B5" i="4"/>
  <c r="D5" i="4"/>
  <c r="E5" i="4"/>
  <c r="F5" i="4"/>
  <c r="G5" i="4"/>
  <c r="H5" i="4"/>
  <c r="A6" i="4"/>
  <c r="B6" i="4"/>
  <c r="D6" i="4"/>
  <c r="E6" i="4"/>
  <c r="F6" i="4"/>
  <c r="G6" i="4"/>
  <c r="H6" i="4"/>
  <c r="A7" i="4"/>
  <c r="B7" i="4"/>
  <c r="D7" i="4"/>
  <c r="E7" i="4"/>
  <c r="F7" i="4"/>
  <c r="G7" i="4"/>
  <c r="H7" i="4"/>
  <c r="A8" i="4"/>
  <c r="B8" i="4"/>
  <c r="D8" i="4"/>
  <c r="E8" i="4"/>
  <c r="F8" i="4"/>
  <c r="G8" i="4"/>
  <c r="H8" i="4"/>
  <c r="A9" i="4"/>
  <c r="B9" i="4"/>
  <c r="D9" i="4"/>
  <c r="E9" i="4"/>
  <c r="F9" i="4"/>
  <c r="G9" i="4"/>
  <c r="H9" i="4"/>
  <c r="A10" i="4"/>
  <c r="B10" i="4"/>
  <c r="D10" i="4"/>
  <c r="E10" i="4"/>
  <c r="F10" i="4"/>
  <c r="G10" i="4"/>
  <c r="H10" i="4"/>
  <c r="A11" i="4"/>
  <c r="B11" i="4"/>
  <c r="D11" i="4"/>
  <c r="E11" i="4"/>
  <c r="F11" i="4"/>
  <c r="G11" i="4"/>
  <c r="H11" i="4"/>
  <c r="A12" i="4"/>
  <c r="B12" i="4"/>
  <c r="D12" i="4"/>
  <c r="E12" i="4"/>
  <c r="F12" i="4"/>
  <c r="G12" i="4"/>
  <c r="H12" i="4"/>
  <c r="A13" i="4"/>
  <c r="B13" i="4"/>
  <c r="D13" i="4"/>
  <c r="E13" i="4"/>
  <c r="F13" i="4"/>
  <c r="G13" i="4"/>
  <c r="H13" i="4"/>
  <c r="A14" i="4"/>
  <c r="B14" i="4"/>
  <c r="D14" i="4"/>
  <c r="E14" i="4"/>
  <c r="F14" i="4"/>
  <c r="G14" i="4"/>
  <c r="H14" i="4"/>
  <c r="A15" i="4"/>
  <c r="B15" i="4"/>
  <c r="D15" i="4"/>
  <c r="E15" i="4"/>
  <c r="F15" i="4"/>
  <c r="G15" i="4"/>
  <c r="H15" i="4"/>
  <c r="A16" i="4"/>
  <c r="B16" i="4"/>
  <c r="D16" i="4"/>
  <c r="E16" i="4"/>
  <c r="F16" i="4"/>
  <c r="G16" i="4"/>
  <c r="H16" i="4"/>
  <c r="C5" i="2" l="1"/>
  <c r="C6" i="2"/>
  <c r="C7" i="2"/>
  <c r="C8" i="2"/>
  <c r="C9" i="2"/>
  <c r="C6" i="3" s="1"/>
  <c r="C10" i="2"/>
  <c r="C11" i="2"/>
  <c r="C12" i="2"/>
  <c r="C13" i="2"/>
  <c r="C14" i="2"/>
  <c r="C15" i="2"/>
  <c r="C12" i="3" s="1"/>
  <c r="C16" i="2"/>
  <c r="C13" i="3" s="1"/>
  <c r="C17" i="2"/>
  <c r="C18" i="2"/>
  <c r="C15" i="3" s="1"/>
  <c r="C19" i="2"/>
  <c r="C16" i="3" s="1"/>
  <c r="C20" i="2"/>
  <c r="C21" i="2"/>
  <c r="C18" i="3" s="1"/>
  <c r="C22" i="2"/>
  <c r="C19" i="3" s="1"/>
  <c r="C23" i="2"/>
  <c r="C24" i="2"/>
  <c r="C21" i="3" s="1"/>
  <c r="C25" i="2"/>
  <c r="C22" i="3" s="1"/>
  <c r="C26" i="2"/>
  <c r="C27" i="2"/>
  <c r="C28" i="2"/>
  <c r="C29" i="2"/>
  <c r="C26" i="3" s="1"/>
  <c r="C30" i="2"/>
  <c r="C16" i="4" s="1"/>
  <c r="C130" i="1" l="1"/>
  <c r="C126" i="1"/>
  <c r="C131" i="1"/>
  <c r="C128" i="1"/>
  <c r="C123" i="1"/>
  <c r="C125" i="1"/>
  <c r="C124" i="1"/>
  <c r="C132" i="1"/>
  <c r="C120" i="1"/>
  <c r="C129" i="1"/>
  <c r="C127" i="1"/>
  <c r="C122" i="1"/>
  <c r="C121" i="1"/>
  <c r="C25" i="3"/>
  <c r="C15" i="4"/>
  <c r="C7" i="3"/>
  <c r="C6" i="4"/>
  <c r="C115" i="1"/>
  <c r="C112" i="1"/>
  <c r="C118" i="1"/>
  <c r="C117" i="1"/>
  <c r="C116" i="1"/>
  <c r="C114" i="1"/>
  <c r="C111" i="1"/>
  <c r="C113" i="1"/>
  <c r="C119" i="1"/>
  <c r="C24" i="3"/>
  <c r="C14" i="4"/>
  <c r="C23" i="3"/>
  <c r="C89" i="1"/>
  <c r="C95" i="1"/>
  <c r="C93" i="1"/>
  <c r="C96" i="1"/>
  <c r="C99" i="1"/>
  <c r="C94" i="1"/>
  <c r="C98" i="1"/>
  <c r="C97" i="1"/>
  <c r="C90" i="1"/>
  <c r="C91" i="1"/>
  <c r="C92" i="1"/>
  <c r="C17" i="3"/>
  <c r="C12" i="4"/>
  <c r="C76" i="1"/>
  <c r="C75" i="1"/>
  <c r="C71" i="1"/>
  <c r="C74" i="1"/>
  <c r="C73" i="1"/>
  <c r="C69" i="1"/>
  <c r="C70" i="1"/>
  <c r="C68" i="1"/>
  <c r="C72" i="1"/>
  <c r="C11" i="3"/>
  <c r="C10" i="4"/>
  <c r="C34" i="1"/>
  <c r="C32" i="1"/>
  <c r="C31" i="1"/>
  <c r="C28" i="1"/>
  <c r="C30" i="1"/>
  <c r="C33" i="1"/>
  <c r="C29" i="1"/>
  <c r="C5" i="3"/>
  <c r="C5" i="4"/>
  <c r="C66" i="1"/>
  <c r="C58" i="1"/>
  <c r="C65" i="1"/>
  <c r="C67" i="1"/>
  <c r="C63" i="1"/>
  <c r="C59" i="1"/>
  <c r="C62" i="1"/>
  <c r="C64" i="1"/>
  <c r="C57" i="1"/>
  <c r="C10" i="3"/>
  <c r="C9" i="4"/>
  <c r="C23" i="1"/>
  <c r="C25" i="1"/>
  <c r="C22" i="1"/>
  <c r="C26" i="1"/>
  <c r="C19" i="1"/>
  <c r="C20" i="1"/>
  <c r="C24" i="1"/>
  <c r="C21" i="1"/>
  <c r="C18" i="1"/>
  <c r="C27" i="1"/>
  <c r="C4" i="3"/>
  <c r="C4" i="4"/>
  <c r="C54" i="1"/>
  <c r="C56" i="1"/>
  <c r="C48" i="1"/>
  <c r="C46" i="1"/>
  <c r="C47" i="1"/>
  <c r="C53" i="1"/>
  <c r="C45" i="1"/>
  <c r="C55" i="1"/>
  <c r="C52" i="1"/>
  <c r="C50" i="1"/>
  <c r="C51" i="1"/>
  <c r="C49" i="1"/>
  <c r="C9" i="3"/>
  <c r="C8" i="4"/>
  <c r="C14" i="1"/>
  <c r="C8" i="1"/>
  <c r="C10" i="1"/>
  <c r="C12" i="1"/>
  <c r="C13" i="1"/>
  <c r="C15" i="1"/>
  <c r="C16" i="1"/>
  <c r="C17" i="1"/>
  <c r="C9" i="1"/>
  <c r="C11" i="1"/>
  <c r="C3" i="3"/>
  <c r="C3" i="4"/>
  <c r="C110" i="1"/>
  <c r="C109" i="1"/>
  <c r="C106" i="1"/>
  <c r="C100" i="1"/>
  <c r="C108" i="1"/>
  <c r="C107" i="1"/>
  <c r="C105" i="1"/>
  <c r="C102" i="1"/>
  <c r="C103" i="1"/>
  <c r="C101" i="1"/>
  <c r="C104" i="1"/>
  <c r="C20" i="3"/>
  <c r="C13" i="4"/>
  <c r="C86" i="1"/>
  <c r="C88" i="1"/>
  <c r="C80" i="1"/>
  <c r="C79" i="1"/>
  <c r="C83" i="1"/>
  <c r="C84" i="1"/>
  <c r="C82" i="1"/>
  <c r="C87" i="1"/>
  <c r="C78" i="1"/>
  <c r="C81" i="1"/>
  <c r="C85" i="1"/>
  <c r="C77" i="1"/>
  <c r="C14" i="3"/>
  <c r="C11" i="4"/>
  <c r="C36" i="1"/>
  <c r="C41" i="1"/>
  <c r="C44" i="1"/>
  <c r="C40" i="1"/>
  <c r="C37" i="1"/>
  <c r="C43" i="1"/>
  <c r="C39" i="1"/>
  <c r="C38" i="1"/>
  <c r="C42" i="1"/>
  <c r="C35" i="1"/>
  <c r="C8" i="3"/>
  <c r="C7" i="4"/>
  <c r="C7" i="1"/>
  <c r="C6" i="1"/>
  <c r="C5" i="1"/>
  <c r="C4" i="1"/>
  <c r="C2" i="3"/>
  <c r="C2" i="4"/>
  <c r="O133" i="1"/>
  <c r="J133" i="1"/>
  <c r="H1" i="4" l="1"/>
  <c r="G1" i="4"/>
  <c r="F1" i="4"/>
  <c r="E1" i="4"/>
  <c r="C1" i="4"/>
  <c r="B1" i="4"/>
</calcChain>
</file>

<file path=xl/sharedStrings.xml><?xml version="1.0" encoding="utf-8"?>
<sst xmlns="http://schemas.openxmlformats.org/spreadsheetml/2006/main" count="769" uniqueCount="362">
  <si>
    <t>Titel</t>
  </si>
  <si>
    <t>-</t>
  </si>
  <si>
    <t>Date</t>
  </si>
  <si>
    <t>Day</t>
  </si>
  <si>
    <t>A/B</t>
  </si>
  <si>
    <t>STA</t>
  </si>
  <si>
    <t>STD</t>
  </si>
  <si>
    <t>Port Code</t>
  </si>
  <si>
    <t>Exc. Code</t>
  </si>
  <si>
    <t>PAX</t>
  </si>
  <si>
    <t>Depart</t>
  </si>
  <si>
    <t>B</t>
  </si>
  <si>
    <t>Return</t>
  </si>
  <si>
    <t>Dur'n</t>
  </si>
  <si>
    <t>WL</t>
  </si>
  <si>
    <t>Guides</t>
  </si>
  <si>
    <t>Groups</t>
  </si>
  <si>
    <t>Meals</t>
  </si>
  <si>
    <t>Internal Remarks</t>
  </si>
  <si>
    <t>Gebi</t>
  </si>
  <si>
    <t>Guest Info</t>
  </si>
  <si>
    <t>Price</t>
  </si>
  <si>
    <t>A/B/C</t>
  </si>
  <si>
    <t>Port</t>
  </si>
  <si>
    <t>C</t>
  </si>
  <si>
    <t>BRB</t>
  </si>
  <si>
    <t>TP
(BS, Shuttle, LB, Promo)</t>
  </si>
  <si>
    <t>Remarks</t>
  </si>
  <si>
    <t>Agent</t>
  </si>
  <si>
    <t>Berth</t>
  </si>
  <si>
    <t>other ships</t>
  </si>
  <si>
    <t>Shuttle</t>
  </si>
  <si>
    <t>Taxi</t>
  </si>
  <si>
    <t>Porto</t>
  </si>
  <si>
    <t>D</t>
  </si>
  <si>
    <t>Max</t>
  </si>
  <si>
    <t>POSTCARDS</t>
  </si>
  <si>
    <t>PROMOS</t>
  </si>
  <si>
    <t>€ 1,50</t>
  </si>
  <si>
    <t>€ 0,50</t>
  </si>
  <si>
    <t>Postcards     </t>
  </si>
  <si>
    <t>€ 3,90</t>
  </si>
  <si>
    <t>€ 18,00</t>
  </si>
  <si>
    <t>(only when announced in the daily program)</t>
  </si>
  <si>
    <t>Postcard Promo 3 / selected post cards for EUR 0.50</t>
  </si>
  <si>
    <t>PORTO</t>
  </si>
  <si>
    <t>Postcard Promo 1 / 10 post cards for 10 Euro</t>
  </si>
  <si>
    <t>€ 2.-</t>
  </si>
  <si>
    <t>Porto for Postcards</t>
  </si>
  <si>
    <t>Postcard Promo 2 / 4 post cards, free magnet</t>
  </si>
  <si>
    <t>€ 10,00</t>
  </si>
  <si>
    <t>Postcard Promo 4 / 5 postchards with porto</t>
  </si>
  <si>
    <t>€ 15.-</t>
  </si>
  <si>
    <r>
      <t>Photo Card </t>
    </r>
    <r>
      <rPr>
        <b/>
        <sz val="12"/>
        <color theme="1"/>
        <rFont val="Calibri"/>
        <family val="2"/>
        <scheme val="minor"/>
      </rPr>
      <t>(only with guest check)</t>
    </r>
  </si>
  <si>
    <r>
      <t>5 Photo Cards </t>
    </r>
    <r>
      <rPr>
        <b/>
        <sz val="12"/>
        <color theme="1"/>
        <rFont val="Calibri"/>
        <family val="2"/>
        <scheme val="minor"/>
      </rPr>
      <t>(only with guest check)</t>
    </r>
  </si>
  <si>
    <t>At sea</t>
  </si>
  <si>
    <t>N</t>
  </si>
  <si>
    <t>A</t>
  </si>
  <si>
    <t>Rio de Janeiro</t>
  </si>
  <si>
    <t>RIO DE JANEIRO</t>
  </si>
  <si>
    <t>Ilhabela</t>
  </si>
  <si>
    <t>Porto Belo</t>
  </si>
  <si>
    <t>Rio Grande</t>
  </si>
  <si>
    <t>Punta del Este</t>
  </si>
  <si>
    <t>Montevideo</t>
  </si>
  <si>
    <t>Buenos Aires</t>
  </si>
  <si>
    <t>Puerto Madryn</t>
  </si>
  <si>
    <t>Ushuaia</t>
  </si>
  <si>
    <t>Puerto Williams - TECH STOP</t>
  </si>
  <si>
    <t>Cape Horn - Cruising Terra del Fuego</t>
  </si>
  <si>
    <t>Punta Arenas</t>
  </si>
  <si>
    <t>Cruising Chilenian Fjords</t>
  </si>
  <si>
    <t>Castro, Chiloe Island</t>
  </si>
  <si>
    <t>Puerto Montt</t>
  </si>
  <si>
    <t>SAN ANTONIO</t>
  </si>
  <si>
    <t>BRRIO</t>
  </si>
  <si>
    <t>BRIBE</t>
  </si>
  <si>
    <t>BRPBO</t>
  </si>
  <si>
    <t>BRRIG</t>
  </si>
  <si>
    <t>UYPDP</t>
  </si>
  <si>
    <t>UYMVD</t>
  </si>
  <si>
    <t>ARBUE</t>
  </si>
  <si>
    <t>ARPMY</t>
  </si>
  <si>
    <t>ARUSH</t>
  </si>
  <si>
    <t>CLWPU</t>
  </si>
  <si>
    <t>CLPUQ</t>
  </si>
  <si>
    <t>CLWCA</t>
  </si>
  <si>
    <t>CLPMC</t>
  </si>
  <si>
    <t>CLSAI</t>
  </si>
  <si>
    <r>
      <rPr>
        <sz val="11"/>
        <color theme="1"/>
        <rFont val="Calibri"/>
        <family val="2"/>
        <scheme val="minor"/>
      </rPr>
      <t xml:space="preserve">ELCOTOURS
</t>
    </r>
    <r>
      <rPr>
        <b/>
        <sz val="11"/>
        <color theme="1"/>
        <rFont val="Calibri"/>
        <family val="2"/>
        <scheme val="minor"/>
      </rPr>
      <t>Aline Schupp</t>
    </r>
    <r>
      <rPr>
        <sz val="11"/>
        <color theme="1"/>
        <rFont val="Calibri"/>
        <family val="2"/>
        <scheme val="minor"/>
      </rPr>
      <t xml:space="preserve">
aline@elcotours.com.br
+55 (219) 7642-6737</t>
    </r>
  </si>
  <si>
    <r>
      <rPr>
        <sz val="11"/>
        <color theme="1"/>
        <rFont val="Calibri"/>
        <family val="2"/>
        <scheme val="minor"/>
      </rPr>
      <t xml:space="preserve">FURLONG INCOMING
</t>
    </r>
    <r>
      <rPr>
        <b/>
        <sz val="11"/>
        <color theme="1"/>
        <rFont val="Calibri"/>
        <family val="2"/>
        <scheme val="minor"/>
      </rPr>
      <t>Andrea Cambon</t>
    </r>
    <r>
      <rPr>
        <sz val="11"/>
        <color theme="1"/>
        <rFont val="Calibri"/>
        <family val="2"/>
        <scheme val="minor"/>
      </rPr>
      <t xml:space="preserve">
acambon@furlongincoming.com.uy
+59 (89) 9608-439</t>
    </r>
  </si>
  <si>
    <r>
      <t xml:space="preserve">TRAVELART
phoenix@travelart.com
</t>
    </r>
    <r>
      <rPr>
        <b/>
        <sz val="11"/>
        <color theme="1"/>
        <rFont val="Calibri"/>
        <family val="2"/>
        <scheme val="minor"/>
      </rPr>
      <t>Juliane Lewy</t>
    </r>
    <r>
      <rPr>
        <sz val="11"/>
        <color theme="1"/>
        <rFont val="Calibri"/>
        <family val="2"/>
        <scheme val="minor"/>
      </rPr>
      <t xml:space="preserve">
juliane.lewy@travelart.com
+56 (9) 4492-5119
</t>
    </r>
    <r>
      <rPr>
        <b/>
        <sz val="11"/>
        <color theme="1"/>
        <rFont val="Calibri"/>
        <family val="2"/>
        <scheme val="minor"/>
      </rPr>
      <t>René</t>
    </r>
    <r>
      <rPr>
        <sz val="11"/>
        <color theme="1"/>
        <rFont val="Calibri"/>
        <family val="2"/>
        <scheme val="minor"/>
      </rPr>
      <t xml:space="preserve">
+56 (9) 3373-8074</t>
    </r>
  </si>
  <si>
    <r>
      <rPr>
        <sz val="11"/>
        <color theme="1"/>
        <rFont val="Calibri"/>
        <family val="2"/>
        <scheme val="minor"/>
      </rPr>
      <t xml:space="preserve">ILS INCENTIVE &amp; LEISURE SERVICE
</t>
    </r>
    <r>
      <rPr>
        <b/>
        <sz val="11"/>
        <color theme="1"/>
        <rFont val="Calibri"/>
        <family val="2"/>
        <scheme val="minor"/>
      </rPr>
      <t>Patricia Boeni</t>
    </r>
    <r>
      <rPr>
        <sz val="11"/>
        <color theme="1"/>
        <rFont val="Calibri"/>
        <family val="2"/>
        <scheme val="minor"/>
      </rPr>
      <t xml:space="preserve">
pboeni@ilstours.com
+54 (911) 2464-0020
</t>
    </r>
    <r>
      <rPr>
        <b/>
        <sz val="11"/>
        <color theme="1"/>
        <rFont val="Calibri"/>
        <family val="2"/>
        <scheme val="minor"/>
      </rPr>
      <t xml:space="preserve">Florencia Motzo
</t>
    </r>
    <r>
      <rPr>
        <sz val="11"/>
        <color theme="1"/>
        <rFont val="Calibri"/>
        <family val="2"/>
        <scheme val="minor"/>
      </rPr>
      <t>fmotzo@ilstours.com
+54 (911) 3134-9945</t>
    </r>
  </si>
  <si>
    <t>Distance to Exit/Centre</t>
  </si>
  <si>
    <t>anchorage</t>
  </si>
  <si>
    <t>tba</t>
  </si>
  <si>
    <t>Montevideo Port</t>
  </si>
  <si>
    <t>Terminal Cruceros Quinquela Martin</t>
  </si>
  <si>
    <t>Luis Pierdra Bueno Pier</t>
  </si>
  <si>
    <t>Ushuaia Commercial Pier</t>
  </si>
  <si>
    <t>Pier Arturo Prat</t>
  </si>
  <si>
    <t>Terminal DP World</t>
  </si>
  <si>
    <t> -</t>
  </si>
  <si>
    <t>Cruise</t>
  </si>
  <si>
    <t>AMR129V1</t>
  </si>
  <si>
    <t>Zuckerhut ab/bis Hotel</t>
  </si>
  <si>
    <t>Corcovado ab/bis Hotel</t>
  </si>
  <si>
    <t>Zuckerhut</t>
  </si>
  <si>
    <t>Im Geländewagen durch Rio und zum Tijuca-Wald</t>
  </si>
  <si>
    <t>BBQ-Abendessen in Rio</t>
  </si>
  <si>
    <t>Corcovado</t>
  </si>
  <si>
    <t>Panoramafahrt Rio de Janeiro</t>
  </si>
  <si>
    <t>Rio de Janeiro Exklusiv</t>
  </si>
  <si>
    <t>Corcovado und Zuckerhut</t>
  </si>
  <si>
    <t xml:space="preserve">Petropolis </t>
  </si>
  <si>
    <t>Geländewagenfahrt zum Strand und Wasserfall</t>
  </si>
  <si>
    <t>Bootsfahrt zum Strand</t>
  </si>
  <si>
    <t>Wanderung und Natureindrücke</t>
  </si>
  <si>
    <t>Blumenau</t>
  </si>
  <si>
    <t>Florianópolis</t>
  </si>
  <si>
    <t>Atlantic Forest Station und Laranjeiras Strand</t>
  </si>
  <si>
    <t>Panoramafahrt und Museum "classic car"</t>
  </si>
  <si>
    <t>Historischer Stadtrundgang</t>
  </si>
  <si>
    <t>Weingut Bouza</t>
  </si>
  <si>
    <t>Colonia del Sacramento</t>
  </si>
  <si>
    <t>Tigre und Paraná Delta</t>
  </si>
  <si>
    <t>Fiesta Gaucha am Abend</t>
  </si>
  <si>
    <t>Buenos Aires mit dem Rad</t>
  </si>
  <si>
    <t>Pinguinkolonie Punta Tombo</t>
  </si>
  <si>
    <t>Halbinsel Valdés</t>
  </si>
  <si>
    <t>San Lorenzo Pinguinkolonie</t>
  </si>
  <si>
    <t>El Pedral</t>
  </si>
  <si>
    <t>Puerto Madryn und Punta Loma</t>
  </si>
  <si>
    <t xml:space="preserve">Lapataia-Nationalpark </t>
  </si>
  <si>
    <t>Katamaranfahrt auf dem Beagle-Kanal</t>
  </si>
  <si>
    <t>Wandertour Tierra Mayor</t>
  </si>
  <si>
    <t>Überlandtour Perito Moreno Gletscher und Nationalpark Torres del Paine</t>
  </si>
  <si>
    <t>Punta Arenas und Seefahrtsgeschichte</t>
  </si>
  <si>
    <t>Kondor-Beobachtung</t>
  </si>
  <si>
    <t>Wanderung im Waldreservat Magallanes</t>
  </si>
  <si>
    <t>Patagonische Geschichte</t>
  </si>
  <si>
    <t>Nationalpark Chiloé und Chonchi</t>
  </si>
  <si>
    <t>Kirchen von Castro, Dalcahue und Achao</t>
  </si>
  <si>
    <t>Pinguinkolonie und Stiftung</t>
  </si>
  <si>
    <t>Frutillar</t>
  </si>
  <si>
    <t>Petrohué Stromschnellen und Vulkan Osorno</t>
  </si>
  <si>
    <t>Puerto Montt und Puerto Varas</t>
  </si>
  <si>
    <t>Chilenisches Seengebiet</t>
  </si>
  <si>
    <t>Alerce Andino Nationalpark</t>
  </si>
  <si>
    <t>Llanquihue See</t>
  </si>
  <si>
    <t>Puerto Montt und Puerto Varas mit Besuch des Lahuen Ñadi Parks</t>
  </si>
  <si>
    <t>Lunch</t>
  </si>
  <si>
    <t>Dinner</t>
  </si>
  <si>
    <t>LB</t>
  </si>
  <si>
    <t>LLB</t>
  </si>
  <si>
    <t>kann nicht weiter erhöht werden BEGU 24.09.</t>
  </si>
  <si>
    <t>kann nicht weiter erhöht werden BEGU 30.08.</t>
  </si>
  <si>
    <t>14 Flugtix, eingebucht PHX RL Andreas Greis, Liste mit Passdaten an Agentur 21.11. BEGU</t>
  </si>
  <si>
    <t>Vorausbuchung</t>
  </si>
  <si>
    <t xml:space="preserve">Vorausbuchung  </t>
  </si>
  <si>
    <t>Voraubuchung</t>
  </si>
  <si>
    <t>Vorausbuchung bis 25.11.2024</t>
  </si>
  <si>
    <t>VP186</t>
  </si>
  <si>
    <t>VP183</t>
  </si>
  <si>
    <t>201</t>
  </si>
  <si>
    <t>204</t>
  </si>
  <si>
    <t>211</t>
  </si>
  <si>
    <t>212</t>
  </si>
  <si>
    <t>217</t>
  </si>
  <si>
    <t>213</t>
  </si>
  <si>
    <t>215</t>
  </si>
  <si>
    <t>216</t>
  </si>
  <si>
    <t>214A</t>
  </si>
  <si>
    <t>Rio's Architektur und Künstlerviertel (A)</t>
  </si>
  <si>
    <t>Rio's Architektur und Künstlerviertel (B)</t>
  </si>
  <si>
    <t>214B</t>
  </si>
  <si>
    <t>Costa Diadema 
(09:00-18:00)
Crystal Serenity (14:00-(+1)19:00)</t>
  </si>
  <si>
    <t>Costa Diadema (08:00-19:30)</t>
  </si>
  <si>
    <t>Crystal Serenity (ETA 08:00)
Poesia (08:00-18:00)            Seaview (08:00-21:00)
Silver Ray</t>
  </si>
  <si>
    <t>Crystal Serenity
Viking Jupiter
Silver Ray</t>
  </si>
  <si>
    <t>Oosterdam
(12:00-20:00)</t>
  </si>
  <si>
    <t>Port Shuttle FOC</t>
  </si>
  <si>
    <t>Lunch statt LB</t>
  </si>
  <si>
    <t>195/202</t>
  </si>
  <si>
    <t>194/203</t>
  </si>
  <si>
    <t>221</t>
  </si>
  <si>
    <t>224</t>
  </si>
  <si>
    <t>225</t>
  </si>
  <si>
    <t>227</t>
  </si>
  <si>
    <t>228</t>
  </si>
  <si>
    <t>229</t>
  </si>
  <si>
    <t>232</t>
  </si>
  <si>
    <t>234</t>
  </si>
  <si>
    <t>236</t>
  </si>
  <si>
    <t>238</t>
  </si>
  <si>
    <t>241</t>
  </si>
  <si>
    <t>242</t>
  </si>
  <si>
    <t>245</t>
  </si>
  <si>
    <t>246</t>
  </si>
  <si>
    <t>243</t>
  </si>
  <si>
    <t>251</t>
  </si>
  <si>
    <t>252</t>
  </si>
  <si>
    <t>254</t>
  </si>
  <si>
    <t>257</t>
  </si>
  <si>
    <t>262</t>
  </si>
  <si>
    <t>263</t>
  </si>
  <si>
    <t>265</t>
  </si>
  <si>
    <t>260</t>
  </si>
  <si>
    <t>271</t>
  </si>
  <si>
    <t>272</t>
  </si>
  <si>
    <t>273</t>
  </si>
  <si>
    <t>274</t>
  </si>
  <si>
    <t>275</t>
  </si>
  <si>
    <t>281</t>
  </si>
  <si>
    <t>282</t>
  </si>
  <si>
    <t>283</t>
  </si>
  <si>
    <t>291</t>
  </si>
  <si>
    <t>292</t>
  </si>
  <si>
    <t>293</t>
  </si>
  <si>
    <t>294</t>
  </si>
  <si>
    <t>295</t>
  </si>
  <si>
    <t>296</t>
  </si>
  <si>
    <t>290</t>
  </si>
  <si>
    <t>240A</t>
  </si>
  <si>
    <t>240B</t>
  </si>
  <si>
    <t>Buenos Aires und Recoleta Friedhof (A)</t>
  </si>
  <si>
    <t>Buenos Aires und Recoleta Friedhof (B)</t>
  </si>
  <si>
    <t>2x35</t>
  </si>
  <si>
    <t>2x38</t>
  </si>
  <si>
    <t>1x35</t>
  </si>
  <si>
    <t>6th group possible?</t>
  </si>
  <si>
    <t>1x38</t>
  </si>
  <si>
    <t>8th group possible?</t>
  </si>
  <si>
    <t>Boat - Jeep</t>
  </si>
  <si>
    <t>222A</t>
  </si>
  <si>
    <t>222B</t>
  </si>
  <si>
    <t>Per Geländewagen und Boot zum Praia do Jabaquara (B)</t>
  </si>
  <si>
    <t>Per Geländewagen und Boot zum Praia do Jabaquara (A)</t>
  </si>
  <si>
    <t>Jeep- Boat</t>
  </si>
  <si>
    <t>1/8</t>
  </si>
  <si>
    <t>8/1</t>
  </si>
  <si>
    <t>min/max 8 per Jeep</t>
  </si>
  <si>
    <t>226B</t>
  </si>
  <si>
    <t>223B</t>
  </si>
  <si>
    <t>Sehenswürdigkeiten und Strand (B)</t>
  </si>
  <si>
    <t>Sehenswürdigkeiten und Toca Wasserfall (B)</t>
  </si>
  <si>
    <t>223A</t>
  </si>
  <si>
    <t>Sehenswürdigkeiten und Strand (A)</t>
  </si>
  <si>
    <t>226A</t>
  </si>
  <si>
    <t>Sehenswürdigkeiten und Toca Wasserfall (A)</t>
  </si>
  <si>
    <t>235A</t>
  </si>
  <si>
    <t>235B</t>
  </si>
  <si>
    <t>Highlights Montevideo (A)</t>
  </si>
  <si>
    <t>Highlights Montevideo (B)</t>
  </si>
  <si>
    <t>237A</t>
  </si>
  <si>
    <t>237B</t>
  </si>
  <si>
    <t>Montevideo per Fahrrad (A)</t>
  </si>
  <si>
    <t>Montevideo per Fahrrad (B)</t>
  </si>
  <si>
    <t>239A</t>
  </si>
  <si>
    <t>239B</t>
  </si>
  <si>
    <t>Panoramafahrt Montevideo (A)</t>
  </si>
  <si>
    <t>Panoramafahrt Montevideo (B)</t>
  </si>
  <si>
    <t>255A</t>
  </si>
  <si>
    <t>255B</t>
  </si>
  <si>
    <t>255C</t>
  </si>
  <si>
    <t>"Cerro Avanzado" (A)</t>
  </si>
  <si>
    <t>"Cerro Avanzado" (B)</t>
  </si>
  <si>
    <t>"Cerro Avanzado" (C)</t>
  </si>
  <si>
    <t>4x20</t>
  </si>
  <si>
    <t>ESG</t>
  </si>
  <si>
    <t>256A</t>
  </si>
  <si>
    <t>256B</t>
  </si>
  <si>
    <t>Punta Loma im Schlauchboot (A)</t>
  </si>
  <si>
    <t>Punta Loma im Schlauchboot (B)</t>
  </si>
  <si>
    <t>2x20</t>
  </si>
  <si>
    <t>3x40</t>
  </si>
  <si>
    <t>1x11</t>
  </si>
  <si>
    <t>1x33</t>
  </si>
  <si>
    <t>2x36</t>
  </si>
  <si>
    <t>1x15</t>
  </si>
  <si>
    <t xml:space="preserve">1x38 </t>
  </si>
  <si>
    <t>10/15</t>
  </si>
  <si>
    <t>2x34</t>
  </si>
  <si>
    <t>1x34</t>
  </si>
  <si>
    <t>230A</t>
  </si>
  <si>
    <t>230B</t>
  </si>
  <si>
    <t>231A</t>
  </si>
  <si>
    <t>231B</t>
  </si>
  <si>
    <t>233A</t>
  </si>
  <si>
    <t>233B</t>
  </si>
  <si>
    <t>Punta del Este mit Freizeit (A)</t>
  </si>
  <si>
    <t>Punta del Este mit Freizeit (B)</t>
  </si>
  <si>
    <t>Panoramafahrt Punta del Este (A)</t>
  </si>
  <si>
    <t>Panoramafahrt Punta del Este (B)</t>
  </si>
  <si>
    <t>Punta del Este, Ralli Museum und Casapueblo (A)</t>
  </si>
  <si>
    <t>Punta del Este, Ralli Museum und Casapueblo (B)</t>
  </si>
  <si>
    <t>English</t>
  </si>
  <si>
    <t>264A</t>
  </si>
  <si>
    <t>264B</t>
  </si>
  <si>
    <t>Im Geländewagen auf Holzfällerspuren (A)</t>
  </si>
  <si>
    <t>Im Geländewagen auf Holzfällerspuren (B)</t>
  </si>
  <si>
    <t>5x6</t>
  </si>
  <si>
    <t>Landschaftsfahrt Feuerland (A)</t>
  </si>
  <si>
    <t>261A</t>
  </si>
  <si>
    <t>261B</t>
  </si>
  <si>
    <t>Landschaftsfahrt Feuerland (B)</t>
  </si>
  <si>
    <t>20/80</t>
  </si>
  <si>
    <t>8/40</t>
  </si>
  <si>
    <t>2x10</t>
  </si>
  <si>
    <t>cxl, 11 &gt; 211 am 12/02</t>
  </si>
  <si>
    <t>plus some from 11/02 - Minibus?</t>
  </si>
  <si>
    <t>20/200</t>
  </si>
  <si>
    <t>Von Rio de Janeiro rund um Kap Hoorn nach Chile</t>
  </si>
  <si>
    <t>AMR129 | 24 Tage | 11.02.2025 - 07.03.2025</t>
  </si>
  <si>
    <t>247A</t>
  </si>
  <si>
    <t>Tango-Show (A)</t>
  </si>
  <si>
    <t>247B</t>
  </si>
  <si>
    <t>Tango-Show (B)</t>
  </si>
  <si>
    <t>Passenger Terminal</t>
  </si>
  <si>
    <t>Anchorage / Emporcastro</t>
  </si>
  <si>
    <t>Anchorage</t>
  </si>
  <si>
    <t>Tournaround</t>
  </si>
  <si>
    <t>BS0 - PREEBOOKING ONLY</t>
  </si>
  <si>
    <t>BS1 PDP-USH 12:00</t>
  </si>
  <si>
    <t>Abreiseinfos</t>
  </si>
  <si>
    <t>LB PMY</t>
  </si>
  <si>
    <t>LB WCA</t>
  </si>
  <si>
    <t>LB MVD</t>
  </si>
  <si>
    <t>LB RIO</t>
  </si>
  <si>
    <t>Tefra</t>
  </si>
  <si>
    <t>Hinweis Gutscheine</t>
  </si>
  <si>
    <t>BS2 PUQ-PMC 12:00</t>
  </si>
  <si>
    <t>BS3 TRANSIT 12:00</t>
  </si>
  <si>
    <t>Tefra bis 27-02</t>
  </si>
  <si>
    <t>BB Transit / Aussteiger</t>
  </si>
  <si>
    <t>R$5.9 
EUR 0.95</t>
  </si>
  <si>
    <t>U$90</t>
  </si>
  <si>
    <t>10300 Pesos 
9.65 EUR</t>
  </si>
  <si>
    <t>1000 CLP
EUR 1.15</t>
  </si>
  <si>
    <t>NO POSTCARDS WILL BE SEND FROM ARGNETNA AND URUGUAY</t>
  </si>
  <si>
    <t>Preorder Stamps for Chile</t>
  </si>
  <si>
    <t>No Stamps for UY/AR</t>
  </si>
  <si>
    <t xml:space="preserve"> </t>
  </si>
  <si>
    <t>Snack</t>
  </si>
  <si>
    <t>Port exit to town 50m 
Bikes not allowed (Bikes for rent ashore available)</t>
  </si>
  <si>
    <t>Distance to port exit 100m; from port exit to city centre 1km</t>
  </si>
  <si>
    <t>Distance to port exit 300m; Distance to city centre 3km; Bikes not allowed</t>
  </si>
  <si>
    <t xml:space="preserve">Distance to port exit 150m; Distance to city centre 800m </t>
  </si>
  <si>
    <t>Distance to port exit 200m; Distance to city 1km</t>
  </si>
  <si>
    <t>walking not allowed, Distance to port exit 900m ; Distance port exit to city centre 4km; Bikes not allowed</t>
  </si>
  <si>
    <t>Distance to port exit 700m; Distance to city centre direct at port exit, bikes not allowed</t>
  </si>
  <si>
    <t>Distance to port exit 600m; City centre right outside the port, Bikes not allowed</t>
  </si>
  <si>
    <t xml:space="preserve">Distance to port exit 400m; Distance from port exit to city centre 850m, bikes allowed (requested) </t>
  </si>
  <si>
    <t>*50 m to Terminal
*1 km to City Center</t>
  </si>
  <si>
    <t>*200 m to to Terminal
*2 km to City Center</t>
  </si>
  <si>
    <t>Ship to Terminal: 5 min by Bus - walking not allowed</t>
  </si>
  <si>
    <t>10-15min from Terminal to City Centre                     Taxis available at Terminal</t>
  </si>
  <si>
    <t>Shuttle bus to downtown available, quotation via Portagent</t>
  </si>
  <si>
    <t>1 FOC Shuttle bus provided by port, ,additional bus costs 1000USD/day</t>
  </si>
  <si>
    <t>Taxis in front of terminal</t>
  </si>
  <si>
    <t>Taxis available in front of port</t>
  </si>
  <si>
    <t>Taxis available at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</si>
</sst>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\.mm\.yy"/>
    <numFmt numFmtId="165" formatCode="#,##0_ ;[Red]\-#,##0\ "/>
    <numFmt numFmtId="166" formatCode="ddd"/>
    <numFmt numFmtId="167" formatCode="h:mm"/>
    <numFmt numFmtId="168" formatCode="[$-3409]dd\-mmm\-yy;@"/>
    <numFmt numFmtId="169" formatCode="#,##0.\-"/>
    <numFmt numFmtId="170" formatCode="[$-14809]hh:mm;@"/>
    <numFmt numFmtId="171" formatCode="[$€-2]\ #,##0.00;[Red]\-[$€-2]\ #,##0.00"/>
  </numFmts>
  <fonts count="4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00377A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8"/>
      <color theme="0"/>
      <name val="Arial"/>
      <family val="2"/>
    </font>
    <font>
      <i/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i/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" fontId="16" fillId="0" borderId="0"/>
  </cellStyleXfs>
  <cellXfs count="174">
    <xf numFmtId="0" fontId="0" fillId="0" borderId="0" xfId="0"/>
    <xf numFmtId="0" fontId="0" fillId="0" borderId="0" xfId="0" applyAlignment="1">
      <alignment horizontal="left"/>
    </xf>
    <xf numFmtId="0" fontId="15" fillId="0" borderId="0" xfId="0" applyFont="1" applyAlignment="1">
      <alignment horizontal="left"/>
    </xf>
    <xf numFmtId="49" fontId="17" fillId="2" borderId="0" xfId="1" applyNumberFormat="1" applyFont="1" applyFill="1" applyAlignment="1">
      <alignment horizontal="left" vertical="top" wrapText="1" indent="1"/>
    </xf>
    <xf numFmtId="0" fontId="0" fillId="0" borderId="0" xfId="0" applyAlignment="1">
      <alignment horizontal="left" indent="1"/>
    </xf>
    <xf numFmtId="0" fontId="20" fillId="0" borderId="0" xfId="0" applyFont="1"/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169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0" fontId="14" fillId="0" borderId="0" xfId="0" applyFont="1"/>
    <xf numFmtId="0" fontId="24" fillId="0" borderId="0" xfId="0" applyFont="1"/>
    <xf numFmtId="20" fontId="19" fillId="0" borderId="0" xfId="1" applyNumberFormat="1" applyFont="1" applyAlignment="1">
      <alignment horizontal="center" vertical="center" wrapText="1"/>
    </xf>
    <xf numFmtId="168" fontId="19" fillId="0" borderId="0" xfId="1" applyNumberFormat="1" applyFont="1" applyAlignment="1">
      <alignment horizontal="left" vertical="center" wrapText="1"/>
    </xf>
    <xf numFmtId="49" fontId="17" fillId="0" borderId="0" xfId="1" applyNumberFormat="1" applyFont="1" applyAlignment="1">
      <alignment horizontal="left" vertical="top" wrapText="1" indent="1"/>
    </xf>
    <xf numFmtId="2" fontId="0" fillId="0" borderId="0" xfId="0" applyNumberFormat="1"/>
    <xf numFmtId="49" fontId="13" fillId="0" borderId="1" xfId="1" applyNumberFormat="1" applyFont="1" applyBorder="1" applyAlignment="1" applyProtection="1">
      <alignment horizontal="left" vertical="center" wrapText="1" indent="1"/>
      <protection locked="0"/>
    </xf>
    <xf numFmtId="20" fontId="22" fillId="0" borderId="0" xfId="0" applyNumberFormat="1" applyFont="1" applyAlignment="1">
      <alignment horizontal="center" vertical="center"/>
    </xf>
    <xf numFmtId="49" fontId="25" fillId="4" borderId="0" xfId="1" applyNumberFormat="1" applyFont="1" applyFill="1" applyAlignment="1">
      <alignment vertical="center" wrapText="1"/>
    </xf>
    <xf numFmtId="169" fontId="25" fillId="4" borderId="0" xfId="0" applyNumberFormat="1" applyFont="1" applyFill="1" applyAlignment="1">
      <alignment horizontal="center" vertical="center" wrapText="1"/>
    </xf>
    <xf numFmtId="20" fontId="25" fillId="4" borderId="0" xfId="0" applyNumberFormat="1" applyFont="1" applyFill="1" applyAlignment="1">
      <alignment horizontal="center" vertical="center" wrapText="1"/>
    </xf>
    <xf numFmtId="167" fontId="25" fillId="4" borderId="0" xfId="0" applyNumberFormat="1" applyFont="1" applyFill="1" applyAlignment="1">
      <alignment horizontal="center" vertical="center" wrapText="1"/>
    </xf>
    <xf numFmtId="165" fontId="25" fillId="0" borderId="0" xfId="0" applyNumberFormat="1" applyFont="1" applyAlignment="1">
      <alignment horizontal="center" vertical="center" wrapText="1"/>
    </xf>
    <xf numFmtId="165" fontId="25" fillId="4" borderId="0" xfId="0" applyNumberFormat="1" applyFont="1" applyFill="1" applyAlignment="1">
      <alignment horizontal="center" vertical="center" wrapText="1"/>
    </xf>
    <xf numFmtId="164" fontId="25" fillId="4" borderId="0" xfId="0" applyNumberFormat="1" applyFont="1" applyFill="1" applyAlignment="1">
      <alignment horizontal="center" vertical="center" wrapText="1"/>
    </xf>
    <xf numFmtId="49" fontId="25" fillId="4" borderId="0" xfId="0" applyNumberFormat="1" applyFont="1" applyFill="1" applyAlignment="1">
      <alignment horizontal="left" vertical="center" wrapText="1" indent="1"/>
    </xf>
    <xf numFmtId="49" fontId="25" fillId="4" borderId="0" xfId="0" applyNumberFormat="1" applyFont="1" applyFill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/>
    </xf>
    <xf numFmtId="49" fontId="12" fillId="0" borderId="1" xfId="1" applyNumberFormat="1" applyFont="1" applyBorder="1" applyAlignment="1" applyProtection="1">
      <alignment horizontal="left" vertical="center" wrapText="1" indent="1"/>
      <protection locked="0"/>
    </xf>
    <xf numFmtId="49" fontId="11" fillId="0" borderId="1" xfId="1" applyNumberFormat="1" applyFont="1" applyBorder="1" applyAlignment="1" applyProtection="1">
      <alignment horizontal="left" vertical="center" wrapText="1" indent="1"/>
      <protection locked="0"/>
    </xf>
    <xf numFmtId="0" fontId="27" fillId="0" borderId="0" xfId="0" applyFont="1"/>
    <xf numFmtId="0" fontId="28" fillId="0" borderId="0" xfId="0" applyFont="1"/>
    <xf numFmtId="171" fontId="14" fillId="0" borderId="0" xfId="0" applyNumberFormat="1" applyFont="1" applyAlignment="1">
      <alignment horizontal="left"/>
    </xf>
    <xf numFmtId="168" fontId="29" fillId="2" borderId="0" xfId="1" applyNumberFormat="1" applyFont="1" applyFill="1" applyAlignment="1">
      <alignment horizontal="left" vertical="center" wrapText="1"/>
    </xf>
    <xf numFmtId="166" fontId="29" fillId="2" borderId="0" xfId="1" applyNumberFormat="1" applyFont="1" applyFill="1" applyAlignment="1">
      <alignment horizontal="left" vertical="center" wrapText="1"/>
    </xf>
    <xf numFmtId="49" fontId="29" fillId="2" borderId="0" xfId="1" applyNumberFormat="1" applyFont="1" applyFill="1" applyAlignment="1">
      <alignment horizontal="center" vertical="center" wrapText="1"/>
    </xf>
    <xf numFmtId="49" fontId="29" fillId="2" borderId="0" xfId="1" applyNumberFormat="1" applyFont="1" applyFill="1" applyAlignment="1">
      <alignment horizontal="left" vertical="center" wrapText="1"/>
    </xf>
    <xf numFmtId="49" fontId="24" fillId="0" borderId="0" xfId="1" applyNumberFormat="1" applyFont="1" applyAlignment="1" applyProtection="1">
      <alignment vertical="center" wrapText="1"/>
      <protection locked="0"/>
    </xf>
    <xf numFmtId="169" fontId="24" fillId="0" borderId="0" xfId="1" applyNumberFormat="1" applyFont="1" applyAlignment="1" applyProtection="1">
      <alignment horizontal="center" vertical="center" wrapText="1"/>
      <protection locked="0"/>
    </xf>
    <xf numFmtId="20" fontId="24" fillId="0" borderId="0" xfId="1" applyNumberFormat="1" applyFont="1" applyAlignment="1" applyProtection="1">
      <alignment horizontal="center" vertical="center" wrapText="1"/>
      <protection locked="0"/>
    </xf>
    <xf numFmtId="167" fontId="24" fillId="0" borderId="0" xfId="1" applyNumberFormat="1" applyFont="1" applyAlignment="1" applyProtection="1">
      <alignment horizontal="center" vertical="center" wrapText="1"/>
      <protection locked="0"/>
    </xf>
    <xf numFmtId="165" fontId="30" fillId="0" borderId="0" xfId="1" applyNumberFormat="1" applyFont="1" applyAlignment="1" applyProtection="1">
      <alignment horizontal="center" vertical="center" wrapText="1"/>
      <protection locked="0"/>
    </xf>
    <xf numFmtId="165" fontId="24" fillId="0" borderId="0" xfId="1" applyNumberFormat="1" applyFont="1" applyAlignment="1" applyProtection="1">
      <alignment horizontal="center" vertical="center" wrapText="1"/>
      <protection locked="0"/>
    </xf>
    <xf numFmtId="0" fontId="24" fillId="0" borderId="0" xfId="0" applyFont="1" applyAlignment="1">
      <alignment horizontal="center" vertical="center"/>
    </xf>
    <xf numFmtId="165" fontId="24" fillId="0" borderId="0" xfId="1" applyNumberFormat="1" applyFont="1" applyAlignment="1" applyProtection="1">
      <alignment horizontal="center" vertical="center"/>
      <protection locked="0"/>
    </xf>
    <xf numFmtId="165" fontId="24" fillId="0" borderId="0" xfId="1" applyNumberFormat="1" applyFont="1" applyAlignment="1" applyProtection="1">
      <alignment horizontal="left" vertical="center" wrapText="1" indent="1"/>
      <protection locked="0"/>
    </xf>
    <xf numFmtId="164" fontId="24" fillId="0" borderId="0" xfId="1" applyNumberFormat="1" applyFont="1" applyAlignment="1" applyProtection="1">
      <alignment horizontal="center" vertical="center" wrapText="1"/>
      <protection locked="0"/>
    </xf>
    <xf numFmtId="0" fontId="24" fillId="0" borderId="0" xfId="0" applyFont="1" applyAlignment="1">
      <alignment vertical="center"/>
    </xf>
    <xf numFmtId="0" fontId="24" fillId="0" borderId="0" xfId="0" quotePrefix="1" applyFont="1" applyAlignment="1">
      <alignment horizontal="center" vertical="center"/>
    </xf>
    <xf numFmtId="49" fontId="10" fillId="3" borderId="1" xfId="1" applyNumberFormat="1" applyFont="1" applyFill="1" applyBorder="1" applyAlignment="1" applyProtection="1">
      <alignment horizontal="left" vertical="center" wrapText="1" indent="1"/>
      <protection locked="0"/>
    </xf>
    <xf numFmtId="0" fontId="31" fillId="0" borderId="0" xfId="0" applyFont="1" applyAlignment="1">
      <alignment horizontal="left" vertical="center"/>
    </xf>
    <xf numFmtId="20" fontId="31" fillId="0" borderId="0" xfId="0" applyNumberFormat="1" applyFont="1" applyAlignment="1">
      <alignment horizontal="left" vertical="center"/>
    </xf>
    <xf numFmtId="0" fontId="31" fillId="0" borderId="0" xfId="0" applyFont="1" applyAlignment="1" applyProtection="1">
      <alignment horizontal="left" vertical="center" wrapText="1"/>
      <protection locked="0"/>
    </xf>
    <xf numFmtId="0" fontId="31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/>
    </xf>
    <xf numFmtId="166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8" fontId="8" fillId="0" borderId="0" xfId="1" applyNumberFormat="1" applyFont="1" applyAlignment="1">
      <alignment horizontal="left" vertical="center" wrapText="1"/>
    </xf>
    <xf numFmtId="16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20" fontId="8" fillId="0" borderId="0" xfId="1" applyNumberFormat="1" applyFont="1" applyAlignment="1">
      <alignment horizontal="center" vertical="center" wrapText="1"/>
    </xf>
    <xf numFmtId="49" fontId="8" fillId="0" borderId="0" xfId="1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49" fontId="6" fillId="0" borderId="1" xfId="1" applyNumberFormat="1" applyFont="1" applyBorder="1" applyAlignment="1" applyProtection="1">
      <alignment horizontal="left" vertical="center" wrapText="1" indent="1"/>
      <protection locked="0"/>
    </xf>
    <xf numFmtId="49" fontId="18" fillId="0" borderId="1" xfId="1" applyNumberFormat="1" applyFont="1" applyBorder="1" applyAlignment="1" applyProtection="1">
      <alignment horizontal="left" vertical="center" wrapText="1" indent="1"/>
      <protection locked="0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169" fontId="33" fillId="0" borderId="0" xfId="1" applyNumberFormat="1" applyFont="1" applyAlignment="1" applyProtection="1">
      <alignment horizontal="center" vertical="center" wrapText="1"/>
      <protection locked="0"/>
    </xf>
    <xf numFmtId="20" fontId="33" fillId="0" borderId="0" xfId="1" applyNumberFormat="1" applyFont="1" applyAlignment="1" applyProtection="1">
      <alignment horizontal="center" vertical="center" wrapText="1"/>
      <protection locked="0"/>
    </xf>
    <xf numFmtId="167" fontId="33" fillId="0" borderId="0" xfId="1" applyNumberFormat="1" applyFont="1" applyAlignment="1" applyProtection="1">
      <alignment horizontal="center" vertical="center" wrapText="1"/>
      <protection locked="0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168" fontId="35" fillId="4" borderId="0" xfId="1" applyNumberFormat="1" applyFont="1" applyFill="1" applyAlignment="1">
      <alignment vertical="center" wrapText="1"/>
    </xf>
    <xf numFmtId="166" fontId="35" fillId="4" borderId="0" xfId="1" applyNumberFormat="1" applyFont="1" applyFill="1" applyAlignment="1">
      <alignment horizontal="left" vertical="center" wrapText="1"/>
    </xf>
    <xf numFmtId="49" fontId="35" fillId="4" borderId="0" xfId="1" applyNumberFormat="1" applyFont="1" applyFill="1" applyAlignment="1">
      <alignment horizontal="left" vertical="center" wrapText="1"/>
    </xf>
    <xf numFmtId="170" fontId="35" fillId="4" borderId="0" xfId="1" applyNumberFormat="1" applyFont="1" applyFill="1" applyAlignment="1">
      <alignment horizontal="left" vertical="center" wrapText="1"/>
    </xf>
    <xf numFmtId="49" fontId="35" fillId="4" borderId="0" xfId="1" applyNumberFormat="1" applyFont="1" applyFill="1" applyAlignment="1">
      <alignment vertical="center" wrapText="1"/>
    </xf>
    <xf numFmtId="49" fontId="36" fillId="0" borderId="0" xfId="1" applyNumberFormat="1" applyFont="1" applyAlignment="1">
      <alignment horizontal="left" vertical="center" wrapText="1"/>
    </xf>
    <xf numFmtId="168" fontId="36" fillId="0" borderId="0" xfId="1" applyNumberFormat="1" applyFont="1" applyAlignment="1">
      <alignment horizontal="left" vertical="center" wrapText="1"/>
    </xf>
    <xf numFmtId="166" fontId="36" fillId="0" borderId="0" xfId="1" applyNumberFormat="1" applyFont="1" applyAlignment="1">
      <alignment horizontal="left" vertical="center" wrapText="1"/>
    </xf>
    <xf numFmtId="20" fontId="36" fillId="0" borderId="0" xfId="1" applyNumberFormat="1" applyFont="1" applyAlignment="1">
      <alignment horizontal="left" vertical="center" wrapText="1"/>
    </xf>
    <xf numFmtId="49" fontId="37" fillId="0" borderId="0" xfId="1" applyNumberFormat="1" applyFont="1" applyAlignment="1">
      <alignment horizontal="left" vertical="center" wrapText="1"/>
    </xf>
    <xf numFmtId="168" fontId="37" fillId="0" borderId="0" xfId="1" applyNumberFormat="1" applyFont="1" applyAlignment="1">
      <alignment horizontal="left" vertical="center" wrapText="1"/>
    </xf>
    <xf numFmtId="166" fontId="37" fillId="0" borderId="0" xfId="1" applyNumberFormat="1" applyFont="1" applyAlignment="1">
      <alignment horizontal="left" vertical="center" wrapText="1"/>
    </xf>
    <xf numFmtId="0" fontId="38" fillId="0" borderId="0" xfId="0" applyFont="1" applyAlignment="1">
      <alignment horizontal="left" vertical="center"/>
    </xf>
    <xf numFmtId="168" fontId="38" fillId="0" borderId="0" xfId="0" applyNumberFormat="1" applyFont="1" applyAlignment="1">
      <alignment horizontal="left" vertical="center"/>
    </xf>
    <xf numFmtId="0" fontId="39" fillId="0" borderId="0" xfId="0" applyFont="1"/>
    <xf numFmtId="168" fontId="39" fillId="0" borderId="0" xfId="0" applyNumberFormat="1" applyFont="1" applyAlignment="1">
      <alignment vertical="center"/>
    </xf>
    <xf numFmtId="166" fontId="39" fillId="0" borderId="0" xfId="0" applyNumberFormat="1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170" fontId="39" fillId="0" borderId="0" xfId="0" applyNumberFormat="1" applyFont="1" applyAlignment="1">
      <alignment horizontal="left" vertical="center"/>
    </xf>
    <xf numFmtId="0" fontId="39" fillId="0" borderId="0" xfId="0" applyFont="1" applyAlignment="1">
      <alignment vertical="center"/>
    </xf>
    <xf numFmtId="168" fontId="40" fillId="0" borderId="0" xfId="1" applyNumberFormat="1" applyFont="1" applyAlignment="1">
      <alignment horizontal="left" vertical="top" wrapText="1" indent="1"/>
    </xf>
    <xf numFmtId="166" fontId="40" fillId="0" borderId="0" xfId="1" applyNumberFormat="1" applyFont="1" applyAlignment="1">
      <alignment horizontal="left" vertical="top" wrapText="1" indent="1"/>
    </xf>
    <xf numFmtId="49" fontId="40" fillId="0" borderId="0" xfId="1" applyNumberFormat="1" applyFont="1" applyAlignment="1">
      <alignment horizontal="left" vertical="top" wrapText="1" indent="1"/>
    </xf>
    <xf numFmtId="1" fontId="41" fillId="0" borderId="1" xfId="0" applyNumberFormat="1" applyFont="1" applyBorder="1" applyAlignment="1">
      <alignment horizontal="center" vertical="center" wrapText="1"/>
    </xf>
    <xf numFmtId="168" fontId="41" fillId="0" borderId="1" xfId="1" applyNumberFormat="1" applyFont="1" applyBorder="1" applyAlignment="1">
      <alignment horizontal="left" vertical="center" wrapText="1" indent="1"/>
    </xf>
    <xf numFmtId="166" fontId="41" fillId="0" borderId="1" xfId="0" applyNumberFormat="1" applyFont="1" applyBorder="1" applyAlignment="1">
      <alignment horizontal="center" vertical="center" wrapText="1"/>
    </xf>
    <xf numFmtId="168" fontId="41" fillId="0" borderId="1" xfId="1" applyNumberFormat="1" applyFont="1" applyBorder="1" applyAlignment="1">
      <alignment horizontal="center" vertical="center" wrapText="1"/>
    </xf>
    <xf numFmtId="20" fontId="41" fillId="0" borderId="1" xfId="1" applyNumberFormat="1" applyFont="1" applyBorder="1" applyAlignment="1">
      <alignment horizontal="left" vertical="center" wrapText="1" indent="1"/>
    </xf>
    <xf numFmtId="1" fontId="42" fillId="0" borderId="1" xfId="0" applyNumberFormat="1" applyFont="1" applyBorder="1" applyAlignment="1">
      <alignment horizontal="center" vertical="center" wrapText="1"/>
    </xf>
    <xf numFmtId="168" fontId="42" fillId="0" borderId="1" xfId="1" applyNumberFormat="1" applyFont="1" applyBorder="1" applyAlignment="1">
      <alignment horizontal="left" vertical="center" wrapText="1" indent="1"/>
    </xf>
    <xf numFmtId="166" fontId="42" fillId="0" borderId="1" xfId="0" applyNumberFormat="1" applyFont="1" applyBorder="1" applyAlignment="1">
      <alignment horizontal="center" vertical="center" wrapText="1"/>
    </xf>
    <xf numFmtId="168" fontId="42" fillId="0" borderId="1" xfId="1" applyNumberFormat="1" applyFont="1" applyBorder="1" applyAlignment="1">
      <alignment horizontal="center" vertical="center" wrapText="1"/>
    </xf>
    <xf numFmtId="20" fontId="42" fillId="0" borderId="1" xfId="1" applyNumberFormat="1" applyFont="1" applyBorder="1" applyAlignment="1">
      <alignment horizontal="left" vertical="center" wrapText="1" indent="1"/>
    </xf>
    <xf numFmtId="0" fontId="39" fillId="0" borderId="0" xfId="0" applyFont="1" applyAlignment="1">
      <alignment horizontal="left" indent="1"/>
    </xf>
    <xf numFmtId="0" fontId="43" fillId="0" borderId="0" xfId="0" applyFont="1" applyAlignment="1">
      <alignment horizontal="left" indent="1"/>
    </xf>
    <xf numFmtId="166" fontId="40" fillId="2" borderId="0" xfId="1" applyNumberFormat="1" applyFont="1" applyFill="1" applyAlignment="1">
      <alignment horizontal="center" vertical="top" wrapText="1"/>
    </xf>
    <xf numFmtId="168" fontId="40" fillId="2" borderId="0" xfId="1" applyNumberFormat="1" applyFont="1" applyFill="1" applyAlignment="1">
      <alignment horizontal="left" vertical="top" wrapText="1" indent="1"/>
    </xf>
    <xf numFmtId="49" fontId="40" fillId="2" borderId="0" xfId="1" applyNumberFormat="1" applyFont="1" applyFill="1" applyAlignment="1">
      <alignment horizontal="center" vertical="top" wrapText="1"/>
    </xf>
    <xf numFmtId="49" fontId="40" fillId="2" borderId="0" xfId="1" applyNumberFormat="1" applyFont="1" applyFill="1" applyAlignment="1">
      <alignment horizontal="left" vertical="top" wrapText="1" indent="1"/>
    </xf>
    <xf numFmtId="168" fontId="44" fillId="0" borderId="1" xfId="1" applyNumberFormat="1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49" fontId="4" fillId="3" borderId="1" xfId="1" applyNumberFormat="1" applyFont="1" applyFill="1" applyBorder="1" applyAlignment="1" applyProtection="1">
      <alignment horizontal="left" vertical="center" wrapText="1" indent="1"/>
      <protection locked="0"/>
    </xf>
    <xf numFmtId="0" fontId="32" fillId="0" borderId="0" xfId="0" applyFont="1"/>
    <xf numFmtId="0" fontId="32" fillId="0" borderId="0" xfId="0" applyFont="1" applyAlignment="1">
      <alignment horizontal="left"/>
    </xf>
    <xf numFmtId="168" fontId="42" fillId="0" borderId="5" xfId="1" applyNumberFormat="1" applyFont="1" applyBorder="1" applyAlignment="1">
      <alignment horizontal="left" vertical="center" wrapText="1" indent="1"/>
    </xf>
    <xf numFmtId="168" fontId="42" fillId="0" borderId="6" xfId="1" applyNumberFormat="1" applyFont="1" applyBorder="1" applyAlignment="1">
      <alignment horizontal="left" vertical="center" wrapText="1" indent="1"/>
    </xf>
    <xf numFmtId="168" fontId="42" fillId="0" borderId="7" xfId="1" applyNumberFormat="1" applyFont="1" applyBorder="1" applyAlignment="1">
      <alignment horizontal="left" vertical="center" wrapText="1" indent="1"/>
    </xf>
    <xf numFmtId="168" fontId="42" fillId="0" borderId="8" xfId="1" applyNumberFormat="1" applyFont="1" applyBorder="1" applyAlignment="1">
      <alignment horizontal="left" vertical="center" wrapText="1" indent="1"/>
    </xf>
    <xf numFmtId="168" fontId="41" fillId="0" borderId="5" xfId="1" applyNumberFormat="1" applyFont="1" applyBorder="1" applyAlignment="1">
      <alignment horizontal="left" vertical="center" wrapText="1" indent="1"/>
    </xf>
    <xf numFmtId="168" fontId="41" fillId="0" borderId="8" xfId="1" applyNumberFormat="1" applyFont="1" applyBorder="1" applyAlignment="1">
      <alignment horizontal="left" vertical="center" wrapText="1" indent="1"/>
    </xf>
    <xf numFmtId="168" fontId="42" fillId="0" borderId="9" xfId="1" applyNumberFormat="1" applyFont="1" applyBorder="1" applyAlignment="1">
      <alignment horizontal="left" vertical="center" wrapText="1" indent="1"/>
    </xf>
    <xf numFmtId="49" fontId="36" fillId="0" borderId="0" xfId="0" applyNumberFormat="1" applyFont="1" applyAlignment="1">
      <alignment vertical="center"/>
    </xf>
    <xf numFmtId="20" fontId="24" fillId="0" borderId="0" xfId="0" applyNumberFormat="1" applyFont="1" applyAlignment="1">
      <alignment horizontal="center" vertical="center"/>
    </xf>
    <xf numFmtId="49" fontId="36" fillId="0" borderId="0" xfId="0" applyNumberFormat="1" applyFont="1" applyAlignment="1">
      <alignment horizontal="center" vertical="center"/>
    </xf>
    <xf numFmtId="165" fontId="24" fillId="0" borderId="0" xfId="1" quotePrefix="1" applyNumberFormat="1" applyFont="1" applyAlignment="1" applyProtection="1">
      <alignment horizontal="center" vertical="center"/>
      <protection locked="0"/>
    </xf>
    <xf numFmtId="49" fontId="33" fillId="0" borderId="0" xfId="1" applyNumberFormat="1" applyFont="1" applyAlignment="1" applyProtection="1">
      <alignment vertical="center" wrapText="1"/>
      <protection locked="0"/>
    </xf>
    <xf numFmtId="0" fontId="34" fillId="0" borderId="0" xfId="0" applyFont="1" applyAlignment="1">
      <alignment horizontal="center" vertical="center"/>
    </xf>
    <xf numFmtId="165" fontId="33" fillId="0" borderId="0" xfId="1" quotePrefix="1" applyNumberFormat="1" applyFont="1" applyAlignment="1" applyProtection="1">
      <alignment horizontal="center" vertical="center"/>
      <protection locked="0"/>
    </xf>
    <xf numFmtId="165" fontId="33" fillId="0" borderId="0" xfId="1" applyNumberFormat="1" applyFont="1" applyAlignment="1" applyProtection="1">
      <alignment horizontal="left" vertical="center" wrapText="1" indent="1"/>
      <protection locked="0"/>
    </xf>
    <xf numFmtId="164" fontId="33" fillId="0" borderId="0" xfId="1" applyNumberFormat="1" applyFont="1" applyAlignment="1" applyProtection="1">
      <alignment horizontal="center" vertical="center" wrapText="1"/>
      <protection locked="0"/>
    </xf>
    <xf numFmtId="0" fontId="45" fillId="0" borderId="0" xfId="0" applyFont="1" applyAlignment="1">
      <alignment vertical="center"/>
    </xf>
    <xf numFmtId="165" fontId="33" fillId="0" borderId="0" xfId="1" quotePrefix="1" applyNumberFormat="1" applyFont="1" applyAlignment="1" applyProtection="1">
      <alignment horizontal="left" vertical="center" wrapText="1" indent="1"/>
      <protection locked="0"/>
    </xf>
    <xf numFmtId="168" fontId="42" fillId="0" borderId="10" xfId="1" applyNumberFormat="1" applyFont="1" applyBorder="1" applyAlignment="1">
      <alignment horizontal="left" vertical="center" wrapText="1" indent="1"/>
    </xf>
    <xf numFmtId="168" fontId="42" fillId="0" borderId="11" xfId="1" applyNumberFormat="1" applyFont="1" applyBorder="1" applyAlignment="1">
      <alignment horizontal="left" vertical="center" wrapText="1" indent="1"/>
    </xf>
    <xf numFmtId="0" fontId="3" fillId="0" borderId="0" xfId="0" applyFont="1" applyAlignment="1">
      <alignment horizontal="center" vertical="center"/>
    </xf>
    <xf numFmtId="20" fontId="3" fillId="0" borderId="0" xfId="1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49" fontId="3" fillId="0" borderId="1" xfId="1" applyNumberFormat="1" applyFont="1" applyBorder="1" applyAlignment="1" applyProtection="1">
      <alignment horizontal="left" vertical="center" wrapText="1" indent="1"/>
      <protection locked="0"/>
    </xf>
    <xf numFmtId="49" fontId="3" fillId="3" borderId="1" xfId="1" applyNumberFormat="1" applyFont="1" applyFill="1" applyBorder="1" applyAlignment="1" applyProtection="1">
      <alignment horizontal="left" vertical="center" wrapText="1" indent="1"/>
      <protection locked="0"/>
    </xf>
    <xf numFmtId="0" fontId="30" fillId="5" borderId="0" xfId="0" applyFont="1" applyFill="1"/>
    <xf numFmtId="49" fontId="2" fillId="0" borderId="1" xfId="1" applyNumberFormat="1" applyFont="1" applyBorder="1" applyAlignment="1" applyProtection="1">
      <alignment horizontal="left" vertical="center" wrapText="1" indent="1"/>
      <protection locked="0"/>
    </xf>
    <xf numFmtId="0" fontId="32" fillId="0" borderId="0" xfId="0" applyFont="1" applyFill="1" applyAlignment="1">
      <alignment horizontal="left"/>
    </xf>
    <xf numFmtId="20" fontId="8" fillId="5" borderId="0" xfId="1" applyNumberFormat="1" applyFont="1" applyFill="1" applyAlignment="1">
      <alignment horizontal="center" vertical="center" wrapText="1"/>
    </xf>
    <xf numFmtId="20" fontId="46" fillId="5" borderId="0" xfId="1" applyNumberFormat="1" applyFont="1" applyFill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49" fontId="6" fillId="0" borderId="2" xfId="1" applyNumberFormat="1" applyFont="1" applyBorder="1" applyAlignment="1" applyProtection="1">
      <alignment horizontal="left" vertical="center" wrapText="1" indent="1"/>
      <protection locked="0"/>
    </xf>
    <xf numFmtId="49" fontId="6" fillId="0" borderId="4" xfId="1" applyNumberFormat="1" applyFont="1" applyBorder="1" applyAlignment="1" applyProtection="1">
      <alignment horizontal="left" vertical="center" wrapText="1" indent="1"/>
      <protection locked="0"/>
    </xf>
    <xf numFmtId="49" fontId="6" fillId="0" borderId="3" xfId="1" applyNumberFormat="1" applyFont="1" applyBorder="1" applyAlignment="1" applyProtection="1">
      <alignment horizontal="left" vertical="center" wrapText="1" indent="1"/>
      <protection locked="0"/>
    </xf>
    <xf numFmtId="49" fontId="5" fillId="0" borderId="4" xfId="1" applyNumberFormat="1" applyFont="1" applyBorder="1" applyAlignment="1" applyProtection="1">
      <alignment horizontal="center" vertical="center" wrapText="1"/>
      <protection locked="0"/>
    </xf>
    <xf numFmtId="49" fontId="5" fillId="0" borderId="3" xfId="1" applyNumberFormat="1" applyFont="1" applyBorder="1" applyAlignment="1" applyProtection="1">
      <alignment horizontal="center" vertical="center" wrapText="1"/>
      <protection locked="0"/>
    </xf>
    <xf numFmtId="49" fontId="3" fillId="0" borderId="4" xfId="1" applyNumberFormat="1" applyFont="1" applyBorder="1" applyAlignment="1" applyProtection="1">
      <alignment horizontal="left" vertical="center" wrapText="1" indent="1"/>
      <protection locked="0"/>
    </xf>
    <xf numFmtId="49" fontId="19" fillId="0" borderId="2" xfId="1" applyNumberFormat="1" applyFont="1" applyBorder="1" applyAlignment="1" applyProtection="1">
      <alignment horizontal="left" vertical="center" wrapText="1" indent="1"/>
      <protection locked="0"/>
    </xf>
    <xf numFmtId="49" fontId="19" fillId="0" borderId="3" xfId="1" applyNumberFormat="1" applyFont="1" applyBorder="1" applyAlignment="1" applyProtection="1">
      <alignment horizontal="left" vertical="center" wrapText="1" indent="1"/>
      <protection locked="0"/>
    </xf>
    <xf numFmtId="49" fontId="19" fillId="0" borderId="4" xfId="1" applyNumberFormat="1" applyFont="1" applyBorder="1" applyAlignment="1" applyProtection="1">
      <alignment horizontal="left" vertical="center" wrapText="1" indent="1"/>
      <protection locked="0"/>
    </xf>
    <xf numFmtId="49" fontId="4" fillId="0" borderId="4" xfId="1" applyNumberFormat="1" applyFont="1" applyBorder="1" applyAlignment="1" applyProtection="1">
      <alignment horizontal="center" vertical="center" wrapText="1"/>
      <protection locked="0"/>
    </xf>
    <xf numFmtId="49" fontId="4" fillId="0" borderId="3" xfId="1" applyNumberFormat="1" applyFont="1" applyBorder="1" applyAlignment="1" applyProtection="1">
      <alignment horizontal="center" vertical="center" wrapText="1"/>
      <protection locked="0"/>
    </xf>
    <xf numFmtId="49" fontId="2" fillId="0" borderId="2" xfId="1" applyNumberFormat="1" applyFont="1" applyBorder="1" applyAlignment="1" applyProtection="1">
      <alignment horizontal="center" vertical="center" wrapText="1"/>
      <protection locked="0"/>
    </xf>
    <xf numFmtId="49" fontId="2" fillId="0" borderId="3" xfId="1" applyNumberFormat="1" applyFont="1" applyBorder="1" applyAlignment="1" applyProtection="1">
      <alignment horizontal="center" vertical="center" wrapText="1"/>
      <protection locked="0"/>
    </xf>
    <xf numFmtId="49" fontId="11" fillId="0" borderId="4" xfId="1" applyNumberFormat="1" applyFont="1" applyBorder="1" applyAlignment="1" applyProtection="1">
      <alignment horizontal="center" vertical="center" wrapText="1"/>
      <protection locked="0"/>
    </xf>
    <xf numFmtId="49" fontId="11" fillId="0" borderId="3" xfId="1" applyNumberFormat="1" applyFont="1" applyBorder="1" applyAlignment="1" applyProtection="1">
      <alignment horizontal="center" vertical="center" wrapText="1"/>
      <protection locked="0"/>
    </xf>
    <xf numFmtId="49" fontId="3" fillId="0" borderId="2" xfId="1" applyNumberFormat="1" applyFont="1" applyBorder="1" applyAlignment="1" applyProtection="1">
      <alignment horizontal="center" vertical="center" wrapText="1"/>
      <protection locked="0"/>
    </xf>
    <xf numFmtId="49" fontId="9" fillId="0" borderId="4" xfId="1" applyNumberFormat="1" applyFont="1" applyBorder="1" applyAlignment="1" applyProtection="1">
      <alignment horizontal="center" vertical="center" wrapText="1"/>
      <protection locked="0"/>
    </xf>
    <xf numFmtId="49" fontId="9" fillId="0" borderId="3" xfId="1" applyNumberFormat="1" applyFont="1" applyBorder="1" applyAlignment="1" applyProtection="1">
      <alignment horizontal="center" vertical="center" wrapText="1"/>
      <protection locked="0"/>
    </xf>
    <xf numFmtId="49" fontId="3" fillId="0" borderId="3" xfId="1" applyNumberFormat="1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Standard 34" xfId="1" xr:uid="{00000000-0005-0000-0000-000001000000}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dd\.mm\.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_ ;[Red]\-#,##0\ "/>
      <alignment horizontal="left" vertical="center" textRotation="0" wrapText="1" relative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h:mm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5" formatCode="hh:mm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dd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numFmt numFmtId="30" formatCode="@"/>
      <fill>
        <patternFill patternType="solid">
          <fgColor indexed="64"/>
          <bgColor theme="8"/>
        </patternFill>
      </fill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rgb="FF00999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190500</xdr:rowOff>
    </xdr:from>
    <xdr:to>
      <xdr:col>14</xdr:col>
      <xdr:colOff>1283804</xdr:colOff>
      <xdr:row>29</xdr:row>
      <xdr:rowOff>243801</xdr:rowOff>
    </xdr:to>
    <xdr:pic>
      <xdr:nvPicPr>
        <xdr:cNvPr id="5" name="Picture 4" descr="https://www.phoenixreisen.com/media/grafiken/kreuzfahrt/reise/kartegross/018103A7-0875-1529-8814FC8535A91F70.jpg">
          <a:extLst>
            <a:ext uri="{FF2B5EF4-FFF2-40B4-BE49-F238E27FC236}">
              <a16:creationId xmlns:a16="http://schemas.microsoft.com/office/drawing/2014/main" id="{C08AF8A8-A517-476B-A182-39F2D4406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5674" y="646043"/>
          <a:ext cx="4729369" cy="6687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EFEA91-4AED-4DB1-9096-B4C6DB0F245E}" name="Table2" displayName="Table2" ref="A4:H30" totalsRowShown="0" headerRowDxfId="73" dataDxfId="72" headerRowCellStyle="Standard 34">
  <autoFilter ref="A4:H30" xr:uid="{8654778B-63E5-4C09-B8DD-BA86B1CA7512}"/>
  <tableColumns count="8">
    <tableColumn id="1" xr3:uid="{53ABBCE6-AEEF-406D-842C-99A7BAB0760D}" name="D" dataDxfId="71"/>
    <tableColumn id="2" xr3:uid="{47E48539-9836-4021-BE63-D8D79F491A2C}" name="Date" dataDxfId="70" dataCellStyle="Standard 34"/>
    <tableColumn id="3" xr3:uid="{6FAD49A7-6671-4512-9718-268062D62FAD}" name="Day" dataDxfId="69">
      <calculatedColumnFormula>Table2[[#This Row],[Date]]</calculatedColumnFormula>
    </tableColumn>
    <tableColumn id="4" xr3:uid="{BEA830F9-BEB5-4C46-B5E1-AA3457DF4B8C}" name="A/B/C" dataDxfId="68"/>
    <tableColumn id="5" xr3:uid="{39E5F955-3F43-4EA0-8E3C-8F3246E5A099}" name="STA" dataDxfId="67" dataCellStyle="Standard 34"/>
    <tableColumn id="6" xr3:uid="{D4CA80FD-91EB-46A5-8CEE-18768CB0322B}" name="STD" dataDxfId="66" dataCellStyle="Standard 34"/>
    <tableColumn id="7" xr3:uid="{3201030D-135A-48F5-9A88-6662C5E9B39F}" name="Port" dataDxfId="65"/>
    <tableColumn id="8" xr3:uid="{4700BF51-F1B7-46D0-A4B9-844A24A31443}" name="Port Code" dataDxfId="6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4837BE-A634-4D67-9C22-6B286D856CED}" name="Table4" displayName="Table4" ref="A1:K26" totalsRowShown="0" headerRowDxfId="63" dataDxfId="62" headerRowCellStyle="Standard 34">
  <autoFilter ref="A1:K26" xr:uid="{212820C5-CA31-4472-AABD-99977026D818}"/>
  <tableColumns count="11">
    <tableColumn id="1" xr3:uid="{32C4B44E-34DD-4A39-ACDB-7CCD6A34FE33}" name="D" dataDxfId="61">
      <calculatedColumnFormula>Schedule!#REF!</calculatedColumnFormula>
    </tableColumn>
    <tableColumn id="2" xr3:uid="{2CC00783-DFDA-4D0E-89B4-16CD936034BB}" name="Date" dataDxfId="60" dataCellStyle="Standard 34"/>
    <tableColumn id="3" xr3:uid="{4F083A8A-7F0B-4FB2-AE64-B46BE81BDC9E}" name="Day" dataDxfId="59"/>
    <tableColumn id="4" xr3:uid="{A86486BD-179A-4C4F-B7A6-BA32036DF129}" name="A/B/C" dataDxfId="58" dataCellStyle="Standard 34"/>
    <tableColumn id="5" xr3:uid="{7C5A1A06-AF4F-4470-B94A-3EF9C15A5A85}" name="STA" dataDxfId="57" dataCellStyle="Standard 34"/>
    <tableColumn id="6" xr3:uid="{B108A4CD-BBD5-4A46-B2B3-050BE794A499}" name="STD" dataDxfId="56" dataCellStyle="Standard 34"/>
    <tableColumn id="7" xr3:uid="{AAC02AA5-1718-44B9-B2A2-B9484FA5D420}" name="Port" dataDxfId="55" dataCellStyle="Standard 34"/>
    <tableColumn id="8" xr3:uid="{228DFD27-EB09-49EE-A4BD-D413D06C2232}" name="Port Code" dataDxfId="54" dataCellStyle="Standard 34"/>
    <tableColumn id="9" xr3:uid="{D60692B4-6F37-4334-82C5-013D015C22A5}" name="BRB" dataDxfId="53" dataCellStyle="Standard 34"/>
    <tableColumn id="10" xr3:uid="{908ECAD2-4694-41E8-8DB9-599B4FACAE53}" name="TP_x000a_(BS, Shuttle, LB, Promo)" dataDxfId="52" dataCellStyle="Standard 34"/>
    <tableColumn id="11" xr3:uid="{886616AD-8853-4329-9977-998CB0198020}" name="Remarks" dataDxfId="51" dataCellStyle="Standard 3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D3244-E74F-4628-B92F-F1A57AEC6A7A}" name="Table1" displayName="Table1" ref="A1:W133" totalsRowCount="1" headerRowDxfId="48" dataDxfId="47" totalsRowDxfId="46">
  <autoFilter ref="A1:W132" xr:uid="{419F3114-6E48-40A7-B669-DC7131FD5B2C}">
    <filterColumn colId="6">
      <filters>
        <filter val="Ushuaia"/>
      </filters>
    </filterColumn>
  </autoFilter>
  <sortState ref="A68:W76">
    <sortCondition ref="L1:L132"/>
  </sortState>
  <tableColumns count="23">
    <tableColumn id="23" xr3:uid="{F30B8199-FE18-4CED-ACDE-E970957D2219}" name="Cruise" dataDxfId="45" totalsRowDxfId="44" dataCellStyle="Standard 34"/>
    <tableColumn id="1" xr3:uid="{D57B427B-7FBD-4AB9-B5E7-4772060BB2B1}" name="Date" dataDxfId="43" totalsRowDxfId="42" dataCellStyle="Standard 34"/>
    <tableColumn id="2" xr3:uid="{E7AB7FCC-8E75-43F4-AD66-A3ACBA3AF00D}" name="Day" dataDxfId="41" totalsRowDxfId="40" dataCellStyle="Standard 34">
      <calculatedColumnFormula>Table1[[#This Row],[Date]]</calculatedColumnFormula>
    </tableColumn>
    <tableColumn id="3" xr3:uid="{5D4D3E63-3128-4F41-AA21-D0ABE4B79AA8}" name="A/B" dataDxfId="39" totalsRowDxfId="38"/>
    <tableColumn id="4" xr3:uid="{2E09532F-2465-46A0-A610-07D9B6FEA44A}" name="STA" dataDxfId="37" totalsRowDxfId="36"/>
    <tableColumn id="5" xr3:uid="{0CB6ECA1-3D18-44DB-A9CB-ED92479365A4}" name="STD" dataDxfId="35" totalsRowDxfId="34"/>
    <tableColumn id="6" xr3:uid="{DA22D272-58E0-4CD5-81BF-D3AFB927BA38}" name="Port" dataDxfId="33" totalsRowDxfId="32"/>
    <tableColumn id="7" xr3:uid="{A927A52A-970A-46A7-AC64-6C7EC09E9D7C}" name="Port Code" dataDxfId="31" totalsRowDxfId="30"/>
    <tableColumn id="8" xr3:uid="{BA1E8146-F616-4436-A69F-A16A61EF3ACC}" name="Exc. Code" dataDxfId="29" totalsRowDxfId="28" dataCellStyle="Standard 34"/>
    <tableColumn id="9" xr3:uid="{9FCE8055-2220-408E-8715-96874AD92A75}" name="Titel" totalsRowFunction="count" dataDxfId="27" totalsRowDxfId="26"/>
    <tableColumn id="10" xr3:uid="{D227D729-B257-4B5C-A85E-0D388E65454E}" name="Price" dataDxfId="25" totalsRowDxfId="24"/>
    <tableColumn id="11" xr3:uid="{C8040921-3C94-4CC1-A5B4-0A649935CDFD}" name="Depart" dataDxfId="23" totalsRowDxfId="22"/>
    <tableColumn id="12" xr3:uid="{CAA38D07-DCDF-4475-81D8-3FC36A0B3A82}" name="Return" dataDxfId="21" totalsRowDxfId="20" dataCellStyle="Standard 34">
      <calculatedColumnFormula>Table1[[#This Row],[Depart]]+Table1[[#This Row],[Dur''n]]</calculatedColumnFormula>
    </tableColumn>
    <tableColumn id="13" xr3:uid="{98B7888F-4015-402D-A03B-A889D82488D4}" name="Dur'n" dataDxfId="19" totalsRowDxfId="18"/>
    <tableColumn id="14" xr3:uid="{9DC1E59B-FFE2-4897-B6E7-1DC648B01026}" name="PAX" totalsRowFunction="sum" dataDxfId="17" totalsRowDxfId="16"/>
    <tableColumn id="15" xr3:uid="{D89BF66D-E2A2-4835-983D-E583B92DAB6A}" name="WL" dataDxfId="15" totalsRowDxfId="14"/>
    <tableColumn id="16" xr3:uid="{46C89B44-697B-440A-B4D3-10D98928C018}" name="Guides" dataDxfId="13" totalsRowDxfId="12"/>
    <tableColumn id="17" xr3:uid="{0EDE41F4-34F0-4987-ABAF-167EBBB72231}" name="Groups" dataDxfId="11" totalsRowDxfId="10"/>
    <tableColumn id="18" xr3:uid="{4C5C75D4-7E92-4269-952C-CF614DB0B122}" name="Max" dataDxfId="9" totalsRowDxfId="8"/>
    <tableColumn id="19" xr3:uid="{2C14352F-9F1E-4CB9-917C-12D975DBA7DA}" name="Meals" dataDxfId="7" totalsRowDxfId="6"/>
    <tableColumn id="20" xr3:uid="{40F280C1-FDD0-42AD-9CAB-3EDB833C8B24}" name="Internal Remarks" dataDxfId="5" totalsRowDxfId="4" dataCellStyle="Standard 34"/>
    <tableColumn id="21" xr3:uid="{FD1D3768-0E5D-4341-A814-6B602A43A566}" name="Gebi" dataDxfId="3" totalsRowDxfId="2" dataCellStyle="Standard 34"/>
    <tableColumn id="22" xr3:uid="{E406B867-24C3-4621-BAA1-BDE5920249CB}" name="Guest Info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54E-0742-487A-8002-14B61868D75E}">
  <sheetPr>
    <pageSetUpPr fitToPage="1"/>
  </sheetPr>
  <dimension ref="A1:P30"/>
  <sheetViews>
    <sheetView tabSelected="1" topLeftCell="B5" zoomScale="160" zoomScaleNormal="160" workbookViewId="0">
      <selection activeCell="G19" sqref="G19"/>
    </sheetView>
  </sheetViews>
  <sheetFormatPr defaultColWidth="9.140625" defaultRowHeight="15" x14ac:dyDescent="0.25"/>
  <cols>
    <col min="1" max="1" width="3.42578125" style="2" customWidth="1"/>
    <col min="2" max="2" width="10.42578125" style="2" bestFit="1" customWidth="1"/>
    <col min="3" max="3" width="5.42578125" style="2" customWidth="1"/>
    <col min="4" max="4" width="5.7109375" style="11" customWidth="1"/>
    <col min="5" max="6" width="6.85546875" style="11" customWidth="1"/>
    <col min="7" max="7" width="33.85546875" style="2" bestFit="1" customWidth="1"/>
    <col min="8" max="8" width="10.7109375" style="2" customWidth="1"/>
    <col min="9" max="9" width="2.42578125" style="1" customWidth="1"/>
    <col min="10" max="13" width="9.140625" style="1"/>
    <col min="14" max="14" width="14.85546875" style="1" customWidth="1"/>
    <col min="15" max="15" width="21.42578125" style="1" customWidth="1"/>
    <col min="16" max="16" width="9.140625" style="122"/>
    <col min="17" max="16384" width="9.140625" style="1"/>
  </cols>
  <sheetData>
    <row r="1" spans="1:16" ht="20.25" customHeight="1" x14ac:dyDescent="0.2">
      <c r="A1" s="153" t="s">
        <v>312</v>
      </c>
      <c r="B1" s="153"/>
      <c r="C1" s="153"/>
      <c r="D1" s="153"/>
      <c r="E1" s="153"/>
      <c r="F1" s="153"/>
      <c r="G1" s="153"/>
      <c r="H1" s="153"/>
      <c r="P1" s="121"/>
    </row>
    <row r="2" spans="1:16" ht="15.75" customHeight="1" x14ac:dyDescent="0.2">
      <c r="A2" s="154" t="s">
        <v>313</v>
      </c>
      <c r="B2" s="154"/>
      <c r="C2" s="154"/>
      <c r="D2" s="154"/>
      <c r="E2" s="154"/>
      <c r="F2" s="154"/>
      <c r="G2" s="154"/>
      <c r="H2" s="154"/>
    </row>
    <row r="3" spans="1:16" x14ac:dyDescent="0.2">
      <c r="A3" s="6"/>
      <c r="B3" s="6"/>
      <c r="C3" s="6"/>
      <c r="D3" s="10"/>
      <c r="E3" s="10"/>
      <c r="F3" s="10"/>
      <c r="G3" s="6"/>
      <c r="H3" s="6"/>
    </row>
    <row r="4" spans="1:16" ht="18" customHeight="1" x14ac:dyDescent="0.2">
      <c r="A4" s="38" t="s">
        <v>34</v>
      </c>
      <c r="B4" s="38" t="s">
        <v>2</v>
      </c>
      <c r="C4" s="39" t="s">
        <v>3</v>
      </c>
      <c r="D4" s="40" t="s">
        <v>22</v>
      </c>
      <c r="E4" s="40" t="s">
        <v>5</v>
      </c>
      <c r="F4" s="40" t="s">
        <v>6</v>
      </c>
      <c r="G4" s="41" t="s">
        <v>23</v>
      </c>
      <c r="H4" s="41" t="s">
        <v>7</v>
      </c>
      <c r="J4"/>
      <c r="P4" s="121"/>
    </row>
    <row r="5" spans="1:16" ht="20.100000000000001" customHeight="1" x14ac:dyDescent="0.2">
      <c r="A5" s="62">
        <v>1</v>
      </c>
      <c r="B5" s="17">
        <v>45699</v>
      </c>
      <c r="C5" s="60">
        <f>Table2[[#This Row],[Date]]</f>
        <v>45699</v>
      </c>
      <c r="D5" s="61" t="s">
        <v>11</v>
      </c>
      <c r="E5" s="16" t="s">
        <v>1</v>
      </c>
      <c r="F5" s="16" t="s">
        <v>1</v>
      </c>
      <c r="G5" s="59" t="s">
        <v>59</v>
      </c>
      <c r="H5" s="59" t="s">
        <v>75</v>
      </c>
    </row>
    <row r="6" spans="1:16" ht="20.100000000000001" customHeight="1" x14ac:dyDescent="0.2">
      <c r="A6" s="62">
        <v>2</v>
      </c>
      <c r="B6" s="63">
        <v>45700</v>
      </c>
      <c r="C6" s="64">
        <f>Table2[[#This Row],[Date]]</f>
        <v>45700</v>
      </c>
      <c r="D6" s="65" t="s">
        <v>11</v>
      </c>
      <c r="E6" s="66" t="s">
        <v>1</v>
      </c>
      <c r="F6" s="66">
        <v>0.83333333333333337</v>
      </c>
      <c r="G6" s="62" t="s">
        <v>58</v>
      </c>
      <c r="H6" s="68" t="s">
        <v>75</v>
      </c>
    </row>
    <row r="7" spans="1:16" ht="20.100000000000001" customHeight="1" x14ac:dyDescent="0.2">
      <c r="A7" s="62">
        <v>3</v>
      </c>
      <c r="B7" s="63">
        <v>45701</v>
      </c>
      <c r="C7" s="64">
        <f>Table2[[#This Row],[Date]]</f>
        <v>45701</v>
      </c>
      <c r="D7" s="65" t="s">
        <v>57</v>
      </c>
      <c r="E7" s="66">
        <v>0.33333333333333331</v>
      </c>
      <c r="F7" s="66">
        <v>0.6875</v>
      </c>
      <c r="G7" s="68" t="s">
        <v>60</v>
      </c>
      <c r="H7" s="68" t="s">
        <v>76</v>
      </c>
    </row>
    <row r="8" spans="1:16" ht="20.100000000000001" customHeight="1" x14ac:dyDescent="0.2">
      <c r="A8" s="62">
        <v>4</v>
      </c>
      <c r="B8" s="63">
        <v>45702</v>
      </c>
      <c r="C8" s="64">
        <f>Table2[[#This Row],[Date]]</f>
        <v>45702</v>
      </c>
      <c r="D8" s="143" t="s">
        <v>57</v>
      </c>
      <c r="E8" s="151">
        <v>0.52083333333333337</v>
      </c>
      <c r="F8" s="66">
        <v>0.95833333333333337</v>
      </c>
      <c r="G8" s="68" t="s">
        <v>61</v>
      </c>
      <c r="H8" s="68" t="s">
        <v>77</v>
      </c>
    </row>
    <row r="9" spans="1:16" ht="20.100000000000001" customHeight="1" x14ac:dyDescent="0.2">
      <c r="A9" s="62">
        <v>5</v>
      </c>
      <c r="B9" s="63">
        <v>45703</v>
      </c>
      <c r="C9" s="64">
        <f>Table2[[#This Row],[Date]]</f>
        <v>45703</v>
      </c>
      <c r="D9" s="65" t="s">
        <v>24</v>
      </c>
      <c r="E9" s="66" t="s">
        <v>1</v>
      </c>
      <c r="F9" s="66" t="s">
        <v>1</v>
      </c>
      <c r="G9" s="62" t="s">
        <v>55</v>
      </c>
      <c r="H9" s="67" t="s">
        <v>1</v>
      </c>
    </row>
    <row r="10" spans="1:16" ht="20.100000000000001" customHeight="1" x14ac:dyDescent="0.2">
      <c r="A10" s="62">
        <v>6</v>
      </c>
      <c r="B10" s="63">
        <v>45704</v>
      </c>
      <c r="C10" s="64">
        <f>Table2[[#This Row],[Date]]</f>
        <v>45704</v>
      </c>
      <c r="D10" s="65" t="s">
        <v>11</v>
      </c>
      <c r="E10" s="66">
        <v>0.33333333333333331</v>
      </c>
      <c r="F10" s="66">
        <v>0.58333333333333337</v>
      </c>
      <c r="G10" s="68" t="s">
        <v>62</v>
      </c>
      <c r="H10" s="68" t="s">
        <v>78</v>
      </c>
    </row>
    <row r="11" spans="1:16" ht="20.100000000000001" customHeight="1" x14ac:dyDescent="0.2">
      <c r="A11" s="62">
        <v>7</v>
      </c>
      <c r="B11" s="63">
        <v>45705</v>
      </c>
      <c r="C11" s="64">
        <f>Table2[[#This Row],[Date]]</f>
        <v>45705</v>
      </c>
      <c r="D11" s="65" t="s">
        <v>57</v>
      </c>
      <c r="E11" s="66">
        <v>0.375</v>
      </c>
      <c r="F11" s="66">
        <v>0.875</v>
      </c>
      <c r="G11" s="68" t="s">
        <v>63</v>
      </c>
      <c r="H11" s="68" t="s">
        <v>79</v>
      </c>
    </row>
    <row r="12" spans="1:16" ht="20.100000000000001" customHeight="1" x14ac:dyDescent="0.2">
      <c r="A12" s="62">
        <v>8</v>
      </c>
      <c r="B12" s="63">
        <v>45706</v>
      </c>
      <c r="C12" s="64">
        <f>Table2[[#This Row],[Date]]</f>
        <v>45706</v>
      </c>
      <c r="D12" s="65" t="s">
        <v>11</v>
      </c>
      <c r="E12" s="66">
        <v>0.25</v>
      </c>
      <c r="F12" s="66">
        <v>0.75</v>
      </c>
      <c r="G12" s="68" t="s">
        <v>64</v>
      </c>
      <c r="H12" s="68" t="s">
        <v>80</v>
      </c>
    </row>
    <row r="13" spans="1:16" ht="20.100000000000001" customHeight="1" x14ac:dyDescent="0.2">
      <c r="A13" s="62">
        <v>9</v>
      </c>
      <c r="B13" s="63">
        <v>45707</v>
      </c>
      <c r="C13" s="64">
        <f>Table2[[#This Row],[Date]]</f>
        <v>45707</v>
      </c>
      <c r="D13" s="65" t="s">
        <v>11</v>
      </c>
      <c r="E13" s="66">
        <v>0.33333333333333331</v>
      </c>
      <c r="F13" s="66" t="s">
        <v>1</v>
      </c>
      <c r="G13" s="68" t="s">
        <v>65</v>
      </c>
      <c r="H13" s="68" t="s">
        <v>81</v>
      </c>
    </row>
    <row r="14" spans="1:16" ht="20.100000000000001" customHeight="1" x14ac:dyDescent="0.2">
      <c r="A14" s="62">
        <v>10</v>
      </c>
      <c r="B14" s="63">
        <v>45708</v>
      </c>
      <c r="C14" s="64">
        <f>Table2[[#This Row],[Date]]</f>
        <v>45708</v>
      </c>
      <c r="D14" s="65" t="s">
        <v>11</v>
      </c>
      <c r="E14" s="66" t="s">
        <v>1</v>
      </c>
      <c r="F14" s="66">
        <v>0.75</v>
      </c>
      <c r="G14" s="62" t="s">
        <v>65</v>
      </c>
      <c r="H14" s="68" t="s">
        <v>81</v>
      </c>
    </row>
    <row r="15" spans="1:16" ht="20.100000000000001" customHeight="1" x14ac:dyDescent="0.2">
      <c r="A15" s="62">
        <v>11</v>
      </c>
      <c r="B15" s="63">
        <v>45709</v>
      </c>
      <c r="C15" s="64">
        <f>Table2[[#This Row],[Date]]</f>
        <v>45709</v>
      </c>
      <c r="D15" s="65" t="s">
        <v>24</v>
      </c>
      <c r="E15" s="66" t="s">
        <v>1</v>
      </c>
      <c r="F15" s="66" t="s">
        <v>1</v>
      </c>
      <c r="G15" s="62" t="s">
        <v>55</v>
      </c>
      <c r="H15" s="67" t="s">
        <v>1</v>
      </c>
    </row>
    <row r="16" spans="1:16" ht="20.100000000000001" customHeight="1" x14ac:dyDescent="0.2">
      <c r="A16" s="62">
        <v>12</v>
      </c>
      <c r="B16" s="63">
        <v>45710</v>
      </c>
      <c r="C16" s="64">
        <f>Table2[[#This Row],[Date]]</f>
        <v>45710</v>
      </c>
      <c r="D16" s="65" t="s">
        <v>24</v>
      </c>
      <c r="E16" s="66" t="s">
        <v>1</v>
      </c>
      <c r="F16" s="66" t="s">
        <v>1</v>
      </c>
      <c r="G16" s="62" t="s">
        <v>55</v>
      </c>
      <c r="H16" s="67" t="s">
        <v>1</v>
      </c>
    </row>
    <row r="17" spans="1:16" ht="20.100000000000001" customHeight="1" x14ac:dyDescent="0.2">
      <c r="A17" s="62">
        <v>13</v>
      </c>
      <c r="B17" s="63">
        <v>45711</v>
      </c>
      <c r="C17" s="64">
        <f>Table2[[#This Row],[Date]]</f>
        <v>45711</v>
      </c>
      <c r="D17" s="65" t="s">
        <v>11</v>
      </c>
      <c r="E17" s="66">
        <v>0.29166666666666669</v>
      </c>
      <c r="F17" s="66">
        <v>0.79166666666666663</v>
      </c>
      <c r="G17" s="68" t="s">
        <v>66</v>
      </c>
      <c r="H17" s="68" t="s">
        <v>82</v>
      </c>
      <c r="P17" s="122" t="s">
        <v>342</v>
      </c>
    </row>
    <row r="18" spans="1:16" ht="20.100000000000001" customHeight="1" x14ac:dyDescent="0.2">
      <c r="A18" s="62">
        <v>14</v>
      </c>
      <c r="B18" s="63">
        <v>45712</v>
      </c>
      <c r="C18" s="64">
        <f>Table2[[#This Row],[Date]]</f>
        <v>45712</v>
      </c>
      <c r="D18" s="65" t="s">
        <v>24</v>
      </c>
      <c r="E18" s="66" t="s">
        <v>1</v>
      </c>
      <c r="F18" s="66" t="s">
        <v>1</v>
      </c>
      <c r="G18" s="62" t="s">
        <v>55</v>
      </c>
      <c r="H18" s="67" t="s">
        <v>1</v>
      </c>
    </row>
    <row r="19" spans="1:16" ht="20.100000000000001" customHeight="1" x14ac:dyDescent="0.2">
      <c r="A19" s="62">
        <v>15</v>
      </c>
      <c r="B19" s="63">
        <v>45713</v>
      </c>
      <c r="C19" s="64">
        <f>Table2[[#This Row],[Date]]</f>
        <v>45713</v>
      </c>
      <c r="D19" s="65" t="s">
        <v>24</v>
      </c>
      <c r="E19" s="66" t="s">
        <v>1</v>
      </c>
      <c r="F19" s="66" t="s">
        <v>1</v>
      </c>
      <c r="G19" s="62" t="s">
        <v>55</v>
      </c>
      <c r="H19" s="67" t="s">
        <v>1</v>
      </c>
    </row>
    <row r="20" spans="1:16" ht="20.100000000000001" customHeight="1" x14ac:dyDescent="0.2">
      <c r="A20" s="62">
        <v>16</v>
      </c>
      <c r="B20" s="63">
        <v>45714</v>
      </c>
      <c r="C20" s="64">
        <f>Table2[[#This Row],[Date]]</f>
        <v>45714</v>
      </c>
      <c r="D20" s="65" t="s">
        <v>11</v>
      </c>
      <c r="E20" s="151">
        <v>0.3125</v>
      </c>
      <c r="F20" s="66">
        <v>0.83333333333333337</v>
      </c>
      <c r="G20" s="68" t="s">
        <v>67</v>
      </c>
      <c r="H20" s="68" t="s">
        <v>83</v>
      </c>
      <c r="P20" s="150"/>
    </row>
    <row r="21" spans="1:16" ht="20.100000000000001" customHeight="1" x14ac:dyDescent="0.2">
      <c r="A21" s="62">
        <v>17</v>
      </c>
      <c r="B21" s="63">
        <v>45714</v>
      </c>
      <c r="C21" s="64">
        <f>Table2[[#This Row],[Date]]</f>
        <v>45714</v>
      </c>
      <c r="D21" s="65" t="s">
        <v>57</v>
      </c>
      <c r="E21" s="66">
        <v>0.94791666666666663</v>
      </c>
      <c r="F21" s="66">
        <v>0.98958333333333337</v>
      </c>
      <c r="G21" s="68" t="s">
        <v>68</v>
      </c>
      <c r="H21" s="68" t="s">
        <v>84</v>
      </c>
    </row>
    <row r="22" spans="1:16" ht="20.100000000000001" customHeight="1" x14ac:dyDescent="0.2">
      <c r="A22" s="62">
        <v>18</v>
      </c>
      <c r="B22" s="63">
        <v>45715</v>
      </c>
      <c r="C22" s="64">
        <f>Table2[[#This Row],[Date]]</f>
        <v>45715</v>
      </c>
      <c r="D22" s="65" t="s">
        <v>24</v>
      </c>
      <c r="E22" s="66" t="s">
        <v>1</v>
      </c>
      <c r="F22" s="66" t="s">
        <v>1</v>
      </c>
      <c r="G22" s="62" t="s">
        <v>69</v>
      </c>
      <c r="H22" s="67" t="s">
        <v>1</v>
      </c>
    </row>
    <row r="23" spans="1:16" ht="20.100000000000001" customHeight="1" x14ac:dyDescent="0.2">
      <c r="A23" s="62">
        <v>19</v>
      </c>
      <c r="B23" s="63">
        <v>45716</v>
      </c>
      <c r="C23" s="64">
        <f>Table2[[#This Row],[Date]]</f>
        <v>45716</v>
      </c>
      <c r="D23" s="65" t="s">
        <v>11</v>
      </c>
      <c r="E23" s="66">
        <v>0.54166666666666663</v>
      </c>
      <c r="F23" s="66">
        <v>0.79166666666666663</v>
      </c>
      <c r="G23" s="68" t="s">
        <v>70</v>
      </c>
      <c r="H23" s="68" t="s">
        <v>85</v>
      </c>
    </row>
    <row r="24" spans="1:16" ht="20.100000000000001" customHeight="1" x14ac:dyDescent="0.2">
      <c r="A24" s="62">
        <v>20</v>
      </c>
      <c r="B24" s="63">
        <v>45717</v>
      </c>
      <c r="C24" s="64">
        <f>Table2[[#This Row],[Date]]</f>
        <v>45717</v>
      </c>
      <c r="D24" s="65" t="s">
        <v>24</v>
      </c>
      <c r="E24" s="66" t="s">
        <v>1</v>
      </c>
      <c r="F24" s="66" t="s">
        <v>1</v>
      </c>
      <c r="G24" s="62" t="s">
        <v>71</v>
      </c>
      <c r="H24" s="67" t="s">
        <v>1</v>
      </c>
    </row>
    <row r="25" spans="1:16" ht="20.100000000000001" customHeight="1" x14ac:dyDescent="0.2">
      <c r="A25" s="62">
        <v>21</v>
      </c>
      <c r="B25" s="63">
        <v>45718</v>
      </c>
      <c r="C25" s="64">
        <f>Table2[[#This Row],[Date]]</f>
        <v>45718</v>
      </c>
      <c r="D25" s="65" t="s">
        <v>24</v>
      </c>
      <c r="E25" s="66" t="s">
        <v>1</v>
      </c>
      <c r="F25" s="66" t="s">
        <v>1</v>
      </c>
      <c r="G25" s="62" t="s">
        <v>71</v>
      </c>
      <c r="H25" s="67" t="s">
        <v>1</v>
      </c>
    </row>
    <row r="26" spans="1:16" ht="20.100000000000001" customHeight="1" x14ac:dyDescent="0.2">
      <c r="A26" s="62">
        <v>22</v>
      </c>
      <c r="B26" s="63">
        <v>45719</v>
      </c>
      <c r="C26" s="64">
        <f>Table2[[#This Row],[Date]]</f>
        <v>45719</v>
      </c>
      <c r="D26" s="143" t="s">
        <v>24</v>
      </c>
      <c r="E26" s="144" t="s">
        <v>1</v>
      </c>
      <c r="F26" s="144" t="s">
        <v>1</v>
      </c>
      <c r="G26" s="145" t="s">
        <v>71</v>
      </c>
      <c r="H26" s="145" t="s">
        <v>1</v>
      </c>
    </row>
    <row r="27" spans="1:16" ht="20.100000000000001" customHeight="1" x14ac:dyDescent="0.2">
      <c r="A27" s="62">
        <v>23</v>
      </c>
      <c r="B27" s="63">
        <v>45720</v>
      </c>
      <c r="C27" s="64">
        <f>Table2[[#This Row],[Date]]</f>
        <v>45720</v>
      </c>
      <c r="D27" s="143" t="s">
        <v>57</v>
      </c>
      <c r="E27" s="152">
        <v>0.3125</v>
      </c>
      <c r="F27" s="66">
        <v>0.83333333333333337</v>
      </c>
      <c r="G27" s="68" t="s">
        <v>72</v>
      </c>
      <c r="H27" s="68" t="s">
        <v>86</v>
      </c>
    </row>
    <row r="28" spans="1:16" ht="20.100000000000001" customHeight="1" x14ac:dyDescent="0.2">
      <c r="A28" s="62">
        <v>24</v>
      </c>
      <c r="B28" s="63">
        <v>45721</v>
      </c>
      <c r="C28" s="64">
        <f>Table2[[#This Row],[Date]]</f>
        <v>45721</v>
      </c>
      <c r="D28" s="143" t="s">
        <v>4</v>
      </c>
      <c r="E28" s="66">
        <v>0.29166666666666669</v>
      </c>
      <c r="F28" s="66">
        <v>0.75</v>
      </c>
      <c r="G28" s="68" t="s">
        <v>73</v>
      </c>
      <c r="H28" s="68" t="s">
        <v>87</v>
      </c>
    </row>
    <row r="29" spans="1:16" ht="20.100000000000001" customHeight="1" x14ac:dyDescent="0.2">
      <c r="A29" s="62">
        <v>25</v>
      </c>
      <c r="B29" s="63">
        <v>45722</v>
      </c>
      <c r="C29" s="64">
        <f>Table2[[#This Row],[Date]]</f>
        <v>45722</v>
      </c>
      <c r="D29" s="143" t="s">
        <v>24</v>
      </c>
      <c r="E29" s="66" t="s">
        <v>1</v>
      </c>
      <c r="F29" s="66" t="s">
        <v>1</v>
      </c>
      <c r="G29" s="62" t="s">
        <v>55</v>
      </c>
      <c r="H29" s="62" t="s">
        <v>1</v>
      </c>
    </row>
    <row r="30" spans="1:16" ht="20.100000000000001" customHeight="1" x14ac:dyDescent="0.2">
      <c r="A30" s="62">
        <v>1</v>
      </c>
      <c r="B30" s="17">
        <v>45723</v>
      </c>
      <c r="C30" s="60">
        <f>Table2[[#This Row],[Date]]</f>
        <v>45723</v>
      </c>
      <c r="D30" s="61" t="s">
        <v>11</v>
      </c>
      <c r="E30" s="16">
        <v>0.375</v>
      </c>
      <c r="F30" s="16" t="s">
        <v>1</v>
      </c>
      <c r="G30" s="59" t="s">
        <v>74</v>
      </c>
      <c r="H30" s="59" t="s">
        <v>88</v>
      </c>
    </row>
  </sheetData>
  <mergeCells count="2">
    <mergeCell ref="A1:H1"/>
    <mergeCell ref="A2:H2"/>
  </mergeCells>
  <pageMargins left="0.35" right="0.27" top="0.75" bottom="0.75" header="0.3" footer="0.3"/>
  <pageSetup paperSize="9" scale="84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9E8-724C-45A7-BDA5-A3C1F793B284}">
  <sheetPr>
    <pageSetUpPr fitToPage="1"/>
  </sheetPr>
  <dimension ref="A1:Q17"/>
  <sheetViews>
    <sheetView zoomScale="85" zoomScaleNormal="85" workbookViewId="0">
      <pane ySplit="1" topLeftCell="A12" activePane="bottomLeft" state="frozen"/>
      <selection pane="bottomLeft" activeCell="L15" sqref="L15"/>
    </sheetView>
  </sheetViews>
  <sheetFormatPr defaultColWidth="8.85546875" defaultRowHeight="12.75" x14ac:dyDescent="0.2"/>
  <cols>
    <col min="1" max="1" width="4.42578125" style="119" customWidth="1"/>
    <col min="2" max="2" width="12.140625" style="93" customWidth="1"/>
    <col min="3" max="3" width="6.85546875" style="119" customWidth="1"/>
    <col min="4" max="4" width="5.85546875" style="119" customWidth="1"/>
    <col min="5" max="6" width="8.42578125" style="93" customWidth="1"/>
    <col min="7" max="7" width="17.28515625" style="93" customWidth="1"/>
    <col min="8" max="8" width="11.28515625" style="93" customWidth="1"/>
    <col min="9" max="9" width="35.28515625" customWidth="1"/>
    <col min="10" max="11" width="19.85546875" customWidth="1"/>
    <col min="12" max="12" width="21.42578125" customWidth="1"/>
    <col min="13" max="13" width="18.85546875" customWidth="1"/>
    <col min="14" max="14" width="17.85546875" customWidth="1"/>
    <col min="15" max="15" width="12.42578125" customWidth="1"/>
    <col min="16" max="16" width="25.42578125" customWidth="1"/>
    <col min="17" max="17" width="8.85546875" style="19"/>
  </cols>
  <sheetData>
    <row r="1" spans="1:16" ht="30" x14ac:dyDescent="0.2">
      <c r="A1" s="114" t="s">
        <v>34</v>
      </c>
      <c r="B1" s="115" t="str">
        <f>Schedule!B4</f>
        <v>Date</v>
      </c>
      <c r="C1" s="114" t="str">
        <f>Schedule!C4</f>
        <v>Day</v>
      </c>
      <c r="D1" s="116" t="s">
        <v>4</v>
      </c>
      <c r="E1" s="117" t="str">
        <f>Schedule!E4</f>
        <v>STA</v>
      </c>
      <c r="F1" s="117" t="str">
        <f>Schedule!F4</f>
        <v>STD</v>
      </c>
      <c r="G1" s="117" t="str">
        <f>Schedule!G4</f>
        <v>Port</v>
      </c>
      <c r="H1" s="117" t="str">
        <f>Schedule!H4</f>
        <v>Port Code</v>
      </c>
      <c r="I1" s="3" t="s">
        <v>28</v>
      </c>
      <c r="J1" s="3" t="s">
        <v>29</v>
      </c>
      <c r="K1" s="3" t="s">
        <v>30</v>
      </c>
      <c r="L1" s="3" t="s">
        <v>93</v>
      </c>
      <c r="M1" s="3" t="s">
        <v>31</v>
      </c>
      <c r="N1" s="3" t="s">
        <v>32</v>
      </c>
      <c r="O1" s="3" t="s">
        <v>33</v>
      </c>
      <c r="P1" s="3" t="s">
        <v>27</v>
      </c>
    </row>
    <row r="2" spans="1:16" ht="72" customHeight="1" x14ac:dyDescent="0.2">
      <c r="A2" s="102">
        <f>Schedule!A5</f>
        <v>1</v>
      </c>
      <c r="B2" s="103">
        <f>Schedule!B5</f>
        <v>45699</v>
      </c>
      <c r="C2" s="104">
        <f>Schedule!C5</f>
        <v>45699</v>
      </c>
      <c r="D2" s="105" t="str">
        <f>Schedule!D5</f>
        <v>B</v>
      </c>
      <c r="E2" s="106" t="str">
        <f>Schedule!E5</f>
        <v>-</v>
      </c>
      <c r="F2" s="106" t="str">
        <f>Schedule!F5</f>
        <v>-</v>
      </c>
      <c r="G2" s="103" t="str">
        <f>Schedule!G5</f>
        <v>RIO DE JANEIRO</v>
      </c>
      <c r="H2" s="103" t="str">
        <f>Schedule!H5</f>
        <v>BRRIO</v>
      </c>
      <c r="I2" s="161" t="s">
        <v>89</v>
      </c>
      <c r="J2" s="160" t="s">
        <v>318</v>
      </c>
      <c r="K2" s="54" t="s">
        <v>102</v>
      </c>
      <c r="L2" s="168"/>
      <c r="M2" s="164"/>
      <c r="N2" s="33"/>
      <c r="O2" s="170" t="s">
        <v>335</v>
      </c>
      <c r="P2" s="158"/>
    </row>
    <row r="3" spans="1:16" ht="72" customHeight="1" x14ac:dyDescent="0.2">
      <c r="A3" s="107">
        <f>Schedule!A6</f>
        <v>2</v>
      </c>
      <c r="B3" s="108">
        <f>Schedule!B6</f>
        <v>45700</v>
      </c>
      <c r="C3" s="109">
        <f>Schedule!C6</f>
        <v>45700</v>
      </c>
      <c r="D3" s="110" t="str">
        <f>Schedule!D6</f>
        <v>B</v>
      </c>
      <c r="E3" s="111" t="str">
        <f>Schedule!E6</f>
        <v>-</v>
      </c>
      <c r="F3" s="111">
        <f>Schedule!F6</f>
        <v>0.83333333333333337</v>
      </c>
      <c r="G3" s="108" t="str">
        <f>Schedule!G6</f>
        <v>Rio de Janeiro</v>
      </c>
      <c r="H3" s="108" t="str">
        <f>Schedule!H6</f>
        <v>BRRIO</v>
      </c>
      <c r="I3" s="163"/>
      <c r="J3" s="157"/>
      <c r="K3" s="54" t="s">
        <v>102</v>
      </c>
      <c r="L3" s="169"/>
      <c r="M3" s="165"/>
      <c r="N3" s="33"/>
      <c r="O3" s="171"/>
      <c r="P3" s="159"/>
    </row>
    <row r="4" spans="1:16" ht="72" customHeight="1" x14ac:dyDescent="0.2">
      <c r="A4" s="107">
        <f>Schedule!A7</f>
        <v>3</v>
      </c>
      <c r="B4" s="108">
        <f>Schedule!B7</f>
        <v>45701</v>
      </c>
      <c r="C4" s="109">
        <f>Schedule!C7</f>
        <v>45701</v>
      </c>
      <c r="D4" s="110" t="str">
        <f>Schedule!D7</f>
        <v>A</v>
      </c>
      <c r="E4" s="111">
        <f>Schedule!E7</f>
        <v>0.33333333333333331</v>
      </c>
      <c r="F4" s="111">
        <f>Schedule!F7</f>
        <v>0.6875</v>
      </c>
      <c r="G4" s="108" t="str">
        <f>Schedule!G7</f>
        <v>Ilhabela</v>
      </c>
      <c r="H4" s="108" t="str">
        <f>Schedule!H7</f>
        <v>BRIBE</v>
      </c>
      <c r="I4" s="163"/>
      <c r="J4" s="69" t="s">
        <v>94</v>
      </c>
      <c r="K4" s="54" t="s">
        <v>102</v>
      </c>
      <c r="L4" s="34" t="s">
        <v>344</v>
      </c>
      <c r="M4" s="149" t="s">
        <v>1</v>
      </c>
      <c r="N4" s="149"/>
      <c r="O4" s="171"/>
      <c r="P4" s="20"/>
    </row>
    <row r="5" spans="1:16" ht="72" customHeight="1" x14ac:dyDescent="0.2">
      <c r="A5" s="107">
        <f>Schedule!A8</f>
        <v>4</v>
      </c>
      <c r="B5" s="108">
        <f>Schedule!B8</f>
        <v>45702</v>
      </c>
      <c r="C5" s="109">
        <f>Schedule!C8</f>
        <v>45702</v>
      </c>
      <c r="D5" s="118" t="str">
        <f>Schedule!D8</f>
        <v>A</v>
      </c>
      <c r="E5" s="111">
        <f>Schedule!E8</f>
        <v>0.52083333333333337</v>
      </c>
      <c r="F5" s="111">
        <f>Schedule!F8</f>
        <v>0.95833333333333337</v>
      </c>
      <c r="G5" s="108" t="str">
        <f>Schedule!G8</f>
        <v>Porto Belo</v>
      </c>
      <c r="H5" s="108" t="str">
        <f>Schedule!H8</f>
        <v>BRPBO</v>
      </c>
      <c r="I5" s="163"/>
      <c r="J5" s="70" t="s">
        <v>94</v>
      </c>
      <c r="K5" s="54" t="s">
        <v>102</v>
      </c>
      <c r="L5" s="34" t="s">
        <v>345</v>
      </c>
      <c r="M5" s="149" t="s">
        <v>1</v>
      </c>
      <c r="N5" s="149"/>
      <c r="O5" s="171"/>
      <c r="P5" s="20"/>
    </row>
    <row r="6" spans="1:16" ht="72" customHeight="1" x14ac:dyDescent="0.2">
      <c r="A6" s="107">
        <f>Schedule!A10</f>
        <v>6</v>
      </c>
      <c r="B6" s="108">
        <f>Schedule!B10</f>
        <v>45704</v>
      </c>
      <c r="C6" s="109">
        <f>Schedule!C10</f>
        <v>45704</v>
      </c>
      <c r="D6" s="110" t="str">
        <f>Schedule!D10</f>
        <v>B</v>
      </c>
      <c r="E6" s="111">
        <f>Schedule!E10</f>
        <v>0.33333333333333331</v>
      </c>
      <c r="F6" s="111">
        <f>Schedule!F10</f>
        <v>0.58333333333333337</v>
      </c>
      <c r="G6" s="108" t="str">
        <f>Schedule!G10</f>
        <v>Rio Grande</v>
      </c>
      <c r="H6" s="108" t="str">
        <f>Schedule!H10</f>
        <v>BRRIG</v>
      </c>
      <c r="I6" s="162"/>
      <c r="J6" s="69" t="s">
        <v>95</v>
      </c>
      <c r="K6" s="54" t="s">
        <v>102</v>
      </c>
      <c r="L6" s="34" t="s">
        <v>346</v>
      </c>
      <c r="M6" s="149" t="s">
        <v>1</v>
      </c>
      <c r="N6" s="149" t="s">
        <v>359</v>
      </c>
      <c r="O6" s="172"/>
      <c r="P6" s="20"/>
    </row>
    <row r="7" spans="1:16" ht="72" customHeight="1" x14ac:dyDescent="0.2">
      <c r="A7" s="107">
        <f>Schedule!A11</f>
        <v>7</v>
      </c>
      <c r="B7" s="108">
        <f>Schedule!B11</f>
        <v>45705</v>
      </c>
      <c r="C7" s="109">
        <f>Schedule!C11</f>
        <v>45705</v>
      </c>
      <c r="D7" s="110" t="str">
        <f>Schedule!D11</f>
        <v>A</v>
      </c>
      <c r="E7" s="111">
        <f>Schedule!E11</f>
        <v>0.375</v>
      </c>
      <c r="F7" s="111">
        <f>Schedule!F11</f>
        <v>0.875</v>
      </c>
      <c r="G7" s="108" t="str">
        <f>Schedule!G11</f>
        <v>Punta del Este</v>
      </c>
      <c r="H7" s="108" t="str">
        <f>Schedule!H11</f>
        <v>UYPDP</v>
      </c>
      <c r="I7" s="161" t="s">
        <v>90</v>
      </c>
      <c r="J7" s="69" t="s">
        <v>94</v>
      </c>
      <c r="K7" s="54" t="s">
        <v>102</v>
      </c>
      <c r="L7" s="34" t="s">
        <v>347</v>
      </c>
      <c r="M7" s="149" t="s">
        <v>1</v>
      </c>
      <c r="N7" s="149"/>
      <c r="O7" s="170" t="s">
        <v>336</v>
      </c>
      <c r="P7" s="20"/>
    </row>
    <row r="8" spans="1:16" ht="72" customHeight="1" x14ac:dyDescent="0.2">
      <c r="A8" s="107">
        <f>Schedule!A12</f>
        <v>8</v>
      </c>
      <c r="B8" s="108">
        <f>Schedule!B12</f>
        <v>45706</v>
      </c>
      <c r="C8" s="109">
        <f>Schedule!C12</f>
        <v>45706</v>
      </c>
      <c r="D8" s="110" t="str">
        <f>Schedule!D12</f>
        <v>B</v>
      </c>
      <c r="E8" s="111">
        <f>Schedule!E12</f>
        <v>0.25</v>
      </c>
      <c r="F8" s="111">
        <f>Schedule!F12</f>
        <v>0.75</v>
      </c>
      <c r="G8" s="108" t="str">
        <f>Schedule!G12</f>
        <v>Montevideo</v>
      </c>
      <c r="H8" s="108" t="str">
        <f>Schedule!H12</f>
        <v>UYMVD</v>
      </c>
      <c r="I8" s="162"/>
      <c r="J8" s="69" t="s">
        <v>96</v>
      </c>
      <c r="K8" s="120" t="s">
        <v>176</v>
      </c>
      <c r="L8" s="34" t="s">
        <v>348</v>
      </c>
      <c r="M8" s="149" t="s">
        <v>1</v>
      </c>
      <c r="N8" s="149"/>
      <c r="O8" s="173"/>
      <c r="P8" s="20"/>
    </row>
    <row r="9" spans="1:16" ht="72" customHeight="1" x14ac:dyDescent="0.2">
      <c r="A9" s="107">
        <f>Schedule!A13</f>
        <v>9</v>
      </c>
      <c r="B9" s="108">
        <f>Schedule!B13</f>
        <v>45707</v>
      </c>
      <c r="C9" s="109">
        <f>Schedule!C13</f>
        <v>45707</v>
      </c>
      <c r="D9" s="110" t="str">
        <f>Schedule!D13</f>
        <v>B</v>
      </c>
      <c r="E9" s="111">
        <f>Schedule!E13</f>
        <v>0.33333333333333331</v>
      </c>
      <c r="F9" s="111" t="str">
        <f>Schedule!F13</f>
        <v>-</v>
      </c>
      <c r="G9" s="108" t="str">
        <f>Schedule!G13</f>
        <v>Buenos Aires</v>
      </c>
      <c r="H9" s="108" t="str">
        <f>Schedule!H13</f>
        <v>ARBUE</v>
      </c>
      <c r="I9" s="161" t="s">
        <v>92</v>
      </c>
      <c r="J9" s="155" t="s">
        <v>97</v>
      </c>
      <c r="K9" s="120" t="s">
        <v>177</v>
      </c>
      <c r="L9" s="34" t="s">
        <v>349</v>
      </c>
      <c r="M9" s="166" t="s">
        <v>181</v>
      </c>
      <c r="N9" s="166" t="s">
        <v>360</v>
      </c>
      <c r="O9" s="170" t="s">
        <v>337</v>
      </c>
      <c r="P9" s="20"/>
    </row>
    <row r="10" spans="1:16" ht="72" customHeight="1" x14ac:dyDescent="0.2">
      <c r="A10" s="107">
        <f>Schedule!A14</f>
        <v>10</v>
      </c>
      <c r="B10" s="108">
        <f>Schedule!B14</f>
        <v>45708</v>
      </c>
      <c r="C10" s="109">
        <f>Schedule!C14</f>
        <v>45708</v>
      </c>
      <c r="D10" s="110" t="str">
        <f>Schedule!D14</f>
        <v>B</v>
      </c>
      <c r="E10" s="111" t="str">
        <f>Schedule!E14</f>
        <v>-</v>
      </c>
      <c r="F10" s="111">
        <f>Schedule!F14</f>
        <v>0.75</v>
      </c>
      <c r="G10" s="108" t="str">
        <f>Schedule!G14</f>
        <v>Buenos Aires</v>
      </c>
      <c r="H10" s="108" t="str">
        <f>Schedule!H14</f>
        <v>ARBUE</v>
      </c>
      <c r="I10" s="163"/>
      <c r="J10" s="157"/>
      <c r="K10" s="120" t="s">
        <v>178</v>
      </c>
      <c r="L10" s="34"/>
      <c r="M10" s="167"/>
      <c r="N10" s="167"/>
      <c r="O10" s="171"/>
      <c r="P10" s="20"/>
    </row>
    <row r="11" spans="1:16" ht="72" customHeight="1" x14ac:dyDescent="0.2">
      <c r="A11" s="107">
        <f>Schedule!A17</f>
        <v>13</v>
      </c>
      <c r="B11" s="108">
        <f>Schedule!B17</f>
        <v>45711</v>
      </c>
      <c r="C11" s="109">
        <f>Schedule!C17</f>
        <v>45711</v>
      </c>
      <c r="D11" s="110" t="str">
        <f>Schedule!D17</f>
        <v>B</v>
      </c>
      <c r="E11" s="111">
        <f>Schedule!E17</f>
        <v>0.29166666666666669</v>
      </c>
      <c r="F11" s="111">
        <f>Schedule!F17</f>
        <v>0.79166666666666663</v>
      </c>
      <c r="G11" s="108" t="str">
        <f>Schedule!G17</f>
        <v>Puerto Madryn</v>
      </c>
      <c r="H11" s="108" t="str">
        <f>Schedule!H17</f>
        <v>ARPMY</v>
      </c>
      <c r="I11" s="163"/>
      <c r="J11" s="69" t="s">
        <v>98</v>
      </c>
      <c r="K11" s="120" t="s">
        <v>179</v>
      </c>
      <c r="L11" s="34" t="s">
        <v>350</v>
      </c>
      <c r="M11" s="149" t="s">
        <v>1</v>
      </c>
      <c r="N11" s="149"/>
      <c r="O11" s="171"/>
      <c r="P11" s="20"/>
    </row>
    <row r="12" spans="1:16" ht="72" customHeight="1" x14ac:dyDescent="0.2">
      <c r="A12" s="107">
        <f>Schedule!A20</f>
        <v>16</v>
      </c>
      <c r="B12" s="108">
        <f>Schedule!B20</f>
        <v>45714</v>
      </c>
      <c r="C12" s="109">
        <f>Schedule!C20</f>
        <v>45714</v>
      </c>
      <c r="D12" s="110" t="str">
        <f>Schedule!D20</f>
        <v>B</v>
      </c>
      <c r="E12" s="111">
        <f>Schedule!E20</f>
        <v>0.3125</v>
      </c>
      <c r="F12" s="111">
        <f>Schedule!F20</f>
        <v>0.83333333333333337</v>
      </c>
      <c r="G12" s="108" t="str">
        <f>Schedule!G20</f>
        <v>Ushuaia</v>
      </c>
      <c r="H12" s="108" t="str">
        <f>Schedule!H20</f>
        <v>ARUSH</v>
      </c>
      <c r="I12" s="162"/>
      <c r="J12" s="69" t="s">
        <v>99</v>
      </c>
      <c r="K12" s="120" t="s">
        <v>180</v>
      </c>
      <c r="L12" s="34" t="s">
        <v>351</v>
      </c>
      <c r="M12" s="149" t="s">
        <v>1</v>
      </c>
      <c r="N12" s="149"/>
      <c r="O12" s="172"/>
      <c r="P12" s="20"/>
    </row>
    <row r="13" spans="1:16" ht="72" customHeight="1" x14ac:dyDescent="0.2">
      <c r="A13" s="107">
        <f>Schedule!A23</f>
        <v>19</v>
      </c>
      <c r="B13" s="108">
        <f>Schedule!B23</f>
        <v>45716</v>
      </c>
      <c r="C13" s="109">
        <f>Schedule!C23</f>
        <v>45716</v>
      </c>
      <c r="D13" s="110" t="str">
        <f>Schedule!D23</f>
        <v>B</v>
      </c>
      <c r="E13" s="111">
        <f>Schedule!E23</f>
        <v>0.54166666666666663</v>
      </c>
      <c r="F13" s="111">
        <f>Schedule!F23</f>
        <v>0.79166666666666663</v>
      </c>
      <c r="G13" s="108" t="str">
        <f>Schedule!G23</f>
        <v>Punta Arenas</v>
      </c>
      <c r="H13" s="108" t="str">
        <f>Schedule!H23</f>
        <v>CLPUQ</v>
      </c>
      <c r="I13" s="155" t="s">
        <v>91</v>
      </c>
      <c r="J13" s="69" t="s">
        <v>100</v>
      </c>
      <c r="K13" s="147" t="s">
        <v>1</v>
      </c>
      <c r="L13" s="34" t="s">
        <v>352</v>
      </c>
      <c r="M13" s="149" t="s">
        <v>1</v>
      </c>
      <c r="N13" s="149"/>
      <c r="O13" s="170" t="s">
        <v>338</v>
      </c>
      <c r="P13" s="20"/>
    </row>
    <row r="14" spans="1:16" ht="72" customHeight="1" x14ac:dyDescent="0.2">
      <c r="A14" s="107">
        <f>Schedule!A27</f>
        <v>23</v>
      </c>
      <c r="B14" s="108">
        <f>Schedule!B27</f>
        <v>45720</v>
      </c>
      <c r="C14" s="109">
        <f>Schedule!C27</f>
        <v>45720</v>
      </c>
      <c r="D14" s="110" t="str">
        <f>Schedule!D27</f>
        <v>A</v>
      </c>
      <c r="E14" s="111">
        <f>Schedule!E27</f>
        <v>0.3125</v>
      </c>
      <c r="F14" s="111">
        <f>Schedule!F27</f>
        <v>0.83333333333333337</v>
      </c>
      <c r="G14" s="108" t="str">
        <f>Schedule!G27</f>
        <v>Castro, Chiloe Island</v>
      </c>
      <c r="H14" s="108" t="str">
        <f>Schedule!H27</f>
        <v>CLWCA</v>
      </c>
      <c r="I14" s="156"/>
      <c r="J14" s="146" t="s">
        <v>319</v>
      </c>
      <c r="K14" s="147" t="s">
        <v>1</v>
      </c>
      <c r="L14" s="34" t="s">
        <v>353</v>
      </c>
      <c r="M14" s="149" t="s">
        <v>357</v>
      </c>
      <c r="N14" s="149"/>
      <c r="O14" s="171"/>
      <c r="P14" s="20"/>
    </row>
    <row r="15" spans="1:16" ht="72" customHeight="1" x14ac:dyDescent="0.2">
      <c r="A15" s="107">
        <f>Schedule!A28</f>
        <v>24</v>
      </c>
      <c r="B15" s="108">
        <f>Schedule!B28</f>
        <v>45721</v>
      </c>
      <c r="C15" s="109">
        <f>Schedule!C28</f>
        <v>45721</v>
      </c>
      <c r="D15" s="118" t="str">
        <f>Schedule!D28</f>
        <v>A/B</v>
      </c>
      <c r="E15" s="111">
        <f>Schedule!E28</f>
        <v>0.29166666666666669</v>
      </c>
      <c r="F15" s="111">
        <f>Schedule!F28</f>
        <v>0.75</v>
      </c>
      <c r="G15" s="108" t="str">
        <f>Schedule!G28</f>
        <v>Puerto Montt</v>
      </c>
      <c r="H15" s="108" t="str">
        <f>Schedule!H28</f>
        <v>CLPMC</v>
      </c>
      <c r="I15" s="156"/>
      <c r="J15" s="146" t="s">
        <v>320</v>
      </c>
      <c r="K15" s="54" t="s">
        <v>102</v>
      </c>
      <c r="L15" s="34" t="s">
        <v>354</v>
      </c>
      <c r="M15" s="149" t="s">
        <v>357</v>
      </c>
      <c r="N15" s="149"/>
      <c r="O15" s="171"/>
      <c r="P15" s="20"/>
    </row>
    <row r="16" spans="1:16" ht="72" customHeight="1" x14ac:dyDescent="0.2">
      <c r="A16" s="102">
        <f>Schedule!A30</f>
        <v>1</v>
      </c>
      <c r="B16" s="103">
        <f>Schedule!B30</f>
        <v>45723</v>
      </c>
      <c r="C16" s="104">
        <f>Schedule!C30</f>
        <v>45723</v>
      </c>
      <c r="D16" s="105" t="str">
        <f>Schedule!D30</f>
        <v>B</v>
      </c>
      <c r="E16" s="106">
        <f>Schedule!E30</f>
        <v>0.375</v>
      </c>
      <c r="F16" s="106" t="str">
        <f>Schedule!F30</f>
        <v>-</v>
      </c>
      <c r="G16" s="103" t="str">
        <f>Schedule!G30</f>
        <v>SAN ANTONIO</v>
      </c>
      <c r="H16" s="103" t="str">
        <f>Schedule!H30</f>
        <v>CLSAI</v>
      </c>
      <c r="I16" s="157"/>
      <c r="J16" s="69" t="s">
        <v>101</v>
      </c>
      <c r="K16" s="147" t="s">
        <v>1</v>
      </c>
      <c r="L16" s="34" t="s">
        <v>355</v>
      </c>
      <c r="M16" s="149" t="s">
        <v>358</v>
      </c>
      <c r="N16" s="149" t="s">
        <v>361</v>
      </c>
      <c r="O16" s="172"/>
      <c r="P16" s="20"/>
    </row>
    <row r="17" spans="12:12" x14ac:dyDescent="0.2">
      <c r="L17" t="s">
        <v>356</v>
      </c>
    </row>
  </sheetData>
  <sheetProtection formatColumns="0" formatRows="0" selectLockedCells="1" sort="0" autoFilter="0"/>
  <autoFilter ref="A1:P16" xr:uid="{689437D9-0936-4D39-8CC0-6D899B928D87}"/>
  <mergeCells count="15">
    <mergeCell ref="I13:I16"/>
    <mergeCell ref="P2:P3"/>
    <mergeCell ref="J2:J3"/>
    <mergeCell ref="J9:J10"/>
    <mergeCell ref="I7:I8"/>
    <mergeCell ref="I9:I12"/>
    <mergeCell ref="I2:I6"/>
    <mergeCell ref="M2:M3"/>
    <mergeCell ref="M9:M10"/>
    <mergeCell ref="L2:L3"/>
    <mergeCell ref="O2:O6"/>
    <mergeCell ref="O7:O8"/>
    <mergeCell ref="O9:O12"/>
    <mergeCell ref="O13:O16"/>
    <mergeCell ref="N9:N10"/>
  </mergeCells>
  <pageMargins left="0.23622047244094491" right="0.23622047244094491" top="0.74803149606299213" bottom="0.74803149606299213" header="0.31496062992125984" footer="0.31496062992125984"/>
  <pageSetup paperSize="9" scale="5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7404-3E65-4A96-87A8-D5AF02DFE1FF}">
  <sheetPr>
    <pageSetUpPr fitToPage="1"/>
  </sheetPr>
  <dimension ref="A1:K26"/>
  <sheetViews>
    <sheetView zoomScale="143" zoomScaleNormal="85" workbookViewId="0">
      <selection activeCell="I5" sqref="I5"/>
    </sheetView>
  </sheetViews>
  <sheetFormatPr defaultColWidth="8.85546875" defaultRowHeight="12.75" x14ac:dyDescent="0.2"/>
  <cols>
    <col min="1" max="1" width="6.140625" style="112" customWidth="1"/>
    <col min="2" max="2" width="13.42578125" style="112" customWidth="1"/>
    <col min="3" max="3" width="8.28515625" style="112" customWidth="1"/>
    <col min="4" max="4" width="10.140625" style="112" customWidth="1"/>
    <col min="5" max="5" width="9.28515625" style="112" bestFit="1" customWidth="1"/>
    <col min="6" max="6" width="9.140625" style="112"/>
    <col min="7" max="7" width="18.85546875" style="113" customWidth="1"/>
    <col min="8" max="8" width="13.42578125" style="112" customWidth="1"/>
    <col min="9" max="11" width="26.7109375" style="4" customWidth="1"/>
  </cols>
  <sheetData>
    <row r="1" spans="1:11" ht="35.25" customHeight="1" x14ac:dyDescent="0.2">
      <c r="A1" s="99" t="s">
        <v>34</v>
      </c>
      <c r="B1" s="99" t="s">
        <v>2</v>
      </c>
      <c r="C1" s="100" t="s">
        <v>3</v>
      </c>
      <c r="D1" s="101" t="s">
        <v>22</v>
      </c>
      <c r="E1" s="101" t="s">
        <v>5</v>
      </c>
      <c r="F1" s="101" t="s">
        <v>6</v>
      </c>
      <c r="G1" s="101" t="s">
        <v>23</v>
      </c>
      <c r="H1" s="101" t="s">
        <v>7</v>
      </c>
      <c r="I1" s="18" t="s">
        <v>25</v>
      </c>
      <c r="J1" s="18" t="s">
        <v>26</v>
      </c>
      <c r="K1" s="18" t="s">
        <v>27</v>
      </c>
    </row>
    <row r="2" spans="1:11" s="5" customFormat="1" ht="30" customHeight="1" thickBot="1" x14ac:dyDescent="0.25">
      <c r="A2" s="102">
        <f>Schedule!A5</f>
        <v>1</v>
      </c>
      <c r="B2" s="103">
        <f>Schedule!B5</f>
        <v>45699</v>
      </c>
      <c r="C2" s="104">
        <f>Schedule!C5</f>
        <v>45699</v>
      </c>
      <c r="D2" s="105" t="str">
        <f>Schedule!D5</f>
        <v>B</v>
      </c>
      <c r="E2" s="106" t="str">
        <f>Schedule!E5</f>
        <v>-</v>
      </c>
      <c r="F2" s="106" t="str">
        <f>Schedule!F5</f>
        <v>-</v>
      </c>
      <c r="G2" s="127" t="str">
        <f>Schedule!G5</f>
        <v>RIO DE JANEIRO</v>
      </c>
      <c r="H2" s="128" t="str">
        <f>Schedule!H5</f>
        <v>BRRIO</v>
      </c>
      <c r="I2" s="146"/>
      <c r="J2" s="146" t="s">
        <v>328</v>
      </c>
      <c r="K2" s="146" t="s">
        <v>321</v>
      </c>
    </row>
    <row r="3" spans="1:11" ht="30" customHeight="1" x14ac:dyDescent="0.2">
      <c r="A3" s="107">
        <f>Schedule!A6</f>
        <v>2</v>
      </c>
      <c r="B3" s="108">
        <f>Schedule!B6</f>
        <v>45700</v>
      </c>
      <c r="C3" s="109">
        <f>Schedule!C6</f>
        <v>45700</v>
      </c>
      <c r="D3" s="110" t="str">
        <f>Schedule!D6</f>
        <v>B</v>
      </c>
      <c r="E3" s="111" t="str">
        <f>Schedule!E6</f>
        <v>-</v>
      </c>
      <c r="F3" s="111">
        <f>Schedule!F6</f>
        <v>0.83333333333333337</v>
      </c>
      <c r="G3" s="123" t="str">
        <f>Schedule!G6</f>
        <v>Rio de Janeiro</v>
      </c>
      <c r="H3" s="125" t="str">
        <f>Schedule!H6</f>
        <v>BRRIO</v>
      </c>
      <c r="I3" s="146" t="s">
        <v>153</v>
      </c>
      <c r="J3" s="146" t="s">
        <v>330</v>
      </c>
      <c r="K3" s="146" t="s">
        <v>322</v>
      </c>
    </row>
    <row r="4" spans="1:11" ht="30" customHeight="1" x14ac:dyDescent="0.2">
      <c r="A4" s="107">
        <f>Schedule!A7</f>
        <v>3</v>
      </c>
      <c r="B4" s="108">
        <f>Schedule!B7</f>
        <v>45701</v>
      </c>
      <c r="C4" s="109">
        <f>Schedule!C7</f>
        <v>45701</v>
      </c>
      <c r="D4" s="110" t="str">
        <f>Schedule!D7</f>
        <v>A</v>
      </c>
      <c r="E4" s="111">
        <f>Schedule!E7</f>
        <v>0.33333333333333331</v>
      </c>
      <c r="F4" s="111">
        <f>Schedule!F7</f>
        <v>0.6875</v>
      </c>
      <c r="G4" s="123" t="str">
        <f>Schedule!G7</f>
        <v>Ilhabela</v>
      </c>
      <c r="H4" s="129" t="str">
        <f>Schedule!H7</f>
        <v>BRIBE</v>
      </c>
      <c r="I4" s="146"/>
      <c r="J4" s="146"/>
      <c r="K4" s="146"/>
    </row>
    <row r="5" spans="1:11" ht="30" customHeight="1" x14ac:dyDescent="0.2">
      <c r="A5" s="107">
        <f>Schedule!A8</f>
        <v>4</v>
      </c>
      <c r="B5" s="108">
        <f>Schedule!B8</f>
        <v>45702</v>
      </c>
      <c r="C5" s="109">
        <f>Schedule!C8</f>
        <v>45702</v>
      </c>
      <c r="D5" s="110" t="str">
        <f>Schedule!D8</f>
        <v>A</v>
      </c>
      <c r="E5" s="111">
        <f>Schedule!E8</f>
        <v>0.52083333333333337</v>
      </c>
      <c r="F5" s="111">
        <f>Schedule!F8</f>
        <v>0.95833333333333337</v>
      </c>
      <c r="G5" s="123" t="str">
        <f>Schedule!G8</f>
        <v>Porto Belo</v>
      </c>
      <c r="H5" s="141" t="str">
        <f>Schedule!H8</f>
        <v>BRPBO</v>
      </c>
      <c r="I5" s="146" t="s">
        <v>323</v>
      </c>
      <c r="J5" s="146"/>
      <c r="K5" s="146"/>
    </row>
    <row r="6" spans="1:11" ht="30" customHeight="1" x14ac:dyDescent="0.2">
      <c r="A6" s="107">
        <f>Schedule!A9</f>
        <v>5</v>
      </c>
      <c r="B6" s="108">
        <f>Schedule!B9</f>
        <v>45703</v>
      </c>
      <c r="C6" s="109">
        <f>Schedule!C9</f>
        <v>45703</v>
      </c>
      <c r="D6" s="110" t="str">
        <f>Schedule!D9</f>
        <v>C</v>
      </c>
      <c r="E6" s="111" t="str">
        <f>Schedule!E9</f>
        <v>-</v>
      </c>
      <c r="F6" s="111" t="str">
        <f>Schedule!F9</f>
        <v>-</v>
      </c>
      <c r="G6" s="123" t="str">
        <f>Schedule!G9</f>
        <v>At sea</v>
      </c>
      <c r="H6" s="125" t="str">
        <f>Schedule!H9</f>
        <v>-</v>
      </c>
      <c r="I6" s="146"/>
      <c r="J6" s="146"/>
      <c r="K6" s="146"/>
    </row>
    <row r="7" spans="1:11" ht="30" customHeight="1" thickBot="1" x14ac:dyDescent="0.25">
      <c r="A7" s="107">
        <f>Schedule!A10</f>
        <v>6</v>
      </c>
      <c r="B7" s="108">
        <f>Schedule!B10</f>
        <v>45704</v>
      </c>
      <c r="C7" s="109">
        <f>Schedule!C10</f>
        <v>45704</v>
      </c>
      <c r="D7" s="110" t="str">
        <f>Schedule!D10</f>
        <v>B</v>
      </c>
      <c r="E7" s="111">
        <f>Schedule!E10</f>
        <v>0.33333333333333331</v>
      </c>
      <c r="F7" s="111">
        <f>Schedule!F10</f>
        <v>0.58333333333333337</v>
      </c>
      <c r="G7" s="123" t="str">
        <f>Schedule!G10</f>
        <v>Rio Grande</v>
      </c>
      <c r="H7" s="142" t="str">
        <f>Schedule!H10</f>
        <v>BRRIG</v>
      </c>
      <c r="I7" s="146"/>
      <c r="J7" s="146" t="s">
        <v>327</v>
      </c>
      <c r="K7" s="146"/>
    </row>
    <row r="8" spans="1:11" ht="30" customHeight="1" x14ac:dyDescent="0.2">
      <c r="A8" s="107">
        <f>Schedule!A11</f>
        <v>7</v>
      </c>
      <c r="B8" s="108">
        <f>Schedule!B11</f>
        <v>45705</v>
      </c>
      <c r="C8" s="109">
        <f>Schedule!C11</f>
        <v>45705</v>
      </c>
      <c r="D8" s="110" t="str">
        <f>Schedule!D11</f>
        <v>A</v>
      </c>
      <c r="E8" s="111">
        <f>Schedule!E11</f>
        <v>0.375</v>
      </c>
      <c r="F8" s="111">
        <f>Schedule!F11</f>
        <v>0.875</v>
      </c>
      <c r="G8" s="123" t="str">
        <f>Schedule!G11</f>
        <v>Punta del Este</v>
      </c>
      <c r="H8" s="124" t="str">
        <f>Schedule!H11</f>
        <v>UYPDP</v>
      </c>
      <c r="I8" s="146"/>
      <c r="J8" s="146"/>
      <c r="K8" s="146" t="s">
        <v>341</v>
      </c>
    </row>
    <row r="9" spans="1:11" ht="30" customHeight="1" x14ac:dyDescent="0.2">
      <c r="A9" s="107">
        <f>Schedule!A12</f>
        <v>8</v>
      </c>
      <c r="B9" s="108">
        <f>Schedule!B12</f>
        <v>45706</v>
      </c>
      <c r="C9" s="109">
        <f>Schedule!C12</f>
        <v>45706</v>
      </c>
      <c r="D9" s="110" t="str">
        <f>Schedule!D12</f>
        <v>B</v>
      </c>
      <c r="E9" s="111">
        <f>Schedule!E12</f>
        <v>0.25</v>
      </c>
      <c r="F9" s="111">
        <f>Schedule!F12</f>
        <v>0.75</v>
      </c>
      <c r="G9" s="123" t="str">
        <f>Schedule!G12</f>
        <v>Montevideo</v>
      </c>
      <c r="H9" s="125" t="str">
        <f>Schedule!H12</f>
        <v>UYMVD</v>
      </c>
      <c r="I9" s="146" t="s">
        <v>153</v>
      </c>
      <c r="J9" s="146"/>
      <c r="K9" s="146"/>
    </row>
    <row r="10" spans="1:11" ht="30" customHeight="1" x14ac:dyDescent="0.2">
      <c r="A10" s="107">
        <f>Schedule!A13</f>
        <v>9</v>
      </c>
      <c r="B10" s="108">
        <f>Schedule!B13</f>
        <v>45707</v>
      </c>
      <c r="C10" s="109">
        <f>Schedule!C13</f>
        <v>45707</v>
      </c>
      <c r="D10" s="110" t="str">
        <f>Schedule!D13</f>
        <v>B</v>
      </c>
      <c r="E10" s="111">
        <f>Schedule!E13</f>
        <v>0.33333333333333331</v>
      </c>
      <c r="F10" s="111" t="str">
        <f>Schedule!F13</f>
        <v>-</v>
      </c>
      <c r="G10" s="123" t="str">
        <f>Schedule!G13</f>
        <v>Buenos Aires</v>
      </c>
      <c r="H10" s="125" t="str">
        <f>Schedule!H13</f>
        <v>ARBUE</v>
      </c>
      <c r="I10" s="146"/>
      <c r="J10" s="146"/>
      <c r="K10" s="146"/>
    </row>
    <row r="11" spans="1:11" ht="30" customHeight="1" x14ac:dyDescent="0.2">
      <c r="A11" s="107">
        <f>Schedule!A14</f>
        <v>10</v>
      </c>
      <c r="B11" s="108">
        <f>Schedule!B14</f>
        <v>45708</v>
      </c>
      <c r="C11" s="109">
        <f>Schedule!C14</f>
        <v>45708</v>
      </c>
      <c r="D11" s="110" t="str">
        <f>Schedule!D14</f>
        <v>B</v>
      </c>
      <c r="E11" s="111" t="str">
        <f>Schedule!E14</f>
        <v>-</v>
      </c>
      <c r="F11" s="111">
        <f>Schedule!F14</f>
        <v>0.75</v>
      </c>
      <c r="G11" s="123" t="str">
        <f>Schedule!G14</f>
        <v>Buenos Aires</v>
      </c>
      <c r="H11" s="125" t="str">
        <f>Schedule!H14</f>
        <v>ARBUE</v>
      </c>
      <c r="I11" s="146"/>
      <c r="J11" s="146"/>
      <c r="K11" s="146"/>
    </row>
    <row r="12" spans="1:11" ht="30" customHeight="1" x14ac:dyDescent="0.2">
      <c r="A12" s="107">
        <f>Schedule!A15</f>
        <v>11</v>
      </c>
      <c r="B12" s="108">
        <f>Schedule!B15</f>
        <v>45709</v>
      </c>
      <c r="C12" s="109">
        <f>Schedule!C15</f>
        <v>45709</v>
      </c>
      <c r="D12" s="110" t="str">
        <f>Schedule!D15</f>
        <v>C</v>
      </c>
      <c r="E12" s="111" t="str">
        <f>Schedule!E15</f>
        <v>-</v>
      </c>
      <c r="F12" s="111" t="str">
        <f>Schedule!F15</f>
        <v>-</v>
      </c>
      <c r="G12" s="123" t="str">
        <f>Schedule!G15</f>
        <v>At sea</v>
      </c>
      <c r="H12" s="125" t="str">
        <f>Schedule!H15</f>
        <v>-</v>
      </c>
      <c r="I12" s="146" t="s">
        <v>331</v>
      </c>
      <c r="J12" s="146" t="s">
        <v>325</v>
      </c>
      <c r="K12" s="146"/>
    </row>
    <row r="13" spans="1:11" ht="30" customHeight="1" x14ac:dyDescent="0.2">
      <c r="A13" s="107">
        <f>Schedule!A16</f>
        <v>12</v>
      </c>
      <c r="B13" s="108">
        <f>Schedule!B16</f>
        <v>45710</v>
      </c>
      <c r="C13" s="109">
        <f>Schedule!C16</f>
        <v>45710</v>
      </c>
      <c r="D13" s="110" t="str">
        <f>Schedule!D16</f>
        <v>C</v>
      </c>
      <c r="E13" s="111" t="str">
        <f>Schedule!E16</f>
        <v>-</v>
      </c>
      <c r="F13" s="111" t="str">
        <f>Schedule!F16</f>
        <v>-</v>
      </c>
      <c r="G13" s="123" t="str">
        <f>Schedule!G16</f>
        <v>At sea</v>
      </c>
      <c r="H13" s="125" t="str">
        <f>Schedule!H16</f>
        <v>-</v>
      </c>
      <c r="I13" s="146" t="s">
        <v>340</v>
      </c>
      <c r="J13" s="146"/>
      <c r="K13" s="146"/>
    </row>
    <row r="14" spans="1:11" ht="30" customHeight="1" x14ac:dyDescent="0.2">
      <c r="A14" s="107">
        <f>Schedule!A17</f>
        <v>13</v>
      </c>
      <c r="B14" s="108">
        <f>Schedule!B17</f>
        <v>45711</v>
      </c>
      <c r="C14" s="109">
        <f>Schedule!C17</f>
        <v>45711</v>
      </c>
      <c r="D14" s="110" t="str">
        <f>Schedule!D17</f>
        <v>B</v>
      </c>
      <c r="E14" s="111">
        <f>Schedule!E17</f>
        <v>0.29166666666666669</v>
      </c>
      <c r="F14" s="111">
        <f>Schedule!F17</f>
        <v>0.79166666666666663</v>
      </c>
      <c r="G14" s="123" t="str">
        <f>Schedule!G17</f>
        <v>Puerto Madryn</v>
      </c>
      <c r="H14" s="125" t="str">
        <f>Schedule!H17</f>
        <v>ARPMY</v>
      </c>
      <c r="I14" s="146" t="s">
        <v>153</v>
      </c>
      <c r="J14" s="146"/>
      <c r="K14" s="146"/>
    </row>
    <row r="15" spans="1:11" ht="30" customHeight="1" x14ac:dyDescent="0.2">
      <c r="A15" s="107">
        <f>Schedule!A18</f>
        <v>14</v>
      </c>
      <c r="B15" s="108">
        <f>Schedule!B18</f>
        <v>45712</v>
      </c>
      <c r="C15" s="109">
        <f>Schedule!C18</f>
        <v>45712</v>
      </c>
      <c r="D15" s="110" t="str">
        <f>Schedule!D18</f>
        <v>C</v>
      </c>
      <c r="E15" s="111" t="str">
        <f>Schedule!E18</f>
        <v>-</v>
      </c>
      <c r="F15" s="111" t="str">
        <f>Schedule!F18</f>
        <v>-</v>
      </c>
      <c r="G15" s="123" t="str">
        <f>Schedule!G18</f>
        <v>At sea</v>
      </c>
      <c r="H15" s="125" t="str">
        <f>Schedule!H18</f>
        <v>-</v>
      </c>
      <c r="I15" s="146"/>
      <c r="J15" s="146"/>
      <c r="K15" s="146"/>
    </row>
    <row r="16" spans="1:11" ht="30" customHeight="1" x14ac:dyDescent="0.2">
      <c r="A16" s="107">
        <f>Schedule!A19</f>
        <v>15</v>
      </c>
      <c r="B16" s="108">
        <f>Schedule!B19</f>
        <v>45713</v>
      </c>
      <c r="C16" s="109">
        <f>Schedule!C19</f>
        <v>45713</v>
      </c>
      <c r="D16" s="110" t="str">
        <f>Schedule!D19</f>
        <v>C</v>
      </c>
      <c r="E16" s="111" t="str">
        <f>Schedule!E19</f>
        <v>-</v>
      </c>
      <c r="F16" s="111" t="str">
        <f>Schedule!F19</f>
        <v>-</v>
      </c>
      <c r="G16" s="123" t="str">
        <f>Schedule!G19</f>
        <v>At sea</v>
      </c>
      <c r="H16" s="125" t="str">
        <f>Schedule!H19</f>
        <v>-</v>
      </c>
      <c r="I16" s="146"/>
      <c r="J16" s="146" t="s">
        <v>333</v>
      </c>
      <c r="K16" s="146"/>
    </row>
    <row r="17" spans="1:11" ht="30" customHeight="1" thickBot="1" x14ac:dyDescent="0.25">
      <c r="A17" s="107">
        <f>Schedule!A20</f>
        <v>16</v>
      </c>
      <c r="B17" s="108">
        <f>Schedule!B20</f>
        <v>45714</v>
      </c>
      <c r="C17" s="109">
        <f>Schedule!C20</f>
        <v>45714</v>
      </c>
      <c r="D17" s="110" t="str">
        <f>Schedule!D20</f>
        <v>B</v>
      </c>
      <c r="E17" s="111">
        <f>Schedule!E20</f>
        <v>0.3125</v>
      </c>
      <c r="F17" s="111">
        <f>Schedule!F20</f>
        <v>0.83333333333333337</v>
      </c>
      <c r="G17" s="123" t="str">
        <f>Schedule!G20</f>
        <v>Ushuaia</v>
      </c>
      <c r="H17" s="126" t="str">
        <f>Schedule!H20</f>
        <v>ARUSH</v>
      </c>
      <c r="I17" s="146" t="s">
        <v>334</v>
      </c>
      <c r="J17" s="146"/>
      <c r="K17" s="146"/>
    </row>
    <row r="18" spans="1:11" ht="30" customHeight="1" x14ac:dyDescent="0.2">
      <c r="A18" s="107">
        <f>Schedule!A21</f>
        <v>17</v>
      </c>
      <c r="B18" s="108">
        <f>Schedule!B21</f>
        <v>45714</v>
      </c>
      <c r="C18" s="109">
        <f>Schedule!C21</f>
        <v>45714</v>
      </c>
      <c r="D18" s="110" t="str">
        <f>Schedule!D21</f>
        <v>A</v>
      </c>
      <c r="E18" s="111">
        <f>Schedule!E21</f>
        <v>0.94791666666666663</v>
      </c>
      <c r="F18" s="111">
        <f>Schedule!F21</f>
        <v>0.98958333333333337</v>
      </c>
      <c r="G18" s="123" t="str">
        <f>Schedule!G21</f>
        <v>Puerto Williams - TECH STOP</v>
      </c>
      <c r="H18" s="129" t="str">
        <f>Schedule!H21</f>
        <v>CLWPU</v>
      </c>
      <c r="I18" s="146"/>
      <c r="J18" s="146"/>
      <c r="K18" s="146"/>
    </row>
    <row r="19" spans="1:11" ht="30" customHeight="1" x14ac:dyDescent="0.2">
      <c r="A19" s="107">
        <f>Schedule!A22</f>
        <v>18</v>
      </c>
      <c r="B19" s="108">
        <f>Schedule!B22</f>
        <v>45715</v>
      </c>
      <c r="C19" s="109">
        <f>Schedule!C22</f>
        <v>45715</v>
      </c>
      <c r="D19" s="110" t="str">
        <f>Schedule!D22</f>
        <v>C</v>
      </c>
      <c r="E19" s="111" t="str">
        <f>Schedule!E22</f>
        <v>-</v>
      </c>
      <c r="F19" s="111" t="str">
        <f>Schedule!F22</f>
        <v>-</v>
      </c>
      <c r="G19" s="123" t="str">
        <f>Schedule!G22</f>
        <v>Cape Horn - Cruising Terra del Fuego</v>
      </c>
      <c r="H19" s="125" t="str">
        <f>Schedule!H22</f>
        <v>-</v>
      </c>
      <c r="I19" s="146" t="s">
        <v>329</v>
      </c>
      <c r="J19" s="146"/>
      <c r="K19" s="146"/>
    </row>
    <row r="20" spans="1:11" ht="30" customHeight="1" x14ac:dyDescent="0.2">
      <c r="A20" s="107">
        <f>Schedule!A23</f>
        <v>19</v>
      </c>
      <c r="B20" s="108">
        <f>Schedule!B23</f>
        <v>45716</v>
      </c>
      <c r="C20" s="109">
        <f>Schedule!C23</f>
        <v>45716</v>
      </c>
      <c r="D20" s="110" t="str">
        <f>Schedule!D23</f>
        <v>B</v>
      </c>
      <c r="E20" s="111">
        <f>Schedule!E23</f>
        <v>0.54166666666666663</v>
      </c>
      <c r="F20" s="111">
        <f>Schedule!F23</f>
        <v>0.79166666666666663</v>
      </c>
      <c r="G20" s="123" t="str">
        <f>Schedule!G23</f>
        <v>Punta Arenas</v>
      </c>
      <c r="H20" s="125" t="str">
        <f>Schedule!H23</f>
        <v>CLPUQ</v>
      </c>
      <c r="I20" s="146"/>
      <c r="J20" s="146"/>
      <c r="K20" s="146"/>
    </row>
    <row r="21" spans="1:11" ht="30" customHeight="1" x14ac:dyDescent="0.2">
      <c r="A21" s="107">
        <f>Schedule!A24</f>
        <v>20</v>
      </c>
      <c r="B21" s="108">
        <f>Schedule!B24</f>
        <v>45717</v>
      </c>
      <c r="C21" s="109">
        <f>Schedule!C24</f>
        <v>45717</v>
      </c>
      <c r="D21" s="110" t="str">
        <f>Schedule!D24</f>
        <v>C</v>
      </c>
      <c r="E21" s="111" t="str">
        <f>Schedule!E24</f>
        <v>-</v>
      </c>
      <c r="F21" s="111" t="str">
        <f>Schedule!F24</f>
        <v>-</v>
      </c>
      <c r="G21" s="123" t="str">
        <f>Schedule!G24</f>
        <v>Cruising Chilenian Fjords</v>
      </c>
      <c r="H21" s="125" t="str">
        <f>Schedule!H24</f>
        <v>-</v>
      </c>
      <c r="I21" s="146" t="s">
        <v>332</v>
      </c>
      <c r="J21" s="146"/>
      <c r="K21" s="146"/>
    </row>
    <row r="22" spans="1:11" ht="30" customHeight="1" x14ac:dyDescent="0.2">
      <c r="A22" s="107">
        <f>Schedule!A25</f>
        <v>21</v>
      </c>
      <c r="B22" s="108">
        <f>Schedule!B25</f>
        <v>45718</v>
      </c>
      <c r="C22" s="109">
        <f>Schedule!C25</f>
        <v>45718</v>
      </c>
      <c r="D22" s="110" t="str">
        <f>Schedule!D25</f>
        <v>C</v>
      </c>
      <c r="E22" s="111" t="str">
        <f>Schedule!E25</f>
        <v>-</v>
      </c>
      <c r="F22" s="111" t="str">
        <f>Schedule!F25</f>
        <v>-</v>
      </c>
      <c r="G22" s="123" t="str">
        <f>Schedule!G25</f>
        <v>Cruising Chilenian Fjords</v>
      </c>
      <c r="H22" s="125" t="str">
        <f>Schedule!H25</f>
        <v>-</v>
      </c>
      <c r="I22" s="146"/>
      <c r="J22" s="146" t="s">
        <v>326</v>
      </c>
      <c r="K22" s="146"/>
    </row>
    <row r="23" spans="1:11" ht="30" customHeight="1" x14ac:dyDescent="0.2">
      <c r="A23" s="107">
        <f>Schedule!A26</f>
        <v>22</v>
      </c>
      <c r="B23" s="108">
        <f>Schedule!B26</f>
        <v>45719</v>
      </c>
      <c r="C23" s="109">
        <f>Schedule!C26</f>
        <v>45719</v>
      </c>
      <c r="D23" s="110" t="str">
        <f>Schedule!D26</f>
        <v>C</v>
      </c>
      <c r="E23" s="111" t="str">
        <f>Schedule!E26</f>
        <v>-</v>
      </c>
      <c r="F23" s="111" t="str">
        <f>Schedule!F26</f>
        <v>-</v>
      </c>
      <c r="G23" s="123" t="str">
        <f>Schedule!G26</f>
        <v>Cruising Chilenian Fjords</v>
      </c>
      <c r="H23" s="125" t="str">
        <f>Schedule!H26</f>
        <v>-</v>
      </c>
      <c r="I23" s="146" t="s">
        <v>324</v>
      </c>
      <c r="J23" s="146"/>
      <c r="K23" s="146"/>
    </row>
    <row r="24" spans="1:11" ht="30" customHeight="1" x14ac:dyDescent="0.2">
      <c r="A24" s="107">
        <f>Schedule!A27</f>
        <v>23</v>
      </c>
      <c r="B24" s="108">
        <f>Schedule!B27</f>
        <v>45720</v>
      </c>
      <c r="C24" s="109">
        <f>Schedule!C27</f>
        <v>45720</v>
      </c>
      <c r="D24" s="110" t="str">
        <f>Schedule!D27</f>
        <v>A</v>
      </c>
      <c r="E24" s="111">
        <f>Schedule!E27</f>
        <v>0.3125</v>
      </c>
      <c r="F24" s="111">
        <f>Schedule!F27</f>
        <v>0.83333333333333337</v>
      </c>
      <c r="G24" s="123" t="str">
        <f>Schedule!G27</f>
        <v>Castro, Chiloe Island</v>
      </c>
      <c r="H24" s="125" t="str">
        <f>Schedule!H27</f>
        <v>CLWCA</v>
      </c>
      <c r="I24" s="146" t="s">
        <v>153</v>
      </c>
      <c r="J24" s="146"/>
      <c r="K24" s="146"/>
    </row>
    <row r="25" spans="1:11" ht="30" customHeight="1" x14ac:dyDescent="0.2">
      <c r="A25" s="107">
        <f>Schedule!A28</f>
        <v>24</v>
      </c>
      <c r="B25" s="108">
        <f>Schedule!B28</f>
        <v>45721</v>
      </c>
      <c r="C25" s="109">
        <f>Schedule!C28</f>
        <v>45721</v>
      </c>
      <c r="D25" s="110" t="str">
        <f>Schedule!D28</f>
        <v>A/B</v>
      </c>
      <c r="E25" s="111">
        <f>Schedule!E28</f>
        <v>0.29166666666666669</v>
      </c>
      <c r="F25" s="111">
        <f>Schedule!F28</f>
        <v>0.75</v>
      </c>
      <c r="G25" s="123" t="str">
        <f>Schedule!G28</f>
        <v>Puerto Montt</v>
      </c>
      <c r="H25" s="125" t="str">
        <f>Schedule!H28</f>
        <v>CLPMC</v>
      </c>
      <c r="I25" s="146"/>
      <c r="J25" s="146"/>
      <c r="K25" s="146"/>
    </row>
    <row r="26" spans="1:11" ht="30" customHeight="1" x14ac:dyDescent="0.2">
      <c r="A26" s="107">
        <f>Schedule!A29</f>
        <v>25</v>
      </c>
      <c r="B26" s="108">
        <f>Schedule!B29</f>
        <v>45722</v>
      </c>
      <c r="C26" s="109">
        <f>Schedule!C29</f>
        <v>45722</v>
      </c>
      <c r="D26" s="110" t="str">
        <f>Schedule!D29</f>
        <v>C</v>
      </c>
      <c r="E26" s="111" t="str">
        <f>Schedule!E29</f>
        <v>-</v>
      </c>
      <c r="F26" s="111" t="str">
        <f>Schedule!F29</f>
        <v>-</v>
      </c>
      <c r="G26" s="123" t="str">
        <f>Schedule!G29</f>
        <v>At sea</v>
      </c>
      <c r="H26" s="125" t="str">
        <f>Schedule!H29</f>
        <v>-</v>
      </c>
      <c r="I26" s="146"/>
      <c r="J26" s="146"/>
      <c r="K26" s="146"/>
    </row>
  </sheetData>
  <sheetProtection formatColumns="0" formatRows="0" selectLockedCells="1" sort="0" autoFilter="0"/>
  <pageMargins left="0.48" right="0.25" top="0.44" bottom="0.47" header="0.3" footer="0.3"/>
  <pageSetup paperSize="9" scale="78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133"/>
  <sheetViews>
    <sheetView zoomScale="130" zoomScaleNormal="130" workbookViewId="0">
      <selection activeCell="L99" sqref="L99"/>
    </sheetView>
  </sheetViews>
  <sheetFormatPr defaultColWidth="11.42578125" defaultRowHeight="12.75" x14ac:dyDescent="0.2"/>
  <cols>
    <col min="1" max="1" width="8.7109375" style="93" customWidth="1"/>
    <col min="2" max="2" width="9.85546875" style="94" bestFit="1" customWidth="1"/>
    <col min="3" max="3" width="9.42578125" style="94" bestFit="1" customWidth="1"/>
    <col min="4" max="4" width="9.42578125" style="95" bestFit="1" customWidth="1"/>
    <col min="5" max="5" width="7" style="96" bestFit="1" customWidth="1"/>
    <col min="6" max="6" width="7" style="97" bestFit="1" customWidth="1"/>
    <col min="7" max="7" width="17.140625" style="97" bestFit="1" customWidth="1"/>
    <col min="8" max="8" width="9.42578125" style="98" bestFit="1" customWidth="1"/>
    <col min="9" max="9" width="7.7109375" style="7" bestFit="1" customWidth="1"/>
    <col min="10" max="10" width="44.140625" style="7" customWidth="1"/>
    <col min="11" max="11" width="6.7109375" style="7" customWidth="1"/>
    <col min="12" max="12" width="6.7109375" style="12" customWidth="1"/>
    <col min="13" max="13" width="6.7109375" style="21" customWidth="1"/>
    <col min="14" max="15" width="6.7109375" style="9" customWidth="1"/>
    <col min="16" max="20" width="6.7109375" style="8" customWidth="1"/>
    <col min="21" max="21" width="20.42578125" style="8" customWidth="1"/>
    <col min="22" max="22" width="6.7109375" style="13" customWidth="1"/>
    <col min="23" max="23" width="22.42578125" style="7" customWidth="1"/>
    <col min="24" max="24" width="22.28515625" style="7" customWidth="1"/>
    <col min="25" max="16384" width="11.42578125" style="7"/>
  </cols>
  <sheetData>
    <row r="1" spans="1:43" s="32" customFormat="1" ht="24" customHeight="1" x14ac:dyDescent="0.2">
      <c r="A1" s="79" t="s">
        <v>103</v>
      </c>
      <c r="B1" s="79" t="s">
        <v>2</v>
      </c>
      <c r="C1" s="80" t="s">
        <v>3</v>
      </c>
      <c r="D1" s="81" t="s">
        <v>4</v>
      </c>
      <c r="E1" s="82" t="s">
        <v>5</v>
      </c>
      <c r="F1" s="82" t="s">
        <v>6</v>
      </c>
      <c r="G1" s="83" t="s">
        <v>23</v>
      </c>
      <c r="H1" s="83" t="s">
        <v>7</v>
      </c>
      <c r="I1" s="22" t="s">
        <v>8</v>
      </c>
      <c r="J1" s="22" t="s">
        <v>0</v>
      </c>
      <c r="K1" s="23" t="s">
        <v>21</v>
      </c>
      <c r="L1" s="24" t="s">
        <v>10</v>
      </c>
      <c r="M1" s="25" t="s">
        <v>12</v>
      </c>
      <c r="N1" s="25" t="s">
        <v>13</v>
      </c>
      <c r="O1" s="26" t="s">
        <v>9</v>
      </c>
      <c r="P1" s="27" t="s">
        <v>14</v>
      </c>
      <c r="Q1" s="27" t="s">
        <v>15</v>
      </c>
      <c r="R1" s="27" t="s">
        <v>16</v>
      </c>
      <c r="S1" s="27" t="s">
        <v>35</v>
      </c>
      <c r="T1" s="28" t="s">
        <v>17</v>
      </c>
      <c r="U1" s="29" t="s">
        <v>18</v>
      </c>
      <c r="V1" s="30" t="s">
        <v>19</v>
      </c>
      <c r="W1" s="29" t="s">
        <v>20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</row>
    <row r="2" spans="1:43" s="52" customFormat="1" ht="24.95" hidden="1" customHeight="1" x14ac:dyDescent="0.2">
      <c r="A2" s="84" t="s">
        <v>104</v>
      </c>
      <c r="B2" s="85" t="e">
        <f>Schedule!#REF!</f>
        <v>#REF!</v>
      </c>
      <c r="C2" s="86" t="e">
        <f>Schedule!#REF!</f>
        <v>#REF!</v>
      </c>
      <c r="D2" s="85" t="e">
        <f>Schedule!#REF!</f>
        <v>#REF!</v>
      </c>
      <c r="E2" s="87" t="e">
        <f>Schedule!#REF!</f>
        <v>#REF!</v>
      </c>
      <c r="F2" s="87" t="e">
        <f>Schedule!#REF!</f>
        <v>#REF!</v>
      </c>
      <c r="G2" s="85" t="e">
        <f>Schedule!#REF!</f>
        <v>#REF!</v>
      </c>
      <c r="H2" s="85" t="e">
        <f>Schedule!#REF!</f>
        <v>#REF!</v>
      </c>
      <c r="I2" s="42" t="s">
        <v>162</v>
      </c>
      <c r="J2" s="52" t="s">
        <v>105</v>
      </c>
      <c r="K2" s="43">
        <v>89</v>
      </c>
      <c r="L2" s="44">
        <v>0.60416666666666663</v>
      </c>
      <c r="M2" s="45">
        <f>Table1[[#This Row],[Depart]]+Table1[[#This Row],[Dur''n]]</f>
        <v>0.77083333333333326</v>
      </c>
      <c r="N2" s="45">
        <v>0.16666666666666666</v>
      </c>
      <c r="O2" s="46">
        <v>66</v>
      </c>
      <c r="P2" s="47"/>
      <c r="Q2" s="48"/>
      <c r="R2" s="48"/>
      <c r="S2" s="49">
        <v>100</v>
      </c>
      <c r="T2" s="49"/>
      <c r="U2" s="50"/>
      <c r="V2" s="51"/>
      <c r="W2" s="42"/>
    </row>
    <row r="3" spans="1:43" s="52" customFormat="1" ht="24.95" hidden="1" customHeight="1" x14ac:dyDescent="0.2">
      <c r="A3" s="84" t="s">
        <v>104</v>
      </c>
      <c r="B3" s="85" t="e">
        <f>Schedule!#REF!</f>
        <v>#REF!</v>
      </c>
      <c r="C3" s="86" t="e">
        <f>Schedule!#REF!</f>
        <v>#REF!</v>
      </c>
      <c r="D3" s="85" t="e">
        <f>Schedule!#REF!</f>
        <v>#REF!</v>
      </c>
      <c r="E3" s="87" t="e">
        <f>Schedule!#REF!</f>
        <v>#REF!</v>
      </c>
      <c r="F3" s="87" t="e">
        <f>Schedule!#REF!</f>
        <v>#REF!</v>
      </c>
      <c r="G3" s="85" t="e">
        <f>Schedule!#REF!</f>
        <v>#REF!</v>
      </c>
      <c r="H3" s="85" t="e">
        <f>Schedule!#REF!</f>
        <v>#REF!</v>
      </c>
      <c r="I3" s="42" t="s">
        <v>163</v>
      </c>
      <c r="J3" s="52" t="s">
        <v>106</v>
      </c>
      <c r="K3" s="43">
        <v>75</v>
      </c>
      <c r="L3" s="44">
        <v>0.375</v>
      </c>
      <c r="M3" s="45">
        <f>Table1[[#This Row],[Depart]]+Table1[[#This Row],[Dur''n]]</f>
        <v>0.54166666666666663</v>
      </c>
      <c r="N3" s="45">
        <v>0.16666666666666666</v>
      </c>
      <c r="O3" s="46">
        <v>74</v>
      </c>
      <c r="P3" s="47"/>
      <c r="Q3" s="48"/>
      <c r="R3" s="48"/>
      <c r="S3" s="49">
        <v>100</v>
      </c>
      <c r="T3" s="49"/>
      <c r="U3" s="50"/>
      <c r="V3" s="51"/>
      <c r="W3" s="42"/>
    </row>
    <row r="4" spans="1:43" s="139" customFormat="1" ht="24.95" hidden="1" customHeight="1" x14ac:dyDescent="0.2">
      <c r="A4" s="88">
        <v>129.12700000000001</v>
      </c>
      <c r="B4" s="89">
        <f>Schedule!B$5</f>
        <v>45699</v>
      </c>
      <c r="C4" s="90">
        <f>Schedule!C$5</f>
        <v>45699</v>
      </c>
      <c r="D4" s="89" t="str">
        <f>Schedule!D$5</f>
        <v>B</v>
      </c>
      <c r="E4" s="89" t="str">
        <f>Schedule!E$5</f>
        <v>-</v>
      </c>
      <c r="F4" s="89" t="str">
        <f>Schedule!F$5</f>
        <v>-</v>
      </c>
      <c r="G4" s="89" t="str">
        <f>Schedule!G$5</f>
        <v>RIO DE JANEIRO</v>
      </c>
      <c r="H4" s="89" t="str">
        <f>Schedule!H$5</f>
        <v>BRRIO</v>
      </c>
      <c r="I4" s="134" t="s">
        <v>164</v>
      </c>
      <c r="J4" s="78" t="s">
        <v>114</v>
      </c>
      <c r="K4" s="74">
        <v>109</v>
      </c>
      <c r="L4" s="75"/>
      <c r="M4" s="76"/>
      <c r="N4" s="76"/>
      <c r="O4" s="135"/>
      <c r="P4" s="77"/>
      <c r="Q4" s="77"/>
      <c r="R4" s="77"/>
      <c r="S4" s="136"/>
      <c r="T4" s="77" t="s">
        <v>151</v>
      </c>
      <c r="U4" s="137" t="s">
        <v>309</v>
      </c>
      <c r="V4" s="138"/>
      <c r="W4" s="78"/>
    </row>
    <row r="5" spans="1:43" ht="24.95" hidden="1" customHeight="1" x14ac:dyDescent="0.2">
      <c r="A5" s="84">
        <v>129.12700000000001</v>
      </c>
      <c r="B5" s="85">
        <f>Schedule!B$5</f>
        <v>45699</v>
      </c>
      <c r="C5" s="86">
        <f>Schedule!C$5</f>
        <v>45699</v>
      </c>
      <c r="D5" s="85" t="str">
        <f>Schedule!D$5</f>
        <v>B</v>
      </c>
      <c r="E5" s="85" t="str">
        <f>Schedule!E$5</f>
        <v>-</v>
      </c>
      <c r="F5" s="85" t="str">
        <f>Schedule!F$5</f>
        <v>-</v>
      </c>
      <c r="G5" s="85" t="str">
        <f>Schedule!G$5</f>
        <v>RIO DE JANEIRO</v>
      </c>
      <c r="H5" s="85" t="str">
        <f>Schedule!H$5</f>
        <v>BRRIO</v>
      </c>
      <c r="I5" s="42" t="s">
        <v>183</v>
      </c>
      <c r="J5" s="52" t="s">
        <v>108</v>
      </c>
      <c r="K5" s="43">
        <v>99</v>
      </c>
      <c r="L5" s="44">
        <v>0.38194444444444442</v>
      </c>
      <c r="M5" s="45">
        <f>Table1[[#This Row],[Depart]]+Table1[[#This Row],[Dur''n]]</f>
        <v>0.54861111111111105</v>
      </c>
      <c r="N5" s="45">
        <v>0.16666666666666666</v>
      </c>
      <c r="O5" s="71">
        <v>11</v>
      </c>
      <c r="P5" s="48"/>
      <c r="Q5" s="48"/>
      <c r="R5" s="48" t="s">
        <v>308</v>
      </c>
      <c r="S5" s="133" t="s">
        <v>307</v>
      </c>
      <c r="T5" s="48"/>
      <c r="U5" s="50"/>
      <c r="V5" s="51" t="s">
        <v>56</v>
      </c>
      <c r="W5" s="52"/>
    </row>
    <row r="6" spans="1:43" ht="24.95" hidden="1" customHeight="1" x14ac:dyDescent="0.2">
      <c r="A6" s="84">
        <v>129.12700000000001</v>
      </c>
      <c r="B6" s="85">
        <f>Schedule!B$5</f>
        <v>45699</v>
      </c>
      <c r="C6" s="86">
        <f>Schedule!C$5</f>
        <v>45699</v>
      </c>
      <c r="D6" s="85" t="str">
        <f>Schedule!D$5</f>
        <v>B</v>
      </c>
      <c r="E6" s="85" t="str">
        <f>Schedule!E$5</f>
        <v>-</v>
      </c>
      <c r="F6" s="85" t="str">
        <f>Schedule!F$5</f>
        <v>-</v>
      </c>
      <c r="G6" s="85" t="str">
        <f>Schedule!G$5</f>
        <v>RIO DE JANEIRO</v>
      </c>
      <c r="H6" s="85" t="str">
        <f>Schedule!H$5</f>
        <v>BRRIO</v>
      </c>
      <c r="I6" s="42" t="s">
        <v>184</v>
      </c>
      <c r="J6" s="52" t="s">
        <v>111</v>
      </c>
      <c r="K6" s="43">
        <v>29</v>
      </c>
      <c r="L6" s="44">
        <v>0.3888888888888889</v>
      </c>
      <c r="M6" s="45">
        <f>Table1[[#This Row],[Depart]]+Table1[[#This Row],[Dur''n]]</f>
        <v>0.51388888888888884</v>
      </c>
      <c r="N6" s="45">
        <v>0.125</v>
      </c>
      <c r="O6" s="71">
        <v>68</v>
      </c>
      <c r="P6" s="48"/>
      <c r="Q6" s="48"/>
      <c r="R6" s="48">
        <v>2</v>
      </c>
      <c r="S6" s="49">
        <v>989</v>
      </c>
      <c r="T6" s="48"/>
      <c r="U6" s="50"/>
      <c r="V6" s="51"/>
      <c r="W6" s="52"/>
    </row>
    <row r="7" spans="1:43" ht="24.95" hidden="1" customHeight="1" x14ac:dyDescent="0.2">
      <c r="A7" s="84">
        <v>129.12700000000001</v>
      </c>
      <c r="B7" s="85">
        <f>Schedule!B$5</f>
        <v>45699</v>
      </c>
      <c r="C7" s="86">
        <f>Schedule!C$5</f>
        <v>45699</v>
      </c>
      <c r="D7" s="85" t="str">
        <f>Schedule!D$5</f>
        <v>B</v>
      </c>
      <c r="E7" s="85" t="str">
        <f>Schedule!E$5</f>
        <v>-</v>
      </c>
      <c r="F7" s="85" t="str">
        <f>Schedule!F$5</f>
        <v>-</v>
      </c>
      <c r="G7" s="85" t="str">
        <f>Schedule!G$5</f>
        <v>RIO DE JANEIRO</v>
      </c>
      <c r="H7" s="85" t="str">
        <f>Schedule!H$5</f>
        <v>BRRIO</v>
      </c>
      <c r="I7" s="42" t="s">
        <v>165</v>
      </c>
      <c r="J7" s="52" t="s">
        <v>109</v>
      </c>
      <c r="K7" s="43">
        <v>129</v>
      </c>
      <c r="L7" s="44">
        <v>0.8125</v>
      </c>
      <c r="M7" s="45">
        <f>Table1[[#This Row],[Depart]]+Table1[[#This Row],[Dur''n]]</f>
        <v>0.9375</v>
      </c>
      <c r="N7" s="45">
        <v>0.125</v>
      </c>
      <c r="O7" s="71">
        <v>18</v>
      </c>
      <c r="P7" s="48"/>
      <c r="Q7" s="48"/>
      <c r="R7" s="48">
        <v>1</v>
      </c>
      <c r="S7" s="133" t="s">
        <v>311</v>
      </c>
      <c r="T7" s="48" t="s">
        <v>151</v>
      </c>
      <c r="U7" s="50"/>
      <c r="V7" s="51"/>
      <c r="W7" s="52"/>
    </row>
    <row r="8" spans="1:43" ht="24.95" hidden="1" customHeight="1" x14ac:dyDescent="0.2">
      <c r="A8" s="84">
        <v>129.12700000000001</v>
      </c>
      <c r="B8" s="85">
        <f>Schedule!B$6</f>
        <v>45700</v>
      </c>
      <c r="C8" s="85">
        <f>Schedule!C$6</f>
        <v>45700</v>
      </c>
      <c r="D8" s="85" t="str">
        <f>Schedule!D$6</f>
        <v>B</v>
      </c>
      <c r="E8" s="85" t="str">
        <f>Schedule!E$6</f>
        <v>-</v>
      </c>
      <c r="F8" s="87">
        <f>Schedule!F$6</f>
        <v>0.83333333333333337</v>
      </c>
      <c r="G8" s="85" t="str">
        <f>Schedule!G$6</f>
        <v>Rio de Janeiro</v>
      </c>
      <c r="H8" s="85" t="str">
        <f>Schedule!H$6</f>
        <v>BRRIO</v>
      </c>
      <c r="I8" s="42" t="s">
        <v>166</v>
      </c>
      <c r="J8" s="52" t="s">
        <v>114</v>
      </c>
      <c r="K8" s="43">
        <v>109</v>
      </c>
      <c r="L8" s="44">
        <v>0.375</v>
      </c>
      <c r="M8" s="45">
        <f>Table1[[#This Row],[Depart]]+Table1[[#This Row],[Dur''n]]</f>
        <v>0.70833333333333326</v>
      </c>
      <c r="N8" s="45">
        <v>0.33333333333333331</v>
      </c>
      <c r="O8" s="71">
        <v>10</v>
      </c>
      <c r="P8" s="48"/>
      <c r="Q8" s="48"/>
      <c r="R8" s="48">
        <v>1</v>
      </c>
      <c r="S8" s="133" t="s">
        <v>306</v>
      </c>
      <c r="T8" s="48" t="s">
        <v>151</v>
      </c>
      <c r="U8" s="140" t="s">
        <v>310</v>
      </c>
      <c r="V8" s="51"/>
      <c r="W8" s="52" t="s">
        <v>158</v>
      </c>
    </row>
    <row r="9" spans="1:43" ht="24.95" hidden="1" customHeight="1" x14ac:dyDescent="0.2">
      <c r="A9" s="84">
        <v>129.12700000000001</v>
      </c>
      <c r="B9" s="85">
        <f>Schedule!B$6</f>
        <v>45700</v>
      </c>
      <c r="C9" s="85">
        <f>Schedule!C$6</f>
        <v>45700</v>
      </c>
      <c r="D9" s="85" t="str">
        <f>Schedule!D$6</f>
        <v>B</v>
      </c>
      <c r="E9" s="85" t="str">
        <f>Schedule!E$6</f>
        <v>-</v>
      </c>
      <c r="F9" s="87">
        <f>Schedule!F$6</f>
        <v>0.83333333333333337</v>
      </c>
      <c r="G9" s="85" t="str">
        <f>Schedule!G$6</f>
        <v>Rio de Janeiro</v>
      </c>
      <c r="H9" s="85" t="str">
        <f>Schedule!H$6</f>
        <v>BRRIO</v>
      </c>
      <c r="I9" s="42" t="s">
        <v>167</v>
      </c>
      <c r="J9" s="52" t="s">
        <v>113</v>
      </c>
      <c r="K9" s="43">
        <v>139</v>
      </c>
      <c r="L9" s="44">
        <v>0.3611111111111111</v>
      </c>
      <c r="M9" s="45">
        <f>Table1[[#This Row],[Depart]]+Table1[[#This Row],[Dur''n]]</f>
        <v>0.69444444444444442</v>
      </c>
      <c r="N9" s="45">
        <v>0.33333333333333331</v>
      </c>
      <c r="O9" s="71">
        <v>81</v>
      </c>
      <c r="P9" s="48"/>
      <c r="Q9" s="48"/>
      <c r="R9" s="48">
        <v>2</v>
      </c>
      <c r="S9" s="49">
        <v>100</v>
      </c>
      <c r="T9" s="48" t="s">
        <v>153</v>
      </c>
      <c r="U9" s="50"/>
      <c r="V9" s="51"/>
      <c r="W9" s="52" t="s">
        <v>158</v>
      </c>
    </row>
    <row r="10" spans="1:43" ht="24.95" hidden="1" customHeight="1" x14ac:dyDescent="0.2">
      <c r="A10" s="84">
        <v>129.12700000000001</v>
      </c>
      <c r="B10" s="85">
        <f>Schedule!B$6</f>
        <v>45700</v>
      </c>
      <c r="C10" s="85">
        <f>Schedule!C$6</f>
        <v>45700</v>
      </c>
      <c r="D10" s="85" t="str">
        <f>Schedule!D$6</f>
        <v>B</v>
      </c>
      <c r="E10" s="85" t="str">
        <f>Schedule!E$6</f>
        <v>-</v>
      </c>
      <c r="F10" s="87">
        <f>Schedule!F$6</f>
        <v>0.83333333333333337</v>
      </c>
      <c r="G10" s="85" t="str">
        <f>Schedule!G$6</f>
        <v>Rio de Janeiro</v>
      </c>
      <c r="H10" s="85" t="str">
        <f>Schedule!H$6</f>
        <v>BRRIO</v>
      </c>
      <c r="I10" s="42" t="s">
        <v>167</v>
      </c>
      <c r="J10" s="52" t="s">
        <v>113</v>
      </c>
      <c r="K10" s="43">
        <v>139</v>
      </c>
      <c r="L10" s="44">
        <v>0.34722222222222227</v>
      </c>
      <c r="M10" s="45">
        <f>Table1[[#This Row],[Depart]]+Table1[[#This Row],[Dur''n]]</f>
        <v>0.68055555555555558</v>
      </c>
      <c r="N10" s="45">
        <v>0.33333333333333331</v>
      </c>
      <c r="O10" s="71">
        <v>81</v>
      </c>
      <c r="P10" s="48"/>
      <c r="Q10" s="48"/>
      <c r="R10" s="48">
        <v>2</v>
      </c>
      <c r="S10" s="49">
        <v>100</v>
      </c>
      <c r="T10" s="48" t="s">
        <v>153</v>
      </c>
      <c r="U10" s="50"/>
      <c r="V10" s="51"/>
      <c r="W10" s="52" t="s">
        <v>158</v>
      </c>
    </row>
    <row r="11" spans="1:43" ht="24.95" hidden="1" customHeight="1" x14ac:dyDescent="0.2">
      <c r="A11" s="84">
        <v>129.12700000000001</v>
      </c>
      <c r="B11" s="85">
        <f>Schedule!B$6</f>
        <v>45700</v>
      </c>
      <c r="C11" s="85">
        <f>Schedule!C$6</f>
        <v>45700</v>
      </c>
      <c r="D11" s="85" t="str">
        <f>Schedule!D$6</f>
        <v>B</v>
      </c>
      <c r="E11" s="85" t="str">
        <f>Schedule!E$6</f>
        <v>-</v>
      </c>
      <c r="F11" s="87">
        <f>Schedule!F$6</f>
        <v>0.83333333333333337</v>
      </c>
      <c r="G11" s="85" t="str">
        <f>Schedule!G$6</f>
        <v>Rio de Janeiro</v>
      </c>
      <c r="H11" s="85" t="str">
        <f>Schedule!H$6</f>
        <v>BRRIO</v>
      </c>
      <c r="I11" s="42" t="s">
        <v>167</v>
      </c>
      <c r="J11" s="52" t="s">
        <v>113</v>
      </c>
      <c r="K11" s="43">
        <v>139</v>
      </c>
      <c r="L11" s="44">
        <v>0.35416666666666669</v>
      </c>
      <c r="M11" s="45">
        <f>Table1[[#This Row],[Depart]]+Table1[[#This Row],[Dur''n]]</f>
        <v>0.6875</v>
      </c>
      <c r="N11" s="45">
        <v>0.33333333333333331</v>
      </c>
      <c r="O11" s="71">
        <v>81</v>
      </c>
      <c r="P11" s="48"/>
      <c r="Q11" s="48"/>
      <c r="R11" s="48">
        <v>2</v>
      </c>
      <c r="S11" s="49">
        <v>100</v>
      </c>
      <c r="T11" s="48" t="s">
        <v>153</v>
      </c>
      <c r="U11" s="50"/>
      <c r="V11" s="51"/>
      <c r="W11" s="52" t="s">
        <v>158</v>
      </c>
    </row>
    <row r="12" spans="1:43" ht="24.95" hidden="1" customHeight="1" x14ac:dyDescent="0.2">
      <c r="A12" s="84">
        <v>129.12700000000001</v>
      </c>
      <c r="B12" s="85">
        <f>Schedule!B$6</f>
        <v>45700</v>
      </c>
      <c r="C12" s="85">
        <f>Schedule!C$6</f>
        <v>45700</v>
      </c>
      <c r="D12" s="85" t="str">
        <f>Schedule!D$6</f>
        <v>B</v>
      </c>
      <c r="E12" s="85" t="str">
        <f>Schedule!E$6</f>
        <v>-</v>
      </c>
      <c r="F12" s="87">
        <f>Schedule!F$6</f>
        <v>0.83333333333333337</v>
      </c>
      <c r="G12" s="85" t="str">
        <f>Schedule!G$6</f>
        <v>Rio de Janeiro</v>
      </c>
      <c r="H12" s="85" t="str">
        <f>Schedule!H$6</f>
        <v>BRRIO</v>
      </c>
      <c r="I12" s="42" t="s">
        <v>169</v>
      </c>
      <c r="J12" s="52" t="s">
        <v>112</v>
      </c>
      <c r="K12" s="43">
        <v>449</v>
      </c>
      <c r="L12" s="44">
        <v>0.36805555555555558</v>
      </c>
      <c r="M12" s="45">
        <f>Table1[[#This Row],[Depart]]+Table1[[#This Row],[Dur''n]]</f>
        <v>0.65972222222222232</v>
      </c>
      <c r="N12" s="45">
        <v>0.29166666666666669</v>
      </c>
      <c r="O12" s="71">
        <v>37</v>
      </c>
      <c r="P12" s="48"/>
      <c r="Q12" s="48"/>
      <c r="R12" s="48">
        <v>5</v>
      </c>
      <c r="S12" s="49">
        <v>80</v>
      </c>
      <c r="T12" s="48" t="s">
        <v>151</v>
      </c>
      <c r="U12" s="50" t="s">
        <v>182</v>
      </c>
      <c r="V12" s="51"/>
      <c r="W12" s="52" t="s">
        <v>158</v>
      </c>
    </row>
    <row r="13" spans="1:43" ht="24.95" hidden="1" customHeight="1" x14ac:dyDescent="0.2">
      <c r="A13" s="84">
        <v>129.12700000000001</v>
      </c>
      <c r="B13" s="85">
        <f>Schedule!B$6</f>
        <v>45700</v>
      </c>
      <c r="C13" s="85">
        <f>Schedule!C$6</f>
        <v>45700</v>
      </c>
      <c r="D13" s="85" t="str">
        <f>Schedule!D$6</f>
        <v>B</v>
      </c>
      <c r="E13" s="85" t="str">
        <f>Schedule!E$6</f>
        <v>-</v>
      </c>
      <c r="F13" s="87">
        <f>Schedule!F$6</f>
        <v>0.83333333333333337</v>
      </c>
      <c r="G13" s="85" t="str">
        <f>Schedule!G$6</f>
        <v>Rio de Janeiro</v>
      </c>
      <c r="H13" s="85" t="str">
        <f>Schedule!H$6</f>
        <v>BRRIO</v>
      </c>
      <c r="I13" s="42" t="s">
        <v>172</v>
      </c>
      <c r="J13" s="52" t="s">
        <v>173</v>
      </c>
      <c r="K13" s="43">
        <v>85</v>
      </c>
      <c r="L13" s="44">
        <v>0.34027777777777773</v>
      </c>
      <c r="M13" s="45">
        <f>Table1[[#This Row],[Depart]]+Table1[[#This Row],[Dur''n]]</f>
        <v>0.54861111111111105</v>
      </c>
      <c r="N13" s="45">
        <v>0.20833333333333334</v>
      </c>
      <c r="O13" s="71">
        <v>65</v>
      </c>
      <c r="P13" s="48"/>
      <c r="Q13" s="48"/>
      <c r="R13" s="48">
        <v>2</v>
      </c>
      <c r="S13" s="49">
        <v>65</v>
      </c>
      <c r="T13" s="48" t="s">
        <v>151</v>
      </c>
      <c r="U13" s="50"/>
      <c r="V13" s="51" t="s">
        <v>56</v>
      </c>
      <c r="W13" s="52" t="s">
        <v>158</v>
      </c>
    </row>
    <row r="14" spans="1:43" ht="24.95" hidden="1" customHeight="1" x14ac:dyDescent="0.2">
      <c r="A14" s="84">
        <v>129.12700000000001</v>
      </c>
      <c r="B14" s="85">
        <f>Schedule!B$6</f>
        <v>45700</v>
      </c>
      <c r="C14" s="85">
        <f>Schedule!C$6</f>
        <v>45700</v>
      </c>
      <c r="D14" s="85" t="str">
        <f>Schedule!D$6</f>
        <v>B</v>
      </c>
      <c r="E14" s="85" t="str">
        <f>Schedule!E$6</f>
        <v>-</v>
      </c>
      <c r="F14" s="87">
        <f>Schedule!F$6</f>
        <v>0.83333333333333337</v>
      </c>
      <c r="G14" s="85" t="str">
        <f>Schedule!G$6</f>
        <v>Rio de Janeiro</v>
      </c>
      <c r="H14" s="85" t="str">
        <f>Schedule!H$6</f>
        <v>BRRIO</v>
      </c>
      <c r="I14" s="42" t="s">
        <v>175</v>
      </c>
      <c r="J14" s="52" t="s">
        <v>174</v>
      </c>
      <c r="K14" s="43">
        <v>85</v>
      </c>
      <c r="L14" s="44">
        <v>0.38194444444444442</v>
      </c>
      <c r="M14" s="45">
        <f>Table1[[#This Row],[Depart]]+Table1[[#This Row],[Dur''n]]</f>
        <v>0.59027777777777779</v>
      </c>
      <c r="N14" s="45">
        <v>0.20833333333333334</v>
      </c>
      <c r="O14" s="71">
        <v>65</v>
      </c>
      <c r="P14" s="48"/>
      <c r="Q14" s="48"/>
      <c r="R14" s="48">
        <v>2</v>
      </c>
      <c r="S14" s="49">
        <v>65</v>
      </c>
      <c r="T14" s="48" t="s">
        <v>151</v>
      </c>
      <c r="U14" s="50"/>
      <c r="V14" s="51" t="s">
        <v>56</v>
      </c>
      <c r="W14" s="52" t="s">
        <v>158</v>
      </c>
    </row>
    <row r="15" spans="1:43" ht="24.95" hidden="1" customHeight="1" x14ac:dyDescent="0.2">
      <c r="A15" s="84">
        <v>129.12700000000001</v>
      </c>
      <c r="B15" s="85">
        <f>Schedule!B$6</f>
        <v>45700</v>
      </c>
      <c r="C15" s="85">
        <f>Schedule!C$6</f>
        <v>45700</v>
      </c>
      <c r="D15" s="85" t="str">
        <f>Schedule!D$6</f>
        <v>B</v>
      </c>
      <c r="E15" s="85" t="str">
        <f>Schedule!E$6</f>
        <v>-</v>
      </c>
      <c r="F15" s="87">
        <f>Schedule!F$6</f>
        <v>0.83333333333333337</v>
      </c>
      <c r="G15" s="85" t="str">
        <f>Schedule!G$6</f>
        <v>Rio de Janeiro</v>
      </c>
      <c r="H15" s="85" t="str">
        <f>Schedule!H$6</f>
        <v>BRRIO</v>
      </c>
      <c r="I15" s="42" t="s">
        <v>170</v>
      </c>
      <c r="J15" s="52" t="s">
        <v>110</v>
      </c>
      <c r="K15" s="43">
        <v>75</v>
      </c>
      <c r="L15" s="44">
        <v>0.3888888888888889</v>
      </c>
      <c r="M15" s="45">
        <f>Table1[[#This Row],[Depart]]+Table1[[#This Row],[Dur''n]]</f>
        <v>0.55555555555555558</v>
      </c>
      <c r="N15" s="45">
        <v>0.16666666666666666</v>
      </c>
      <c r="O15" s="71">
        <v>96</v>
      </c>
      <c r="P15" s="48"/>
      <c r="Q15" s="48"/>
      <c r="R15" s="48">
        <v>3</v>
      </c>
      <c r="S15" s="49">
        <v>600</v>
      </c>
      <c r="T15" s="48"/>
      <c r="U15" s="50"/>
      <c r="V15" s="51"/>
      <c r="W15" s="52" t="s">
        <v>158</v>
      </c>
    </row>
    <row r="16" spans="1:43" ht="24.95" hidden="1" customHeight="1" x14ac:dyDescent="0.2">
      <c r="A16" s="84">
        <v>129.12700000000001</v>
      </c>
      <c r="B16" s="85">
        <f>Schedule!B$6</f>
        <v>45700</v>
      </c>
      <c r="C16" s="85">
        <f>Schedule!C$6</f>
        <v>45700</v>
      </c>
      <c r="D16" s="85" t="str">
        <f>Schedule!D$6</f>
        <v>B</v>
      </c>
      <c r="E16" s="85" t="str">
        <f>Schedule!E$6</f>
        <v>-</v>
      </c>
      <c r="F16" s="87">
        <f>Schedule!F$6</f>
        <v>0.83333333333333337</v>
      </c>
      <c r="G16" s="85" t="str">
        <f>Schedule!G$6</f>
        <v>Rio de Janeiro</v>
      </c>
      <c r="H16" s="85" t="str">
        <f>Schedule!H$6</f>
        <v>BRRIO</v>
      </c>
      <c r="I16" s="42" t="s">
        <v>171</v>
      </c>
      <c r="J16" s="52" t="s">
        <v>107</v>
      </c>
      <c r="K16" s="43">
        <v>89</v>
      </c>
      <c r="L16" s="44">
        <v>0.60416666666666663</v>
      </c>
      <c r="M16" s="45">
        <f>Table1[[#This Row],[Depart]]+Table1[[#This Row],[Dur''n]]</f>
        <v>0.77083333333333326</v>
      </c>
      <c r="N16" s="45">
        <v>0.16666666666666666</v>
      </c>
      <c r="O16" s="71">
        <v>71</v>
      </c>
      <c r="P16" s="48"/>
      <c r="Q16" s="48"/>
      <c r="R16" s="48">
        <v>3</v>
      </c>
      <c r="S16" s="49">
        <v>600</v>
      </c>
      <c r="T16" s="48"/>
      <c r="U16" s="50"/>
      <c r="V16" s="51"/>
      <c r="W16" s="52" t="s">
        <v>158</v>
      </c>
    </row>
    <row r="17" spans="1:23" ht="24.95" hidden="1" customHeight="1" x14ac:dyDescent="0.2">
      <c r="A17" s="84">
        <v>129.12700000000001</v>
      </c>
      <c r="B17" s="85">
        <f>Schedule!B$6</f>
        <v>45700</v>
      </c>
      <c r="C17" s="85">
        <f>Schedule!C$6</f>
        <v>45700</v>
      </c>
      <c r="D17" s="85" t="str">
        <f>Schedule!D$6</f>
        <v>B</v>
      </c>
      <c r="E17" s="85" t="str">
        <f>Schedule!E$6</f>
        <v>-</v>
      </c>
      <c r="F17" s="87">
        <f>Schedule!F$6</f>
        <v>0.83333333333333337</v>
      </c>
      <c r="G17" s="85" t="str">
        <f>Schedule!G$6</f>
        <v>Rio de Janeiro</v>
      </c>
      <c r="H17" s="85" t="str">
        <f>Schedule!H$6</f>
        <v>BRRIO</v>
      </c>
      <c r="I17" s="42" t="s">
        <v>168</v>
      </c>
      <c r="J17" s="52" t="s">
        <v>108</v>
      </c>
      <c r="K17" s="43">
        <v>99</v>
      </c>
      <c r="L17" s="44">
        <v>0.56944444444444442</v>
      </c>
      <c r="M17" s="45">
        <f>Table1[[#This Row],[Depart]]+Table1[[#This Row],[Dur''n]]</f>
        <v>0.73611111111111105</v>
      </c>
      <c r="N17" s="45">
        <v>0.16666666666666666</v>
      </c>
      <c r="O17" s="71">
        <v>11</v>
      </c>
      <c r="P17" s="48"/>
      <c r="Q17" s="48"/>
      <c r="R17" s="48">
        <v>1</v>
      </c>
      <c r="S17" s="133" t="s">
        <v>307</v>
      </c>
      <c r="T17" s="48"/>
      <c r="U17" s="50"/>
      <c r="V17" s="51" t="s">
        <v>56</v>
      </c>
      <c r="W17" s="52" t="s">
        <v>159</v>
      </c>
    </row>
    <row r="18" spans="1:23" ht="24.95" hidden="1" customHeight="1" x14ac:dyDescent="0.2">
      <c r="A18" s="132">
        <v>129.12700000000001</v>
      </c>
      <c r="B18" s="85">
        <f>Schedule!B$7</f>
        <v>45701</v>
      </c>
      <c r="C18" s="86">
        <f>Schedule!C$7</f>
        <v>45701</v>
      </c>
      <c r="D18" s="85" t="str">
        <f>Schedule!D$7</f>
        <v>A</v>
      </c>
      <c r="E18" s="87">
        <f>Schedule!E$7</f>
        <v>0.33333333333333331</v>
      </c>
      <c r="F18" s="87">
        <f>Schedule!F$7</f>
        <v>0.6875</v>
      </c>
      <c r="G18" s="85" t="str">
        <f>Schedule!G$7</f>
        <v>Ilhabela</v>
      </c>
      <c r="H18" s="85" t="str">
        <f>Schedule!H$7</f>
        <v>BRIBE</v>
      </c>
      <c r="I18" s="42" t="s">
        <v>185</v>
      </c>
      <c r="J18" s="52" t="s">
        <v>116</v>
      </c>
      <c r="K18" s="43">
        <v>59</v>
      </c>
      <c r="L18" s="131">
        <v>0.35416666666666669</v>
      </c>
      <c r="M18" s="45">
        <f>Table1[[#This Row],[Depart]]+Table1[[#This Row],[Dur''n]]</f>
        <v>0.52083333333333337</v>
      </c>
      <c r="N18" s="45">
        <v>0.16666666666666666</v>
      </c>
      <c r="O18" s="71">
        <v>64</v>
      </c>
      <c r="P18" s="48"/>
      <c r="Q18" s="48"/>
      <c r="R18" s="48">
        <v>1</v>
      </c>
      <c r="S18" s="49">
        <v>100</v>
      </c>
      <c r="T18" s="48"/>
      <c r="U18" s="50"/>
      <c r="V18" s="51"/>
      <c r="W18" s="52" t="s">
        <v>158</v>
      </c>
    </row>
    <row r="19" spans="1:23" ht="24.95" hidden="1" customHeight="1" x14ac:dyDescent="0.2">
      <c r="A19" s="132">
        <v>129.12700000000001</v>
      </c>
      <c r="B19" s="85">
        <f>Schedule!B$7</f>
        <v>45701</v>
      </c>
      <c r="C19" s="86">
        <f>Schedule!C$7</f>
        <v>45701</v>
      </c>
      <c r="D19" s="85" t="str">
        <f>Schedule!D$7</f>
        <v>A</v>
      </c>
      <c r="E19" s="87">
        <f>Schedule!E$7</f>
        <v>0.33333333333333331</v>
      </c>
      <c r="F19" s="87">
        <f>Schedule!F$7</f>
        <v>0.6875</v>
      </c>
      <c r="G19" s="85" t="str">
        <f>Schedule!G$7</f>
        <v>Ilhabela</v>
      </c>
      <c r="H19" s="85" t="str">
        <f>Schedule!H$7</f>
        <v>BRIBE</v>
      </c>
      <c r="I19" s="42" t="s">
        <v>246</v>
      </c>
      <c r="J19" s="52" t="s">
        <v>247</v>
      </c>
      <c r="K19" s="43">
        <v>69</v>
      </c>
      <c r="L19" s="131">
        <v>0.3611111111111111</v>
      </c>
      <c r="M19" s="45">
        <f>Table1[[#This Row],[Depart]]+Table1[[#This Row],[Dur''n]]</f>
        <v>0.50694444444444442</v>
      </c>
      <c r="N19" s="45">
        <v>0.14583333333333334</v>
      </c>
      <c r="O19" s="71">
        <v>70</v>
      </c>
      <c r="P19" s="48"/>
      <c r="Q19" s="48"/>
      <c r="R19" s="48">
        <v>3</v>
      </c>
      <c r="S19" s="49">
        <v>72</v>
      </c>
      <c r="T19" s="48"/>
      <c r="U19" s="50"/>
      <c r="V19" s="51" t="s">
        <v>56</v>
      </c>
      <c r="W19" s="52" t="s">
        <v>158</v>
      </c>
    </row>
    <row r="20" spans="1:23" ht="24.95" hidden="1" customHeight="1" x14ac:dyDescent="0.2">
      <c r="A20" s="132">
        <v>129.12700000000001</v>
      </c>
      <c r="B20" s="85">
        <f>Schedule!B$7</f>
        <v>45701</v>
      </c>
      <c r="C20" s="86">
        <f>Schedule!C$7</f>
        <v>45701</v>
      </c>
      <c r="D20" s="85" t="str">
        <f>Schedule!D$7</f>
        <v>A</v>
      </c>
      <c r="E20" s="87">
        <f>Schedule!E$7</f>
        <v>0.33333333333333331</v>
      </c>
      <c r="F20" s="87">
        <f>Schedule!F$7</f>
        <v>0.6875</v>
      </c>
      <c r="G20" s="85" t="str">
        <f>Schedule!G$7</f>
        <v>Ilhabela</v>
      </c>
      <c r="H20" s="85" t="str">
        <f>Schedule!H$7</f>
        <v>BRIBE</v>
      </c>
      <c r="I20" s="42" t="s">
        <v>234</v>
      </c>
      <c r="J20" s="52" t="s">
        <v>237</v>
      </c>
      <c r="K20" s="43">
        <v>89</v>
      </c>
      <c r="L20" s="131">
        <v>0.36805555555555558</v>
      </c>
      <c r="M20" s="45">
        <f>Table1[[#This Row],[Depart]]+Table1[[#This Row],[Dur''n]]</f>
        <v>0.53472222222222221</v>
      </c>
      <c r="N20" s="45">
        <v>0.16666666666666666</v>
      </c>
      <c r="O20" s="71">
        <v>52</v>
      </c>
      <c r="P20" s="48"/>
      <c r="Q20" s="48"/>
      <c r="R20" s="53" t="s">
        <v>239</v>
      </c>
      <c r="S20" s="49">
        <v>80</v>
      </c>
      <c r="T20" s="48"/>
      <c r="U20" s="50" t="s">
        <v>233</v>
      </c>
      <c r="V20" s="51" t="s">
        <v>56</v>
      </c>
      <c r="W20" s="52" t="s">
        <v>160</v>
      </c>
    </row>
    <row r="21" spans="1:23" ht="24.95" hidden="1" customHeight="1" x14ac:dyDescent="0.2">
      <c r="A21" s="132">
        <v>129.12700000000001</v>
      </c>
      <c r="B21" s="85">
        <f>Schedule!B$7</f>
        <v>45701</v>
      </c>
      <c r="C21" s="86">
        <f>Schedule!C$7</f>
        <v>45701</v>
      </c>
      <c r="D21" s="85" t="str">
        <f>Schedule!D$7</f>
        <v>A</v>
      </c>
      <c r="E21" s="87">
        <f>Schedule!E$7</f>
        <v>0.33333333333333331</v>
      </c>
      <c r="F21" s="87">
        <f>Schedule!F$7</f>
        <v>0.6875</v>
      </c>
      <c r="G21" s="85" t="str">
        <f>Schedule!G$7</f>
        <v>Ilhabela</v>
      </c>
      <c r="H21" s="85" t="str">
        <f>Schedule!H$7</f>
        <v>BRIBE</v>
      </c>
      <c r="I21" s="42" t="s">
        <v>235</v>
      </c>
      <c r="J21" s="52" t="s">
        <v>236</v>
      </c>
      <c r="K21" s="43">
        <v>89</v>
      </c>
      <c r="L21" s="131">
        <v>0.375</v>
      </c>
      <c r="M21" s="45">
        <f>Table1[[#This Row],[Depart]]+Table1[[#This Row],[Dur''n]]</f>
        <v>0.54166666666666663</v>
      </c>
      <c r="N21" s="45">
        <v>0.16666666666666666</v>
      </c>
      <c r="O21" s="71">
        <v>52</v>
      </c>
      <c r="P21" s="48"/>
      <c r="Q21" s="48"/>
      <c r="R21" s="53" t="s">
        <v>240</v>
      </c>
      <c r="S21" s="49">
        <v>80</v>
      </c>
      <c r="T21" s="48"/>
      <c r="U21" s="50" t="s">
        <v>238</v>
      </c>
      <c r="V21" s="51" t="s">
        <v>56</v>
      </c>
      <c r="W21" s="52" t="s">
        <v>160</v>
      </c>
    </row>
    <row r="22" spans="1:23" ht="24.95" hidden="1" customHeight="1" x14ac:dyDescent="0.2">
      <c r="A22" s="132">
        <v>129.12700000000001</v>
      </c>
      <c r="B22" s="85">
        <f>Schedule!B$7</f>
        <v>45701</v>
      </c>
      <c r="C22" s="86">
        <f>Schedule!C$7</f>
        <v>45701</v>
      </c>
      <c r="D22" s="85" t="str">
        <f>Schedule!D$7</f>
        <v>A</v>
      </c>
      <c r="E22" s="87">
        <f>Schedule!E$7</f>
        <v>0.33333333333333331</v>
      </c>
      <c r="F22" s="87">
        <f>Schedule!F$7</f>
        <v>0.6875</v>
      </c>
      <c r="G22" s="85" t="str">
        <f>Schedule!G$7</f>
        <v>Ilhabela</v>
      </c>
      <c r="H22" s="85" t="str">
        <f>Schedule!H$7</f>
        <v>BRIBE</v>
      </c>
      <c r="I22" s="42" t="s">
        <v>186</v>
      </c>
      <c r="J22" s="52" t="s">
        <v>115</v>
      </c>
      <c r="K22" s="43">
        <v>69</v>
      </c>
      <c r="L22" s="131">
        <v>0.3888888888888889</v>
      </c>
      <c r="M22" s="45">
        <f>Table1[[#This Row],[Depart]]+Table1[[#This Row],[Dur''n]]</f>
        <v>0.53472222222222221</v>
      </c>
      <c r="N22" s="45">
        <v>0.14583333333333334</v>
      </c>
      <c r="O22" s="71">
        <v>104</v>
      </c>
      <c r="P22" s="48"/>
      <c r="Q22" s="48"/>
      <c r="R22" s="48">
        <v>7</v>
      </c>
      <c r="S22" s="49">
        <v>60</v>
      </c>
      <c r="T22" s="48"/>
      <c r="U22" s="50" t="s">
        <v>241</v>
      </c>
      <c r="V22" s="51" t="s">
        <v>56</v>
      </c>
      <c r="W22" s="52" t="s">
        <v>160</v>
      </c>
    </row>
    <row r="23" spans="1:23" ht="24.95" hidden="1" customHeight="1" x14ac:dyDescent="0.2">
      <c r="A23" s="132">
        <v>129.12700000000001</v>
      </c>
      <c r="B23" s="85">
        <f>Schedule!B$7</f>
        <v>45701</v>
      </c>
      <c r="C23" s="86">
        <f>Schedule!C$7</f>
        <v>45701</v>
      </c>
      <c r="D23" s="85" t="str">
        <f>Schedule!D$7</f>
        <v>A</v>
      </c>
      <c r="E23" s="87">
        <f>Schedule!E$7</f>
        <v>0.33333333333333331</v>
      </c>
      <c r="F23" s="87">
        <f>Schedule!F$7</f>
        <v>0.6875</v>
      </c>
      <c r="G23" s="85" t="str">
        <f>Schedule!G$7</f>
        <v>Ilhabela</v>
      </c>
      <c r="H23" s="85" t="str">
        <f>Schedule!H$7</f>
        <v>BRIBE</v>
      </c>
      <c r="I23" s="42" t="s">
        <v>186</v>
      </c>
      <c r="J23" s="52" t="s">
        <v>115</v>
      </c>
      <c r="K23" s="43">
        <v>69</v>
      </c>
      <c r="L23" s="131">
        <v>0.39583333333333331</v>
      </c>
      <c r="M23" s="45">
        <f>Table1[[#This Row],[Depart]]+Table1[[#This Row],[Dur''n]]</f>
        <v>0.54166666666666663</v>
      </c>
      <c r="N23" s="45">
        <v>0.14583333333333334</v>
      </c>
      <c r="O23" s="71" t="s">
        <v>1</v>
      </c>
      <c r="P23" s="48"/>
      <c r="Q23" s="48"/>
      <c r="R23" s="48">
        <v>6</v>
      </c>
      <c r="S23" s="49">
        <v>60</v>
      </c>
      <c r="T23" s="48"/>
      <c r="U23" s="50" t="s">
        <v>241</v>
      </c>
      <c r="V23" s="51" t="s">
        <v>56</v>
      </c>
      <c r="W23" s="52" t="s">
        <v>160</v>
      </c>
    </row>
    <row r="24" spans="1:23" ht="24.95" hidden="1" customHeight="1" x14ac:dyDescent="0.2">
      <c r="A24" s="132">
        <v>129.12700000000001</v>
      </c>
      <c r="B24" s="85">
        <f>Schedule!B$7</f>
        <v>45701</v>
      </c>
      <c r="C24" s="86">
        <f>Schedule!C$7</f>
        <v>45701</v>
      </c>
      <c r="D24" s="85" t="str">
        <f>Schedule!D$7</f>
        <v>A</v>
      </c>
      <c r="E24" s="87">
        <f>Schedule!E$7</f>
        <v>0.33333333333333331</v>
      </c>
      <c r="F24" s="87">
        <f>Schedule!F$7</f>
        <v>0.6875</v>
      </c>
      <c r="G24" s="85" t="str">
        <f>Schedule!G$7</f>
        <v>Ilhabela</v>
      </c>
      <c r="H24" s="85" t="str">
        <f>Schedule!H$7</f>
        <v>BRIBE</v>
      </c>
      <c r="I24" s="42" t="s">
        <v>248</v>
      </c>
      <c r="J24" s="52" t="s">
        <v>249</v>
      </c>
      <c r="K24" s="43">
        <v>75</v>
      </c>
      <c r="L24" s="131">
        <v>0.40972222222222227</v>
      </c>
      <c r="M24" s="45">
        <f>Table1[[#This Row],[Depart]]+Table1[[#This Row],[Dur''n]]</f>
        <v>0.53472222222222232</v>
      </c>
      <c r="N24" s="45">
        <v>0.125</v>
      </c>
      <c r="O24" s="71">
        <v>110</v>
      </c>
      <c r="P24" s="48"/>
      <c r="Q24" s="48"/>
      <c r="R24" s="48">
        <v>5</v>
      </c>
      <c r="S24" s="49">
        <v>110</v>
      </c>
      <c r="T24" s="48"/>
      <c r="U24" s="50"/>
      <c r="V24" s="51"/>
      <c r="W24" s="52" t="s">
        <v>158</v>
      </c>
    </row>
    <row r="25" spans="1:23" ht="24.95" hidden="1" customHeight="1" x14ac:dyDescent="0.2">
      <c r="A25" s="132">
        <v>129.12700000000001</v>
      </c>
      <c r="B25" s="85">
        <f>Schedule!B$7</f>
        <v>45701</v>
      </c>
      <c r="C25" s="86">
        <f>Schedule!C$7</f>
        <v>45701</v>
      </c>
      <c r="D25" s="85" t="str">
        <f>Schedule!D$7</f>
        <v>A</v>
      </c>
      <c r="E25" s="87">
        <f>Schedule!E$7</f>
        <v>0.33333333333333331</v>
      </c>
      <c r="F25" s="87">
        <f>Schedule!F$7</f>
        <v>0.6875</v>
      </c>
      <c r="G25" s="85" t="str">
        <f>Schedule!G$7</f>
        <v>Ilhabela</v>
      </c>
      <c r="H25" s="85" t="str">
        <f>Schedule!H$7</f>
        <v>BRIBE</v>
      </c>
      <c r="I25" s="42" t="s">
        <v>187</v>
      </c>
      <c r="J25" s="52" t="s">
        <v>117</v>
      </c>
      <c r="K25" s="43">
        <v>89</v>
      </c>
      <c r="L25" s="131">
        <v>0.41666666666666669</v>
      </c>
      <c r="M25" s="45">
        <f>Table1[[#This Row],[Depart]]+Table1[[#This Row],[Dur''n]]</f>
        <v>0.5625</v>
      </c>
      <c r="N25" s="45">
        <v>0.14583333333333334</v>
      </c>
      <c r="O25" s="71">
        <v>48</v>
      </c>
      <c r="P25" s="48"/>
      <c r="Q25" s="48"/>
      <c r="R25" s="48">
        <v>2</v>
      </c>
      <c r="S25" s="49">
        <v>48</v>
      </c>
      <c r="T25" s="48"/>
      <c r="U25" s="50"/>
      <c r="V25" s="51" t="s">
        <v>56</v>
      </c>
      <c r="W25" s="52" t="s">
        <v>160</v>
      </c>
    </row>
    <row r="26" spans="1:23" ht="24.95" hidden="1" customHeight="1" x14ac:dyDescent="0.2">
      <c r="A26" s="132">
        <v>129.12700000000001</v>
      </c>
      <c r="B26" s="85">
        <f>Schedule!B$7</f>
        <v>45701</v>
      </c>
      <c r="C26" s="86">
        <f>Schedule!C$7</f>
        <v>45701</v>
      </c>
      <c r="D26" s="85" t="str">
        <f>Schedule!D$7</f>
        <v>A</v>
      </c>
      <c r="E26" s="87">
        <f>Schedule!E$7</f>
        <v>0.33333333333333331</v>
      </c>
      <c r="F26" s="87">
        <f>Schedule!F$7</f>
        <v>0.6875</v>
      </c>
      <c r="G26" s="85" t="str">
        <f>Schedule!G$7</f>
        <v>Ilhabela</v>
      </c>
      <c r="H26" s="85" t="str">
        <f>Schedule!H$7</f>
        <v>BRIBE</v>
      </c>
      <c r="I26" s="42" t="s">
        <v>243</v>
      </c>
      <c r="J26" s="52" t="s">
        <v>244</v>
      </c>
      <c r="K26" s="43">
        <v>69</v>
      </c>
      <c r="L26" s="131">
        <v>0.52777777777777779</v>
      </c>
      <c r="M26" s="45">
        <f>Table1[[#This Row],[Depart]]+Table1[[#This Row],[Dur''n]]</f>
        <v>0.67361111111111116</v>
      </c>
      <c r="N26" s="45">
        <v>0.14583333333333334</v>
      </c>
      <c r="O26" s="71">
        <v>20</v>
      </c>
      <c r="P26" s="48"/>
      <c r="Q26" s="48"/>
      <c r="R26" s="48">
        <v>1</v>
      </c>
      <c r="S26" s="49">
        <v>24</v>
      </c>
      <c r="T26" s="48"/>
      <c r="U26" s="50"/>
      <c r="V26" s="51" t="s">
        <v>56</v>
      </c>
      <c r="W26" s="52" t="s">
        <v>158</v>
      </c>
    </row>
    <row r="27" spans="1:23" ht="24.95" hidden="1" customHeight="1" x14ac:dyDescent="0.2">
      <c r="A27" s="132">
        <v>129.12700000000001</v>
      </c>
      <c r="B27" s="85">
        <f>Schedule!B$7</f>
        <v>45701</v>
      </c>
      <c r="C27" s="86">
        <f>Schedule!C$7</f>
        <v>45701</v>
      </c>
      <c r="D27" s="85" t="str">
        <f>Schedule!D$7</f>
        <v>A</v>
      </c>
      <c r="E27" s="87">
        <f>Schedule!E$7</f>
        <v>0.33333333333333331</v>
      </c>
      <c r="F27" s="87">
        <f>Schedule!F$7</f>
        <v>0.6875</v>
      </c>
      <c r="G27" s="85" t="str">
        <f>Schedule!G$7</f>
        <v>Ilhabela</v>
      </c>
      <c r="H27" s="85" t="str">
        <f>Schedule!H$7</f>
        <v>BRIBE</v>
      </c>
      <c r="I27" s="42" t="s">
        <v>242</v>
      </c>
      <c r="J27" s="52" t="s">
        <v>245</v>
      </c>
      <c r="K27" s="43">
        <v>75</v>
      </c>
      <c r="L27" s="131">
        <v>0.53472222222222221</v>
      </c>
      <c r="M27" s="45">
        <f>Table1[[#This Row],[Depart]]+Table1[[#This Row],[Dur''n]]</f>
        <v>0.65972222222222221</v>
      </c>
      <c r="N27" s="45">
        <v>0.125</v>
      </c>
      <c r="O27" s="71">
        <v>62</v>
      </c>
      <c r="P27" s="48"/>
      <c r="Q27" s="48"/>
      <c r="R27" s="48">
        <v>3</v>
      </c>
      <c r="S27" s="49">
        <v>66</v>
      </c>
      <c r="T27" s="48"/>
      <c r="U27" s="50"/>
      <c r="V27" s="51"/>
      <c r="W27" s="52" t="s">
        <v>158</v>
      </c>
    </row>
    <row r="28" spans="1:23" ht="24.95" hidden="1" customHeight="1" x14ac:dyDescent="0.2">
      <c r="A28" s="130">
        <v>129.12700000000001</v>
      </c>
      <c r="B28" s="85">
        <f>Schedule!B$8</f>
        <v>45702</v>
      </c>
      <c r="C28" s="86">
        <f>Schedule!C$8</f>
        <v>45702</v>
      </c>
      <c r="D28" s="85" t="str">
        <f>Schedule!D$8</f>
        <v>A</v>
      </c>
      <c r="E28" s="87">
        <f>Schedule!E$8</f>
        <v>0.52083333333333337</v>
      </c>
      <c r="F28" s="87">
        <f>Schedule!F$8</f>
        <v>0.95833333333333337</v>
      </c>
      <c r="G28" s="85" t="str">
        <f>Schedule!G$8</f>
        <v>Porto Belo</v>
      </c>
      <c r="H28" s="85" t="str">
        <f>Schedule!H$8</f>
        <v>BRPBO</v>
      </c>
      <c r="I28" s="42" t="s">
        <v>188</v>
      </c>
      <c r="J28" s="52" t="s">
        <v>118</v>
      </c>
      <c r="K28" s="43">
        <v>75</v>
      </c>
      <c r="L28" s="131">
        <v>0.54166666666666663</v>
      </c>
      <c r="M28" s="45">
        <f>Table1[[#This Row],[Depart]]+Table1[[#This Row],[Dur''n]]</f>
        <v>0.77083333333333326</v>
      </c>
      <c r="N28" s="45">
        <v>0.22916666666666666</v>
      </c>
      <c r="O28" s="71">
        <v>160</v>
      </c>
      <c r="P28" s="48"/>
      <c r="Q28" s="48"/>
      <c r="R28" s="48">
        <v>2</v>
      </c>
      <c r="S28" s="49">
        <v>80</v>
      </c>
      <c r="T28" s="48"/>
      <c r="U28" s="50" t="s">
        <v>155</v>
      </c>
      <c r="V28" s="51" t="s">
        <v>56</v>
      </c>
      <c r="W28" s="52"/>
    </row>
    <row r="29" spans="1:23" ht="24.95" hidden="1" customHeight="1" x14ac:dyDescent="0.2">
      <c r="A29" s="130">
        <v>129.12700000000001</v>
      </c>
      <c r="B29" s="85">
        <f>Schedule!B$8</f>
        <v>45702</v>
      </c>
      <c r="C29" s="86">
        <f>Schedule!C$8</f>
        <v>45702</v>
      </c>
      <c r="D29" s="85" t="str">
        <f>Schedule!D$8</f>
        <v>A</v>
      </c>
      <c r="E29" s="87">
        <f>Schedule!E$8</f>
        <v>0.52083333333333337</v>
      </c>
      <c r="F29" s="87">
        <f>Schedule!F$8</f>
        <v>0.95833333333333337</v>
      </c>
      <c r="G29" s="85" t="str">
        <f>Schedule!G$8</f>
        <v>Porto Belo</v>
      </c>
      <c r="H29" s="85" t="str">
        <f>Schedule!H$8</f>
        <v>BRPBO</v>
      </c>
      <c r="I29" s="42" t="s">
        <v>188</v>
      </c>
      <c r="J29" s="52" t="s">
        <v>118</v>
      </c>
      <c r="K29" s="43">
        <v>75</v>
      </c>
      <c r="L29" s="131">
        <v>0.54861111111111105</v>
      </c>
      <c r="M29" s="45">
        <f>Table1[[#This Row],[Depart]]+Table1[[#This Row],[Dur''n]]</f>
        <v>0.77777777777777768</v>
      </c>
      <c r="N29" s="45">
        <v>0.22916666666666666</v>
      </c>
      <c r="O29" s="71" t="s">
        <v>1</v>
      </c>
      <c r="P29" s="48"/>
      <c r="Q29" s="48"/>
      <c r="R29" s="48">
        <v>2</v>
      </c>
      <c r="S29" s="49">
        <v>80</v>
      </c>
      <c r="T29" s="48"/>
      <c r="U29" s="50"/>
      <c r="V29" s="51" t="s">
        <v>56</v>
      </c>
      <c r="W29" s="52"/>
    </row>
    <row r="30" spans="1:23" ht="24.95" hidden="1" customHeight="1" x14ac:dyDescent="0.2">
      <c r="A30" s="130">
        <v>129.12700000000001</v>
      </c>
      <c r="B30" s="85">
        <f>Schedule!B$8</f>
        <v>45702</v>
      </c>
      <c r="C30" s="86">
        <f>Schedule!C$8</f>
        <v>45702</v>
      </c>
      <c r="D30" s="85" t="str">
        <f>Schedule!D$8</f>
        <v>A</v>
      </c>
      <c r="E30" s="87">
        <f>Schedule!E$8</f>
        <v>0.52083333333333337</v>
      </c>
      <c r="F30" s="87">
        <f>Schedule!F$8</f>
        <v>0.95833333333333337</v>
      </c>
      <c r="G30" s="85" t="str">
        <f>Schedule!G$8</f>
        <v>Porto Belo</v>
      </c>
      <c r="H30" s="85" t="str">
        <f>Schedule!H$8</f>
        <v>BRPBO</v>
      </c>
      <c r="I30" s="42" t="s">
        <v>189</v>
      </c>
      <c r="J30" s="52" t="s">
        <v>119</v>
      </c>
      <c r="K30" s="43">
        <v>69</v>
      </c>
      <c r="L30" s="131">
        <v>0.5625</v>
      </c>
      <c r="M30" s="45">
        <f>Table1[[#This Row],[Depart]]+Table1[[#This Row],[Dur''n]]</f>
        <v>0.79166666666666663</v>
      </c>
      <c r="N30" s="45">
        <v>0.22916666666666666</v>
      </c>
      <c r="O30" s="71">
        <v>186</v>
      </c>
      <c r="P30" s="48"/>
      <c r="Q30" s="48"/>
      <c r="R30" s="48">
        <v>3</v>
      </c>
      <c r="S30" s="49">
        <v>100</v>
      </c>
      <c r="T30" s="48"/>
      <c r="U30" s="50"/>
      <c r="V30" s="51"/>
      <c r="W30" s="52"/>
    </row>
    <row r="31" spans="1:23" ht="24.95" hidden="1" customHeight="1" x14ac:dyDescent="0.2">
      <c r="A31" s="130">
        <v>129.12700000000001</v>
      </c>
      <c r="B31" s="85">
        <f>Schedule!B$8</f>
        <v>45702</v>
      </c>
      <c r="C31" s="86">
        <f>Schedule!C$8</f>
        <v>45702</v>
      </c>
      <c r="D31" s="85" t="str">
        <f>Schedule!D$8</f>
        <v>A</v>
      </c>
      <c r="E31" s="87">
        <f>Schedule!E$8</f>
        <v>0.52083333333333337</v>
      </c>
      <c r="F31" s="87">
        <f>Schedule!F$8</f>
        <v>0.95833333333333337</v>
      </c>
      <c r="G31" s="85" t="str">
        <f>Schedule!G$8</f>
        <v>Porto Belo</v>
      </c>
      <c r="H31" s="85" t="str">
        <f>Schedule!H$8</f>
        <v>BRPBO</v>
      </c>
      <c r="I31" s="42" t="s">
        <v>189</v>
      </c>
      <c r="J31" s="52" t="s">
        <v>119</v>
      </c>
      <c r="K31" s="43">
        <v>69</v>
      </c>
      <c r="L31" s="131">
        <v>0.56944444444444442</v>
      </c>
      <c r="M31" s="45">
        <f>Table1[[#This Row],[Depart]]+Table1[[#This Row],[Dur''n]]</f>
        <v>0.79861111111111105</v>
      </c>
      <c r="N31" s="45">
        <v>0.22916666666666666</v>
      </c>
      <c r="O31" s="71" t="s">
        <v>1</v>
      </c>
      <c r="P31" s="48"/>
      <c r="Q31" s="48"/>
      <c r="R31" s="48">
        <v>3</v>
      </c>
      <c r="S31" s="49">
        <v>100</v>
      </c>
      <c r="T31" s="48"/>
      <c r="U31" s="50"/>
      <c r="V31" s="51"/>
      <c r="W31" s="52"/>
    </row>
    <row r="32" spans="1:23" ht="24.95" hidden="1" customHeight="1" x14ac:dyDescent="0.2">
      <c r="A32" s="130">
        <v>129.12700000000001</v>
      </c>
      <c r="B32" s="85">
        <f>Schedule!B$8</f>
        <v>45702</v>
      </c>
      <c r="C32" s="86">
        <f>Schedule!C$8</f>
        <v>45702</v>
      </c>
      <c r="D32" s="85" t="str">
        <f>Schedule!D$8</f>
        <v>A</v>
      </c>
      <c r="E32" s="87">
        <f>Schedule!E$8</f>
        <v>0.52083333333333337</v>
      </c>
      <c r="F32" s="87">
        <f>Schedule!F$8</f>
        <v>0.95833333333333337</v>
      </c>
      <c r="G32" s="85" t="str">
        <f>Schedule!G$8</f>
        <v>Porto Belo</v>
      </c>
      <c r="H32" s="85" t="str">
        <f>Schedule!H$8</f>
        <v>BRPBO</v>
      </c>
      <c r="I32" s="42" t="s">
        <v>190</v>
      </c>
      <c r="J32" s="52" t="s">
        <v>120</v>
      </c>
      <c r="K32" s="43">
        <v>79</v>
      </c>
      <c r="L32" s="131">
        <v>0.58333333333333337</v>
      </c>
      <c r="M32" s="45">
        <f>Table1[[#This Row],[Depart]]+Table1[[#This Row],[Dur''n]]</f>
        <v>0.75</v>
      </c>
      <c r="N32" s="45">
        <v>0.16666666666666666</v>
      </c>
      <c r="O32" s="71">
        <v>183</v>
      </c>
      <c r="P32" s="48"/>
      <c r="Q32" s="48"/>
      <c r="R32" s="48">
        <v>2</v>
      </c>
      <c r="S32" s="49">
        <v>80</v>
      </c>
      <c r="T32" s="48"/>
      <c r="U32" s="50"/>
      <c r="V32" s="51" t="s">
        <v>56</v>
      </c>
      <c r="W32" s="52"/>
    </row>
    <row r="33" spans="1:23" ht="24.95" hidden="1" customHeight="1" x14ac:dyDescent="0.2">
      <c r="A33" s="130">
        <v>129.12700000000001</v>
      </c>
      <c r="B33" s="85">
        <f>Schedule!B$8</f>
        <v>45702</v>
      </c>
      <c r="C33" s="86">
        <f>Schedule!C$8</f>
        <v>45702</v>
      </c>
      <c r="D33" s="85" t="str">
        <f>Schedule!D$8</f>
        <v>A</v>
      </c>
      <c r="E33" s="87">
        <f>Schedule!E$8</f>
        <v>0.52083333333333337</v>
      </c>
      <c r="F33" s="87">
        <f>Schedule!F$8</f>
        <v>0.95833333333333337</v>
      </c>
      <c r="G33" s="85" t="str">
        <f>Schedule!G$8</f>
        <v>Porto Belo</v>
      </c>
      <c r="H33" s="85" t="str">
        <f>Schedule!H$8</f>
        <v>BRPBO</v>
      </c>
      <c r="I33" s="42" t="s">
        <v>190</v>
      </c>
      <c r="J33" s="52" t="s">
        <v>120</v>
      </c>
      <c r="K33" s="43">
        <v>79</v>
      </c>
      <c r="L33" s="131">
        <v>0.59027777777777779</v>
      </c>
      <c r="M33" s="45">
        <f>Table1[[#This Row],[Depart]]+Table1[[#This Row],[Dur''n]]</f>
        <v>0.75694444444444442</v>
      </c>
      <c r="N33" s="45">
        <v>0.16666666666666666</v>
      </c>
      <c r="O33" s="71" t="s">
        <v>1</v>
      </c>
      <c r="P33" s="48"/>
      <c r="Q33" s="48"/>
      <c r="R33" s="48">
        <v>2</v>
      </c>
      <c r="S33" s="49">
        <v>80</v>
      </c>
      <c r="T33" s="48"/>
      <c r="U33" s="50"/>
      <c r="V33" s="51" t="s">
        <v>56</v>
      </c>
      <c r="W33" s="52"/>
    </row>
    <row r="34" spans="1:23" ht="24.95" hidden="1" customHeight="1" x14ac:dyDescent="0.2">
      <c r="A34" s="130">
        <v>129.12700000000001</v>
      </c>
      <c r="B34" s="85">
        <f>Schedule!B$8</f>
        <v>45702</v>
      </c>
      <c r="C34" s="86">
        <f>Schedule!C$8</f>
        <v>45702</v>
      </c>
      <c r="D34" s="85" t="str">
        <f>Schedule!D$8</f>
        <v>A</v>
      </c>
      <c r="E34" s="87">
        <f>Schedule!E$8</f>
        <v>0.52083333333333337</v>
      </c>
      <c r="F34" s="87">
        <f>Schedule!F$8</f>
        <v>0.95833333333333337</v>
      </c>
      <c r="G34" s="85" t="str">
        <f>Schedule!G$8</f>
        <v>Porto Belo</v>
      </c>
      <c r="H34" s="85" t="str">
        <f>Schedule!H$8</f>
        <v>BRPBO</v>
      </c>
      <c r="I34" s="42" t="s">
        <v>190</v>
      </c>
      <c r="J34" s="52" t="s">
        <v>120</v>
      </c>
      <c r="K34" s="43">
        <v>79</v>
      </c>
      <c r="L34" s="131">
        <v>0.59722222222222221</v>
      </c>
      <c r="M34" s="45">
        <f>Table1[[#This Row],[Depart]]+Table1[[#This Row],[Dur''n]]</f>
        <v>0.76388888888888884</v>
      </c>
      <c r="N34" s="45">
        <v>0.16666666666666666</v>
      </c>
      <c r="O34" s="71" t="s">
        <v>1</v>
      </c>
      <c r="P34" s="48"/>
      <c r="Q34" s="48"/>
      <c r="R34" s="48">
        <v>2</v>
      </c>
      <c r="S34" s="49">
        <v>80</v>
      </c>
      <c r="T34" s="48"/>
      <c r="U34" s="50"/>
      <c r="V34" s="51" t="s">
        <v>56</v>
      </c>
      <c r="W34" s="52"/>
    </row>
    <row r="35" spans="1:23" ht="24.95" hidden="1" customHeight="1" x14ac:dyDescent="0.2">
      <c r="A35" s="130">
        <v>129.12700000000001</v>
      </c>
      <c r="B35" s="85">
        <f>Schedule!B$11</f>
        <v>45705</v>
      </c>
      <c r="C35" s="86">
        <f>Schedule!C$11</f>
        <v>45705</v>
      </c>
      <c r="D35" s="85" t="str">
        <f>Schedule!D$11</f>
        <v>A</v>
      </c>
      <c r="E35" s="87">
        <f>Schedule!E$11</f>
        <v>0.375</v>
      </c>
      <c r="F35" s="87">
        <f>Schedule!F$11</f>
        <v>0.875</v>
      </c>
      <c r="G35" s="85" t="str">
        <f>Schedule!G$11</f>
        <v>Punta del Este</v>
      </c>
      <c r="H35" s="85" t="str">
        <f>Schedule!H$11</f>
        <v>UYPDP</v>
      </c>
      <c r="I35" s="42" t="s">
        <v>286</v>
      </c>
      <c r="J35" s="52" t="s">
        <v>290</v>
      </c>
      <c r="K35" s="43">
        <v>29</v>
      </c>
      <c r="L35" s="131">
        <v>0.39583333333333331</v>
      </c>
      <c r="M35" s="45">
        <f>Table1[[#This Row],[Depart]]+Table1[[#This Row],[Dur''n]]</f>
        <v>0.5625</v>
      </c>
      <c r="N35" s="45">
        <v>0.16666666666666666</v>
      </c>
      <c r="O35" s="71">
        <v>134</v>
      </c>
      <c r="P35" s="48"/>
      <c r="Q35" s="48"/>
      <c r="R35" s="48">
        <v>2</v>
      </c>
      <c r="S35" s="49">
        <v>90</v>
      </c>
      <c r="T35" s="48"/>
      <c r="U35" s="50"/>
      <c r="V35" s="51"/>
      <c r="W35" s="52"/>
    </row>
    <row r="36" spans="1:23" ht="24.95" hidden="1" customHeight="1" x14ac:dyDescent="0.2">
      <c r="A36" s="130">
        <v>129.12700000000001</v>
      </c>
      <c r="B36" s="85">
        <f>Schedule!B$11</f>
        <v>45705</v>
      </c>
      <c r="C36" s="86">
        <f>Schedule!C$11</f>
        <v>45705</v>
      </c>
      <c r="D36" s="85" t="str">
        <f>Schedule!D$11</f>
        <v>A</v>
      </c>
      <c r="E36" s="87">
        <f>Schedule!E$11</f>
        <v>0.375</v>
      </c>
      <c r="F36" s="87">
        <f>Schedule!F$11</f>
        <v>0.875</v>
      </c>
      <c r="G36" s="85" t="str">
        <f>Schedule!G$11</f>
        <v>Punta del Este</v>
      </c>
      <c r="H36" s="85" t="str">
        <f>Schedule!H$11</f>
        <v>UYPDP</v>
      </c>
      <c r="I36" s="42" t="s">
        <v>286</v>
      </c>
      <c r="J36" s="52" t="s">
        <v>290</v>
      </c>
      <c r="K36" s="43">
        <v>29</v>
      </c>
      <c r="L36" s="131">
        <v>0.40277777777777773</v>
      </c>
      <c r="M36" s="45">
        <f>Table1[[#This Row],[Depart]]+Table1[[#This Row],[Dur''n]]</f>
        <v>0.56944444444444442</v>
      </c>
      <c r="N36" s="45">
        <v>0.16666666666666666</v>
      </c>
      <c r="O36" s="71" t="s">
        <v>1</v>
      </c>
      <c r="P36" s="48"/>
      <c r="Q36" s="48"/>
      <c r="R36" s="48">
        <v>1</v>
      </c>
      <c r="S36" s="49">
        <v>45</v>
      </c>
      <c r="T36" s="48"/>
      <c r="U36" s="50"/>
      <c r="V36" s="51"/>
      <c r="W36" s="52"/>
    </row>
    <row r="37" spans="1:23" ht="24.95" hidden="1" customHeight="1" x14ac:dyDescent="0.2">
      <c r="A37" s="130">
        <v>129.12700000000001</v>
      </c>
      <c r="B37" s="85">
        <f>Schedule!B$11</f>
        <v>45705</v>
      </c>
      <c r="C37" s="86">
        <f>Schedule!C$11</f>
        <v>45705</v>
      </c>
      <c r="D37" s="85" t="str">
        <f>Schedule!D$11</f>
        <v>A</v>
      </c>
      <c r="E37" s="87">
        <f>Schedule!E$11</f>
        <v>0.375</v>
      </c>
      <c r="F37" s="87">
        <f>Schedule!F$11</f>
        <v>0.875</v>
      </c>
      <c r="G37" s="85" t="str">
        <f>Schedule!G$11</f>
        <v>Punta del Este</v>
      </c>
      <c r="H37" s="85" t="str">
        <f>Schedule!H$11</f>
        <v>UYPDP</v>
      </c>
      <c r="I37" s="42" t="s">
        <v>284</v>
      </c>
      <c r="J37" s="52" t="s">
        <v>294</v>
      </c>
      <c r="K37" s="43">
        <v>49</v>
      </c>
      <c r="L37" s="131">
        <v>0.40972222222222227</v>
      </c>
      <c r="M37" s="45">
        <f>Table1[[#This Row],[Depart]]+Table1[[#This Row],[Dur''n]]</f>
        <v>0.57638888888888895</v>
      </c>
      <c r="N37" s="45">
        <v>0.16666666666666666</v>
      </c>
      <c r="O37" s="71">
        <v>70</v>
      </c>
      <c r="P37" s="48"/>
      <c r="Q37" s="48"/>
      <c r="R37" s="48">
        <v>2</v>
      </c>
      <c r="S37" s="49">
        <v>120</v>
      </c>
      <c r="T37" s="48"/>
      <c r="U37" s="50"/>
      <c r="V37" s="51" t="s">
        <v>56</v>
      </c>
      <c r="W37" s="52"/>
    </row>
    <row r="38" spans="1:23" ht="24.95" hidden="1" customHeight="1" x14ac:dyDescent="0.2">
      <c r="A38" s="130">
        <v>129.12700000000001</v>
      </c>
      <c r="B38" s="85">
        <f>Schedule!B$11</f>
        <v>45705</v>
      </c>
      <c r="C38" s="86">
        <f>Schedule!C$11</f>
        <v>45705</v>
      </c>
      <c r="D38" s="85" t="str">
        <f>Schedule!D$11</f>
        <v>A</v>
      </c>
      <c r="E38" s="87">
        <f>Schedule!E$11</f>
        <v>0.375</v>
      </c>
      <c r="F38" s="87">
        <f>Schedule!F$11</f>
        <v>0.875</v>
      </c>
      <c r="G38" s="85" t="str">
        <f>Schedule!G$11</f>
        <v>Punta del Este</v>
      </c>
      <c r="H38" s="85" t="str">
        <f>Schedule!H$11</f>
        <v>UYPDP</v>
      </c>
      <c r="I38" s="42" t="s">
        <v>191</v>
      </c>
      <c r="J38" s="52" t="s">
        <v>121</v>
      </c>
      <c r="K38" s="43">
        <v>49</v>
      </c>
      <c r="L38" s="131">
        <v>0.4236111111111111</v>
      </c>
      <c r="M38" s="45">
        <f>Table1[[#This Row],[Depart]]+Table1[[#This Row],[Dur''n]]</f>
        <v>0.59027777777777779</v>
      </c>
      <c r="N38" s="45">
        <v>0.16666666666666666</v>
      </c>
      <c r="O38" s="71">
        <v>31</v>
      </c>
      <c r="P38" s="48"/>
      <c r="Q38" s="48"/>
      <c r="R38" s="48">
        <v>2</v>
      </c>
      <c r="S38" s="49">
        <v>60</v>
      </c>
      <c r="T38" s="48"/>
      <c r="U38" s="50"/>
      <c r="V38" s="51"/>
      <c r="W38" s="52"/>
    </row>
    <row r="39" spans="1:23" ht="24.95" hidden="1" customHeight="1" x14ac:dyDescent="0.2">
      <c r="A39" s="130">
        <v>129.12700000000001</v>
      </c>
      <c r="B39" s="85">
        <f>Schedule!B$11</f>
        <v>45705</v>
      </c>
      <c r="C39" s="86">
        <f>Schedule!C$11</f>
        <v>45705</v>
      </c>
      <c r="D39" s="85" t="str">
        <f>Schedule!D$11</f>
        <v>A</v>
      </c>
      <c r="E39" s="87">
        <f>Schedule!E$11</f>
        <v>0.375</v>
      </c>
      <c r="F39" s="87">
        <f>Schedule!F$11</f>
        <v>0.875</v>
      </c>
      <c r="G39" s="85" t="str">
        <f>Schedule!G$11</f>
        <v>Punta del Este</v>
      </c>
      <c r="H39" s="85" t="str">
        <f>Schedule!H$11</f>
        <v>UYPDP</v>
      </c>
      <c r="I39" s="42" t="s">
        <v>288</v>
      </c>
      <c r="J39" s="52" t="s">
        <v>292</v>
      </c>
      <c r="K39" s="43">
        <v>29</v>
      </c>
      <c r="L39" s="131">
        <v>0.43055555555555558</v>
      </c>
      <c r="M39" s="45">
        <f>Table1[[#This Row],[Depart]]+Table1[[#This Row],[Dur''n]]</f>
        <v>0.55555555555555558</v>
      </c>
      <c r="N39" s="45">
        <v>0.125</v>
      </c>
      <c r="O39" s="71">
        <v>120</v>
      </c>
      <c r="P39" s="48"/>
      <c r="Q39" s="48"/>
      <c r="R39" s="48">
        <v>2</v>
      </c>
      <c r="S39" s="49">
        <v>80</v>
      </c>
      <c r="T39" s="48"/>
      <c r="U39" s="50"/>
      <c r="V39" s="51"/>
      <c r="W39" s="52"/>
    </row>
    <row r="40" spans="1:23" ht="24.95" hidden="1" customHeight="1" x14ac:dyDescent="0.2">
      <c r="A40" s="130">
        <v>129.12700000000001</v>
      </c>
      <c r="B40" s="85">
        <f>Schedule!B$11</f>
        <v>45705</v>
      </c>
      <c r="C40" s="86">
        <f>Schedule!C$11</f>
        <v>45705</v>
      </c>
      <c r="D40" s="85" t="str">
        <f>Schedule!D$11</f>
        <v>A</v>
      </c>
      <c r="E40" s="87">
        <f>Schedule!E$11</f>
        <v>0.375</v>
      </c>
      <c r="F40" s="87">
        <f>Schedule!F$11</f>
        <v>0.875</v>
      </c>
      <c r="G40" s="85" t="str">
        <f>Schedule!G$11</f>
        <v>Punta del Este</v>
      </c>
      <c r="H40" s="85" t="str">
        <f>Schedule!H$11</f>
        <v>UYPDP</v>
      </c>
      <c r="I40" s="42" t="s">
        <v>288</v>
      </c>
      <c r="J40" s="52" t="s">
        <v>292</v>
      </c>
      <c r="K40" s="43">
        <v>29</v>
      </c>
      <c r="L40" s="131">
        <v>0.4375</v>
      </c>
      <c r="M40" s="45">
        <f>Table1[[#This Row],[Depart]]+Table1[[#This Row],[Dur''n]]</f>
        <v>0.5625</v>
      </c>
      <c r="N40" s="45">
        <v>0.125</v>
      </c>
      <c r="O40" s="71" t="s">
        <v>1</v>
      </c>
      <c r="P40" s="48"/>
      <c r="Q40" s="48"/>
      <c r="R40" s="48">
        <v>1</v>
      </c>
      <c r="S40" s="49">
        <v>40</v>
      </c>
      <c r="T40" s="48"/>
      <c r="U40" s="50"/>
      <c r="V40" s="51"/>
      <c r="W40" s="52"/>
    </row>
    <row r="41" spans="1:23" ht="24.95" hidden="1" customHeight="1" x14ac:dyDescent="0.2">
      <c r="A41" s="130">
        <v>129.12700000000001</v>
      </c>
      <c r="B41" s="85">
        <f>Schedule!B$11</f>
        <v>45705</v>
      </c>
      <c r="C41" s="86">
        <f>Schedule!C$11</f>
        <v>45705</v>
      </c>
      <c r="D41" s="85" t="str">
        <f>Schedule!D$11</f>
        <v>A</v>
      </c>
      <c r="E41" s="87">
        <f>Schedule!E$11</f>
        <v>0.375</v>
      </c>
      <c r="F41" s="87">
        <f>Schedule!F$11</f>
        <v>0.875</v>
      </c>
      <c r="G41" s="85" t="str">
        <f>Schedule!G$11</f>
        <v>Punta del Este</v>
      </c>
      <c r="H41" s="85" t="str">
        <f>Schedule!H$11</f>
        <v>UYPDP</v>
      </c>
      <c r="I41" s="42" t="s">
        <v>285</v>
      </c>
      <c r="J41" s="52" t="s">
        <v>295</v>
      </c>
      <c r="K41" s="43">
        <v>49</v>
      </c>
      <c r="L41" s="131">
        <v>0.60416666666666663</v>
      </c>
      <c r="M41" s="45">
        <f>Table1[[#This Row],[Depart]]+Table1[[#This Row],[Dur''n]]</f>
        <v>0.77083333333333326</v>
      </c>
      <c r="N41" s="45">
        <v>0.16666666666666666</v>
      </c>
      <c r="O41" s="71">
        <v>70</v>
      </c>
      <c r="P41" s="48"/>
      <c r="Q41" s="48"/>
      <c r="R41" s="48">
        <v>2</v>
      </c>
      <c r="S41" s="49">
        <v>120</v>
      </c>
      <c r="T41" s="48"/>
      <c r="U41" s="50"/>
      <c r="V41" s="51" t="s">
        <v>56</v>
      </c>
      <c r="W41" s="52"/>
    </row>
    <row r="42" spans="1:23" ht="24.95" hidden="1" customHeight="1" x14ac:dyDescent="0.2">
      <c r="A42" s="130">
        <v>129.12700000000001</v>
      </c>
      <c r="B42" s="85">
        <f>Schedule!B$11</f>
        <v>45705</v>
      </c>
      <c r="C42" s="86">
        <f>Schedule!C$11</f>
        <v>45705</v>
      </c>
      <c r="D42" s="85" t="str">
        <f>Schedule!D$11</f>
        <v>A</v>
      </c>
      <c r="E42" s="87">
        <f>Schedule!E$11</f>
        <v>0.375</v>
      </c>
      <c r="F42" s="87">
        <f>Schedule!F$11</f>
        <v>0.875</v>
      </c>
      <c r="G42" s="85" t="str">
        <f>Schedule!G$11</f>
        <v>Punta del Este</v>
      </c>
      <c r="H42" s="85" t="str">
        <f>Schedule!H$11</f>
        <v>UYPDP</v>
      </c>
      <c r="I42" s="42" t="s">
        <v>287</v>
      </c>
      <c r="J42" s="52" t="s">
        <v>291</v>
      </c>
      <c r="K42" s="43">
        <v>29</v>
      </c>
      <c r="L42" s="131">
        <v>0.61111111111111105</v>
      </c>
      <c r="M42" s="45">
        <f>Table1[[#This Row],[Depart]]+Table1[[#This Row],[Dur''n]]</f>
        <v>0.77777777777777768</v>
      </c>
      <c r="N42" s="45">
        <v>0.16666666666666666</v>
      </c>
      <c r="O42" s="71">
        <v>133</v>
      </c>
      <c r="P42" s="48"/>
      <c r="Q42" s="48"/>
      <c r="R42" s="48">
        <v>2</v>
      </c>
      <c r="S42" s="49">
        <v>90</v>
      </c>
      <c r="T42" s="48"/>
      <c r="U42" s="50"/>
      <c r="V42" s="51"/>
      <c r="W42" s="52"/>
    </row>
    <row r="43" spans="1:23" ht="24.95" hidden="1" customHeight="1" x14ac:dyDescent="0.2">
      <c r="A43" s="130">
        <v>129.12700000000001</v>
      </c>
      <c r="B43" s="85">
        <f>Schedule!B$11</f>
        <v>45705</v>
      </c>
      <c r="C43" s="86">
        <f>Schedule!C$11</f>
        <v>45705</v>
      </c>
      <c r="D43" s="85" t="str">
        <f>Schedule!D$11</f>
        <v>A</v>
      </c>
      <c r="E43" s="87">
        <f>Schedule!E$11</f>
        <v>0.375</v>
      </c>
      <c r="F43" s="87">
        <f>Schedule!F$11</f>
        <v>0.875</v>
      </c>
      <c r="G43" s="85" t="str">
        <f>Schedule!G$11</f>
        <v>Punta del Este</v>
      </c>
      <c r="H43" s="85" t="str">
        <f>Schedule!H$11</f>
        <v>UYPDP</v>
      </c>
      <c r="I43" s="42" t="s">
        <v>287</v>
      </c>
      <c r="J43" s="52" t="s">
        <v>291</v>
      </c>
      <c r="K43" s="43">
        <v>29</v>
      </c>
      <c r="L43" s="131">
        <v>0.61805555555555558</v>
      </c>
      <c r="M43" s="45">
        <f>Table1[[#This Row],[Depart]]+Table1[[#This Row],[Dur''n]]</f>
        <v>0.78472222222222221</v>
      </c>
      <c r="N43" s="45">
        <v>0.16666666666666666</v>
      </c>
      <c r="O43" s="71" t="s">
        <v>1</v>
      </c>
      <c r="P43" s="48"/>
      <c r="Q43" s="48"/>
      <c r="R43" s="48">
        <v>1</v>
      </c>
      <c r="S43" s="49">
        <v>45</v>
      </c>
      <c r="T43" s="48"/>
      <c r="U43" s="50"/>
      <c r="V43" s="51"/>
      <c r="W43" s="52"/>
    </row>
    <row r="44" spans="1:23" ht="24.95" hidden="1" customHeight="1" x14ac:dyDescent="0.2">
      <c r="A44" s="130">
        <v>129.12700000000001</v>
      </c>
      <c r="B44" s="85">
        <f>Schedule!B$11</f>
        <v>45705</v>
      </c>
      <c r="C44" s="86">
        <f>Schedule!C$11</f>
        <v>45705</v>
      </c>
      <c r="D44" s="85" t="str">
        <f>Schedule!D$11</f>
        <v>A</v>
      </c>
      <c r="E44" s="87">
        <f>Schedule!E$11</f>
        <v>0.375</v>
      </c>
      <c r="F44" s="87">
        <f>Schedule!F$11</f>
        <v>0.875</v>
      </c>
      <c r="G44" s="85" t="str">
        <f>Schedule!G$11</f>
        <v>Punta del Este</v>
      </c>
      <c r="H44" s="85" t="str">
        <f>Schedule!H$11</f>
        <v>UYPDP</v>
      </c>
      <c r="I44" s="42" t="s">
        <v>289</v>
      </c>
      <c r="J44" s="52" t="s">
        <v>293</v>
      </c>
      <c r="K44" s="43">
        <v>29</v>
      </c>
      <c r="L44" s="131">
        <v>0.625</v>
      </c>
      <c r="M44" s="45">
        <f>Table1[[#This Row],[Depart]]+Table1[[#This Row],[Dur''n]]</f>
        <v>0.75</v>
      </c>
      <c r="N44" s="45">
        <v>0.125</v>
      </c>
      <c r="O44" s="71">
        <v>63</v>
      </c>
      <c r="P44" s="48"/>
      <c r="Q44" s="48"/>
      <c r="R44" s="48">
        <v>2</v>
      </c>
      <c r="S44" s="49">
        <v>120</v>
      </c>
      <c r="T44" s="48"/>
      <c r="U44" s="50"/>
      <c r="V44" s="51"/>
      <c r="W44" s="52"/>
    </row>
    <row r="45" spans="1:23" ht="24.95" hidden="1" customHeight="1" x14ac:dyDescent="0.2">
      <c r="A45" s="130">
        <v>129.12700000000001</v>
      </c>
      <c r="B45" s="85">
        <f>Schedule!B$12</f>
        <v>45706</v>
      </c>
      <c r="C45" s="86">
        <f>Schedule!C$12</f>
        <v>45706</v>
      </c>
      <c r="D45" s="85" t="str">
        <f>Schedule!D$12</f>
        <v>B</v>
      </c>
      <c r="E45" s="87">
        <f>Schedule!E$12</f>
        <v>0.25</v>
      </c>
      <c r="F45" s="87">
        <f>Schedule!F$12</f>
        <v>0.75</v>
      </c>
      <c r="G45" s="85" t="str">
        <f>Schedule!G$12</f>
        <v>Montevideo</v>
      </c>
      <c r="H45" s="85" t="str">
        <f>Schedule!H$12</f>
        <v>UYMVD</v>
      </c>
      <c r="I45" s="42" t="s">
        <v>192</v>
      </c>
      <c r="J45" s="52" t="s">
        <v>124</v>
      </c>
      <c r="K45" s="43">
        <v>69</v>
      </c>
      <c r="L45" s="131">
        <v>0.35416666666666669</v>
      </c>
      <c r="M45" s="45">
        <f>Table1[[#This Row],[Depart]]+Table1[[#This Row],[Dur''n]]</f>
        <v>0.6875</v>
      </c>
      <c r="N45" s="45">
        <v>0.33333333333333331</v>
      </c>
      <c r="O45" s="71">
        <v>36</v>
      </c>
      <c r="P45" s="48"/>
      <c r="Q45" s="48"/>
      <c r="R45" s="48">
        <v>1</v>
      </c>
      <c r="S45" s="49">
        <v>80</v>
      </c>
      <c r="T45" s="48" t="s">
        <v>153</v>
      </c>
      <c r="U45" s="50"/>
      <c r="V45" s="51" t="s">
        <v>56</v>
      </c>
      <c r="W45" s="52"/>
    </row>
    <row r="46" spans="1:23" ht="24.95" hidden="1" customHeight="1" x14ac:dyDescent="0.2">
      <c r="A46" s="130">
        <v>129.12700000000001</v>
      </c>
      <c r="B46" s="85">
        <f>Schedule!B$12</f>
        <v>45706</v>
      </c>
      <c r="C46" s="86">
        <f>Schedule!C$12</f>
        <v>45706</v>
      </c>
      <c r="D46" s="85" t="str">
        <f>Schedule!D$12</f>
        <v>B</v>
      </c>
      <c r="E46" s="87">
        <f>Schedule!E$12</f>
        <v>0.25</v>
      </c>
      <c r="F46" s="87">
        <f>Schedule!F$12</f>
        <v>0.75</v>
      </c>
      <c r="G46" s="85" t="str">
        <f>Schedule!G$12</f>
        <v>Montevideo</v>
      </c>
      <c r="H46" s="85" t="str">
        <f>Schedule!H$12</f>
        <v>UYMVD</v>
      </c>
      <c r="I46" s="42" t="s">
        <v>250</v>
      </c>
      <c r="J46" s="52" t="s">
        <v>252</v>
      </c>
      <c r="K46" s="43">
        <v>29</v>
      </c>
      <c r="L46" s="131">
        <v>0.3611111111111111</v>
      </c>
      <c r="M46" s="45">
        <f>Table1[[#This Row],[Depart]]+Table1[[#This Row],[Dur''n]]</f>
        <v>0.52777777777777779</v>
      </c>
      <c r="N46" s="45">
        <v>0.16666666666666666</v>
      </c>
      <c r="O46" s="71">
        <v>90</v>
      </c>
      <c r="P46" s="48"/>
      <c r="Q46" s="48"/>
      <c r="R46" s="48">
        <v>2</v>
      </c>
      <c r="S46" s="49">
        <v>90</v>
      </c>
      <c r="T46" s="48"/>
      <c r="U46" s="50"/>
      <c r="V46" s="51"/>
      <c r="W46" s="52"/>
    </row>
    <row r="47" spans="1:23" ht="24.95" hidden="1" customHeight="1" x14ac:dyDescent="0.2">
      <c r="A47" s="130">
        <v>129.12700000000001</v>
      </c>
      <c r="B47" s="85">
        <f>Schedule!B$12</f>
        <v>45706</v>
      </c>
      <c r="C47" s="86">
        <f>Schedule!C$12</f>
        <v>45706</v>
      </c>
      <c r="D47" s="85" t="str">
        <f>Schedule!D$12</f>
        <v>B</v>
      </c>
      <c r="E47" s="87">
        <f>Schedule!E$12</f>
        <v>0.25</v>
      </c>
      <c r="F47" s="87">
        <f>Schedule!F$12</f>
        <v>0.75</v>
      </c>
      <c r="G47" s="85" t="str">
        <f>Schedule!G$12</f>
        <v>Montevideo</v>
      </c>
      <c r="H47" s="85" t="str">
        <f>Schedule!H$12</f>
        <v>UYMVD</v>
      </c>
      <c r="I47" s="42" t="s">
        <v>250</v>
      </c>
      <c r="J47" s="52" t="s">
        <v>252</v>
      </c>
      <c r="K47" s="43">
        <v>29</v>
      </c>
      <c r="L47" s="131">
        <v>0.36805555555555558</v>
      </c>
      <c r="M47" s="45">
        <f>Table1[[#This Row],[Depart]]+Table1[[#This Row],[Dur''n]]</f>
        <v>0.53472222222222221</v>
      </c>
      <c r="N47" s="45">
        <v>0.16666666666666666</v>
      </c>
      <c r="O47" s="71">
        <v>89</v>
      </c>
      <c r="P47" s="48"/>
      <c r="Q47" s="48"/>
      <c r="R47" s="48">
        <v>2</v>
      </c>
      <c r="S47" s="49">
        <v>90</v>
      </c>
      <c r="T47" s="48"/>
      <c r="U47" s="50"/>
      <c r="V47" s="51"/>
      <c r="W47" s="52"/>
    </row>
    <row r="48" spans="1:23" ht="24.95" hidden="1" customHeight="1" x14ac:dyDescent="0.2">
      <c r="A48" s="130">
        <v>129.12700000000001</v>
      </c>
      <c r="B48" s="85">
        <f>Schedule!B$12</f>
        <v>45706</v>
      </c>
      <c r="C48" s="86">
        <f>Schedule!C$12</f>
        <v>45706</v>
      </c>
      <c r="D48" s="85" t="str">
        <f>Schedule!D$12</f>
        <v>B</v>
      </c>
      <c r="E48" s="87">
        <f>Schedule!E$12</f>
        <v>0.25</v>
      </c>
      <c r="F48" s="87">
        <f>Schedule!F$12</f>
        <v>0.75</v>
      </c>
      <c r="G48" s="85" t="str">
        <f>Schedule!G$12</f>
        <v>Montevideo</v>
      </c>
      <c r="H48" s="85" t="str">
        <f>Schedule!H$12</f>
        <v>UYMVD</v>
      </c>
      <c r="I48" s="42" t="s">
        <v>193</v>
      </c>
      <c r="J48" s="52" t="s">
        <v>123</v>
      </c>
      <c r="K48" s="43">
        <v>89</v>
      </c>
      <c r="L48" s="131">
        <v>0.38194444444444442</v>
      </c>
      <c r="M48" s="45">
        <f>Table1[[#This Row],[Depart]]+Table1[[#This Row],[Dur''n]]</f>
        <v>0.52777777777777779</v>
      </c>
      <c r="N48" s="45">
        <v>0.14583333333333334</v>
      </c>
      <c r="O48" s="71">
        <v>17</v>
      </c>
      <c r="P48" s="48"/>
      <c r="Q48" s="48"/>
      <c r="R48" s="48">
        <v>1</v>
      </c>
      <c r="S48" s="49">
        <v>80</v>
      </c>
      <c r="T48" s="48"/>
      <c r="U48" s="50"/>
      <c r="V48" s="51"/>
      <c r="W48" s="52"/>
    </row>
    <row r="49" spans="1:23" ht="24.95" hidden="1" customHeight="1" x14ac:dyDescent="0.2">
      <c r="A49" s="130">
        <v>129.12700000000001</v>
      </c>
      <c r="B49" s="85">
        <f>Schedule!B$12</f>
        <v>45706</v>
      </c>
      <c r="C49" s="86">
        <f>Schedule!C$12</f>
        <v>45706</v>
      </c>
      <c r="D49" s="85" t="str">
        <f>Schedule!D$12</f>
        <v>B</v>
      </c>
      <c r="E49" s="87">
        <f>Schedule!E$12</f>
        <v>0.25</v>
      </c>
      <c r="F49" s="87">
        <f>Schedule!F$12</f>
        <v>0.75</v>
      </c>
      <c r="G49" s="85" t="str">
        <f>Schedule!G$12</f>
        <v>Montevideo</v>
      </c>
      <c r="H49" s="85" t="str">
        <f>Schedule!H$12</f>
        <v>UYMVD</v>
      </c>
      <c r="I49" s="42" t="s">
        <v>254</v>
      </c>
      <c r="J49" s="52" t="s">
        <v>256</v>
      </c>
      <c r="K49" s="43">
        <v>79</v>
      </c>
      <c r="L49" s="131">
        <v>0.3888888888888889</v>
      </c>
      <c r="M49" s="45">
        <f>Table1[[#This Row],[Depart]]+Table1[[#This Row],[Dur''n]]</f>
        <v>0.51388888888888884</v>
      </c>
      <c r="N49" s="45">
        <v>0.125</v>
      </c>
      <c r="O49" s="71">
        <v>25</v>
      </c>
      <c r="P49" s="48"/>
      <c r="Q49" s="48"/>
      <c r="R49" s="48">
        <v>1</v>
      </c>
      <c r="S49" s="49">
        <v>40</v>
      </c>
      <c r="T49" s="48"/>
      <c r="U49" s="50"/>
      <c r="V49" s="51"/>
      <c r="W49" s="52"/>
    </row>
    <row r="50" spans="1:23" ht="24.95" hidden="1" customHeight="1" x14ac:dyDescent="0.2">
      <c r="A50" s="130">
        <v>129.12700000000001</v>
      </c>
      <c r="B50" s="85">
        <f>Schedule!B$12</f>
        <v>45706</v>
      </c>
      <c r="C50" s="86">
        <f>Schedule!C$12</f>
        <v>45706</v>
      </c>
      <c r="D50" s="85" t="str">
        <f>Schedule!D$12</f>
        <v>B</v>
      </c>
      <c r="E50" s="87">
        <f>Schedule!E$12</f>
        <v>0.25</v>
      </c>
      <c r="F50" s="87">
        <f>Schedule!F$12</f>
        <v>0.75</v>
      </c>
      <c r="G50" s="85" t="str">
        <f>Schedule!G$12</f>
        <v>Montevideo</v>
      </c>
      <c r="H50" s="85" t="str">
        <f>Schedule!H$12</f>
        <v>UYMVD</v>
      </c>
      <c r="I50" s="42" t="s">
        <v>258</v>
      </c>
      <c r="J50" s="52" t="s">
        <v>260</v>
      </c>
      <c r="K50" s="43">
        <v>25</v>
      </c>
      <c r="L50" s="131">
        <v>0.39583333333333331</v>
      </c>
      <c r="M50" s="45">
        <f>Table1[[#This Row],[Depart]]+Table1[[#This Row],[Dur''n]]</f>
        <v>0.47916666666666663</v>
      </c>
      <c r="N50" s="45">
        <v>8.3333333333333329E-2</v>
      </c>
      <c r="O50" s="71">
        <v>42</v>
      </c>
      <c r="P50" s="48"/>
      <c r="Q50" s="48"/>
      <c r="R50" s="48">
        <v>2</v>
      </c>
      <c r="S50" s="49">
        <v>80</v>
      </c>
      <c r="T50" s="48"/>
      <c r="U50" s="50"/>
      <c r="V50" s="51"/>
      <c r="W50" s="52"/>
    </row>
    <row r="51" spans="1:23" ht="24.95" hidden="1" customHeight="1" x14ac:dyDescent="0.2">
      <c r="A51" s="130">
        <v>129.12700000000001</v>
      </c>
      <c r="B51" s="85">
        <f>Schedule!B$12</f>
        <v>45706</v>
      </c>
      <c r="C51" s="86">
        <f>Schedule!C$12</f>
        <v>45706</v>
      </c>
      <c r="D51" s="85" t="str">
        <f>Schedule!D$12</f>
        <v>B</v>
      </c>
      <c r="E51" s="87">
        <f>Schedule!E$12</f>
        <v>0.25</v>
      </c>
      <c r="F51" s="87">
        <f>Schedule!F$12</f>
        <v>0.75</v>
      </c>
      <c r="G51" s="85" t="str">
        <f>Schedule!G$12</f>
        <v>Montevideo</v>
      </c>
      <c r="H51" s="85" t="str">
        <f>Schedule!H$12</f>
        <v>UYMVD</v>
      </c>
      <c r="I51" s="42" t="s">
        <v>194</v>
      </c>
      <c r="J51" s="52" t="s">
        <v>122</v>
      </c>
      <c r="K51" s="43">
        <v>19</v>
      </c>
      <c r="L51" s="131">
        <v>0.40972222222222227</v>
      </c>
      <c r="M51" s="45">
        <f>Table1[[#This Row],[Depart]]+Table1[[#This Row],[Dur''n]]</f>
        <v>0.51388888888888895</v>
      </c>
      <c r="N51" s="45">
        <v>0.10416666666666667</v>
      </c>
      <c r="O51" s="71">
        <v>117</v>
      </c>
      <c r="P51" s="48"/>
      <c r="Q51" s="48"/>
      <c r="R51" s="48">
        <v>2</v>
      </c>
      <c r="S51" s="49">
        <v>60</v>
      </c>
      <c r="T51" s="48"/>
      <c r="U51" s="50"/>
      <c r="V51" s="51" t="s">
        <v>56</v>
      </c>
      <c r="W51" s="52"/>
    </row>
    <row r="52" spans="1:23" ht="24.95" hidden="1" customHeight="1" x14ac:dyDescent="0.2">
      <c r="A52" s="130">
        <v>129.12700000000001</v>
      </c>
      <c r="B52" s="85">
        <f>Schedule!B$12</f>
        <v>45706</v>
      </c>
      <c r="C52" s="86">
        <f>Schedule!C$12</f>
        <v>45706</v>
      </c>
      <c r="D52" s="85" t="str">
        <f>Schedule!D$12</f>
        <v>B</v>
      </c>
      <c r="E52" s="87">
        <f>Schedule!E$12</f>
        <v>0.25</v>
      </c>
      <c r="F52" s="87">
        <f>Schedule!F$12</f>
        <v>0.75</v>
      </c>
      <c r="G52" s="85" t="str">
        <f>Schedule!G$12</f>
        <v>Montevideo</v>
      </c>
      <c r="H52" s="85" t="str">
        <f>Schedule!H$12</f>
        <v>UYMVD</v>
      </c>
      <c r="I52" s="42" t="s">
        <v>194</v>
      </c>
      <c r="J52" s="52" t="s">
        <v>122</v>
      </c>
      <c r="K52" s="43">
        <v>19</v>
      </c>
      <c r="L52" s="131">
        <v>0.41666666666666669</v>
      </c>
      <c r="M52" s="45">
        <f>Table1[[#This Row],[Depart]]+Table1[[#This Row],[Dur''n]]</f>
        <v>0.52083333333333337</v>
      </c>
      <c r="N52" s="45">
        <v>0.10416666666666667</v>
      </c>
      <c r="O52" s="71" t="s">
        <v>1</v>
      </c>
      <c r="P52" s="48"/>
      <c r="Q52" s="48"/>
      <c r="R52" s="48">
        <v>2</v>
      </c>
      <c r="S52" s="49">
        <v>60</v>
      </c>
      <c r="T52" s="48"/>
      <c r="U52" s="50"/>
      <c r="V52" s="51" t="s">
        <v>56</v>
      </c>
      <c r="W52" s="52"/>
    </row>
    <row r="53" spans="1:23" ht="24.95" hidden="1" customHeight="1" x14ac:dyDescent="0.2">
      <c r="A53" s="130">
        <v>129.12700000000001</v>
      </c>
      <c r="B53" s="85">
        <f>Schedule!B$12</f>
        <v>45706</v>
      </c>
      <c r="C53" s="86">
        <f>Schedule!C$12</f>
        <v>45706</v>
      </c>
      <c r="D53" s="85" t="str">
        <f>Schedule!D$12</f>
        <v>B</v>
      </c>
      <c r="E53" s="87">
        <f>Schedule!E$12</f>
        <v>0.25</v>
      </c>
      <c r="F53" s="87">
        <f>Schedule!F$12</f>
        <v>0.75</v>
      </c>
      <c r="G53" s="85" t="str">
        <f>Schedule!G$12</f>
        <v>Montevideo</v>
      </c>
      <c r="H53" s="85" t="str">
        <f>Schedule!H$12</f>
        <v>UYMVD</v>
      </c>
      <c r="I53" s="42" t="s">
        <v>251</v>
      </c>
      <c r="J53" s="52" t="s">
        <v>253</v>
      </c>
      <c r="K53" s="43">
        <v>29</v>
      </c>
      <c r="L53" s="131">
        <v>0.54861111111111105</v>
      </c>
      <c r="M53" s="45">
        <f>Table1[[#This Row],[Depart]]+Table1[[#This Row],[Dur''n]]</f>
        <v>0.71527777777777768</v>
      </c>
      <c r="N53" s="45">
        <v>0.16666666666666666</v>
      </c>
      <c r="O53" s="71">
        <v>90</v>
      </c>
      <c r="P53" s="48"/>
      <c r="Q53" s="48"/>
      <c r="R53" s="48">
        <v>2</v>
      </c>
      <c r="S53" s="49">
        <v>90</v>
      </c>
      <c r="T53" s="48"/>
      <c r="U53" s="50"/>
      <c r="V53" s="51"/>
      <c r="W53" s="52"/>
    </row>
    <row r="54" spans="1:23" ht="24.95" hidden="1" customHeight="1" x14ac:dyDescent="0.2">
      <c r="A54" s="130">
        <v>129.12700000000001</v>
      </c>
      <c r="B54" s="85">
        <f>Schedule!B$12</f>
        <v>45706</v>
      </c>
      <c r="C54" s="86">
        <f>Schedule!C$12</f>
        <v>45706</v>
      </c>
      <c r="D54" s="85" t="str">
        <f>Schedule!D$12</f>
        <v>B</v>
      </c>
      <c r="E54" s="87">
        <f>Schedule!E$12</f>
        <v>0.25</v>
      </c>
      <c r="F54" s="87">
        <f>Schedule!F$12</f>
        <v>0.75</v>
      </c>
      <c r="G54" s="85" t="str">
        <f>Schedule!G$12</f>
        <v>Montevideo</v>
      </c>
      <c r="H54" s="85" t="str">
        <f>Schedule!H$12</f>
        <v>UYMVD</v>
      </c>
      <c r="I54" s="42" t="s">
        <v>251</v>
      </c>
      <c r="J54" s="52" t="s">
        <v>253</v>
      </c>
      <c r="K54" s="43">
        <v>29</v>
      </c>
      <c r="L54" s="131">
        <v>0.55555555555555558</v>
      </c>
      <c r="M54" s="45">
        <f>Table1[[#This Row],[Depart]]+Table1[[#This Row],[Dur''n]]</f>
        <v>0.72222222222222221</v>
      </c>
      <c r="N54" s="45">
        <v>0.16666666666666666</v>
      </c>
      <c r="O54" s="71">
        <v>90</v>
      </c>
      <c r="P54" s="48"/>
      <c r="Q54" s="48"/>
      <c r="R54" s="48">
        <v>2</v>
      </c>
      <c r="S54" s="49">
        <v>90</v>
      </c>
      <c r="T54" s="48"/>
      <c r="U54" s="50"/>
      <c r="V54" s="51"/>
      <c r="W54" s="52"/>
    </row>
    <row r="55" spans="1:23" ht="24.95" hidden="1" customHeight="1" x14ac:dyDescent="0.2">
      <c r="A55" s="130">
        <v>129.12700000000001</v>
      </c>
      <c r="B55" s="85">
        <f>Schedule!B$12</f>
        <v>45706</v>
      </c>
      <c r="C55" s="86">
        <f>Schedule!C$12</f>
        <v>45706</v>
      </c>
      <c r="D55" s="85" t="str">
        <f>Schedule!D$12</f>
        <v>B</v>
      </c>
      <c r="E55" s="87">
        <f>Schedule!E$12</f>
        <v>0.25</v>
      </c>
      <c r="F55" s="87">
        <f>Schedule!F$12</f>
        <v>0.75</v>
      </c>
      <c r="G55" s="85" t="str">
        <f>Schedule!G$12</f>
        <v>Montevideo</v>
      </c>
      <c r="H55" s="85" t="str">
        <f>Schedule!H$12</f>
        <v>UYMVD</v>
      </c>
      <c r="I55" s="42" t="s">
        <v>259</v>
      </c>
      <c r="J55" s="52" t="s">
        <v>261</v>
      </c>
      <c r="K55" s="43">
        <v>25</v>
      </c>
      <c r="L55" s="131">
        <v>0.5625</v>
      </c>
      <c r="M55" s="45">
        <f>Table1[[#This Row],[Depart]]+Table1[[#This Row],[Dur''n]]</f>
        <v>0.64583333333333337</v>
      </c>
      <c r="N55" s="45">
        <v>8.3333333333333329E-2</v>
      </c>
      <c r="O55" s="71">
        <v>42</v>
      </c>
      <c r="P55" s="48"/>
      <c r="Q55" s="48"/>
      <c r="R55" s="48">
        <v>2</v>
      </c>
      <c r="S55" s="49">
        <v>80</v>
      </c>
      <c r="T55" s="48"/>
      <c r="U55" s="50"/>
      <c r="V55" s="51"/>
      <c r="W55" s="52"/>
    </row>
    <row r="56" spans="1:23" ht="24.95" hidden="1" customHeight="1" x14ac:dyDescent="0.2">
      <c r="A56" s="130">
        <v>129.12700000000001</v>
      </c>
      <c r="B56" s="85">
        <f>Schedule!B$12</f>
        <v>45706</v>
      </c>
      <c r="C56" s="86">
        <f>Schedule!C$12</f>
        <v>45706</v>
      </c>
      <c r="D56" s="85" t="str">
        <f>Schedule!D$12</f>
        <v>B</v>
      </c>
      <c r="E56" s="87">
        <f>Schedule!E$12</f>
        <v>0.25</v>
      </c>
      <c r="F56" s="87">
        <f>Schedule!F$12</f>
        <v>0.75</v>
      </c>
      <c r="G56" s="85" t="str">
        <f>Schedule!G$12</f>
        <v>Montevideo</v>
      </c>
      <c r="H56" s="85" t="str">
        <f>Schedule!H$12</f>
        <v>UYMVD</v>
      </c>
      <c r="I56" s="42" t="s">
        <v>255</v>
      </c>
      <c r="J56" s="52" t="s">
        <v>257</v>
      </c>
      <c r="K56" s="43">
        <v>79</v>
      </c>
      <c r="L56" s="131">
        <v>0.56944444444444442</v>
      </c>
      <c r="M56" s="45">
        <f>Table1[[#This Row],[Depart]]+Table1[[#This Row],[Dur''n]]</f>
        <v>0.69444444444444442</v>
      </c>
      <c r="N56" s="45">
        <v>0.125</v>
      </c>
      <c r="O56" s="71">
        <v>25</v>
      </c>
      <c r="P56" s="48"/>
      <c r="Q56" s="48"/>
      <c r="R56" s="48">
        <v>1</v>
      </c>
      <c r="S56" s="49">
        <v>40</v>
      </c>
      <c r="T56" s="48"/>
      <c r="U56" s="50"/>
      <c r="V56" s="51"/>
      <c r="W56" s="52"/>
    </row>
    <row r="57" spans="1:23" ht="24.95" hidden="1" customHeight="1" x14ac:dyDescent="0.2">
      <c r="A57" s="130">
        <v>129.12700000000001</v>
      </c>
      <c r="B57" s="85">
        <f>Schedule!B13</f>
        <v>45707</v>
      </c>
      <c r="C57" s="86">
        <f>Schedule!C13</f>
        <v>45707</v>
      </c>
      <c r="D57" s="85" t="str">
        <f>Schedule!D13</f>
        <v>B</v>
      </c>
      <c r="E57" s="87">
        <f>Schedule!E13</f>
        <v>0.33333333333333331</v>
      </c>
      <c r="F57" s="87" t="str">
        <f>Schedule!F13</f>
        <v>-</v>
      </c>
      <c r="G57" s="85" t="str">
        <f>Schedule!G13</f>
        <v>Buenos Aires</v>
      </c>
      <c r="H57" s="85" t="str">
        <f>Schedule!H13</f>
        <v>ARBUE</v>
      </c>
      <c r="I57" s="42" t="s">
        <v>196</v>
      </c>
      <c r="J57" s="52" t="s">
        <v>127</v>
      </c>
      <c r="K57" s="43">
        <v>85</v>
      </c>
      <c r="L57" s="131">
        <v>0.35416666666666669</v>
      </c>
      <c r="M57" s="45">
        <f>Table1[[#This Row],[Depart]]+Table1[[#This Row],[Dur''n]]</f>
        <v>0.54166666666666674</v>
      </c>
      <c r="N57" s="45">
        <v>0.1875</v>
      </c>
      <c r="O57" s="71">
        <v>22</v>
      </c>
      <c r="P57" s="48"/>
      <c r="Q57" s="48"/>
      <c r="R57" s="48">
        <v>1</v>
      </c>
      <c r="S57" s="49">
        <v>30</v>
      </c>
      <c r="T57" s="48" t="s">
        <v>1</v>
      </c>
      <c r="U57" s="50"/>
      <c r="V57" s="51" t="s">
        <v>56</v>
      </c>
      <c r="W57" s="52"/>
    </row>
    <row r="58" spans="1:23" ht="24.95" hidden="1" customHeight="1" x14ac:dyDescent="0.2">
      <c r="A58" s="130">
        <v>129.12700000000001</v>
      </c>
      <c r="B58" s="85">
        <f>Schedule!B$13</f>
        <v>45707</v>
      </c>
      <c r="C58" s="86">
        <f>Schedule!C$13</f>
        <v>45707</v>
      </c>
      <c r="D58" s="85" t="str">
        <f>Schedule!D$13</f>
        <v>B</v>
      </c>
      <c r="E58" s="87">
        <f>Schedule!E$13</f>
        <v>0.33333333333333331</v>
      </c>
      <c r="F58" s="87" t="str">
        <f>Schedule!F$13</f>
        <v>-</v>
      </c>
      <c r="G58" s="85" t="str">
        <f>Schedule!G$13</f>
        <v>Buenos Aires</v>
      </c>
      <c r="H58" s="85" t="str">
        <f>Schedule!H$13</f>
        <v>ARBUE</v>
      </c>
      <c r="I58" s="42" t="s">
        <v>223</v>
      </c>
      <c r="J58" s="52" t="s">
        <v>225</v>
      </c>
      <c r="K58" s="43">
        <v>39</v>
      </c>
      <c r="L58" s="131">
        <v>0.36805555555555558</v>
      </c>
      <c r="M58" s="45">
        <f>Table1[[#This Row],[Depart]]+Table1[[#This Row],[Dur''n]]</f>
        <v>0.53472222222222221</v>
      </c>
      <c r="N58" s="45">
        <v>0.16666666666666666</v>
      </c>
      <c r="O58" s="71">
        <v>439</v>
      </c>
      <c r="P58" s="48"/>
      <c r="Q58" s="48"/>
      <c r="R58" s="48">
        <v>3</v>
      </c>
      <c r="S58" s="49">
        <v>120</v>
      </c>
      <c r="T58" s="48" t="s">
        <v>1</v>
      </c>
      <c r="U58" s="50"/>
      <c r="V58" s="51"/>
      <c r="W58" s="52"/>
    </row>
    <row r="59" spans="1:23" ht="24.95" hidden="1" customHeight="1" x14ac:dyDescent="0.2">
      <c r="A59" s="130">
        <v>129.12700000000001</v>
      </c>
      <c r="B59" s="85">
        <f>Schedule!B$13</f>
        <v>45707</v>
      </c>
      <c r="C59" s="86">
        <f>Schedule!C$13</f>
        <v>45707</v>
      </c>
      <c r="D59" s="85" t="str">
        <f>Schedule!D$13</f>
        <v>B</v>
      </c>
      <c r="E59" s="87">
        <f>Schedule!E$13</f>
        <v>0.33333333333333331</v>
      </c>
      <c r="F59" s="87" t="str">
        <f>Schedule!F$13</f>
        <v>-</v>
      </c>
      <c r="G59" s="85" t="str">
        <f>Schedule!G$13</f>
        <v>Buenos Aires</v>
      </c>
      <c r="H59" s="85" t="str">
        <f>Schedule!H$13</f>
        <v>ARBUE</v>
      </c>
      <c r="I59" s="42" t="s">
        <v>223</v>
      </c>
      <c r="J59" s="52" t="s">
        <v>225</v>
      </c>
      <c r="K59" s="43">
        <v>39</v>
      </c>
      <c r="L59" s="131">
        <v>0.375</v>
      </c>
      <c r="M59" s="45">
        <f>Table1[[#This Row],[Depart]]+Table1[[#This Row],[Dur''n]]</f>
        <v>0.54166666666666663</v>
      </c>
      <c r="N59" s="45">
        <v>0.16666666666666666</v>
      </c>
      <c r="O59" s="71" t="s">
        <v>1</v>
      </c>
      <c r="P59" s="48"/>
      <c r="Q59" s="48"/>
      <c r="R59" s="48">
        <v>2</v>
      </c>
      <c r="S59" s="49">
        <v>80</v>
      </c>
      <c r="T59" s="48" t="s">
        <v>1</v>
      </c>
      <c r="U59" s="50"/>
      <c r="V59" s="51"/>
      <c r="W59" s="52"/>
    </row>
    <row r="60" spans="1:23" ht="24.95" hidden="1" customHeight="1" x14ac:dyDescent="0.2">
      <c r="A60" s="130">
        <v>129.12700000000001</v>
      </c>
      <c r="B60" s="85">
        <f>Schedule!B$13</f>
        <v>45707</v>
      </c>
      <c r="C60" s="86">
        <f>Schedule!C$13</f>
        <v>45707</v>
      </c>
      <c r="D60" s="85" t="str">
        <f>Schedule!D$13</f>
        <v>B</v>
      </c>
      <c r="E60" s="87">
        <f>Schedule!E$13</f>
        <v>0.33333333333333331</v>
      </c>
      <c r="F60" s="87" t="str">
        <f>Schedule!F$13</f>
        <v>-</v>
      </c>
      <c r="G60" s="85" t="str">
        <f>Schedule!G$13</f>
        <v>Buenos Aires</v>
      </c>
      <c r="H60" s="85" t="str">
        <f>Schedule!H$13</f>
        <v>ARBUE</v>
      </c>
      <c r="I60" s="42" t="s">
        <v>223</v>
      </c>
      <c r="J60" s="52" t="s">
        <v>225</v>
      </c>
      <c r="K60" s="43">
        <v>39</v>
      </c>
      <c r="L60" s="131">
        <v>0.38194444444444442</v>
      </c>
      <c r="M60" s="45">
        <f>Table1[[#This Row],[Depart]]+Table1[[#This Row],[Dur''n]]</f>
        <v>0.54861111111111105</v>
      </c>
      <c r="N60" s="45">
        <v>0.16666666666666666</v>
      </c>
      <c r="O60" s="71" t="s">
        <v>1</v>
      </c>
      <c r="P60" s="48"/>
      <c r="Q60" s="48"/>
      <c r="R60" s="48">
        <v>2</v>
      </c>
      <c r="S60" s="49">
        <v>80</v>
      </c>
      <c r="T60" s="48" t="s">
        <v>1</v>
      </c>
      <c r="U60" s="50"/>
      <c r="V60" s="51"/>
      <c r="W60" s="52"/>
    </row>
    <row r="61" spans="1:23" ht="24.95" hidden="1" customHeight="1" x14ac:dyDescent="0.2">
      <c r="A61" s="130">
        <v>129.12700000000001</v>
      </c>
      <c r="B61" s="85">
        <f>Schedule!B$13</f>
        <v>45707</v>
      </c>
      <c r="C61" s="86">
        <f>Schedule!C$13</f>
        <v>45707</v>
      </c>
      <c r="D61" s="85" t="str">
        <f>Schedule!D$13</f>
        <v>B</v>
      </c>
      <c r="E61" s="87">
        <f>Schedule!E$13</f>
        <v>0.33333333333333331</v>
      </c>
      <c r="F61" s="87" t="str">
        <f>Schedule!F$13</f>
        <v>-</v>
      </c>
      <c r="G61" s="85" t="str">
        <f>Schedule!G$13</f>
        <v>Buenos Aires</v>
      </c>
      <c r="H61" s="85" t="str">
        <f>Schedule!H$13</f>
        <v>ARBUE</v>
      </c>
      <c r="I61" s="42" t="s">
        <v>223</v>
      </c>
      <c r="J61" s="52" t="s">
        <v>225</v>
      </c>
      <c r="K61" s="43">
        <v>39</v>
      </c>
      <c r="L61" s="131">
        <v>0.39583333333333331</v>
      </c>
      <c r="M61" s="45">
        <f>Table1[[#This Row],[Depart]]+Table1[[#This Row],[Dur''n]]</f>
        <v>0.5625</v>
      </c>
      <c r="N61" s="45">
        <v>0.16666666666666666</v>
      </c>
      <c r="O61" s="71" t="s">
        <v>1</v>
      </c>
      <c r="P61" s="48"/>
      <c r="Q61" s="48"/>
      <c r="R61" s="48">
        <v>2</v>
      </c>
      <c r="S61" s="49">
        <v>80</v>
      </c>
      <c r="T61" s="48" t="s">
        <v>1</v>
      </c>
      <c r="U61" s="50"/>
      <c r="V61" s="51"/>
      <c r="W61" s="52"/>
    </row>
    <row r="62" spans="1:23" ht="24.95" hidden="1" customHeight="1" x14ac:dyDescent="0.2">
      <c r="A62" s="130">
        <v>129.12700000000001</v>
      </c>
      <c r="B62" s="85">
        <f>Schedule!B$13</f>
        <v>45707</v>
      </c>
      <c r="C62" s="86">
        <f>Schedule!C$13</f>
        <v>45707</v>
      </c>
      <c r="D62" s="85" t="str">
        <f>Schedule!D$13</f>
        <v>B</v>
      </c>
      <c r="E62" s="87">
        <f>Schedule!E$13</f>
        <v>0.33333333333333331</v>
      </c>
      <c r="F62" s="87" t="str">
        <f>Schedule!F$13</f>
        <v>-</v>
      </c>
      <c r="G62" s="85" t="str">
        <f>Schedule!G$13</f>
        <v>Buenos Aires</v>
      </c>
      <c r="H62" s="85" t="str">
        <f>Schedule!H$13</f>
        <v>ARBUE</v>
      </c>
      <c r="I62" s="42" t="s">
        <v>224</v>
      </c>
      <c r="J62" s="52" t="s">
        <v>226</v>
      </c>
      <c r="K62" s="43">
        <v>39</v>
      </c>
      <c r="L62" s="131">
        <v>0.5625</v>
      </c>
      <c r="M62" s="45">
        <f>Table1[[#This Row],[Depart]]+Table1[[#This Row],[Dur''n]]</f>
        <v>0.72916666666666663</v>
      </c>
      <c r="N62" s="45">
        <v>0.16666666666666666</v>
      </c>
      <c r="O62" s="71" t="s">
        <v>1</v>
      </c>
      <c r="P62" s="48"/>
      <c r="Q62" s="48"/>
      <c r="R62" s="48">
        <v>2</v>
      </c>
      <c r="S62" s="49">
        <v>80</v>
      </c>
      <c r="T62" s="48" t="s">
        <v>1</v>
      </c>
      <c r="U62" s="50"/>
      <c r="V62" s="51"/>
      <c r="W62" s="52"/>
    </row>
    <row r="63" spans="1:23" ht="24.95" hidden="1" customHeight="1" x14ac:dyDescent="0.2">
      <c r="A63" s="130">
        <v>129.12700000000001</v>
      </c>
      <c r="B63" s="85">
        <f>Schedule!B$13</f>
        <v>45707</v>
      </c>
      <c r="C63" s="86">
        <f>Schedule!C$13</f>
        <v>45707</v>
      </c>
      <c r="D63" s="85" t="str">
        <f>Schedule!D$13</f>
        <v>B</v>
      </c>
      <c r="E63" s="87">
        <f>Schedule!E$13</f>
        <v>0.33333333333333331</v>
      </c>
      <c r="F63" s="87" t="str">
        <f>Schedule!F$13</f>
        <v>-</v>
      </c>
      <c r="G63" s="85" t="str">
        <f>Schedule!G$13</f>
        <v>Buenos Aires</v>
      </c>
      <c r="H63" s="85" t="str">
        <f>Schedule!H$13</f>
        <v>ARBUE</v>
      </c>
      <c r="I63" s="42" t="s">
        <v>224</v>
      </c>
      <c r="J63" s="52" t="s">
        <v>226</v>
      </c>
      <c r="K63" s="43">
        <v>39</v>
      </c>
      <c r="L63" s="131">
        <v>0.56944444444444442</v>
      </c>
      <c r="M63" s="45">
        <f>Table1[[#This Row],[Depart]]+Table1[[#This Row],[Dur''n]]</f>
        <v>0.73611111111111105</v>
      </c>
      <c r="N63" s="45">
        <v>0.16666666666666666</v>
      </c>
      <c r="O63" s="71" t="s">
        <v>1</v>
      </c>
      <c r="P63" s="48"/>
      <c r="Q63" s="48"/>
      <c r="R63" s="48">
        <v>1</v>
      </c>
      <c r="S63" s="49">
        <v>40</v>
      </c>
      <c r="T63" s="48" t="s">
        <v>1</v>
      </c>
      <c r="U63" s="50"/>
      <c r="V63" s="51"/>
      <c r="W63" s="52"/>
    </row>
    <row r="64" spans="1:23" ht="24.95" hidden="1" customHeight="1" x14ac:dyDescent="0.2">
      <c r="A64" s="130">
        <v>129.12700000000001</v>
      </c>
      <c r="B64" s="85">
        <f>Schedule!B13</f>
        <v>45707</v>
      </c>
      <c r="C64" s="86">
        <f>Schedule!C13</f>
        <v>45707</v>
      </c>
      <c r="D64" s="85" t="str">
        <f>Schedule!D13</f>
        <v>B</v>
      </c>
      <c r="E64" s="87">
        <f>Schedule!E13</f>
        <v>0.33333333333333331</v>
      </c>
      <c r="F64" s="87" t="str">
        <f>Schedule!F13</f>
        <v>-</v>
      </c>
      <c r="G64" s="85" t="str">
        <f>Schedule!G13</f>
        <v>Buenos Aires</v>
      </c>
      <c r="H64" s="85" t="str">
        <f>Schedule!H13</f>
        <v>ARBUE</v>
      </c>
      <c r="I64" s="42" t="s">
        <v>195</v>
      </c>
      <c r="J64" s="52" t="s">
        <v>125</v>
      </c>
      <c r="K64" s="43">
        <v>59</v>
      </c>
      <c r="L64" s="131">
        <v>0.58333333333333337</v>
      </c>
      <c r="M64" s="45">
        <f>Table1[[#This Row],[Depart]]+Table1[[#This Row],[Dur''n]]</f>
        <v>0.75</v>
      </c>
      <c r="N64" s="45">
        <v>0.16666666666666666</v>
      </c>
      <c r="O64" s="71">
        <v>84</v>
      </c>
      <c r="P64" s="48"/>
      <c r="Q64" s="48"/>
      <c r="R64" s="48">
        <v>3</v>
      </c>
      <c r="S64" s="49">
        <v>120</v>
      </c>
      <c r="T64" s="48" t="s">
        <v>1</v>
      </c>
      <c r="U64" s="50"/>
      <c r="V64" s="51"/>
      <c r="W64" s="52"/>
    </row>
    <row r="65" spans="1:23" ht="24.95" hidden="1" customHeight="1" x14ac:dyDescent="0.2">
      <c r="A65" s="130">
        <v>129.12700000000001</v>
      </c>
      <c r="B65" s="85">
        <f>Schedule!B$13</f>
        <v>45707</v>
      </c>
      <c r="C65" s="86">
        <f>Schedule!C$13</f>
        <v>45707</v>
      </c>
      <c r="D65" s="85" t="str">
        <f>Schedule!D$13</f>
        <v>B</v>
      </c>
      <c r="E65" s="87">
        <f>Schedule!E$13</f>
        <v>0.33333333333333331</v>
      </c>
      <c r="F65" s="87" t="str">
        <f>Schedule!F$13</f>
        <v>-</v>
      </c>
      <c r="G65" s="85" t="str">
        <f>Schedule!G$13</f>
        <v>Buenos Aires</v>
      </c>
      <c r="H65" s="85" t="str">
        <f>Schedule!H11</f>
        <v>UYPDP</v>
      </c>
      <c r="I65" s="42" t="s">
        <v>199</v>
      </c>
      <c r="J65" s="52" t="s">
        <v>126</v>
      </c>
      <c r="K65" s="43">
        <v>139</v>
      </c>
      <c r="L65" s="131">
        <v>0.65972222222222221</v>
      </c>
      <c r="M65" s="45">
        <f>Table1[[#This Row],[Depart]]+Table1[[#This Row],[Dur''n]]</f>
        <v>0.93055555555555558</v>
      </c>
      <c r="N65" s="45">
        <v>0.27083333333333331</v>
      </c>
      <c r="O65" s="71">
        <v>159</v>
      </c>
      <c r="P65" s="48"/>
      <c r="Q65" s="48"/>
      <c r="R65" s="48">
        <v>2</v>
      </c>
      <c r="S65" s="49">
        <v>80</v>
      </c>
      <c r="T65" s="48" t="s">
        <v>152</v>
      </c>
      <c r="U65" s="50"/>
      <c r="V65" s="51"/>
      <c r="W65" s="52"/>
    </row>
    <row r="66" spans="1:23" ht="24.95" hidden="1" customHeight="1" x14ac:dyDescent="0.2">
      <c r="A66" s="130">
        <v>129.12700000000001</v>
      </c>
      <c r="B66" s="85">
        <f>Schedule!B$13</f>
        <v>45707</v>
      </c>
      <c r="C66" s="86">
        <f>Schedule!C$13</f>
        <v>45707</v>
      </c>
      <c r="D66" s="85" t="str">
        <f>Schedule!D$13</f>
        <v>B</v>
      </c>
      <c r="E66" s="87">
        <f>Schedule!E$13</f>
        <v>0.33333333333333331</v>
      </c>
      <c r="F66" s="87" t="str">
        <f>Schedule!F$13</f>
        <v>-</v>
      </c>
      <c r="G66" s="85" t="str">
        <f>Schedule!G$13</f>
        <v>Buenos Aires</v>
      </c>
      <c r="H66" s="85" t="str">
        <f>Schedule!H12</f>
        <v>UYMVD</v>
      </c>
      <c r="I66" s="42" t="s">
        <v>199</v>
      </c>
      <c r="J66" s="52" t="s">
        <v>126</v>
      </c>
      <c r="K66" s="43">
        <v>139</v>
      </c>
      <c r="L66" s="131">
        <v>0.66666666666666663</v>
      </c>
      <c r="M66" s="45">
        <f>Table1[[#This Row],[Depart]]+Table1[[#This Row],[Dur''n]]</f>
        <v>0.9375</v>
      </c>
      <c r="N66" s="45">
        <v>0.27083333333333331</v>
      </c>
      <c r="O66" s="71" t="s">
        <v>1</v>
      </c>
      <c r="P66" s="48"/>
      <c r="Q66" s="48"/>
      <c r="R66" s="48">
        <v>2</v>
      </c>
      <c r="S66" s="49">
        <v>80</v>
      </c>
      <c r="T66" s="48" t="s">
        <v>152</v>
      </c>
      <c r="U66" s="50"/>
      <c r="V66" s="51"/>
      <c r="W66" s="52"/>
    </row>
    <row r="67" spans="1:23" ht="24.95" hidden="1" customHeight="1" x14ac:dyDescent="0.2">
      <c r="A67" s="130">
        <v>129.12700000000001</v>
      </c>
      <c r="B67" s="85">
        <f>Schedule!B$13</f>
        <v>45707</v>
      </c>
      <c r="C67" s="86">
        <f>Schedule!C$13</f>
        <v>45707</v>
      </c>
      <c r="D67" s="85" t="str">
        <f>Schedule!D$13</f>
        <v>B</v>
      </c>
      <c r="E67" s="87">
        <f>Schedule!E$13</f>
        <v>0.33333333333333331</v>
      </c>
      <c r="F67" s="87" t="str">
        <f>Schedule!F$13</f>
        <v>-</v>
      </c>
      <c r="G67" s="85" t="str">
        <f>Schedule!G$13</f>
        <v>Buenos Aires</v>
      </c>
      <c r="H67" s="85" t="str">
        <f>Schedule!H13</f>
        <v>ARBUE</v>
      </c>
      <c r="I67" s="42" t="s">
        <v>199</v>
      </c>
      <c r="J67" s="52" t="s">
        <v>126</v>
      </c>
      <c r="K67" s="43">
        <v>139</v>
      </c>
      <c r="L67" s="131">
        <v>0.67361111111111116</v>
      </c>
      <c r="M67" s="45">
        <f>Table1[[#This Row],[Depart]]+Table1[[#This Row],[Dur''n]]</f>
        <v>0.94444444444444442</v>
      </c>
      <c r="N67" s="45">
        <v>0.27083333333333331</v>
      </c>
      <c r="O67" s="71" t="s">
        <v>1</v>
      </c>
      <c r="P67" s="48"/>
      <c r="Q67" s="48"/>
      <c r="R67" s="48">
        <v>1</v>
      </c>
      <c r="S67" s="49">
        <v>40</v>
      </c>
      <c r="T67" s="48" t="s">
        <v>152</v>
      </c>
      <c r="U67" s="50"/>
      <c r="V67" s="51"/>
      <c r="W67" s="52"/>
    </row>
    <row r="68" spans="1:23" ht="24.95" hidden="1" customHeight="1" x14ac:dyDescent="0.2">
      <c r="A68" s="130">
        <v>129.12700000000001</v>
      </c>
      <c r="B68" s="85">
        <f>Schedule!B$14</f>
        <v>45708</v>
      </c>
      <c r="C68" s="86">
        <f>Schedule!C$14</f>
        <v>45708</v>
      </c>
      <c r="D68" s="85" t="str">
        <f>Schedule!D$14</f>
        <v>B</v>
      </c>
      <c r="E68" s="87" t="str">
        <f>Schedule!E$14</f>
        <v>-</v>
      </c>
      <c r="F68" s="87">
        <f>Schedule!F$14</f>
        <v>0.75</v>
      </c>
      <c r="G68" s="85" t="str">
        <f>Schedule!G$14</f>
        <v>Buenos Aires</v>
      </c>
      <c r="H68" s="85" t="str">
        <f>Schedule!H$14</f>
        <v>ARBUE</v>
      </c>
      <c r="I68" s="42" t="s">
        <v>197</v>
      </c>
      <c r="J68" s="52" t="s">
        <v>125</v>
      </c>
      <c r="K68" s="43">
        <v>59</v>
      </c>
      <c r="L68" s="131">
        <v>0.34027777777777773</v>
      </c>
      <c r="M68" s="45">
        <f>Table1[[#This Row],[Depart]]+Table1[[#This Row],[Dur''n]]</f>
        <v>0.50694444444444442</v>
      </c>
      <c r="N68" s="45">
        <v>0.16666666666666666</v>
      </c>
      <c r="O68" s="71">
        <v>302</v>
      </c>
      <c r="P68" s="48"/>
      <c r="Q68" s="48"/>
      <c r="R68" s="48">
        <v>2</v>
      </c>
      <c r="S68" s="49">
        <v>80</v>
      </c>
      <c r="T68" s="48" t="s">
        <v>1</v>
      </c>
      <c r="U68" s="50"/>
      <c r="V68" s="51"/>
      <c r="W68" s="52"/>
    </row>
    <row r="69" spans="1:23" ht="24.95" hidden="1" customHeight="1" x14ac:dyDescent="0.2">
      <c r="A69" s="130">
        <v>129.12700000000001</v>
      </c>
      <c r="B69" s="85">
        <f>Schedule!B$14</f>
        <v>45708</v>
      </c>
      <c r="C69" s="86">
        <f>Schedule!C$14</f>
        <v>45708</v>
      </c>
      <c r="D69" s="85" t="str">
        <f>Schedule!D$14</f>
        <v>B</v>
      </c>
      <c r="E69" s="87" t="str">
        <f>Schedule!E$14</f>
        <v>-</v>
      </c>
      <c r="F69" s="87">
        <f>Schedule!F$14</f>
        <v>0.75</v>
      </c>
      <c r="G69" s="85" t="str">
        <f>Schedule!G$14</f>
        <v>Buenos Aires</v>
      </c>
      <c r="H69" s="85" t="str">
        <f>Schedule!H$14</f>
        <v>ARBUE</v>
      </c>
      <c r="I69" s="42" t="s">
        <v>197</v>
      </c>
      <c r="J69" s="52" t="s">
        <v>125</v>
      </c>
      <c r="K69" s="43">
        <v>59</v>
      </c>
      <c r="L69" s="131">
        <v>0.34722222222222227</v>
      </c>
      <c r="M69" s="45">
        <f>Table1[[#This Row],[Depart]]+Table1[[#This Row],[Dur''n]]</f>
        <v>0.51388888888888895</v>
      </c>
      <c r="N69" s="45">
        <v>0.16666666666666666</v>
      </c>
      <c r="O69" s="71" t="s">
        <v>1</v>
      </c>
      <c r="P69" s="48"/>
      <c r="Q69" s="48"/>
      <c r="R69" s="48">
        <v>2</v>
      </c>
      <c r="S69" s="49">
        <v>80</v>
      </c>
      <c r="T69" s="48" t="s">
        <v>1</v>
      </c>
      <c r="U69" s="50"/>
      <c r="V69" s="51"/>
      <c r="W69" s="52"/>
    </row>
    <row r="70" spans="1:23" ht="24.95" hidden="1" customHeight="1" x14ac:dyDescent="0.2">
      <c r="A70" s="130">
        <v>129.12700000000001</v>
      </c>
      <c r="B70" s="85">
        <f>Schedule!B$14</f>
        <v>45708</v>
      </c>
      <c r="C70" s="86">
        <f>Schedule!C$14</f>
        <v>45708</v>
      </c>
      <c r="D70" s="85" t="str">
        <f>Schedule!D$14</f>
        <v>B</v>
      </c>
      <c r="E70" s="87" t="str">
        <f>Schedule!E$14</f>
        <v>-</v>
      </c>
      <c r="F70" s="87">
        <f>Schedule!F$14</f>
        <v>0.75</v>
      </c>
      <c r="G70" s="85" t="str">
        <f>Schedule!G$14</f>
        <v>Buenos Aires</v>
      </c>
      <c r="H70" s="85" t="str">
        <f>Schedule!H$14</f>
        <v>ARBUE</v>
      </c>
      <c r="I70" s="42" t="s">
        <v>197</v>
      </c>
      <c r="J70" s="52" t="s">
        <v>125</v>
      </c>
      <c r="K70" s="43">
        <v>59</v>
      </c>
      <c r="L70" s="131">
        <v>0.35416666666666669</v>
      </c>
      <c r="M70" s="45">
        <f>Table1[[#This Row],[Depart]]+Table1[[#This Row],[Dur''n]]</f>
        <v>0.52083333333333337</v>
      </c>
      <c r="N70" s="45">
        <v>0.16666666666666666</v>
      </c>
      <c r="O70" s="71" t="s">
        <v>1</v>
      </c>
      <c r="P70" s="48"/>
      <c r="Q70" s="48"/>
      <c r="R70" s="48">
        <v>2</v>
      </c>
      <c r="S70" s="49">
        <v>80</v>
      </c>
      <c r="T70" s="48" t="s">
        <v>1</v>
      </c>
      <c r="U70" s="50"/>
      <c r="V70" s="51"/>
      <c r="W70" s="52"/>
    </row>
    <row r="71" spans="1:23" ht="24.95" hidden="1" customHeight="1" x14ac:dyDescent="0.2">
      <c r="A71" s="130">
        <v>129.12700000000001</v>
      </c>
      <c r="B71" s="85">
        <f>Schedule!B$14</f>
        <v>45708</v>
      </c>
      <c r="C71" s="86">
        <f>Schedule!C$14</f>
        <v>45708</v>
      </c>
      <c r="D71" s="85" t="str">
        <f>Schedule!D$14</f>
        <v>B</v>
      </c>
      <c r="E71" s="87" t="str">
        <f>Schedule!E$14</f>
        <v>-</v>
      </c>
      <c r="F71" s="87">
        <f>Schedule!F$14</f>
        <v>0.75</v>
      </c>
      <c r="G71" s="85" t="str">
        <f>Schedule!G$14</f>
        <v>Buenos Aires</v>
      </c>
      <c r="H71" s="85" t="str">
        <f>Schedule!H$14</f>
        <v>ARBUE</v>
      </c>
      <c r="I71" s="42" t="s">
        <v>197</v>
      </c>
      <c r="J71" s="52" t="s">
        <v>125</v>
      </c>
      <c r="K71" s="43">
        <v>59</v>
      </c>
      <c r="L71" s="131">
        <v>0.3611111111111111</v>
      </c>
      <c r="M71" s="45">
        <f>Table1[[#This Row],[Depart]]+Table1[[#This Row],[Dur''n]]</f>
        <v>0.52777777777777779</v>
      </c>
      <c r="N71" s="45">
        <v>0.16666666666666666</v>
      </c>
      <c r="O71" s="71" t="s">
        <v>1</v>
      </c>
      <c r="P71" s="48"/>
      <c r="Q71" s="48"/>
      <c r="R71" s="48">
        <v>2</v>
      </c>
      <c r="S71" s="49">
        <v>80</v>
      </c>
      <c r="T71" s="48" t="s">
        <v>1</v>
      </c>
      <c r="U71" s="50"/>
      <c r="V71" s="51"/>
      <c r="W71" s="52"/>
    </row>
    <row r="72" spans="1:23" ht="24.95" hidden="1" customHeight="1" x14ac:dyDescent="0.2">
      <c r="A72" s="130">
        <v>129.12700000000001</v>
      </c>
      <c r="B72" s="85">
        <f>Schedule!B14</f>
        <v>45708</v>
      </c>
      <c r="C72" s="86">
        <f>Schedule!C14</f>
        <v>45708</v>
      </c>
      <c r="D72" s="85" t="str">
        <f>Schedule!D14</f>
        <v>B</v>
      </c>
      <c r="E72" s="87" t="str">
        <f>Schedule!E14</f>
        <v>-</v>
      </c>
      <c r="F72" s="87">
        <f>Schedule!F14</f>
        <v>0.75</v>
      </c>
      <c r="G72" s="85" t="str">
        <f>Schedule!G14</f>
        <v>Buenos Aires</v>
      </c>
      <c r="H72" s="85" t="str">
        <f>Schedule!H14</f>
        <v>ARBUE</v>
      </c>
      <c r="I72" s="42" t="s">
        <v>198</v>
      </c>
      <c r="J72" s="52" t="s">
        <v>127</v>
      </c>
      <c r="K72" s="43">
        <v>85</v>
      </c>
      <c r="L72" s="131">
        <v>0.36805555555555558</v>
      </c>
      <c r="M72" s="45">
        <f>Table1[[#This Row],[Depart]]+Table1[[#This Row],[Dur''n]]</f>
        <v>0.55555555555555558</v>
      </c>
      <c r="N72" s="45">
        <v>0.1875</v>
      </c>
      <c r="O72" s="71">
        <v>18</v>
      </c>
      <c r="P72" s="48"/>
      <c r="Q72" s="48"/>
      <c r="R72" s="48">
        <v>1</v>
      </c>
      <c r="S72" s="49">
        <v>30</v>
      </c>
      <c r="T72" s="48" t="s">
        <v>1</v>
      </c>
      <c r="U72" s="50"/>
      <c r="V72" s="51" t="s">
        <v>56</v>
      </c>
      <c r="W72" s="52"/>
    </row>
    <row r="73" spans="1:23" ht="24.95" hidden="1" customHeight="1" x14ac:dyDescent="0.2">
      <c r="A73" s="130">
        <v>129.12700000000001</v>
      </c>
      <c r="B73" s="85">
        <f>Schedule!B$14</f>
        <v>45708</v>
      </c>
      <c r="C73" s="86">
        <f>Schedule!C$14</f>
        <v>45708</v>
      </c>
      <c r="D73" s="85" t="str">
        <f>Schedule!D$14</f>
        <v>B</v>
      </c>
      <c r="E73" s="87" t="str">
        <f>Schedule!E$14</f>
        <v>-</v>
      </c>
      <c r="F73" s="87">
        <f>Schedule!F$14</f>
        <v>0.75</v>
      </c>
      <c r="G73" s="85" t="str">
        <f>Schedule!G$14</f>
        <v>Buenos Aires</v>
      </c>
      <c r="H73" s="85" t="str">
        <f>Schedule!H$14</f>
        <v>ARBUE</v>
      </c>
      <c r="I73" s="42" t="s">
        <v>314</v>
      </c>
      <c r="J73" s="52" t="s">
        <v>315</v>
      </c>
      <c r="K73" s="43">
        <v>59</v>
      </c>
      <c r="L73" s="131">
        <v>0.56944444444444442</v>
      </c>
      <c r="M73" s="45">
        <f>Table1[[#This Row],[Depart]]+Table1[[#This Row],[Dur''n]]</f>
        <v>0.65277777777777779</v>
      </c>
      <c r="N73" s="45">
        <v>8.3333333333333329E-2</v>
      </c>
      <c r="O73" s="71">
        <v>249</v>
      </c>
      <c r="P73" s="48"/>
      <c r="Q73" s="48"/>
      <c r="R73" s="48">
        <v>2</v>
      </c>
      <c r="S73" s="49">
        <v>80</v>
      </c>
      <c r="T73" s="48" t="s">
        <v>1</v>
      </c>
      <c r="U73" s="50"/>
      <c r="V73" s="51"/>
      <c r="W73" s="52"/>
    </row>
    <row r="74" spans="1:23" ht="24.95" hidden="1" customHeight="1" x14ac:dyDescent="0.2">
      <c r="A74" s="130">
        <v>129.12700000000001</v>
      </c>
      <c r="B74" s="85">
        <f>Schedule!B$14</f>
        <v>45708</v>
      </c>
      <c r="C74" s="86">
        <f>Schedule!C$14</f>
        <v>45708</v>
      </c>
      <c r="D74" s="85" t="str">
        <f>Schedule!D$14</f>
        <v>B</v>
      </c>
      <c r="E74" s="87" t="str">
        <f>Schedule!E$14</f>
        <v>-</v>
      </c>
      <c r="F74" s="87">
        <f>Schedule!F$14</f>
        <v>0.75</v>
      </c>
      <c r="G74" s="85" t="str">
        <f>Schedule!G$14</f>
        <v>Buenos Aires</v>
      </c>
      <c r="H74" s="85" t="str">
        <f>Schedule!H$14</f>
        <v>ARBUE</v>
      </c>
      <c r="I74" s="42" t="s">
        <v>314</v>
      </c>
      <c r="J74" s="52" t="s">
        <v>315</v>
      </c>
      <c r="K74" s="43">
        <v>59</v>
      </c>
      <c r="L74" s="131">
        <v>0.57638888888888895</v>
      </c>
      <c r="M74" s="45">
        <f>Table1[[#This Row],[Depart]]+Table1[[#This Row],[Dur''n]]</f>
        <v>0.65972222222222232</v>
      </c>
      <c r="N74" s="45">
        <v>8.3333333333333329E-2</v>
      </c>
      <c r="O74" s="71" t="s">
        <v>1</v>
      </c>
      <c r="P74" s="48"/>
      <c r="Q74" s="48"/>
      <c r="R74" s="48">
        <v>2</v>
      </c>
      <c r="S74" s="49">
        <v>80</v>
      </c>
      <c r="T74" s="48" t="s">
        <v>1</v>
      </c>
      <c r="U74" s="50"/>
      <c r="V74" s="51"/>
      <c r="W74" s="52"/>
    </row>
    <row r="75" spans="1:23" ht="24.95" hidden="1" customHeight="1" x14ac:dyDescent="0.2">
      <c r="A75" s="130">
        <v>129.12700000000001</v>
      </c>
      <c r="B75" s="85">
        <f>Schedule!B$14</f>
        <v>45708</v>
      </c>
      <c r="C75" s="86">
        <f>Schedule!C$14</f>
        <v>45708</v>
      </c>
      <c r="D75" s="85" t="str">
        <f>Schedule!D$14</f>
        <v>B</v>
      </c>
      <c r="E75" s="87" t="str">
        <f>Schedule!E$14</f>
        <v>-</v>
      </c>
      <c r="F75" s="87">
        <f>Schedule!F$14</f>
        <v>0.75</v>
      </c>
      <c r="G75" s="85" t="str">
        <f>Schedule!G$14</f>
        <v>Buenos Aires</v>
      </c>
      <c r="H75" s="85" t="str">
        <f>Schedule!H$14</f>
        <v>ARBUE</v>
      </c>
      <c r="I75" s="42" t="s">
        <v>316</v>
      </c>
      <c r="J75" s="52" t="s">
        <v>317</v>
      </c>
      <c r="K75" s="43">
        <v>59</v>
      </c>
      <c r="L75" s="131">
        <v>0.63888888888888895</v>
      </c>
      <c r="M75" s="45">
        <f>Table1[[#This Row],[Depart]]+Table1[[#This Row],[Dur''n]]</f>
        <v>0.72222222222222232</v>
      </c>
      <c r="N75" s="45">
        <v>8.3333333333333329E-2</v>
      </c>
      <c r="O75" s="71" t="s">
        <v>1</v>
      </c>
      <c r="P75" s="48"/>
      <c r="Q75" s="48"/>
      <c r="R75" s="48">
        <v>2</v>
      </c>
      <c r="S75" s="49">
        <v>80</v>
      </c>
      <c r="T75" s="48" t="s">
        <v>1</v>
      </c>
      <c r="U75" s="50"/>
      <c r="V75" s="51"/>
      <c r="W75" s="52"/>
    </row>
    <row r="76" spans="1:23" ht="24.95" hidden="1" customHeight="1" x14ac:dyDescent="0.2">
      <c r="A76" s="130">
        <v>129.12700000000001</v>
      </c>
      <c r="B76" s="85">
        <f>Schedule!B$14</f>
        <v>45708</v>
      </c>
      <c r="C76" s="86">
        <f>Schedule!C$14</f>
        <v>45708</v>
      </c>
      <c r="D76" s="85" t="str">
        <f>Schedule!D$14</f>
        <v>B</v>
      </c>
      <c r="E76" s="87" t="str">
        <f>Schedule!E$14</f>
        <v>-</v>
      </c>
      <c r="F76" s="87">
        <f>Schedule!F$14</f>
        <v>0.75</v>
      </c>
      <c r="G76" s="85" t="str">
        <f>Schedule!G$14</f>
        <v>Buenos Aires</v>
      </c>
      <c r="H76" s="85" t="str">
        <f>Schedule!H$14</f>
        <v>ARBUE</v>
      </c>
      <c r="I76" s="42" t="s">
        <v>316</v>
      </c>
      <c r="J76" s="52" t="s">
        <v>317</v>
      </c>
      <c r="K76" s="43">
        <v>59</v>
      </c>
      <c r="L76" s="131">
        <v>0.64583333333333337</v>
      </c>
      <c r="M76" s="45">
        <f>Table1[[#This Row],[Depart]]+Table1[[#This Row],[Dur''n]]</f>
        <v>0.72916666666666674</v>
      </c>
      <c r="N76" s="45">
        <v>8.3333333333333329E-2</v>
      </c>
      <c r="O76" s="71" t="s">
        <v>1</v>
      </c>
      <c r="P76" s="48"/>
      <c r="Q76" s="48"/>
      <c r="R76" s="48">
        <v>2</v>
      </c>
      <c r="S76" s="49">
        <v>80</v>
      </c>
      <c r="T76" s="48" t="s">
        <v>1</v>
      </c>
      <c r="U76" s="50"/>
      <c r="V76" s="51"/>
      <c r="W76" s="52"/>
    </row>
    <row r="77" spans="1:23" ht="24.95" hidden="1" customHeight="1" x14ac:dyDescent="0.2">
      <c r="A77" s="130">
        <v>129.12700000000001</v>
      </c>
      <c r="B77" s="85">
        <f>Schedule!B$17</f>
        <v>45711</v>
      </c>
      <c r="C77" s="86">
        <f>Schedule!C$17</f>
        <v>45711</v>
      </c>
      <c r="D77" s="85" t="str">
        <f>Schedule!D$17</f>
        <v>B</v>
      </c>
      <c r="E77" s="87">
        <f>Schedule!E$17</f>
        <v>0.29166666666666669</v>
      </c>
      <c r="F77" s="87">
        <f>Schedule!F$17</f>
        <v>0.79166666666666663</v>
      </c>
      <c r="G77" s="85" t="str">
        <f>Schedule!G$17</f>
        <v>Puerto Madryn</v>
      </c>
      <c r="H77" s="85" t="str">
        <f>Schedule!H$17</f>
        <v>ARPMY</v>
      </c>
      <c r="I77" s="42" t="s">
        <v>262</v>
      </c>
      <c r="J77" s="52" t="s">
        <v>265</v>
      </c>
      <c r="K77" s="43">
        <v>109</v>
      </c>
      <c r="L77" s="131">
        <v>0.30555555555555552</v>
      </c>
      <c r="M77" s="45">
        <f>Table1[[#This Row],[Depart]]+Table1[[#This Row],[Dur''n]]</f>
        <v>0.45138888888888884</v>
      </c>
      <c r="N77" s="45">
        <v>0.14583333333333334</v>
      </c>
      <c r="O77" s="71">
        <v>11</v>
      </c>
      <c r="P77" s="48"/>
      <c r="Q77" s="48"/>
      <c r="R77" s="48" t="s">
        <v>276</v>
      </c>
      <c r="S77" s="49">
        <v>11</v>
      </c>
      <c r="T77" s="48"/>
      <c r="U77" s="50" t="s">
        <v>156</v>
      </c>
      <c r="V77" s="51" t="s">
        <v>56</v>
      </c>
      <c r="W77" s="52"/>
    </row>
    <row r="78" spans="1:23" ht="24.95" hidden="1" customHeight="1" x14ac:dyDescent="0.2">
      <c r="A78" s="130">
        <v>129.12700000000001</v>
      </c>
      <c r="B78" s="85">
        <f>Schedule!B$17</f>
        <v>45711</v>
      </c>
      <c r="C78" s="86">
        <f>Schedule!C$17</f>
        <v>45711</v>
      </c>
      <c r="D78" s="85" t="str">
        <f>Schedule!D$17</f>
        <v>B</v>
      </c>
      <c r="E78" s="87">
        <f>Schedule!E$17</f>
        <v>0.29166666666666669</v>
      </c>
      <c r="F78" s="87">
        <f>Schedule!F$17</f>
        <v>0.79166666666666663</v>
      </c>
      <c r="G78" s="85" t="str">
        <f>Schedule!G$17</f>
        <v>Puerto Madryn</v>
      </c>
      <c r="H78" s="85" t="str">
        <f>Schedule!H$17</f>
        <v>ARPMY</v>
      </c>
      <c r="I78" s="42" t="s">
        <v>200</v>
      </c>
      <c r="J78" s="52" t="s">
        <v>130</v>
      </c>
      <c r="K78" s="43">
        <v>229</v>
      </c>
      <c r="L78" s="131">
        <v>0.3125</v>
      </c>
      <c r="M78" s="45">
        <f>Table1[[#This Row],[Depart]]+Table1[[#This Row],[Dur''n]]</f>
        <v>0.6875</v>
      </c>
      <c r="N78" s="45">
        <v>0.375</v>
      </c>
      <c r="O78" s="71">
        <v>65</v>
      </c>
      <c r="P78" s="48"/>
      <c r="Q78" s="48"/>
      <c r="R78" s="48" t="s">
        <v>268</v>
      </c>
      <c r="S78" s="49">
        <v>100</v>
      </c>
      <c r="T78" s="48" t="s">
        <v>151</v>
      </c>
      <c r="U78" s="50"/>
      <c r="V78" s="51" t="s">
        <v>56</v>
      </c>
      <c r="W78" s="52"/>
    </row>
    <row r="79" spans="1:23" ht="24.95" hidden="1" customHeight="1" x14ac:dyDescent="0.2">
      <c r="A79" s="130">
        <v>129.12700000000001</v>
      </c>
      <c r="B79" s="85">
        <f>Schedule!B$17</f>
        <v>45711</v>
      </c>
      <c r="C79" s="86">
        <f>Schedule!C$17</f>
        <v>45711</v>
      </c>
      <c r="D79" s="85" t="str">
        <f>Schedule!D$17</f>
        <v>B</v>
      </c>
      <c r="E79" s="87">
        <f>Schedule!E$17</f>
        <v>0.29166666666666669</v>
      </c>
      <c r="F79" s="87">
        <f>Schedule!F$17</f>
        <v>0.79166666666666663</v>
      </c>
      <c r="G79" s="85" t="str">
        <f>Schedule!G$17</f>
        <v>Puerto Madryn</v>
      </c>
      <c r="H79" s="85" t="str">
        <f>Schedule!H$17</f>
        <v>ARPMY</v>
      </c>
      <c r="I79" s="42" t="s">
        <v>342</v>
      </c>
      <c r="J79" s="52" t="s">
        <v>129</v>
      </c>
      <c r="K79" s="43">
        <v>149</v>
      </c>
      <c r="L79" s="131">
        <v>0.31944444444444448</v>
      </c>
      <c r="M79" s="45">
        <f>Table1[[#This Row],[Depart]]+Table1[[#This Row],[Dur''n]]</f>
        <v>0.63194444444444442</v>
      </c>
      <c r="N79" s="45">
        <v>0.3125</v>
      </c>
      <c r="O79" s="71">
        <v>107</v>
      </c>
      <c r="P79" s="48"/>
      <c r="Q79" s="48"/>
      <c r="R79" s="48" t="s">
        <v>275</v>
      </c>
      <c r="S79" s="49">
        <v>120</v>
      </c>
      <c r="T79" s="48" t="s">
        <v>153</v>
      </c>
      <c r="U79" s="50"/>
      <c r="V79" s="51" t="s">
        <v>56</v>
      </c>
      <c r="W79" s="52"/>
    </row>
    <row r="80" spans="1:23" ht="24.95" hidden="1" customHeight="1" x14ac:dyDescent="0.2">
      <c r="A80" s="130">
        <v>129.12700000000001</v>
      </c>
      <c r="B80" s="85">
        <f>Schedule!B$17</f>
        <v>45711</v>
      </c>
      <c r="C80" s="86">
        <f>Schedule!C$17</f>
        <v>45711</v>
      </c>
      <c r="D80" s="85" t="str">
        <f>Schedule!D$17</f>
        <v>B</v>
      </c>
      <c r="E80" s="87">
        <f>Schedule!E$17</f>
        <v>0.29166666666666669</v>
      </c>
      <c r="F80" s="87">
        <f>Schedule!F$17</f>
        <v>0.79166666666666663</v>
      </c>
      <c r="G80" s="85" t="str">
        <f>Schedule!G$17</f>
        <v>Puerto Madryn</v>
      </c>
      <c r="H80" s="85" t="str">
        <f>Schedule!H$17</f>
        <v>ARPMY</v>
      </c>
      <c r="I80" s="42" t="s">
        <v>202</v>
      </c>
      <c r="J80" s="52" t="s">
        <v>131</v>
      </c>
      <c r="K80" s="43">
        <v>239</v>
      </c>
      <c r="L80" s="131">
        <v>0.3263888888888889</v>
      </c>
      <c r="M80" s="45">
        <f>Table1[[#This Row],[Depart]]+Table1[[#This Row],[Dur''n]]</f>
        <v>0.61805555555555558</v>
      </c>
      <c r="N80" s="45">
        <v>0.29166666666666669</v>
      </c>
      <c r="O80" s="71">
        <v>28</v>
      </c>
      <c r="P80" s="48"/>
      <c r="Q80" s="48"/>
      <c r="R80" s="48" t="s">
        <v>274</v>
      </c>
      <c r="S80" s="49">
        <v>80</v>
      </c>
      <c r="T80" s="48" t="s">
        <v>151</v>
      </c>
      <c r="U80" s="50"/>
      <c r="V80" s="51" t="s">
        <v>56</v>
      </c>
      <c r="W80" s="52"/>
    </row>
    <row r="81" spans="1:23" ht="24.95" hidden="1" customHeight="1" x14ac:dyDescent="0.2">
      <c r="A81" s="130">
        <v>129.12700000000001</v>
      </c>
      <c r="B81" s="85">
        <f>Schedule!B$17</f>
        <v>45711</v>
      </c>
      <c r="C81" s="86">
        <f>Schedule!C$17</f>
        <v>45711</v>
      </c>
      <c r="D81" s="85" t="str">
        <f>Schedule!D$17</f>
        <v>B</v>
      </c>
      <c r="E81" s="87">
        <f>Schedule!E$17</f>
        <v>0.29166666666666669</v>
      </c>
      <c r="F81" s="87">
        <f>Schedule!F$17</f>
        <v>0.79166666666666663</v>
      </c>
      <c r="G81" s="85" t="str">
        <f>Schedule!G$17</f>
        <v>Puerto Madryn</v>
      </c>
      <c r="H81" s="85" t="str">
        <f>Schedule!H$17</f>
        <v>ARPMY</v>
      </c>
      <c r="I81" s="42" t="s">
        <v>270</v>
      </c>
      <c r="J81" s="52" t="s">
        <v>272</v>
      </c>
      <c r="K81" s="43">
        <v>135</v>
      </c>
      <c r="L81" s="131">
        <v>0.34027777777777773</v>
      </c>
      <c r="M81" s="45">
        <f>Table1[[#This Row],[Depart]]+Table1[[#This Row],[Dur''n]]</f>
        <v>0.46527777777777773</v>
      </c>
      <c r="N81" s="45">
        <v>0.125</v>
      </c>
      <c r="O81" s="71">
        <v>16</v>
      </c>
      <c r="P81" s="48"/>
      <c r="Q81" s="48" t="s">
        <v>269</v>
      </c>
      <c r="R81" s="48" t="s">
        <v>277</v>
      </c>
      <c r="S81" s="49">
        <v>33</v>
      </c>
      <c r="T81" s="48"/>
      <c r="U81" s="50"/>
      <c r="V81" s="51" t="s">
        <v>56</v>
      </c>
      <c r="W81" s="52"/>
    </row>
    <row r="82" spans="1:23" ht="24.95" hidden="1" customHeight="1" x14ac:dyDescent="0.2">
      <c r="A82" s="130">
        <v>129.12700000000001</v>
      </c>
      <c r="B82" s="85">
        <f>Schedule!B$17</f>
        <v>45711</v>
      </c>
      <c r="C82" s="86">
        <f>Schedule!C$17</f>
        <v>45711</v>
      </c>
      <c r="D82" s="85" t="str">
        <f>Schedule!D$17</f>
        <v>B</v>
      </c>
      <c r="E82" s="87">
        <f>Schedule!E$17</f>
        <v>0.29166666666666669</v>
      </c>
      <c r="F82" s="87">
        <f>Schedule!F$17</f>
        <v>0.79166666666666663</v>
      </c>
      <c r="G82" s="85" t="str">
        <f>Schedule!G$17</f>
        <v>Puerto Madryn</v>
      </c>
      <c r="H82" s="85" t="str">
        <f>Schedule!H$17</f>
        <v>ARPMY</v>
      </c>
      <c r="I82" s="42" t="s">
        <v>201</v>
      </c>
      <c r="J82" s="52" t="s">
        <v>128</v>
      </c>
      <c r="K82" s="43">
        <v>139</v>
      </c>
      <c r="L82" s="131">
        <v>0.34722222222222227</v>
      </c>
      <c r="M82" s="45">
        <f>Table1[[#This Row],[Depart]]+Table1[[#This Row],[Dur''n]]</f>
        <v>0.65972222222222232</v>
      </c>
      <c r="N82" s="45">
        <v>0.3125</v>
      </c>
      <c r="O82" s="71">
        <v>91</v>
      </c>
      <c r="P82" s="48"/>
      <c r="Q82" s="48"/>
      <c r="R82" s="48" t="s">
        <v>275</v>
      </c>
      <c r="S82" s="49">
        <v>160</v>
      </c>
      <c r="T82" s="48" t="s">
        <v>153</v>
      </c>
      <c r="U82" s="50"/>
      <c r="V82" s="51"/>
      <c r="W82" s="52"/>
    </row>
    <row r="83" spans="1:23" ht="24.95" hidden="1" customHeight="1" x14ac:dyDescent="0.2">
      <c r="A83" s="130">
        <v>129.12700000000001</v>
      </c>
      <c r="B83" s="85">
        <f>Schedule!B$17</f>
        <v>45711</v>
      </c>
      <c r="C83" s="86">
        <f>Schedule!C$17</f>
        <v>45711</v>
      </c>
      <c r="D83" s="85" t="str">
        <f>Schedule!D$17</f>
        <v>B</v>
      </c>
      <c r="E83" s="87">
        <f>Schedule!E$17</f>
        <v>0.29166666666666669</v>
      </c>
      <c r="F83" s="87">
        <f>Schedule!F$17</f>
        <v>0.79166666666666663</v>
      </c>
      <c r="G83" s="85" t="str">
        <f>Schedule!G$17</f>
        <v>Puerto Madryn</v>
      </c>
      <c r="H83" s="85" t="str">
        <f>Schedule!H$17</f>
        <v>ARPMY</v>
      </c>
      <c r="I83" s="42" t="s">
        <v>203</v>
      </c>
      <c r="J83" s="52" t="s">
        <v>132</v>
      </c>
      <c r="K83" s="43">
        <v>69</v>
      </c>
      <c r="L83" s="131">
        <v>0.35416666666666669</v>
      </c>
      <c r="M83" s="45">
        <f>Table1[[#This Row],[Depart]]+Table1[[#This Row],[Dur''n]]</f>
        <v>0.45833333333333337</v>
      </c>
      <c r="N83" s="45">
        <v>0.10416666666666667</v>
      </c>
      <c r="O83" s="71">
        <v>64</v>
      </c>
      <c r="P83" s="48"/>
      <c r="Q83" s="48"/>
      <c r="R83" s="48" t="s">
        <v>278</v>
      </c>
      <c r="S83" s="49">
        <v>78</v>
      </c>
      <c r="T83" s="48"/>
      <c r="U83" s="50"/>
      <c r="V83" s="51"/>
      <c r="W83" s="52"/>
    </row>
    <row r="84" spans="1:23" ht="24.95" hidden="1" customHeight="1" x14ac:dyDescent="0.2">
      <c r="A84" s="130">
        <v>129.12700000000001</v>
      </c>
      <c r="B84" s="85">
        <f>Schedule!B$17</f>
        <v>45711</v>
      </c>
      <c r="C84" s="86">
        <f>Schedule!C$17</f>
        <v>45711</v>
      </c>
      <c r="D84" s="85" t="str">
        <f>Schedule!D$17</f>
        <v>B</v>
      </c>
      <c r="E84" s="87">
        <f>Schedule!E$17</f>
        <v>0.29166666666666669</v>
      </c>
      <c r="F84" s="87">
        <f>Schedule!F$17</f>
        <v>0.79166666666666663</v>
      </c>
      <c r="G84" s="85" t="str">
        <f>Schedule!G$17</f>
        <v>Puerto Madryn</v>
      </c>
      <c r="H84" s="85" t="str">
        <f>Schedule!H$17</f>
        <v>ARPMY</v>
      </c>
      <c r="I84" s="42" t="s">
        <v>263</v>
      </c>
      <c r="J84" s="52" t="s">
        <v>266</v>
      </c>
      <c r="K84" s="43">
        <v>109</v>
      </c>
      <c r="L84" s="131">
        <v>0.46527777777777773</v>
      </c>
      <c r="M84" s="45">
        <f>Table1[[#This Row],[Depart]]+Table1[[#This Row],[Dur''n]]</f>
        <v>0.61111111111111105</v>
      </c>
      <c r="N84" s="45">
        <v>0.14583333333333334</v>
      </c>
      <c r="O84" s="71">
        <v>11</v>
      </c>
      <c r="P84" s="48"/>
      <c r="Q84" s="48"/>
      <c r="R84" s="48" t="s">
        <v>276</v>
      </c>
      <c r="S84" s="49">
        <v>11</v>
      </c>
      <c r="T84" s="48"/>
      <c r="U84" s="50"/>
      <c r="V84" s="51" t="s">
        <v>56</v>
      </c>
      <c r="W84" s="52"/>
    </row>
    <row r="85" spans="1:23" ht="24.95" hidden="1" customHeight="1" x14ac:dyDescent="0.2">
      <c r="A85" s="130">
        <v>129.12700000000001</v>
      </c>
      <c r="B85" s="85">
        <f>Schedule!B$17</f>
        <v>45711</v>
      </c>
      <c r="C85" s="86">
        <f>Schedule!C$17</f>
        <v>45711</v>
      </c>
      <c r="D85" s="85" t="str">
        <f>Schedule!D$17</f>
        <v>B</v>
      </c>
      <c r="E85" s="87">
        <f>Schedule!E$17</f>
        <v>0.29166666666666669</v>
      </c>
      <c r="F85" s="87">
        <f>Schedule!F$17</f>
        <v>0.79166666666666663</v>
      </c>
      <c r="G85" s="85" t="str">
        <f>Schedule!G$17</f>
        <v>Puerto Madryn</v>
      </c>
      <c r="H85" s="85" t="str">
        <f>Schedule!H$17</f>
        <v>ARPMY</v>
      </c>
      <c r="I85" s="42" t="s">
        <v>271</v>
      </c>
      <c r="J85" s="52" t="s">
        <v>273</v>
      </c>
      <c r="K85" s="43">
        <v>135</v>
      </c>
      <c r="L85" s="131">
        <v>0.47222222222222227</v>
      </c>
      <c r="M85" s="45">
        <f>Table1[[#This Row],[Depart]]+Table1[[#This Row],[Dur''n]]</f>
        <v>0.59722222222222232</v>
      </c>
      <c r="N85" s="45">
        <v>0.125</v>
      </c>
      <c r="O85" s="71">
        <v>16</v>
      </c>
      <c r="P85" s="48"/>
      <c r="Q85" s="48" t="s">
        <v>269</v>
      </c>
      <c r="R85" s="48" t="s">
        <v>277</v>
      </c>
      <c r="S85" s="49">
        <v>33</v>
      </c>
      <c r="T85" s="48"/>
      <c r="U85" s="50"/>
      <c r="V85" s="51" t="s">
        <v>56</v>
      </c>
      <c r="W85" s="52"/>
    </row>
    <row r="86" spans="1:23" ht="24.95" hidden="1" customHeight="1" x14ac:dyDescent="0.2">
      <c r="A86" s="130">
        <v>129.12700000000001</v>
      </c>
      <c r="B86" s="85">
        <f>Schedule!B$17</f>
        <v>45711</v>
      </c>
      <c r="C86" s="86">
        <f>Schedule!C$17</f>
        <v>45711</v>
      </c>
      <c r="D86" s="85" t="str">
        <f>Schedule!D$17</f>
        <v>B</v>
      </c>
      <c r="E86" s="87">
        <f>Schedule!E$17</f>
        <v>0.29166666666666669</v>
      </c>
      <c r="F86" s="87">
        <f>Schedule!F$17</f>
        <v>0.79166666666666663</v>
      </c>
      <c r="G86" s="85" t="str">
        <f>Schedule!G$17</f>
        <v>Puerto Madryn</v>
      </c>
      <c r="H86" s="85" t="str">
        <f>Schedule!H$17</f>
        <v>ARPMY</v>
      </c>
      <c r="I86" s="42" t="s">
        <v>203</v>
      </c>
      <c r="J86" s="52" t="s">
        <v>132</v>
      </c>
      <c r="K86" s="43">
        <v>69</v>
      </c>
      <c r="L86" s="131">
        <v>0.4861111111111111</v>
      </c>
      <c r="M86" s="45">
        <f>Table1[[#This Row],[Depart]]+Table1[[#This Row],[Dur''n]]</f>
        <v>0.59027777777777779</v>
      </c>
      <c r="N86" s="45">
        <v>0.10416666666666667</v>
      </c>
      <c r="O86" s="71">
        <v>64</v>
      </c>
      <c r="P86" s="48"/>
      <c r="Q86" s="48"/>
      <c r="R86" s="48" t="s">
        <v>278</v>
      </c>
      <c r="S86" s="49">
        <v>78</v>
      </c>
      <c r="T86" s="48"/>
      <c r="U86" s="50"/>
      <c r="V86" s="51"/>
      <c r="W86" s="52"/>
    </row>
    <row r="87" spans="1:23" ht="24.95" hidden="1" customHeight="1" x14ac:dyDescent="0.2">
      <c r="A87" s="130">
        <v>129.12700000000001</v>
      </c>
      <c r="B87" s="85">
        <f>Schedule!B$17</f>
        <v>45711</v>
      </c>
      <c r="C87" s="86">
        <f>Schedule!C$17</f>
        <v>45711</v>
      </c>
      <c r="D87" s="85" t="str">
        <f>Schedule!D$17</f>
        <v>B</v>
      </c>
      <c r="E87" s="87">
        <f>Schedule!E$17</f>
        <v>0.29166666666666669</v>
      </c>
      <c r="F87" s="87">
        <f>Schedule!F$17</f>
        <v>0.79166666666666663</v>
      </c>
      <c r="G87" s="85" t="str">
        <f>Schedule!G$17</f>
        <v>Puerto Madryn</v>
      </c>
      <c r="H87" s="85" t="str">
        <f>Schedule!H$17</f>
        <v>ARPMY</v>
      </c>
      <c r="I87" s="42" t="s">
        <v>203</v>
      </c>
      <c r="J87" s="52" t="s">
        <v>132</v>
      </c>
      <c r="K87" s="43">
        <v>69</v>
      </c>
      <c r="L87" s="131">
        <v>0.61111111111111105</v>
      </c>
      <c r="M87" s="45">
        <f>Table1[[#This Row],[Depart]]+Table1[[#This Row],[Dur''n]]</f>
        <v>0.71527777777777768</v>
      </c>
      <c r="N87" s="45">
        <v>0.10416666666666667</v>
      </c>
      <c r="O87" s="71">
        <v>64</v>
      </c>
      <c r="P87" s="48"/>
      <c r="Q87" s="48"/>
      <c r="R87" s="48" t="s">
        <v>278</v>
      </c>
      <c r="S87" s="49">
        <v>78</v>
      </c>
      <c r="T87" s="48"/>
      <c r="U87" s="50"/>
      <c r="V87" s="51"/>
      <c r="W87" s="52"/>
    </row>
    <row r="88" spans="1:23" ht="24.95" hidden="1" customHeight="1" x14ac:dyDescent="0.2">
      <c r="A88" s="130">
        <v>129.12700000000001</v>
      </c>
      <c r="B88" s="85">
        <f>Schedule!B$17</f>
        <v>45711</v>
      </c>
      <c r="C88" s="86">
        <f>Schedule!C$17</f>
        <v>45711</v>
      </c>
      <c r="D88" s="85" t="str">
        <f>Schedule!D$17</f>
        <v>B</v>
      </c>
      <c r="E88" s="87">
        <f>Schedule!E$17</f>
        <v>0.29166666666666669</v>
      </c>
      <c r="F88" s="87">
        <f>Schedule!F$17</f>
        <v>0.79166666666666663</v>
      </c>
      <c r="G88" s="85" t="str">
        <f>Schedule!G$17</f>
        <v>Puerto Madryn</v>
      </c>
      <c r="H88" s="85" t="str">
        <f>Schedule!H$17</f>
        <v>ARPMY</v>
      </c>
      <c r="I88" s="42" t="s">
        <v>264</v>
      </c>
      <c r="J88" s="52" t="s">
        <v>267</v>
      </c>
      <c r="K88" s="43">
        <v>109</v>
      </c>
      <c r="L88" s="131">
        <v>0.61805555555555558</v>
      </c>
      <c r="M88" s="45">
        <f>Table1[[#This Row],[Depart]]+Table1[[#This Row],[Dur''n]]</f>
        <v>0.76388888888888895</v>
      </c>
      <c r="N88" s="45">
        <v>0.14583333333333334</v>
      </c>
      <c r="O88" s="71">
        <v>10</v>
      </c>
      <c r="P88" s="48"/>
      <c r="Q88" s="48"/>
      <c r="R88" s="48" t="s">
        <v>276</v>
      </c>
      <c r="S88" s="49">
        <v>11</v>
      </c>
      <c r="T88" s="48"/>
      <c r="U88" s="50"/>
      <c r="V88" s="51" t="s">
        <v>56</v>
      </c>
      <c r="W88" s="52"/>
    </row>
    <row r="89" spans="1:23" ht="24.95" customHeight="1" x14ac:dyDescent="0.2">
      <c r="A89" s="130">
        <v>129.12700000000001</v>
      </c>
      <c r="B89" s="85">
        <f>Schedule!B$20</f>
        <v>45714</v>
      </c>
      <c r="C89" s="86">
        <f>Schedule!C$20</f>
        <v>45714</v>
      </c>
      <c r="D89" s="85" t="str">
        <f>Schedule!D$20</f>
        <v>B</v>
      </c>
      <c r="E89" s="87">
        <f>Schedule!E$20</f>
        <v>0.3125</v>
      </c>
      <c r="F89" s="87">
        <f>Schedule!F$20</f>
        <v>0.83333333333333337</v>
      </c>
      <c r="G89" s="85" t="str">
        <f>Schedule!G$20</f>
        <v>Ushuaia</v>
      </c>
      <c r="H89" s="85" t="str">
        <f>Schedule!H$20</f>
        <v>ARUSH</v>
      </c>
      <c r="I89" s="42" t="s">
        <v>204</v>
      </c>
      <c r="J89" s="52" t="s">
        <v>133</v>
      </c>
      <c r="K89" s="43">
        <v>109</v>
      </c>
      <c r="L89" s="131">
        <v>0.35416666666666669</v>
      </c>
      <c r="M89" s="45">
        <f>Table1[[#This Row],[Depart]]+Table1[[#This Row],[Dur''n]]</f>
        <v>0.52083333333333337</v>
      </c>
      <c r="N89" s="45">
        <v>0.16666666666666666</v>
      </c>
      <c r="O89" s="71">
        <v>139</v>
      </c>
      <c r="P89" s="48"/>
      <c r="Q89" s="48"/>
      <c r="R89" s="48">
        <v>2</v>
      </c>
      <c r="S89" s="49">
        <v>80</v>
      </c>
      <c r="T89" s="48"/>
      <c r="U89" s="50"/>
      <c r="V89" s="51"/>
      <c r="W89" s="52"/>
    </row>
    <row r="90" spans="1:23" ht="24.95" customHeight="1" x14ac:dyDescent="0.2">
      <c r="A90" s="130">
        <v>129.12700000000001</v>
      </c>
      <c r="B90" s="85">
        <f>Schedule!B$20</f>
        <v>45714</v>
      </c>
      <c r="C90" s="86">
        <f>Schedule!C$20</f>
        <v>45714</v>
      </c>
      <c r="D90" s="85" t="str">
        <f>Schedule!D$20</f>
        <v>B</v>
      </c>
      <c r="E90" s="87">
        <f>Schedule!E$20</f>
        <v>0.3125</v>
      </c>
      <c r="F90" s="87">
        <f>Schedule!F$20</f>
        <v>0.83333333333333337</v>
      </c>
      <c r="G90" s="85" t="str">
        <f>Schedule!G$20</f>
        <v>Ushuaia</v>
      </c>
      <c r="H90" s="85" t="str">
        <f>Schedule!H$20</f>
        <v>ARUSH</v>
      </c>
      <c r="I90" s="42" t="s">
        <v>204</v>
      </c>
      <c r="J90" s="52" t="s">
        <v>133</v>
      </c>
      <c r="K90" s="43">
        <v>109</v>
      </c>
      <c r="L90" s="131">
        <v>0.3611111111111111</v>
      </c>
      <c r="M90" s="45">
        <f>Table1[[#This Row],[Depart]]+Table1[[#This Row],[Dur''n]]</f>
        <v>0.52777777777777779</v>
      </c>
      <c r="N90" s="45">
        <v>0.16666666666666666</v>
      </c>
      <c r="O90" s="71" t="s">
        <v>1</v>
      </c>
      <c r="P90" s="48"/>
      <c r="Q90" s="48"/>
      <c r="R90" s="48">
        <v>2</v>
      </c>
      <c r="S90" s="49">
        <v>80</v>
      </c>
      <c r="T90" s="48"/>
      <c r="U90" s="50"/>
      <c r="V90" s="51"/>
      <c r="W90" s="52"/>
    </row>
    <row r="91" spans="1:23" ht="24.95" customHeight="1" x14ac:dyDescent="0.2">
      <c r="A91" s="130">
        <v>129.12700000000001</v>
      </c>
      <c r="B91" s="85">
        <f>Schedule!B$20</f>
        <v>45714</v>
      </c>
      <c r="C91" s="86">
        <f>Schedule!C$20</f>
        <v>45714</v>
      </c>
      <c r="D91" s="85" t="str">
        <f>Schedule!D$20</f>
        <v>B</v>
      </c>
      <c r="E91" s="87">
        <f>Schedule!E$20</f>
        <v>0.3125</v>
      </c>
      <c r="F91" s="87">
        <f>Schedule!F$20</f>
        <v>0.83333333333333337</v>
      </c>
      <c r="G91" s="85" t="str">
        <f>Schedule!G$20</f>
        <v>Ushuaia</v>
      </c>
      <c r="H91" s="85" t="str">
        <f>Schedule!H$20</f>
        <v>ARUSH</v>
      </c>
      <c r="I91" s="42" t="s">
        <v>297</v>
      </c>
      <c r="J91" s="52" t="s">
        <v>299</v>
      </c>
      <c r="K91" s="43">
        <v>149</v>
      </c>
      <c r="L91" s="131">
        <v>0.36805555555555558</v>
      </c>
      <c r="M91" s="45">
        <f>Table1[[#This Row],[Depart]]+Table1[[#This Row],[Dur''n]]</f>
        <v>0.53472222222222221</v>
      </c>
      <c r="N91" s="45">
        <v>0.16666666666666666</v>
      </c>
      <c r="O91" s="71">
        <v>28</v>
      </c>
      <c r="P91" s="48"/>
      <c r="Q91" s="48"/>
      <c r="R91" s="48" t="s">
        <v>301</v>
      </c>
      <c r="S91" s="49">
        <v>30</v>
      </c>
      <c r="T91" s="48"/>
      <c r="U91" s="50" t="s">
        <v>296</v>
      </c>
      <c r="V91" s="51" t="s">
        <v>56</v>
      </c>
      <c r="W91" s="52"/>
    </row>
    <row r="92" spans="1:23" ht="24.95" customHeight="1" x14ac:dyDescent="0.2">
      <c r="A92" s="130">
        <v>129.12700000000001</v>
      </c>
      <c r="B92" s="85">
        <f>Schedule!B$20</f>
        <v>45714</v>
      </c>
      <c r="C92" s="86">
        <f>Schedule!C$20</f>
        <v>45714</v>
      </c>
      <c r="D92" s="85" t="str">
        <f>Schedule!D$20</f>
        <v>B</v>
      </c>
      <c r="E92" s="87">
        <f>Schedule!E$20</f>
        <v>0.3125</v>
      </c>
      <c r="F92" s="87">
        <f>Schedule!F$20</f>
        <v>0.83333333333333337</v>
      </c>
      <c r="G92" s="85" t="str">
        <f>Schedule!G$20</f>
        <v>Ushuaia</v>
      </c>
      <c r="H92" s="85" t="str">
        <f>Schedule!H$20</f>
        <v>ARUSH</v>
      </c>
      <c r="I92" s="42" t="s">
        <v>205</v>
      </c>
      <c r="J92" s="52" t="s">
        <v>135</v>
      </c>
      <c r="K92" s="43">
        <v>99</v>
      </c>
      <c r="L92" s="131">
        <v>0.375</v>
      </c>
      <c r="M92" s="45">
        <f>Table1[[#This Row],[Depart]]+Table1[[#This Row],[Dur''n]]</f>
        <v>0.54166666666666663</v>
      </c>
      <c r="N92" s="45">
        <v>0.16666666666666666</v>
      </c>
      <c r="O92" s="71">
        <v>16</v>
      </c>
      <c r="P92" s="48"/>
      <c r="Q92" s="48"/>
      <c r="R92" s="48">
        <v>1</v>
      </c>
      <c r="S92" s="49">
        <v>40</v>
      </c>
      <c r="T92" s="48"/>
      <c r="U92" s="50" t="s">
        <v>296</v>
      </c>
      <c r="V92" s="51" t="s">
        <v>56</v>
      </c>
      <c r="W92" s="52"/>
    </row>
    <row r="93" spans="1:23" ht="24.95" customHeight="1" x14ac:dyDescent="0.2">
      <c r="A93" s="130">
        <v>129.12700000000001</v>
      </c>
      <c r="B93" s="85">
        <f>Schedule!B$20</f>
        <v>45714</v>
      </c>
      <c r="C93" s="86">
        <f>Schedule!C$20</f>
        <v>45714</v>
      </c>
      <c r="D93" s="85" t="str">
        <f>Schedule!D$20</f>
        <v>B</v>
      </c>
      <c r="E93" s="87">
        <f>Schedule!E$20</f>
        <v>0.3125</v>
      </c>
      <c r="F93" s="87">
        <f>Schedule!F$20</f>
        <v>0.83333333333333337</v>
      </c>
      <c r="G93" s="85" t="str">
        <f>Schedule!G$20</f>
        <v>Ushuaia</v>
      </c>
      <c r="H93" s="85" t="str">
        <f>Schedule!H$20</f>
        <v>ARUSH</v>
      </c>
      <c r="I93" s="42" t="s">
        <v>303</v>
      </c>
      <c r="J93" s="52" t="s">
        <v>302</v>
      </c>
      <c r="K93" s="43">
        <v>89</v>
      </c>
      <c r="L93" s="131">
        <v>0.38194444444444442</v>
      </c>
      <c r="M93" s="45">
        <f>Table1[[#This Row],[Depart]]+Table1[[#This Row],[Dur''n]]</f>
        <v>0.54861111111111105</v>
      </c>
      <c r="N93" s="45">
        <v>0.16666666666666666</v>
      </c>
      <c r="O93" s="71">
        <v>110</v>
      </c>
      <c r="P93" s="48"/>
      <c r="Q93" s="48"/>
      <c r="R93" s="48">
        <v>2</v>
      </c>
      <c r="S93" s="49">
        <v>80</v>
      </c>
      <c r="T93" s="48"/>
      <c r="U93" s="50"/>
      <c r="V93" s="51"/>
      <c r="W93" s="52"/>
    </row>
    <row r="94" spans="1:23" ht="24.95" customHeight="1" x14ac:dyDescent="0.2">
      <c r="A94" s="130">
        <v>129.12700000000001</v>
      </c>
      <c r="B94" s="85">
        <f>Schedule!B$20</f>
        <v>45714</v>
      </c>
      <c r="C94" s="86">
        <f>Schedule!C$20</f>
        <v>45714</v>
      </c>
      <c r="D94" s="85" t="str">
        <f>Schedule!D$20</f>
        <v>B</v>
      </c>
      <c r="E94" s="87">
        <f>Schedule!E$20</f>
        <v>0.3125</v>
      </c>
      <c r="F94" s="87">
        <f>Schedule!F$20</f>
        <v>0.83333333333333337</v>
      </c>
      <c r="G94" s="85" t="str">
        <f>Schedule!G$20</f>
        <v>Ushuaia</v>
      </c>
      <c r="H94" s="85" t="str">
        <f>Schedule!H$20</f>
        <v>ARUSH</v>
      </c>
      <c r="I94" s="42" t="s">
        <v>303</v>
      </c>
      <c r="J94" s="52" t="s">
        <v>302</v>
      </c>
      <c r="K94" s="43">
        <v>89</v>
      </c>
      <c r="L94" s="131">
        <v>0.3888888888888889</v>
      </c>
      <c r="M94" s="45">
        <f>Table1[[#This Row],[Depart]]+Table1[[#This Row],[Dur''n]]</f>
        <v>0.55555555555555558</v>
      </c>
      <c r="N94" s="45">
        <v>0.16666666666666666</v>
      </c>
      <c r="O94" s="71"/>
      <c r="P94" s="48"/>
      <c r="Q94" s="48"/>
      <c r="R94" s="48">
        <v>1</v>
      </c>
      <c r="S94" s="49">
        <v>40</v>
      </c>
      <c r="T94" s="48"/>
      <c r="U94" s="50"/>
      <c r="V94" s="51"/>
      <c r="W94" s="52"/>
    </row>
    <row r="95" spans="1:23" ht="24.95" customHeight="1" x14ac:dyDescent="0.2">
      <c r="A95" s="130">
        <v>129.12700000000001</v>
      </c>
      <c r="B95" s="85">
        <f>Schedule!B$20</f>
        <v>45714</v>
      </c>
      <c r="C95" s="86">
        <f>Schedule!C$20</f>
        <v>45714</v>
      </c>
      <c r="D95" s="85" t="str">
        <f>Schedule!D$20</f>
        <v>B</v>
      </c>
      <c r="E95" s="87">
        <f>Schedule!E$20</f>
        <v>0.3125</v>
      </c>
      <c r="F95" s="87">
        <f>Schedule!F$20</f>
        <v>0.83333333333333337</v>
      </c>
      <c r="G95" s="85" t="str">
        <f>Schedule!G$20</f>
        <v>Ushuaia</v>
      </c>
      <c r="H95" s="85" t="str">
        <f>Schedule!H$20</f>
        <v>ARUSH</v>
      </c>
      <c r="I95" s="42" t="s">
        <v>298</v>
      </c>
      <c r="J95" s="52" t="s">
        <v>300</v>
      </c>
      <c r="K95" s="43">
        <v>149</v>
      </c>
      <c r="L95" s="131">
        <v>0.57638888888888895</v>
      </c>
      <c r="M95" s="45">
        <f>Table1[[#This Row],[Depart]]+Table1[[#This Row],[Dur''n]]</f>
        <v>0.74305555555555558</v>
      </c>
      <c r="N95" s="45">
        <v>0.16666666666666666</v>
      </c>
      <c r="O95" s="71">
        <v>28</v>
      </c>
      <c r="P95" s="48"/>
      <c r="Q95" s="48"/>
      <c r="R95" s="48" t="s">
        <v>301</v>
      </c>
      <c r="S95" s="49">
        <v>30</v>
      </c>
      <c r="T95" s="48"/>
      <c r="U95" s="50" t="s">
        <v>296</v>
      </c>
      <c r="V95" s="51" t="s">
        <v>56</v>
      </c>
      <c r="W95" s="52"/>
    </row>
    <row r="96" spans="1:23" ht="24.95" customHeight="1" x14ac:dyDescent="0.2">
      <c r="A96" s="130">
        <v>129.12700000000001</v>
      </c>
      <c r="B96" s="85">
        <f>Schedule!B$20</f>
        <v>45714</v>
      </c>
      <c r="C96" s="86">
        <f>Schedule!C$20</f>
        <v>45714</v>
      </c>
      <c r="D96" s="85" t="str">
        <f>Schedule!D$20</f>
        <v>B</v>
      </c>
      <c r="E96" s="87">
        <f>Schedule!E$20</f>
        <v>0.3125</v>
      </c>
      <c r="F96" s="87">
        <f>Schedule!F$20</f>
        <v>0.83333333333333337</v>
      </c>
      <c r="G96" s="85" t="str">
        <f>Schedule!G$20</f>
        <v>Ushuaia</v>
      </c>
      <c r="H96" s="85" t="str">
        <f>Schedule!H$20</f>
        <v>ARUSH</v>
      </c>
      <c r="I96" s="42" t="s">
        <v>304</v>
      </c>
      <c r="J96" s="52" t="s">
        <v>305</v>
      </c>
      <c r="K96" s="43">
        <v>89</v>
      </c>
      <c r="L96" s="131">
        <v>0.58333333333333337</v>
      </c>
      <c r="M96" s="45">
        <f>Table1[[#This Row],[Depart]]+Table1[[#This Row],[Dur''n]]</f>
        <v>0.75</v>
      </c>
      <c r="N96" s="45">
        <v>0.16666666666666666</v>
      </c>
      <c r="O96" s="71">
        <v>150</v>
      </c>
      <c r="P96" s="48"/>
      <c r="Q96" s="48"/>
      <c r="R96" s="48">
        <v>2</v>
      </c>
      <c r="S96" s="49">
        <v>80</v>
      </c>
      <c r="T96" s="48"/>
      <c r="U96" s="50"/>
      <c r="V96" s="51"/>
      <c r="W96" s="52"/>
    </row>
    <row r="97" spans="1:23" ht="24.95" customHeight="1" x14ac:dyDescent="0.2">
      <c r="A97" s="130">
        <v>129.12700000000001</v>
      </c>
      <c r="B97" s="85">
        <f>Schedule!B$20</f>
        <v>45714</v>
      </c>
      <c r="C97" s="86">
        <f>Schedule!C$20</f>
        <v>45714</v>
      </c>
      <c r="D97" s="85" t="str">
        <f>Schedule!D$20</f>
        <v>B</v>
      </c>
      <c r="E97" s="87">
        <f>Schedule!E$20</f>
        <v>0.3125</v>
      </c>
      <c r="F97" s="87">
        <f>Schedule!F$20</f>
        <v>0.83333333333333337</v>
      </c>
      <c r="G97" s="85" t="str">
        <f>Schedule!G$20</f>
        <v>Ushuaia</v>
      </c>
      <c r="H97" s="85" t="str">
        <f>Schedule!H$20</f>
        <v>ARUSH</v>
      </c>
      <c r="I97" s="42" t="s">
        <v>304</v>
      </c>
      <c r="J97" s="52" t="s">
        <v>305</v>
      </c>
      <c r="K97" s="43">
        <v>89</v>
      </c>
      <c r="L97" s="131">
        <v>0.59027777777777779</v>
      </c>
      <c r="M97" s="45">
        <f>Table1[[#This Row],[Depart]]+Table1[[#This Row],[Dur''n]]</f>
        <v>0.75694444444444442</v>
      </c>
      <c r="N97" s="45">
        <v>0.16666666666666666</v>
      </c>
      <c r="O97" s="71"/>
      <c r="P97" s="48"/>
      <c r="Q97" s="48"/>
      <c r="R97" s="48">
        <v>2</v>
      </c>
      <c r="S97" s="49">
        <v>80</v>
      </c>
      <c r="T97" s="48"/>
      <c r="U97" s="50"/>
      <c r="V97" s="51"/>
      <c r="W97" s="52"/>
    </row>
    <row r="98" spans="1:23" ht="24.95" customHeight="1" x14ac:dyDescent="0.2">
      <c r="A98" s="130">
        <v>129.12700000000001</v>
      </c>
      <c r="B98" s="85">
        <f>Schedule!B$20</f>
        <v>45714</v>
      </c>
      <c r="C98" s="86">
        <f>Schedule!C$20</f>
        <v>45714</v>
      </c>
      <c r="D98" s="85" t="str">
        <f>Schedule!D$20</f>
        <v>B</v>
      </c>
      <c r="E98" s="87">
        <f>Schedule!E$20</f>
        <v>0.3125</v>
      </c>
      <c r="F98" s="87">
        <f>Schedule!F$20</f>
        <v>0.83333333333333337</v>
      </c>
      <c r="G98" s="85" t="str">
        <f>Schedule!G$20</f>
        <v>Ushuaia</v>
      </c>
      <c r="H98" s="85" t="str">
        <f>Schedule!H$20</f>
        <v>ARUSH</v>
      </c>
      <c r="I98" s="42" t="s">
        <v>206</v>
      </c>
      <c r="J98" s="52" t="s">
        <v>134</v>
      </c>
      <c r="K98" s="43">
        <v>59</v>
      </c>
      <c r="L98" s="131">
        <v>0.59722222222222221</v>
      </c>
      <c r="M98" s="45">
        <f>Table1[[#This Row],[Depart]]+Table1[[#This Row],[Dur''n]]</f>
        <v>0.72222222222222221</v>
      </c>
      <c r="N98" s="45">
        <v>0.125</v>
      </c>
      <c r="O98" s="71">
        <v>204</v>
      </c>
      <c r="P98" s="48"/>
      <c r="Q98" s="48"/>
      <c r="R98" s="48">
        <v>2</v>
      </c>
      <c r="S98" s="49">
        <v>250</v>
      </c>
      <c r="T98" s="48"/>
      <c r="U98" s="50"/>
      <c r="V98" s="51"/>
      <c r="W98" s="52"/>
    </row>
    <row r="99" spans="1:23" ht="24.95" customHeight="1" x14ac:dyDescent="0.2">
      <c r="A99" s="130">
        <v>129.12700000000001</v>
      </c>
      <c r="B99" s="85">
        <f>Schedule!B$20</f>
        <v>45714</v>
      </c>
      <c r="C99" s="86">
        <f>Schedule!C$20</f>
        <v>45714</v>
      </c>
      <c r="D99" s="85" t="str">
        <f>Schedule!D$20</f>
        <v>B</v>
      </c>
      <c r="E99" s="87">
        <f>Schedule!E$20</f>
        <v>0.3125</v>
      </c>
      <c r="F99" s="87">
        <f>Schedule!F$20</f>
        <v>0.83333333333333337</v>
      </c>
      <c r="G99" s="85" t="str">
        <f>Schedule!G$20</f>
        <v>Ushuaia</v>
      </c>
      <c r="H99" s="85" t="str">
        <f>Schedule!H$20</f>
        <v>ARUSH</v>
      </c>
      <c r="I99" s="42" t="s">
        <v>207</v>
      </c>
      <c r="J99" s="52" t="s">
        <v>136</v>
      </c>
      <c r="K99" s="43">
        <v>1490</v>
      </c>
      <c r="L99" s="131">
        <v>0.33333333333333331</v>
      </c>
      <c r="M99" s="45"/>
      <c r="N99" s="45"/>
      <c r="O99" s="71">
        <v>14</v>
      </c>
      <c r="P99" s="48"/>
      <c r="Q99" s="48"/>
      <c r="R99" s="48">
        <v>1</v>
      </c>
      <c r="S99" s="49">
        <v>14</v>
      </c>
      <c r="T99" s="48"/>
      <c r="U99" s="50" t="s">
        <v>157</v>
      </c>
      <c r="V99" s="51" t="s">
        <v>56</v>
      </c>
      <c r="W99" s="52" t="s">
        <v>161</v>
      </c>
    </row>
    <row r="100" spans="1:23" ht="24.95" hidden="1" customHeight="1" x14ac:dyDescent="0.2">
      <c r="A100" s="130">
        <v>129.12700000000001</v>
      </c>
      <c r="B100" s="85">
        <f>Schedule!B$23</f>
        <v>45716</v>
      </c>
      <c r="C100" s="86">
        <f>Schedule!C$23</f>
        <v>45716</v>
      </c>
      <c r="D100" s="85" t="str">
        <f>Schedule!D$23</f>
        <v>B</v>
      </c>
      <c r="E100" s="87">
        <f>Schedule!E$23</f>
        <v>0.54166666666666663</v>
      </c>
      <c r="F100" s="87">
        <f>Schedule!F$23</f>
        <v>0.79166666666666663</v>
      </c>
      <c r="G100" s="85" t="str">
        <f>Schedule!G$23</f>
        <v>Punta Arenas</v>
      </c>
      <c r="H100" s="85" t="str">
        <f>Schedule!H$23</f>
        <v>CLPUQ</v>
      </c>
      <c r="I100" s="42" t="s">
        <v>209</v>
      </c>
      <c r="J100" s="52" t="s">
        <v>140</v>
      </c>
      <c r="K100" s="43">
        <v>149</v>
      </c>
      <c r="L100" s="131">
        <v>0.55555555555555558</v>
      </c>
      <c r="M100" s="45">
        <f>Table1[[#This Row],[Depart]]+Table1[[#This Row],[Dur''n]]</f>
        <v>0.76388888888888895</v>
      </c>
      <c r="N100" s="45">
        <v>0.20833333333333334</v>
      </c>
      <c r="O100" s="71">
        <v>49</v>
      </c>
      <c r="P100" s="48"/>
      <c r="Q100" s="48"/>
      <c r="R100" s="48" t="s">
        <v>228</v>
      </c>
      <c r="S100" s="49">
        <v>76</v>
      </c>
      <c r="T100" s="48"/>
      <c r="U100" s="50"/>
      <c r="V100" s="51" t="s">
        <v>56</v>
      </c>
      <c r="W100" s="52"/>
    </row>
    <row r="101" spans="1:23" ht="24.95" hidden="1" customHeight="1" x14ac:dyDescent="0.2">
      <c r="A101" s="130">
        <v>129.12700000000001</v>
      </c>
      <c r="B101" s="85">
        <f>Schedule!B$23</f>
        <v>45716</v>
      </c>
      <c r="C101" s="86">
        <f>Schedule!C$23</f>
        <v>45716</v>
      </c>
      <c r="D101" s="85" t="str">
        <f>Schedule!D$23</f>
        <v>B</v>
      </c>
      <c r="E101" s="87">
        <f>Schedule!E$23</f>
        <v>0.54166666666666663</v>
      </c>
      <c r="F101" s="87">
        <f>Schedule!F$23</f>
        <v>0.79166666666666663</v>
      </c>
      <c r="G101" s="85" t="str">
        <f>Schedule!G$23</f>
        <v>Punta Arenas</v>
      </c>
      <c r="H101" s="85" t="str">
        <f>Schedule!H$23</f>
        <v>CLPUQ</v>
      </c>
      <c r="I101" s="42" t="s">
        <v>208</v>
      </c>
      <c r="J101" s="52" t="s">
        <v>138</v>
      </c>
      <c r="K101" s="43">
        <v>129</v>
      </c>
      <c r="L101" s="131">
        <v>0.5625</v>
      </c>
      <c r="M101" s="45">
        <f>Table1[[#This Row],[Depart]]+Table1[[#This Row],[Dur''n]]</f>
        <v>0.77083333333333337</v>
      </c>
      <c r="N101" s="45">
        <v>0.20833333333333334</v>
      </c>
      <c r="O101" s="71">
        <v>91</v>
      </c>
      <c r="P101" s="48"/>
      <c r="Q101" s="48"/>
      <c r="R101" s="48" t="s">
        <v>282</v>
      </c>
      <c r="S101" s="49">
        <v>68</v>
      </c>
      <c r="T101" s="48"/>
      <c r="U101" s="50"/>
      <c r="V101" s="51" t="s">
        <v>56</v>
      </c>
      <c r="W101" s="52"/>
    </row>
    <row r="102" spans="1:23" ht="24.95" hidden="1" customHeight="1" x14ac:dyDescent="0.2">
      <c r="A102" s="130">
        <v>129.12700000000001</v>
      </c>
      <c r="B102" s="85">
        <f>Schedule!B$23</f>
        <v>45716</v>
      </c>
      <c r="C102" s="86">
        <f>Schedule!C$23</f>
        <v>45716</v>
      </c>
      <c r="D102" s="85" t="str">
        <f>Schedule!D$23</f>
        <v>B</v>
      </c>
      <c r="E102" s="87">
        <f>Schedule!E$23</f>
        <v>0.54166666666666663</v>
      </c>
      <c r="F102" s="87">
        <f>Schedule!F$23</f>
        <v>0.79166666666666663</v>
      </c>
      <c r="G102" s="85" t="str">
        <f>Schedule!G$23</f>
        <v>Punta Arenas</v>
      </c>
      <c r="H102" s="85" t="str">
        <f>Schedule!H$23</f>
        <v>CLPUQ</v>
      </c>
      <c r="I102" s="42" t="s">
        <v>208</v>
      </c>
      <c r="J102" s="52" t="s">
        <v>138</v>
      </c>
      <c r="K102" s="43">
        <v>129</v>
      </c>
      <c r="L102" s="131">
        <v>0.56944444444444442</v>
      </c>
      <c r="M102" s="45">
        <f>Table1[[#This Row],[Depart]]+Table1[[#This Row],[Dur''n]]</f>
        <v>0.77777777777777779</v>
      </c>
      <c r="N102" s="45">
        <v>0.20833333333333334</v>
      </c>
      <c r="O102" s="71" t="s">
        <v>1</v>
      </c>
      <c r="P102" s="48"/>
      <c r="Q102" s="48"/>
      <c r="R102" s="48" t="s">
        <v>283</v>
      </c>
      <c r="S102" s="49">
        <v>34</v>
      </c>
      <c r="T102" s="48"/>
      <c r="U102" s="50"/>
      <c r="V102" s="51" t="s">
        <v>56</v>
      </c>
      <c r="W102" s="52"/>
    </row>
    <row r="103" spans="1:23" ht="24.95" hidden="1" customHeight="1" x14ac:dyDescent="0.2">
      <c r="A103" s="130">
        <v>129.12700000000001</v>
      </c>
      <c r="B103" s="85">
        <f>Schedule!B$23</f>
        <v>45716</v>
      </c>
      <c r="C103" s="86">
        <f>Schedule!C$23</f>
        <v>45716</v>
      </c>
      <c r="D103" s="85" t="str">
        <f>Schedule!D$23</f>
        <v>B</v>
      </c>
      <c r="E103" s="87">
        <f>Schedule!E$23</f>
        <v>0.54166666666666663</v>
      </c>
      <c r="F103" s="87">
        <f>Schedule!F$23</f>
        <v>0.79166666666666663</v>
      </c>
      <c r="G103" s="85" t="str">
        <f>Schedule!G$23</f>
        <v>Punta Arenas</v>
      </c>
      <c r="H103" s="85" t="str">
        <f>Schedule!H$23</f>
        <v>CLPUQ</v>
      </c>
      <c r="I103" s="42" t="s">
        <v>210</v>
      </c>
      <c r="J103" s="52" t="s">
        <v>139</v>
      </c>
      <c r="K103" s="43">
        <v>79</v>
      </c>
      <c r="L103" s="131">
        <v>0.57638888888888895</v>
      </c>
      <c r="M103" s="45">
        <f>Table1[[#This Row],[Depart]]+Table1[[#This Row],[Dur''n]]</f>
        <v>0.74305555555555558</v>
      </c>
      <c r="N103" s="45">
        <v>0.16666666666666666</v>
      </c>
      <c r="O103" s="71">
        <v>47</v>
      </c>
      <c r="P103" s="48"/>
      <c r="Q103" s="48"/>
      <c r="R103" s="48" t="s">
        <v>228</v>
      </c>
      <c r="S103" s="49">
        <v>76</v>
      </c>
      <c r="T103" s="48"/>
      <c r="U103" s="50"/>
      <c r="V103" s="51" t="s">
        <v>56</v>
      </c>
      <c r="W103" s="52"/>
    </row>
    <row r="104" spans="1:23" ht="24.95" hidden="1" customHeight="1" x14ac:dyDescent="0.2">
      <c r="A104" s="130">
        <v>129.12700000000001</v>
      </c>
      <c r="B104" s="85">
        <f>Schedule!B$23</f>
        <v>45716</v>
      </c>
      <c r="C104" s="86">
        <f>Schedule!C$23</f>
        <v>45716</v>
      </c>
      <c r="D104" s="85" t="str">
        <f>Schedule!D$23</f>
        <v>B</v>
      </c>
      <c r="E104" s="87">
        <f>Schedule!E$23</f>
        <v>0.54166666666666663</v>
      </c>
      <c r="F104" s="87">
        <f>Schedule!F$23</f>
        <v>0.79166666666666663</v>
      </c>
      <c r="G104" s="85" t="str">
        <f>Schedule!G$23</f>
        <v>Punta Arenas</v>
      </c>
      <c r="H104" s="85" t="str">
        <f>Schedule!H$23</f>
        <v>CLPUQ</v>
      </c>
      <c r="I104" s="42" t="s">
        <v>212</v>
      </c>
      <c r="J104" s="52" t="s">
        <v>70</v>
      </c>
      <c r="K104" s="43">
        <v>65</v>
      </c>
      <c r="L104" s="131">
        <v>0.58333333333333337</v>
      </c>
      <c r="M104" s="45">
        <f>Table1[[#This Row],[Depart]]+Table1[[#This Row],[Dur''n]]</f>
        <v>0.72916666666666674</v>
      </c>
      <c r="N104" s="45">
        <v>0.14583333333333334</v>
      </c>
      <c r="O104" s="71">
        <v>242</v>
      </c>
      <c r="P104" s="48"/>
      <c r="Q104" s="48"/>
      <c r="R104" s="48" t="s">
        <v>228</v>
      </c>
      <c r="S104" s="49">
        <v>76</v>
      </c>
      <c r="T104" s="48"/>
      <c r="U104" s="50"/>
      <c r="V104" s="51"/>
      <c r="W104" s="52"/>
    </row>
    <row r="105" spans="1:23" ht="24.95" hidden="1" customHeight="1" x14ac:dyDescent="0.2">
      <c r="A105" s="130">
        <v>129.12700000000001</v>
      </c>
      <c r="B105" s="85">
        <f>Schedule!B$23</f>
        <v>45716</v>
      </c>
      <c r="C105" s="86">
        <f>Schedule!C$23</f>
        <v>45716</v>
      </c>
      <c r="D105" s="85" t="str">
        <f>Schedule!D$23</f>
        <v>B</v>
      </c>
      <c r="E105" s="87">
        <f>Schedule!E$23</f>
        <v>0.54166666666666663</v>
      </c>
      <c r="F105" s="87">
        <f>Schedule!F$23</f>
        <v>0.79166666666666663</v>
      </c>
      <c r="G105" s="85" t="str">
        <f>Schedule!G$23</f>
        <v>Punta Arenas</v>
      </c>
      <c r="H105" s="85" t="str">
        <f>Schedule!H$23</f>
        <v>CLPUQ</v>
      </c>
      <c r="I105" s="42" t="s">
        <v>212</v>
      </c>
      <c r="J105" s="52" t="s">
        <v>70</v>
      </c>
      <c r="K105" s="43">
        <v>65</v>
      </c>
      <c r="L105" s="131">
        <v>0.59027777777777779</v>
      </c>
      <c r="M105" s="45">
        <f>Table1[[#This Row],[Depart]]+Table1[[#This Row],[Dur''n]]</f>
        <v>0.73611111111111116</v>
      </c>
      <c r="N105" s="45">
        <v>0.14583333333333334</v>
      </c>
      <c r="O105" s="71" t="s">
        <v>1</v>
      </c>
      <c r="P105" s="48"/>
      <c r="Q105" s="48"/>
      <c r="R105" s="48" t="s">
        <v>228</v>
      </c>
      <c r="S105" s="49">
        <v>76</v>
      </c>
      <c r="T105" s="48"/>
      <c r="U105" s="50"/>
      <c r="V105" s="51"/>
      <c r="W105" s="52"/>
    </row>
    <row r="106" spans="1:23" ht="24.95" hidden="1" customHeight="1" x14ac:dyDescent="0.2">
      <c r="A106" s="130">
        <v>129.12700000000001</v>
      </c>
      <c r="B106" s="85">
        <f>Schedule!B$23</f>
        <v>45716</v>
      </c>
      <c r="C106" s="86">
        <f>Schedule!C$23</f>
        <v>45716</v>
      </c>
      <c r="D106" s="85" t="str">
        <f>Schedule!D$23</f>
        <v>B</v>
      </c>
      <c r="E106" s="87">
        <f>Schedule!E$23</f>
        <v>0.54166666666666663</v>
      </c>
      <c r="F106" s="87">
        <f>Schedule!F$23</f>
        <v>0.79166666666666663</v>
      </c>
      <c r="G106" s="85" t="str">
        <f>Schedule!G$23</f>
        <v>Punta Arenas</v>
      </c>
      <c r="H106" s="85" t="str">
        <f>Schedule!H$23</f>
        <v>CLPUQ</v>
      </c>
      <c r="I106" s="42" t="s">
        <v>212</v>
      </c>
      <c r="J106" s="52" t="s">
        <v>70</v>
      </c>
      <c r="K106" s="43">
        <v>65</v>
      </c>
      <c r="L106" s="131">
        <v>0.59722222222222221</v>
      </c>
      <c r="M106" s="45">
        <f>Table1[[#This Row],[Depart]]+Table1[[#This Row],[Dur''n]]</f>
        <v>0.74305555555555558</v>
      </c>
      <c r="N106" s="45">
        <v>0.14583333333333334</v>
      </c>
      <c r="O106" s="71" t="s">
        <v>1</v>
      </c>
      <c r="P106" s="48"/>
      <c r="Q106" s="48"/>
      <c r="R106" s="48" t="s">
        <v>228</v>
      </c>
      <c r="S106" s="49">
        <v>76</v>
      </c>
      <c r="T106" s="48"/>
      <c r="U106" s="50"/>
      <c r="V106" s="51"/>
      <c r="W106" s="52"/>
    </row>
    <row r="107" spans="1:23" ht="24.95" hidden="1" customHeight="1" x14ac:dyDescent="0.2">
      <c r="A107" s="130">
        <v>129.12700000000001</v>
      </c>
      <c r="B107" s="85">
        <f>Schedule!B$23</f>
        <v>45716</v>
      </c>
      <c r="C107" s="86">
        <f>Schedule!C$23</f>
        <v>45716</v>
      </c>
      <c r="D107" s="85" t="str">
        <f>Schedule!D$23</f>
        <v>B</v>
      </c>
      <c r="E107" s="87">
        <f>Schedule!E$23</f>
        <v>0.54166666666666663</v>
      </c>
      <c r="F107" s="87">
        <f>Schedule!F$23</f>
        <v>0.79166666666666663</v>
      </c>
      <c r="G107" s="85" t="str">
        <f>Schedule!G$23</f>
        <v>Punta Arenas</v>
      </c>
      <c r="H107" s="85" t="str">
        <f>Schedule!H$23</f>
        <v>CLPUQ</v>
      </c>
      <c r="I107" s="42" t="s">
        <v>212</v>
      </c>
      <c r="J107" s="52" t="s">
        <v>70</v>
      </c>
      <c r="K107" s="43">
        <v>65</v>
      </c>
      <c r="L107" s="131">
        <v>0.60416666666666663</v>
      </c>
      <c r="M107" s="45">
        <f>Table1[[#This Row],[Depart]]+Table1[[#This Row],[Dur''n]]</f>
        <v>0.75</v>
      </c>
      <c r="N107" s="45">
        <v>0.14583333333333334</v>
      </c>
      <c r="O107" s="71" t="s">
        <v>1</v>
      </c>
      <c r="P107" s="48"/>
      <c r="Q107" s="48"/>
      <c r="R107" s="48" t="s">
        <v>231</v>
      </c>
      <c r="S107" s="49">
        <v>38</v>
      </c>
      <c r="T107" s="48"/>
      <c r="U107" s="50"/>
      <c r="V107" s="51"/>
      <c r="W107" s="52"/>
    </row>
    <row r="108" spans="1:23" ht="24.95" hidden="1" customHeight="1" x14ac:dyDescent="0.2">
      <c r="A108" s="130">
        <v>129.12700000000001</v>
      </c>
      <c r="B108" s="85">
        <f>Schedule!B$23</f>
        <v>45716</v>
      </c>
      <c r="C108" s="86">
        <f>Schedule!C$23</f>
        <v>45716</v>
      </c>
      <c r="D108" s="85" t="str">
        <f>Schedule!D$23</f>
        <v>B</v>
      </c>
      <c r="E108" s="87">
        <f>Schedule!E$23</f>
        <v>0.54166666666666663</v>
      </c>
      <c r="F108" s="87">
        <f>Schedule!F$23</f>
        <v>0.79166666666666663</v>
      </c>
      <c r="G108" s="85" t="str">
        <f>Schedule!G$23</f>
        <v>Punta Arenas</v>
      </c>
      <c r="H108" s="85" t="str">
        <f>Schedule!H$23</f>
        <v>CLPUQ</v>
      </c>
      <c r="I108" s="42" t="s">
        <v>211</v>
      </c>
      <c r="J108" s="52" t="s">
        <v>137</v>
      </c>
      <c r="K108" s="43">
        <v>79</v>
      </c>
      <c r="L108" s="131">
        <v>0.61111111111111105</v>
      </c>
      <c r="M108" s="45">
        <f>Table1[[#This Row],[Depart]]+Table1[[#This Row],[Dur''n]]</f>
        <v>0.75694444444444442</v>
      </c>
      <c r="N108" s="45">
        <v>0.14583333333333334</v>
      </c>
      <c r="O108" s="71">
        <v>157</v>
      </c>
      <c r="P108" s="48"/>
      <c r="Q108" s="48"/>
      <c r="R108" s="48" t="s">
        <v>228</v>
      </c>
      <c r="S108" s="49">
        <v>76</v>
      </c>
      <c r="T108" s="48"/>
      <c r="U108" s="50"/>
      <c r="V108" s="51" t="s">
        <v>56</v>
      </c>
      <c r="W108" s="52"/>
    </row>
    <row r="109" spans="1:23" ht="24.95" hidden="1" customHeight="1" x14ac:dyDescent="0.2">
      <c r="A109" s="130">
        <v>129.12700000000001</v>
      </c>
      <c r="B109" s="85">
        <f>Schedule!B$23</f>
        <v>45716</v>
      </c>
      <c r="C109" s="86">
        <f>Schedule!C$23</f>
        <v>45716</v>
      </c>
      <c r="D109" s="85" t="str">
        <f>Schedule!D$23</f>
        <v>B</v>
      </c>
      <c r="E109" s="87">
        <f>Schedule!E$23</f>
        <v>0.54166666666666663</v>
      </c>
      <c r="F109" s="87">
        <f>Schedule!F$23</f>
        <v>0.79166666666666663</v>
      </c>
      <c r="G109" s="85" t="str">
        <f>Schedule!G$23</f>
        <v>Punta Arenas</v>
      </c>
      <c r="H109" s="85" t="str">
        <f>Schedule!H$23</f>
        <v>CLPUQ</v>
      </c>
      <c r="I109" s="42" t="s">
        <v>211</v>
      </c>
      <c r="J109" s="52" t="s">
        <v>137</v>
      </c>
      <c r="K109" s="43">
        <v>79</v>
      </c>
      <c r="L109" s="131">
        <v>0.61805555555555558</v>
      </c>
      <c r="M109" s="45">
        <f>Table1[[#This Row],[Depart]]+Table1[[#This Row],[Dur''n]]</f>
        <v>0.76388888888888895</v>
      </c>
      <c r="N109" s="45">
        <v>0.14583333333333334</v>
      </c>
      <c r="O109" s="71" t="s">
        <v>1</v>
      </c>
      <c r="P109" s="48"/>
      <c r="Q109" s="48"/>
      <c r="R109" s="48" t="s">
        <v>228</v>
      </c>
      <c r="S109" s="49">
        <v>76</v>
      </c>
      <c r="T109" s="48"/>
      <c r="U109" s="50"/>
      <c r="V109" s="51" t="s">
        <v>56</v>
      </c>
      <c r="W109" s="52"/>
    </row>
    <row r="110" spans="1:23" ht="24.95" hidden="1" customHeight="1" x14ac:dyDescent="0.2">
      <c r="A110" s="130">
        <v>129.12700000000001</v>
      </c>
      <c r="B110" s="85">
        <f>Schedule!B$23</f>
        <v>45716</v>
      </c>
      <c r="C110" s="86">
        <f>Schedule!C$23</f>
        <v>45716</v>
      </c>
      <c r="D110" s="85" t="str">
        <f>Schedule!D$23</f>
        <v>B</v>
      </c>
      <c r="E110" s="87">
        <f>Schedule!E$23</f>
        <v>0.54166666666666663</v>
      </c>
      <c r="F110" s="87">
        <f>Schedule!F$23</f>
        <v>0.79166666666666663</v>
      </c>
      <c r="G110" s="85" t="str">
        <f>Schedule!G$23</f>
        <v>Punta Arenas</v>
      </c>
      <c r="H110" s="85" t="str">
        <f>Schedule!H$23</f>
        <v>CLPUQ</v>
      </c>
      <c r="I110" s="42" t="s">
        <v>211</v>
      </c>
      <c r="J110" s="52" t="s">
        <v>137</v>
      </c>
      <c r="K110" s="43">
        <v>79</v>
      </c>
      <c r="L110" s="131">
        <v>0.625</v>
      </c>
      <c r="M110" s="45">
        <f>Table1[[#This Row],[Depart]]+Table1[[#This Row],[Dur''n]]</f>
        <v>0.77083333333333337</v>
      </c>
      <c r="N110" s="45">
        <v>0.14583333333333334</v>
      </c>
      <c r="O110" s="71" t="s">
        <v>1</v>
      </c>
      <c r="P110" s="48"/>
      <c r="Q110" s="48"/>
      <c r="R110" s="48" t="s">
        <v>231</v>
      </c>
      <c r="S110" s="49">
        <v>38</v>
      </c>
      <c r="T110" s="48"/>
      <c r="U110" s="50"/>
      <c r="V110" s="51" t="s">
        <v>56</v>
      </c>
      <c r="W110" s="52"/>
    </row>
    <row r="111" spans="1:23" ht="24.95" hidden="1" customHeight="1" x14ac:dyDescent="0.2">
      <c r="A111" s="130">
        <v>129.12700000000001</v>
      </c>
      <c r="B111" s="85">
        <f>Schedule!B$27</f>
        <v>45720</v>
      </c>
      <c r="C111" s="86">
        <f>Schedule!C$27</f>
        <v>45720</v>
      </c>
      <c r="D111" s="85" t="str">
        <f>Schedule!D$27</f>
        <v>A</v>
      </c>
      <c r="E111" s="87">
        <f>Schedule!E$27</f>
        <v>0.3125</v>
      </c>
      <c r="F111" s="87">
        <f>Schedule!F$27</f>
        <v>0.83333333333333337</v>
      </c>
      <c r="G111" s="85" t="str">
        <f>Schedule!G$27</f>
        <v>Castro, Chiloe Island</v>
      </c>
      <c r="H111" s="85" t="str">
        <f>Schedule!H$27</f>
        <v>CLWCA</v>
      </c>
      <c r="I111" s="42" t="s">
        <v>214</v>
      </c>
      <c r="J111" s="52" t="s">
        <v>141</v>
      </c>
      <c r="K111" s="43">
        <v>79</v>
      </c>
      <c r="L111" s="131">
        <v>0.34027777777777773</v>
      </c>
      <c r="M111" s="45">
        <f>Table1[[#This Row],[Depart]]+Table1[[#This Row],[Dur''n]]</f>
        <v>0.54861111111111105</v>
      </c>
      <c r="N111" s="45">
        <v>0.20833333333333334</v>
      </c>
      <c r="O111" s="71">
        <v>257</v>
      </c>
      <c r="P111" s="48"/>
      <c r="Q111" s="48"/>
      <c r="R111" s="48" t="s">
        <v>228</v>
      </c>
      <c r="S111" s="49">
        <v>72</v>
      </c>
      <c r="T111" s="48"/>
      <c r="U111" s="50"/>
      <c r="V111" s="51" t="s">
        <v>56</v>
      </c>
      <c r="W111" s="52"/>
    </row>
    <row r="112" spans="1:23" ht="24.95" hidden="1" customHeight="1" x14ac:dyDescent="0.2">
      <c r="A112" s="130">
        <v>129.12700000000001</v>
      </c>
      <c r="B112" s="85">
        <f>Schedule!B$27</f>
        <v>45720</v>
      </c>
      <c r="C112" s="86">
        <f>Schedule!C$27</f>
        <v>45720</v>
      </c>
      <c r="D112" s="85" t="str">
        <f>Schedule!D$27</f>
        <v>A</v>
      </c>
      <c r="E112" s="87">
        <f>Schedule!E$27</f>
        <v>0.3125</v>
      </c>
      <c r="F112" s="87">
        <f>Schedule!F$27</f>
        <v>0.83333333333333337</v>
      </c>
      <c r="G112" s="85" t="str">
        <f>Schedule!G$27</f>
        <v>Castro, Chiloe Island</v>
      </c>
      <c r="H112" s="85" t="str">
        <f>Schedule!H$27</f>
        <v>CLWCA</v>
      </c>
      <c r="I112" s="42" t="s">
        <v>214</v>
      </c>
      <c r="J112" s="52" t="s">
        <v>141</v>
      </c>
      <c r="K112" s="43">
        <v>79</v>
      </c>
      <c r="L112" s="131">
        <v>0.34722222222222227</v>
      </c>
      <c r="M112" s="45">
        <f>Table1[[#This Row],[Depart]]+Table1[[#This Row],[Dur''n]]</f>
        <v>0.55555555555555558</v>
      </c>
      <c r="N112" s="45">
        <v>0.20833333333333334</v>
      </c>
      <c r="O112" s="71" t="s">
        <v>1</v>
      </c>
      <c r="P112" s="48"/>
      <c r="Q112" s="48"/>
      <c r="R112" s="48" t="s">
        <v>228</v>
      </c>
      <c r="S112" s="49">
        <v>72</v>
      </c>
      <c r="T112" s="48"/>
      <c r="U112" s="50"/>
      <c r="V112" s="51" t="s">
        <v>56</v>
      </c>
      <c r="W112" s="52"/>
    </row>
    <row r="113" spans="1:23" ht="24.95" hidden="1" customHeight="1" x14ac:dyDescent="0.2">
      <c r="A113" s="130">
        <v>129.12700000000001</v>
      </c>
      <c r="B113" s="85">
        <f>Schedule!B$27</f>
        <v>45720</v>
      </c>
      <c r="C113" s="86">
        <f>Schedule!C$27</f>
        <v>45720</v>
      </c>
      <c r="D113" s="85" t="str">
        <f>Schedule!D$27</f>
        <v>A</v>
      </c>
      <c r="E113" s="87">
        <f>Schedule!E$27</f>
        <v>0.3125</v>
      </c>
      <c r="F113" s="87">
        <f>Schedule!F$27</f>
        <v>0.83333333333333337</v>
      </c>
      <c r="G113" s="85" t="str">
        <f>Schedule!G$27</f>
        <v>Castro, Chiloe Island</v>
      </c>
      <c r="H113" s="85" t="str">
        <f>Schedule!H$27</f>
        <v>CLWCA</v>
      </c>
      <c r="I113" s="42" t="s">
        <v>214</v>
      </c>
      <c r="J113" s="52" t="s">
        <v>141</v>
      </c>
      <c r="K113" s="43">
        <v>79</v>
      </c>
      <c r="L113" s="131">
        <v>0.35416666666666669</v>
      </c>
      <c r="M113" s="45">
        <f>Table1[[#This Row],[Depart]]+Table1[[#This Row],[Dur''n]]</f>
        <v>0.5625</v>
      </c>
      <c r="N113" s="45">
        <v>0.20833333333333334</v>
      </c>
      <c r="O113" s="71" t="s">
        <v>1</v>
      </c>
      <c r="P113" s="48"/>
      <c r="Q113" s="48"/>
      <c r="R113" s="48" t="s">
        <v>228</v>
      </c>
      <c r="S113" s="49">
        <v>72</v>
      </c>
      <c r="T113" s="48"/>
      <c r="U113" s="50"/>
      <c r="V113" s="51" t="s">
        <v>56</v>
      </c>
      <c r="W113" s="52"/>
    </row>
    <row r="114" spans="1:23" ht="24.95" hidden="1" customHeight="1" x14ac:dyDescent="0.2">
      <c r="A114" s="130">
        <v>129.12700000000001</v>
      </c>
      <c r="B114" s="85">
        <f>Schedule!B$27</f>
        <v>45720</v>
      </c>
      <c r="C114" s="86">
        <f>Schedule!C$27</f>
        <v>45720</v>
      </c>
      <c r="D114" s="85" t="str">
        <f>Schedule!D$27</f>
        <v>A</v>
      </c>
      <c r="E114" s="87">
        <f>Schedule!E$27</f>
        <v>0.3125</v>
      </c>
      <c r="F114" s="87">
        <f>Schedule!F$27</f>
        <v>0.83333333333333337</v>
      </c>
      <c r="G114" s="85" t="str">
        <f>Schedule!G$27</f>
        <v>Castro, Chiloe Island</v>
      </c>
      <c r="H114" s="85" t="str">
        <f>Schedule!H$27</f>
        <v>CLWCA</v>
      </c>
      <c r="I114" s="42" t="s">
        <v>214</v>
      </c>
      <c r="J114" s="52" t="s">
        <v>141</v>
      </c>
      <c r="K114" s="43">
        <v>79</v>
      </c>
      <c r="L114" s="131">
        <v>0.3611111111111111</v>
      </c>
      <c r="M114" s="45">
        <f>Table1[[#This Row],[Depart]]+Table1[[#This Row],[Dur''n]]</f>
        <v>0.56944444444444442</v>
      </c>
      <c r="N114" s="45">
        <v>0.20833333333333334</v>
      </c>
      <c r="O114" s="71" t="s">
        <v>1</v>
      </c>
      <c r="P114" s="48"/>
      <c r="Q114" s="48"/>
      <c r="R114" s="48" t="s">
        <v>231</v>
      </c>
      <c r="S114" s="49">
        <v>36</v>
      </c>
      <c r="T114" s="48"/>
      <c r="U114" s="50" t="s">
        <v>232</v>
      </c>
      <c r="V114" s="51" t="s">
        <v>56</v>
      </c>
      <c r="W114" s="52"/>
    </row>
    <row r="115" spans="1:23" ht="24.95" hidden="1" customHeight="1" x14ac:dyDescent="0.2">
      <c r="A115" s="130">
        <v>129.12700000000001</v>
      </c>
      <c r="B115" s="85">
        <f>Schedule!B$27</f>
        <v>45720</v>
      </c>
      <c r="C115" s="86">
        <f>Schedule!C$27</f>
        <v>45720</v>
      </c>
      <c r="D115" s="85" t="str">
        <f>Schedule!D$27</f>
        <v>A</v>
      </c>
      <c r="E115" s="87">
        <f>Schedule!E$27</f>
        <v>0.3125</v>
      </c>
      <c r="F115" s="87">
        <f>Schedule!F$27</f>
        <v>0.83333333333333337</v>
      </c>
      <c r="G115" s="85" t="str">
        <f>Schedule!G$27</f>
        <v>Castro, Chiloe Island</v>
      </c>
      <c r="H115" s="85" t="str">
        <f>Schedule!H$27</f>
        <v>CLWCA</v>
      </c>
      <c r="I115" s="42" t="s">
        <v>215</v>
      </c>
      <c r="J115" s="52" t="s">
        <v>142</v>
      </c>
      <c r="K115" s="43">
        <v>69</v>
      </c>
      <c r="L115" s="131">
        <v>0.36805555555555558</v>
      </c>
      <c r="M115" s="45">
        <f>Table1[[#This Row],[Depart]]+Table1[[#This Row],[Dur''n]]</f>
        <v>0.57638888888888895</v>
      </c>
      <c r="N115" s="45">
        <v>0.20833333333333334</v>
      </c>
      <c r="O115" s="71">
        <v>115</v>
      </c>
      <c r="P115" s="48"/>
      <c r="Q115" s="48"/>
      <c r="R115" s="48" t="s">
        <v>228</v>
      </c>
      <c r="S115" s="49">
        <v>72</v>
      </c>
      <c r="T115" s="48"/>
      <c r="U115" s="50"/>
      <c r="V115" s="51"/>
      <c r="W115" s="52"/>
    </row>
    <row r="116" spans="1:23" ht="24.95" hidden="1" customHeight="1" x14ac:dyDescent="0.2">
      <c r="A116" s="130">
        <v>129.12700000000001</v>
      </c>
      <c r="B116" s="85">
        <f>Schedule!B$27</f>
        <v>45720</v>
      </c>
      <c r="C116" s="86">
        <f>Schedule!C$27</f>
        <v>45720</v>
      </c>
      <c r="D116" s="85" t="str">
        <f>Schedule!D$27</f>
        <v>A</v>
      </c>
      <c r="E116" s="87">
        <f>Schedule!E$27</f>
        <v>0.3125</v>
      </c>
      <c r="F116" s="87">
        <f>Schedule!F$27</f>
        <v>0.83333333333333337</v>
      </c>
      <c r="G116" s="85" t="str">
        <f>Schedule!G$27</f>
        <v>Castro, Chiloe Island</v>
      </c>
      <c r="H116" s="85" t="str">
        <f>Schedule!H$27</f>
        <v>CLWCA</v>
      </c>
      <c r="I116" s="42" t="s">
        <v>215</v>
      </c>
      <c r="J116" s="52" t="s">
        <v>142</v>
      </c>
      <c r="K116" s="43">
        <v>69</v>
      </c>
      <c r="L116" s="131">
        <v>0.375</v>
      </c>
      <c r="M116" s="45">
        <f>Table1[[#This Row],[Depart]]+Table1[[#This Row],[Dur''n]]</f>
        <v>0.58333333333333337</v>
      </c>
      <c r="N116" s="45">
        <v>0.20833333333333334</v>
      </c>
      <c r="O116" s="71" t="s">
        <v>1</v>
      </c>
      <c r="P116" s="48"/>
      <c r="Q116" s="48"/>
      <c r="R116" s="48" t="s">
        <v>228</v>
      </c>
      <c r="S116" s="49">
        <v>72</v>
      </c>
      <c r="T116" s="48"/>
      <c r="U116" s="50"/>
      <c r="V116" s="51"/>
      <c r="W116" s="52"/>
    </row>
    <row r="117" spans="1:23" ht="24.95" hidden="1" customHeight="1" x14ac:dyDescent="0.2">
      <c r="A117" s="130">
        <v>129.12700000000001</v>
      </c>
      <c r="B117" s="85">
        <f>Schedule!B$27</f>
        <v>45720</v>
      </c>
      <c r="C117" s="86">
        <f>Schedule!C$27</f>
        <v>45720</v>
      </c>
      <c r="D117" s="85" t="str">
        <f>Schedule!D$27</f>
        <v>A</v>
      </c>
      <c r="E117" s="87">
        <f>Schedule!E$27</f>
        <v>0.3125</v>
      </c>
      <c r="F117" s="87">
        <f>Schedule!F$27</f>
        <v>0.83333333333333337</v>
      </c>
      <c r="G117" s="85" t="str">
        <f>Schedule!G$27</f>
        <v>Castro, Chiloe Island</v>
      </c>
      <c r="H117" s="85" t="str">
        <f>Schedule!H$27</f>
        <v>CLWCA</v>
      </c>
      <c r="I117" s="42" t="s">
        <v>213</v>
      </c>
      <c r="J117" s="52" t="s">
        <v>143</v>
      </c>
      <c r="K117" s="43">
        <v>129</v>
      </c>
      <c r="L117" s="131">
        <v>0.38194444444444442</v>
      </c>
      <c r="M117" s="45">
        <f>Table1[[#This Row],[Depart]]+Table1[[#This Row],[Dur''n]]</f>
        <v>0.65277777777777768</v>
      </c>
      <c r="N117" s="45">
        <v>0.27083333333333331</v>
      </c>
      <c r="O117" s="71">
        <v>164</v>
      </c>
      <c r="P117" s="48"/>
      <c r="Q117" s="48"/>
      <c r="R117" s="48" t="s">
        <v>227</v>
      </c>
      <c r="S117" s="49">
        <v>66</v>
      </c>
      <c r="T117" s="48" t="s">
        <v>154</v>
      </c>
      <c r="U117" s="50"/>
      <c r="V117" s="51" t="s">
        <v>56</v>
      </c>
      <c r="W117" s="52"/>
    </row>
    <row r="118" spans="1:23" ht="24.95" hidden="1" customHeight="1" x14ac:dyDescent="0.2">
      <c r="A118" s="130">
        <v>129.12700000000001</v>
      </c>
      <c r="B118" s="85">
        <f>Schedule!B$27</f>
        <v>45720</v>
      </c>
      <c r="C118" s="86">
        <f>Schedule!C$27</f>
        <v>45720</v>
      </c>
      <c r="D118" s="85" t="str">
        <f>Schedule!D$27</f>
        <v>A</v>
      </c>
      <c r="E118" s="87">
        <f>Schedule!E$27</f>
        <v>0.3125</v>
      </c>
      <c r="F118" s="87">
        <f>Schedule!F$27</f>
        <v>0.83333333333333337</v>
      </c>
      <c r="G118" s="85" t="str">
        <f>Schedule!G$27</f>
        <v>Castro, Chiloe Island</v>
      </c>
      <c r="H118" s="85" t="str">
        <f>Schedule!H$27</f>
        <v>CLWCA</v>
      </c>
      <c r="I118" s="42" t="s">
        <v>213</v>
      </c>
      <c r="J118" s="52" t="s">
        <v>143</v>
      </c>
      <c r="K118" s="43">
        <v>129</v>
      </c>
      <c r="L118" s="131">
        <v>0.3888888888888889</v>
      </c>
      <c r="M118" s="45">
        <f>Table1[[#This Row],[Depart]]+Table1[[#This Row],[Dur''n]]</f>
        <v>0.65972222222222221</v>
      </c>
      <c r="N118" s="45">
        <v>0.27083333333333331</v>
      </c>
      <c r="O118" s="71" t="s">
        <v>1</v>
      </c>
      <c r="P118" s="48"/>
      <c r="Q118" s="48"/>
      <c r="R118" s="48" t="s">
        <v>227</v>
      </c>
      <c r="S118" s="49">
        <v>66</v>
      </c>
      <c r="T118" s="48" t="s">
        <v>154</v>
      </c>
      <c r="U118" s="50"/>
      <c r="V118" s="51" t="s">
        <v>56</v>
      </c>
      <c r="W118" s="52"/>
    </row>
    <row r="119" spans="1:23" ht="24.95" hidden="1" customHeight="1" x14ac:dyDescent="0.2">
      <c r="A119" s="130">
        <v>129.12700000000001</v>
      </c>
      <c r="B119" s="85">
        <f>Schedule!B$27</f>
        <v>45720</v>
      </c>
      <c r="C119" s="86">
        <f>Schedule!C$27</f>
        <v>45720</v>
      </c>
      <c r="D119" s="85" t="str">
        <f>Schedule!D$27</f>
        <v>A</v>
      </c>
      <c r="E119" s="87">
        <f>Schedule!E$27</f>
        <v>0.3125</v>
      </c>
      <c r="F119" s="87">
        <f>Schedule!F$27</f>
        <v>0.83333333333333337</v>
      </c>
      <c r="G119" s="85" t="str">
        <f>Schedule!G$27</f>
        <v>Castro, Chiloe Island</v>
      </c>
      <c r="H119" s="85" t="str">
        <f>Schedule!H$27</f>
        <v>CLWCA</v>
      </c>
      <c r="I119" s="42" t="s">
        <v>213</v>
      </c>
      <c r="J119" s="52" t="s">
        <v>143</v>
      </c>
      <c r="K119" s="43">
        <v>129</v>
      </c>
      <c r="L119" s="131">
        <v>0.39583333333333331</v>
      </c>
      <c r="M119" s="45">
        <f>Table1[[#This Row],[Depart]]+Table1[[#This Row],[Dur''n]]</f>
        <v>0.66666666666666663</v>
      </c>
      <c r="N119" s="45">
        <v>0.27083333333333331</v>
      </c>
      <c r="O119" s="71" t="s">
        <v>1</v>
      </c>
      <c r="P119" s="48"/>
      <c r="Q119" s="48"/>
      <c r="R119" s="48" t="s">
        <v>229</v>
      </c>
      <c r="S119" s="49">
        <v>33</v>
      </c>
      <c r="T119" s="48" t="s">
        <v>154</v>
      </c>
      <c r="U119" s="50" t="s">
        <v>230</v>
      </c>
      <c r="V119" s="51" t="s">
        <v>56</v>
      </c>
      <c r="W119" s="52"/>
    </row>
    <row r="120" spans="1:23" ht="24.95" hidden="1" customHeight="1" x14ac:dyDescent="0.2">
      <c r="A120" s="130">
        <v>129.12700000000001</v>
      </c>
      <c r="B120" s="85">
        <f>Schedule!B$28</f>
        <v>45721</v>
      </c>
      <c r="C120" s="86">
        <f>Schedule!C$28</f>
        <v>45721</v>
      </c>
      <c r="D120" s="85" t="str">
        <f>Schedule!D$28</f>
        <v>A/B</v>
      </c>
      <c r="E120" s="87">
        <f>Schedule!E$28</f>
        <v>0.29166666666666669</v>
      </c>
      <c r="F120" s="87">
        <f>Schedule!F$28</f>
        <v>0.75</v>
      </c>
      <c r="G120" s="85" t="str">
        <f>Schedule!G$28</f>
        <v>Puerto Montt</v>
      </c>
      <c r="H120" s="85" t="str">
        <f>Schedule!H$28</f>
        <v>CLPMC</v>
      </c>
      <c r="I120" s="42" t="s">
        <v>217</v>
      </c>
      <c r="J120" s="52" t="s">
        <v>149</v>
      </c>
      <c r="K120" s="43">
        <v>129</v>
      </c>
      <c r="L120" s="131">
        <v>0.34027777777777773</v>
      </c>
      <c r="M120" s="45">
        <f>Table1[[#This Row],[Depart]]+Table1[[#This Row],[Dur''n]]</f>
        <v>0.67361111111111105</v>
      </c>
      <c r="N120" s="45">
        <v>0.33333333333333331</v>
      </c>
      <c r="O120" s="71">
        <v>19</v>
      </c>
      <c r="P120" s="48"/>
      <c r="Q120" s="48"/>
      <c r="R120" s="48" t="s">
        <v>280</v>
      </c>
      <c r="S120" s="49">
        <v>38</v>
      </c>
      <c r="T120" s="48" t="s">
        <v>151</v>
      </c>
      <c r="U120" s="50"/>
      <c r="V120" s="51" t="s">
        <v>56</v>
      </c>
      <c r="W120" s="52"/>
    </row>
    <row r="121" spans="1:23" ht="24.95" hidden="1" customHeight="1" x14ac:dyDescent="0.2">
      <c r="A121" s="130">
        <v>129.12700000000001</v>
      </c>
      <c r="B121" s="85">
        <f>Schedule!B$28</f>
        <v>45721</v>
      </c>
      <c r="C121" s="86">
        <f>Schedule!C$28</f>
        <v>45721</v>
      </c>
      <c r="D121" s="85" t="str">
        <f>Schedule!D$28</f>
        <v>A/B</v>
      </c>
      <c r="E121" s="87">
        <f>Schedule!E$28</f>
        <v>0.29166666666666669</v>
      </c>
      <c r="F121" s="87">
        <f>Schedule!F$28</f>
        <v>0.75</v>
      </c>
      <c r="G121" s="85" t="str">
        <f>Schedule!G$28</f>
        <v>Puerto Montt</v>
      </c>
      <c r="H121" s="85" t="str">
        <f>Schedule!H$28</f>
        <v>CLPMC</v>
      </c>
      <c r="I121" s="42" t="s">
        <v>216</v>
      </c>
      <c r="J121" s="52" t="s">
        <v>147</v>
      </c>
      <c r="K121" s="43">
        <v>119</v>
      </c>
      <c r="L121" s="131">
        <v>0.34722222222222227</v>
      </c>
      <c r="M121" s="45">
        <f>Table1[[#This Row],[Depart]]+Table1[[#This Row],[Dur''n]]</f>
        <v>0.68055555555555558</v>
      </c>
      <c r="N121" s="45">
        <v>0.33333333333333331</v>
      </c>
      <c r="O121" s="71">
        <v>204</v>
      </c>
      <c r="P121" s="48"/>
      <c r="Q121" s="48"/>
      <c r="R121" s="48" t="s">
        <v>228</v>
      </c>
      <c r="S121" s="49">
        <v>76</v>
      </c>
      <c r="T121" s="48" t="s">
        <v>151</v>
      </c>
      <c r="U121" s="50"/>
      <c r="V121" s="51" t="s">
        <v>56</v>
      </c>
      <c r="W121" s="52"/>
    </row>
    <row r="122" spans="1:23" ht="24.95" hidden="1" customHeight="1" x14ac:dyDescent="0.2">
      <c r="A122" s="130">
        <v>129.12700000000001</v>
      </c>
      <c r="B122" s="85">
        <f>Schedule!B$28</f>
        <v>45721</v>
      </c>
      <c r="C122" s="86">
        <f>Schedule!C$28</f>
        <v>45721</v>
      </c>
      <c r="D122" s="85" t="str">
        <f>Schedule!D$28</f>
        <v>A/B</v>
      </c>
      <c r="E122" s="87">
        <f>Schedule!E$28</f>
        <v>0.29166666666666669</v>
      </c>
      <c r="F122" s="87">
        <f>Schedule!F$28</f>
        <v>0.75</v>
      </c>
      <c r="G122" s="85" t="str">
        <f>Schedule!G$28</f>
        <v>Puerto Montt</v>
      </c>
      <c r="H122" s="85" t="str">
        <f>Schedule!H$28</f>
        <v>CLPMC</v>
      </c>
      <c r="I122" s="42" t="s">
        <v>216</v>
      </c>
      <c r="J122" s="52" t="s">
        <v>147</v>
      </c>
      <c r="K122" s="43">
        <v>119</v>
      </c>
      <c r="L122" s="131">
        <v>0.35416666666666669</v>
      </c>
      <c r="M122" s="45">
        <f>Table1[[#This Row],[Depart]]+Table1[[#This Row],[Dur''n]]</f>
        <v>0.6875</v>
      </c>
      <c r="N122" s="45">
        <v>0.33333333333333331</v>
      </c>
      <c r="O122" s="71" t="s">
        <v>1</v>
      </c>
      <c r="P122" s="48"/>
      <c r="Q122" s="48"/>
      <c r="R122" s="48" t="s">
        <v>228</v>
      </c>
      <c r="S122" s="49">
        <v>76</v>
      </c>
      <c r="T122" s="48" t="s">
        <v>151</v>
      </c>
      <c r="U122" s="50"/>
      <c r="V122" s="51" t="s">
        <v>56</v>
      </c>
      <c r="W122" s="52"/>
    </row>
    <row r="123" spans="1:23" ht="24.95" hidden="1" customHeight="1" x14ac:dyDescent="0.2">
      <c r="A123" s="130">
        <v>129.12700000000001</v>
      </c>
      <c r="B123" s="85">
        <f>Schedule!B$28</f>
        <v>45721</v>
      </c>
      <c r="C123" s="86">
        <f>Schedule!C$28</f>
        <v>45721</v>
      </c>
      <c r="D123" s="85" t="str">
        <f>Schedule!D$28</f>
        <v>A/B</v>
      </c>
      <c r="E123" s="87">
        <f>Schedule!E$28</f>
        <v>0.29166666666666669</v>
      </c>
      <c r="F123" s="87">
        <f>Schedule!F$28</f>
        <v>0.75</v>
      </c>
      <c r="G123" s="85" t="str">
        <f>Schedule!G$28</f>
        <v>Puerto Montt</v>
      </c>
      <c r="H123" s="85" t="str">
        <f>Schedule!H$28</f>
        <v>CLPMC</v>
      </c>
      <c r="I123" s="42" t="s">
        <v>216</v>
      </c>
      <c r="J123" s="52" t="s">
        <v>147</v>
      </c>
      <c r="K123" s="43">
        <v>119</v>
      </c>
      <c r="L123" s="131">
        <v>0.3611111111111111</v>
      </c>
      <c r="M123" s="45">
        <f>Table1[[#This Row],[Depart]]+Table1[[#This Row],[Dur''n]]</f>
        <v>0.69444444444444442</v>
      </c>
      <c r="N123" s="45">
        <v>0.33333333333333331</v>
      </c>
      <c r="O123" s="71" t="s">
        <v>1</v>
      </c>
      <c r="P123" s="48"/>
      <c r="Q123" s="48"/>
      <c r="R123" s="48" t="s">
        <v>228</v>
      </c>
      <c r="S123" s="49">
        <v>76</v>
      </c>
      <c r="T123" s="48" t="s">
        <v>151</v>
      </c>
      <c r="U123" s="50"/>
      <c r="V123" s="51" t="s">
        <v>56</v>
      </c>
      <c r="W123" s="52"/>
    </row>
    <row r="124" spans="1:23" ht="24.95" hidden="1" customHeight="1" x14ac:dyDescent="0.2">
      <c r="A124" s="130">
        <v>129.12700000000001</v>
      </c>
      <c r="B124" s="85">
        <f>Schedule!B$28</f>
        <v>45721</v>
      </c>
      <c r="C124" s="86">
        <f>Schedule!C$28</f>
        <v>45721</v>
      </c>
      <c r="D124" s="85" t="str">
        <f>Schedule!D$28</f>
        <v>A/B</v>
      </c>
      <c r="E124" s="87">
        <f>Schedule!E$28</f>
        <v>0.29166666666666669</v>
      </c>
      <c r="F124" s="87">
        <f>Schedule!F$28</f>
        <v>0.75</v>
      </c>
      <c r="G124" s="85" t="str">
        <f>Schedule!G$28</f>
        <v>Puerto Montt</v>
      </c>
      <c r="H124" s="85" t="str">
        <f>Schedule!H$28</f>
        <v>CLPMC</v>
      </c>
      <c r="I124" s="42" t="s">
        <v>219</v>
      </c>
      <c r="J124" s="52" t="s">
        <v>144</v>
      </c>
      <c r="K124" s="43">
        <v>59</v>
      </c>
      <c r="L124" s="131">
        <v>0.36805555555555558</v>
      </c>
      <c r="M124" s="45">
        <f>Table1[[#This Row],[Depart]]+Table1[[#This Row],[Dur''n]]</f>
        <v>0.53472222222222221</v>
      </c>
      <c r="N124" s="45">
        <v>0.16666666666666666</v>
      </c>
      <c r="O124" s="71">
        <v>36</v>
      </c>
      <c r="P124" s="48"/>
      <c r="Q124" s="48"/>
      <c r="R124" s="48" t="s">
        <v>228</v>
      </c>
      <c r="S124" s="49">
        <v>76</v>
      </c>
      <c r="T124" s="48" t="s">
        <v>1</v>
      </c>
      <c r="U124" s="50"/>
      <c r="V124" s="51"/>
      <c r="W124" s="52"/>
    </row>
    <row r="125" spans="1:23" ht="24.95" hidden="1" customHeight="1" x14ac:dyDescent="0.2">
      <c r="A125" s="130">
        <v>129.12700000000001</v>
      </c>
      <c r="B125" s="85">
        <f>Schedule!B$28</f>
        <v>45721</v>
      </c>
      <c r="C125" s="86">
        <f>Schedule!C$28</f>
        <v>45721</v>
      </c>
      <c r="D125" s="85" t="str">
        <f>Schedule!D$28</f>
        <v>A/B</v>
      </c>
      <c r="E125" s="87">
        <f>Schedule!E$28</f>
        <v>0.29166666666666669</v>
      </c>
      <c r="F125" s="87">
        <f>Schedule!F$28</f>
        <v>0.75</v>
      </c>
      <c r="G125" s="85" t="str">
        <f>Schedule!G$28</f>
        <v>Puerto Montt</v>
      </c>
      <c r="H125" s="85" t="str">
        <f>Schedule!H$28</f>
        <v>CLPMC</v>
      </c>
      <c r="I125" s="42" t="s">
        <v>222</v>
      </c>
      <c r="J125" s="52" t="s">
        <v>145</v>
      </c>
      <c r="K125" s="43">
        <v>125</v>
      </c>
      <c r="L125" s="131">
        <v>0.375</v>
      </c>
      <c r="M125" s="45">
        <f>Table1[[#This Row],[Depart]]+Table1[[#This Row],[Dur''n]]</f>
        <v>0.70833333333333326</v>
      </c>
      <c r="N125" s="45">
        <v>0.33333333333333331</v>
      </c>
      <c r="O125" s="71">
        <v>239</v>
      </c>
      <c r="P125" s="48"/>
      <c r="Q125" s="48"/>
      <c r="R125" s="48" t="s">
        <v>228</v>
      </c>
      <c r="S125" s="49">
        <v>76</v>
      </c>
      <c r="T125" s="48" t="s">
        <v>151</v>
      </c>
      <c r="U125" s="50"/>
      <c r="V125" s="51" t="s">
        <v>56</v>
      </c>
      <c r="W125" s="52"/>
    </row>
    <row r="126" spans="1:23" ht="24.95" hidden="1" customHeight="1" x14ac:dyDescent="0.2">
      <c r="A126" s="130">
        <v>129.12700000000001</v>
      </c>
      <c r="B126" s="85">
        <f>Schedule!B$28</f>
        <v>45721</v>
      </c>
      <c r="C126" s="86">
        <f>Schedule!C$28</f>
        <v>45721</v>
      </c>
      <c r="D126" s="85" t="str">
        <f>Schedule!D$28</f>
        <v>A/B</v>
      </c>
      <c r="E126" s="87">
        <f>Schedule!E$28</f>
        <v>0.29166666666666669</v>
      </c>
      <c r="F126" s="87">
        <f>Schedule!F$28</f>
        <v>0.75</v>
      </c>
      <c r="G126" s="85" t="str">
        <f>Schedule!G$28</f>
        <v>Puerto Montt</v>
      </c>
      <c r="H126" s="85" t="str">
        <f>Schedule!H$28</f>
        <v>CLPMC</v>
      </c>
      <c r="I126" s="42" t="s">
        <v>222</v>
      </c>
      <c r="J126" s="52" t="s">
        <v>145</v>
      </c>
      <c r="K126" s="43">
        <v>125</v>
      </c>
      <c r="L126" s="131">
        <v>0.38194444444444442</v>
      </c>
      <c r="M126" s="45">
        <f>Table1[[#This Row],[Depart]]+Table1[[#This Row],[Dur''n]]</f>
        <v>0.71527777777777768</v>
      </c>
      <c r="N126" s="45">
        <v>0.33333333333333331</v>
      </c>
      <c r="O126" s="71" t="s">
        <v>1</v>
      </c>
      <c r="P126" s="48"/>
      <c r="Q126" s="48"/>
      <c r="R126" s="48" t="s">
        <v>228</v>
      </c>
      <c r="S126" s="49">
        <v>76</v>
      </c>
      <c r="T126" s="48" t="s">
        <v>151</v>
      </c>
      <c r="U126" s="50"/>
      <c r="V126" s="51" t="s">
        <v>56</v>
      </c>
      <c r="W126" s="52"/>
    </row>
    <row r="127" spans="1:23" ht="24.95" hidden="1" customHeight="1" x14ac:dyDescent="0.2">
      <c r="A127" s="130">
        <v>129.12700000000001</v>
      </c>
      <c r="B127" s="85">
        <f>Schedule!B$28</f>
        <v>45721</v>
      </c>
      <c r="C127" s="86">
        <f>Schedule!C$28</f>
        <v>45721</v>
      </c>
      <c r="D127" s="85" t="str">
        <f>Schedule!D$28</f>
        <v>A/B</v>
      </c>
      <c r="E127" s="87">
        <f>Schedule!E$28</f>
        <v>0.29166666666666669</v>
      </c>
      <c r="F127" s="87">
        <f>Schedule!F$28</f>
        <v>0.75</v>
      </c>
      <c r="G127" s="85" t="str">
        <f>Schedule!G$28</f>
        <v>Puerto Montt</v>
      </c>
      <c r="H127" s="85" t="str">
        <f>Schedule!H$28</f>
        <v>CLPMC</v>
      </c>
      <c r="I127" s="42" t="s">
        <v>222</v>
      </c>
      <c r="J127" s="52" t="s">
        <v>145</v>
      </c>
      <c r="K127" s="43">
        <v>125</v>
      </c>
      <c r="L127" s="131">
        <v>0.3888888888888889</v>
      </c>
      <c r="M127" s="45">
        <f>Table1[[#This Row],[Depart]]+Table1[[#This Row],[Dur''n]]</f>
        <v>0.72222222222222221</v>
      </c>
      <c r="N127" s="45">
        <v>0.33333333333333331</v>
      </c>
      <c r="O127" s="71" t="s">
        <v>1</v>
      </c>
      <c r="P127" s="48"/>
      <c r="Q127" s="48"/>
      <c r="R127" s="48" t="s">
        <v>228</v>
      </c>
      <c r="S127" s="49">
        <v>76</v>
      </c>
      <c r="T127" s="48" t="s">
        <v>151</v>
      </c>
      <c r="U127" s="50"/>
      <c r="V127" s="51" t="s">
        <v>56</v>
      </c>
      <c r="W127" s="52"/>
    </row>
    <row r="128" spans="1:23" ht="24.95" hidden="1" customHeight="1" x14ac:dyDescent="0.2">
      <c r="A128" s="130">
        <v>129.12700000000001</v>
      </c>
      <c r="B128" s="85">
        <f>Schedule!B$28</f>
        <v>45721</v>
      </c>
      <c r="C128" s="86">
        <f>Schedule!C$28</f>
        <v>45721</v>
      </c>
      <c r="D128" s="85" t="str">
        <f>Schedule!D$28</f>
        <v>A/B</v>
      </c>
      <c r="E128" s="87">
        <f>Schedule!E$28</f>
        <v>0.29166666666666669</v>
      </c>
      <c r="F128" s="87">
        <f>Schedule!F$28</f>
        <v>0.75</v>
      </c>
      <c r="G128" s="85" t="str">
        <f>Schedule!G$28</f>
        <v>Puerto Montt</v>
      </c>
      <c r="H128" s="85" t="str">
        <f>Schedule!H$28</f>
        <v>CLPMC</v>
      </c>
      <c r="I128" s="42" t="s">
        <v>222</v>
      </c>
      <c r="J128" s="52" t="s">
        <v>145</v>
      </c>
      <c r="K128" s="43">
        <v>125</v>
      </c>
      <c r="L128" s="131">
        <v>0.39583333333333331</v>
      </c>
      <c r="M128" s="45">
        <f>Table1[[#This Row],[Depart]]+Table1[[#This Row],[Dur''n]]</f>
        <v>0.72916666666666663</v>
      </c>
      <c r="N128" s="45">
        <v>0.33333333333333331</v>
      </c>
      <c r="O128" s="71" t="s">
        <v>1</v>
      </c>
      <c r="P128" s="48"/>
      <c r="Q128" s="48"/>
      <c r="R128" s="48" t="s">
        <v>231</v>
      </c>
      <c r="S128" s="49">
        <v>38</v>
      </c>
      <c r="T128" s="48" t="s">
        <v>151</v>
      </c>
      <c r="U128" s="50"/>
      <c r="V128" s="51" t="s">
        <v>56</v>
      </c>
      <c r="W128" s="52"/>
    </row>
    <row r="129" spans="1:23" ht="24.95" hidden="1" customHeight="1" x14ac:dyDescent="0.2">
      <c r="A129" s="130">
        <v>129.12700000000001</v>
      </c>
      <c r="B129" s="85">
        <f>Schedule!B$28</f>
        <v>45721</v>
      </c>
      <c r="C129" s="86">
        <f>Schedule!C$28</f>
        <v>45721</v>
      </c>
      <c r="D129" s="85" t="str">
        <f>Schedule!D$28</f>
        <v>A/B</v>
      </c>
      <c r="E129" s="87">
        <f>Schedule!E$28</f>
        <v>0.29166666666666669</v>
      </c>
      <c r="F129" s="87">
        <f>Schedule!F$28</f>
        <v>0.75</v>
      </c>
      <c r="G129" s="85" t="str">
        <f>Schedule!G$28</f>
        <v>Puerto Montt</v>
      </c>
      <c r="H129" s="85" t="str">
        <f>Schedule!H$28</f>
        <v>CLPMC</v>
      </c>
      <c r="I129" s="42" t="s">
        <v>220</v>
      </c>
      <c r="J129" s="52" t="s">
        <v>146</v>
      </c>
      <c r="K129" s="43">
        <v>59</v>
      </c>
      <c r="L129" s="131">
        <v>0.40277777777777773</v>
      </c>
      <c r="M129" s="45">
        <f>Table1[[#This Row],[Depart]]+Table1[[#This Row],[Dur''n]]</f>
        <v>0.56944444444444442</v>
      </c>
      <c r="N129" s="45">
        <v>0.16666666666666666</v>
      </c>
      <c r="O129" s="71">
        <v>106</v>
      </c>
      <c r="P129" s="48"/>
      <c r="Q129" s="48"/>
      <c r="R129" s="48" t="s">
        <v>228</v>
      </c>
      <c r="S129" s="49">
        <v>76</v>
      </c>
      <c r="T129" s="48" t="s">
        <v>1</v>
      </c>
      <c r="U129" s="50"/>
      <c r="V129" s="51"/>
      <c r="W129" s="52"/>
    </row>
    <row r="130" spans="1:23" ht="24.95" hidden="1" customHeight="1" x14ac:dyDescent="0.2">
      <c r="A130" s="130">
        <v>129.12700000000001</v>
      </c>
      <c r="B130" s="85">
        <f>Schedule!B$28</f>
        <v>45721</v>
      </c>
      <c r="C130" s="86">
        <f>Schedule!C$28</f>
        <v>45721</v>
      </c>
      <c r="D130" s="85" t="str">
        <f>Schedule!D$28</f>
        <v>A/B</v>
      </c>
      <c r="E130" s="87">
        <f>Schedule!E$28</f>
        <v>0.29166666666666669</v>
      </c>
      <c r="F130" s="87">
        <f>Schedule!F$28</f>
        <v>0.75</v>
      </c>
      <c r="G130" s="85" t="str">
        <f>Schedule!G$28</f>
        <v>Puerto Montt</v>
      </c>
      <c r="H130" s="85" t="str">
        <f>Schedule!H$28</f>
        <v>CLPMC</v>
      </c>
      <c r="I130" s="42" t="s">
        <v>220</v>
      </c>
      <c r="J130" s="52" t="s">
        <v>146</v>
      </c>
      <c r="K130" s="43">
        <v>59</v>
      </c>
      <c r="L130" s="131">
        <v>0.40972222222222227</v>
      </c>
      <c r="M130" s="45">
        <f>Table1[[#This Row],[Depart]]+Table1[[#This Row],[Dur''n]]</f>
        <v>0.57638888888888895</v>
      </c>
      <c r="N130" s="45">
        <v>0.16666666666666666</v>
      </c>
      <c r="O130" s="71" t="s">
        <v>1</v>
      </c>
      <c r="P130" s="48"/>
      <c r="Q130" s="48"/>
      <c r="R130" s="48" t="s">
        <v>231</v>
      </c>
      <c r="S130" s="49">
        <v>38</v>
      </c>
      <c r="T130" s="48" t="s">
        <v>1</v>
      </c>
      <c r="U130" s="50"/>
      <c r="V130" s="51"/>
      <c r="W130" s="52"/>
    </row>
    <row r="131" spans="1:23" ht="24.95" hidden="1" customHeight="1" x14ac:dyDescent="0.2">
      <c r="A131" s="130">
        <v>129.12700000000001</v>
      </c>
      <c r="B131" s="85">
        <f>Schedule!B$28</f>
        <v>45721</v>
      </c>
      <c r="C131" s="86">
        <f>Schedule!C$28</f>
        <v>45721</v>
      </c>
      <c r="D131" s="85" t="str">
        <f>Schedule!D$28</f>
        <v>A/B</v>
      </c>
      <c r="E131" s="87">
        <f>Schedule!E$28</f>
        <v>0.29166666666666669</v>
      </c>
      <c r="F131" s="87">
        <f>Schedule!F$28</f>
        <v>0.75</v>
      </c>
      <c r="G131" s="85" t="str">
        <f>Schedule!G$28</f>
        <v>Puerto Montt</v>
      </c>
      <c r="H131" s="85" t="str">
        <f>Schedule!H$28</f>
        <v>CLPMC</v>
      </c>
      <c r="I131" s="42" t="s">
        <v>221</v>
      </c>
      <c r="J131" s="52" t="s">
        <v>150</v>
      </c>
      <c r="K131" s="43">
        <v>65</v>
      </c>
      <c r="L131" s="131">
        <v>0.41666666666666669</v>
      </c>
      <c r="M131" s="45">
        <f>Table1[[#This Row],[Depart]]+Table1[[#This Row],[Dur''n]]</f>
        <v>0.58333333333333337</v>
      </c>
      <c r="N131" s="45">
        <v>0.16666666666666666</v>
      </c>
      <c r="O131" s="71">
        <v>39</v>
      </c>
      <c r="P131" s="48"/>
      <c r="Q131" s="48"/>
      <c r="R131" s="48"/>
      <c r="S131" s="49">
        <v>76</v>
      </c>
      <c r="T131" s="48" t="s">
        <v>1</v>
      </c>
      <c r="U131" s="50"/>
      <c r="V131" s="51" t="s">
        <v>56</v>
      </c>
      <c r="W131" s="52"/>
    </row>
    <row r="132" spans="1:23" ht="24.95" hidden="1" customHeight="1" x14ac:dyDescent="0.2">
      <c r="A132" s="130">
        <v>129.12700000000001</v>
      </c>
      <c r="B132" s="85">
        <f>Schedule!B$28</f>
        <v>45721</v>
      </c>
      <c r="C132" s="86">
        <f>Schedule!C$28</f>
        <v>45721</v>
      </c>
      <c r="D132" s="85" t="str">
        <f>Schedule!D$28</f>
        <v>A/B</v>
      </c>
      <c r="E132" s="87">
        <f>Schedule!E$28</f>
        <v>0.29166666666666669</v>
      </c>
      <c r="F132" s="87">
        <f>Schedule!F$28</f>
        <v>0.75</v>
      </c>
      <c r="G132" s="85" t="str">
        <f>Schedule!G$28</f>
        <v>Puerto Montt</v>
      </c>
      <c r="H132" s="85" t="str">
        <f>Schedule!H$28</f>
        <v>CLPMC</v>
      </c>
      <c r="I132" s="42" t="s">
        <v>218</v>
      </c>
      <c r="J132" s="52" t="s">
        <v>148</v>
      </c>
      <c r="K132" s="43">
        <v>139</v>
      </c>
      <c r="L132" s="131">
        <v>0.4236111111111111</v>
      </c>
      <c r="M132" s="45">
        <f>Table1[[#This Row],[Depart]]+Table1[[#This Row],[Dur''n]]</f>
        <v>0.67361111111111116</v>
      </c>
      <c r="N132" s="45">
        <v>0.25</v>
      </c>
      <c r="O132" s="71">
        <v>5</v>
      </c>
      <c r="P132" s="48"/>
      <c r="Q132" s="48"/>
      <c r="R132" s="48" t="s">
        <v>279</v>
      </c>
      <c r="S132" s="133" t="s">
        <v>281</v>
      </c>
      <c r="T132" s="48" t="s">
        <v>343</v>
      </c>
      <c r="U132" s="50"/>
      <c r="V132" s="51" t="s">
        <v>56</v>
      </c>
      <c r="W132" s="52"/>
    </row>
    <row r="133" spans="1:23" x14ac:dyDescent="0.2">
      <c r="A133" s="91"/>
      <c r="B133" s="92"/>
      <c r="C133" s="91"/>
      <c r="D133" s="91"/>
      <c r="E133" s="91"/>
      <c r="F133" s="91"/>
      <c r="G133" s="91"/>
      <c r="H133" s="91"/>
      <c r="I133" s="55"/>
      <c r="J133" s="55">
        <f>SUBTOTAL(103,Table1[Titel])</f>
        <v>11</v>
      </c>
      <c r="K133" s="55"/>
      <c r="L133" s="56"/>
      <c r="M133" s="57"/>
      <c r="N133" s="72"/>
      <c r="O133" s="73">
        <f>SUBTOTAL(109,Table1[PAX])</f>
        <v>689</v>
      </c>
      <c r="P133" s="55"/>
      <c r="Q133" s="55"/>
      <c r="R133" s="55"/>
      <c r="S133" s="55"/>
      <c r="T133" s="55"/>
      <c r="U133" s="58"/>
      <c r="V133" s="55"/>
      <c r="W133" s="55"/>
    </row>
  </sheetData>
  <sheetProtection formatCells="0" formatColumns="0" formatRows="0" insertColumns="0" insertRows="0" selectLockedCells="1" sort="0" autoFilter="0"/>
  <protectedRanges>
    <protectedRange sqref="N8:N15 N81:N83 N120:N128 N65:N79 N17:N27 N100:N117 V3 N32:N34 N131:N132 N2 N4:N6 N86:N98 N37:N63" name="Range1"/>
  </protectedRanges>
  <conditionalFormatting sqref="M2:M132">
    <cfRule type="cellIs" dxfId="50" priority="1" operator="greaterThan">
      <formula>$F2</formula>
    </cfRule>
  </conditionalFormatting>
  <conditionalFormatting sqref="S2:S132">
    <cfRule type="cellIs" dxfId="49" priority="2" operator="lessThan">
      <formula>$O2</formula>
    </cfRule>
  </conditionalFormatting>
  <pageMargins left="0.23622047244094491" right="0.23622047244094491" top="0.74803149606299213" bottom="0.74803149606299213" header="0.31496062992125984" footer="0.31496062992125984"/>
  <pageSetup paperSize="9" scale="59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57A0-D53F-AD43-8970-C26CB86E0D02}">
  <dimension ref="A1:B43"/>
  <sheetViews>
    <sheetView zoomScaleNormal="100" workbookViewId="0">
      <selection activeCell="A21" sqref="A21"/>
    </sheetView>
  </sheetViews>
  <sheetFormatPr defaultColWidth="10.85546875" defaultRowHeight="12.75" x14ac:dyDescent="0.2"/>
  <cols>
    <col min="1" max="1" width="56" style="15" bestFit="1" customWidth="1"/>
    <col min="2" max="16384" width="10.85546875" style="15"/>
  </cols>
  <sheetData>
    <row r="1" spans="1:2" ht="15.75" x14ac:dyDescent="0.25">
      <c r="A1" s="35" t="s">
        <v>36</v>
      </c>
      <c r="B1" s="14"/>
    </row>
    <row r="2" spans="1:2" ht="15.75" x14ac:dyDescent="0.25">
      <c r="A2" s="14" t="s">
        <v>40</v>
      </c>
      <c r="B2" s="14" t="s">
        <v>38</v>
      </c>
    </row>
    <row r="3" spans="1:2" ht="15.75" x14ac:dyDescent="0.25">
      <c r="A3" s="14" t="s">
        <v>53</v>
      </c>
      <c r="B3" s="14" t="s">
        <v>41</v>
      </c>
    </row>
    <row r="4" spans="1:2" ht="15.75" x14ac:dyDescent="0.25">
      <c r="A4" s="14" t="s">
        <v>54</v>
      </c>
      <c r="B4" s="14" t="s">
        <v>42</v>
      </c>
    </row>
    <row r="5" spans="1:2" ht="15.75" x14ac:dyDescent="0.25">
      <c r="A5" s="14"/>
      <c r="B5" s="14"/>
    </row>
    <row r="6" spans="1:2" ht="15.75" x14ac:dyDescent="0.25">
      <c r="A6" s="35" t="s">
        <v>45</v>
      </c>
      <c r="B6" s="14"/>
    </row>
    <row r="7" spans="1:2" ht="15.75" x14ac:dyDescent="0.25">
      <c r="A7" s="14" t="s">
        <v>48</v>
      </c>
      <c r="B7" s="14" t="s">
        <v>47</v>
      </c>
    </row>
    <row r="8" spans="1:2" ht="15.75" x14ac:dyDescent="0.25">
      <c r="A8" s="14"/>
      <c r="B8" s="14"/>
    </row>
    <row r="9" spans="1:2" ht="15.75" x14ac:dyDescent="0.25">
      <c r="A9" s="35" t="s">
        <v>37</v>
      </c>
      <c r="B9" s="14"/>
    </row>
    <row r="10" spans="1:2" s="14" customFormat="1" ht="15.75" x14ac:dyDescent="0.25">
      <c r="A10" s="36" t="s">
        <v>43</v>
      </c>
    </row>
    <row r="11" spans="1:2" ht="15.75" x14ac:dyDescent="0.25">
      <c r="A11" s="14" t="s">
        <v>46</v>
      </c>
      <c r="B11" s="14" t="s">
        <v>50</v>
      </c>
    </row>
    <row r="12" spans="1:2" ht="15.75" x14ac:dyDescent="0.25">
      <c r="A12" s="14" t="s">
        <v>49</v>
      </c>
      <c r="B12" s="37">
        <v>7.5</v>
      </c>
    </row>
    <row r="13" spans="1:2" ht="15.75" x14ac:dyDescent="0.25">
      <c r="A13" s="14" t="s">
        <v>44</v>
      </c>
      <c r="B13" s="14" t="s">
        <v>39</v>
      </c>
    </row>
    <row r="14" spans="1:2" ht="15.75" x14ac:dyDescent="0.25">
      <c r="A14" s="14" t="s">
        <v>51</v>
      </c>
      <c r="B14" s="14" t="s">
        <v>52</v>
      </c>
    </row>
    <row r="15" spans="1:2" ht="15.75" x14ac:dyDescent="0.25">
      <c r="B15" s="14"/>
    </row>
    <row r="16" spans="1:2" ht="15.75" x14ac:dyDescent="0.25">
      <c r="A16" s="14"/>
    </row>
    <row r="18" spans="1:2" x14ac:dyDescent="0.2">
      <c r="A18" s="148" t="s">
        <v>339</v>
      </c>
    </row>
    <row r="21" spans="1:2" x14ac:dyDescent="0.2">
      <c r="A21"/>
      <c r="B21"/>
    </row>
    <row r="22" spans="1:2" x14ac:dyDescent="0.2">
      <c r="A22"/>
      <c r="B22"/>
    </row>
    <row r="23" spans="1:2" x14ac:dyDescent="0.2">
      <c r="A23"/>
      <c r="B23"/>
    </row>
    <row r="24" spans="1:2" x14ac:dyDescent="0.2">
      <c r="A24"/>
      <c r="B24"/>
    </row>
    <row r="25" spans="1:2" x14ac:dyDescent="0.2">
      <c r="A25"/>
      <c r="B25"/>
    </row>
    <row r="26" spans="1:2" x14ac:dyDescent="0.2">
      <c r="A26"/>
      <c r="B26"/>
    </row>
    <row r="27" spans="1:2" x14ac:dyDescent="0.2">
      <c r="A27"/>
      <c r="B27"/>
    </row>
    <row r="28" spans="1:2" x14ac:dyDescent="0.2">
      <c r="A28"/>
      <c r="B28"/>
    </row>
    <row r="29" spans="1:2" x14ac:dyDescent="0.2">
      <c r="A29"/>
      <c r="B29"/>
    </row>
    <row r="30" spans="1:2" x14ac:dyDescent="0.2">
      <c r="A30"/>
      <c r="B30"/>
    </row>
    <row r="31" spans="1:2" x14ac:dyDescent="0.2">
      <c r="A31"/>
      <c r="B31"/>
    </row>
    <row r="32" spans="1: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/>
      <c r="B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Schedule</vt:lpstr>
      <vt:lpstr>Port Info</vt:lpstr>
      <vt:lpstr>Termine</vt:lpstr>
      <vt:lpstr>Shore Excursions</vt:lpstr>
      <vt:lpstr>Postcards</vt:lpstr>
      <vt:lpstr>'Port Info'!Print_Titles</vt:lpstr>
      <vt:lpstr>'Shore Excursions'!Print_Titles</vt:lpstr>
    </vt:vector>
  </TitlesOfParts>
  <Company>Phoenix Reisen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 Günter</dc:creator>
  <cp:lastModifiedBy>Amera Excursion Manager</cp:lastModifiedBy>
  <cp:lastPrinted>2025-02-11T22:49:38Z</cp:lastPrinted>
  <dcterms:created xsi:type="dcterms:W3CDTF">2024-02-28T09:36:18Z</dcterms:created>
  <dcterms:modified xsi:type="dcterms:W3CDTF">2025-02-11T22:49:44Z</dcterms:modified>
</cp:coreProperties>
</file>