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7967E71F-DFE8-41A3-A20B-53C3318111F2}" xr6:coauthVersionLast="36" xr6:coauthVersionMax="36" xr10:uidLastSave="{00000000-0000-0000-0000-000000000000}"/>
  <bookViews>
    <workbookView xWindow="120" yWindow="150" windowWidth="51315" windowHeight="17955" xr2:uid="{00000000-000D-0000-FFFF-FFFF00000000}"/>
  </bookViews>
  <sheets>
    <sheet name="Schedule" sheetId="2" r:id="rId1"/>
    <sheet name="Port Info" sheetId="6" r:id="rId2"/>
    <sheet name="Termine" sheetId="3" r:id="rId3"/>
    <sheet name="Shore Excursions" sheetId="7" r:id="rId4"/>
    <sheet name="Postcards" sheetId="5" r:id="rId5"/>
  </sheets>
  <externalReferences>
    <externalReference r:id="rId6"/>
    <externalReference r:id="rId7"/>
  </externalReferences>
  <definedNames>
    <definedName name="_xlnm._FilterDatabase" localSheetId="1" hidden="1">'Port Info'!$A$1:$P$11</definedName>
    <definedName name="_xlnm._FilterDatabase" localSheetId="3" hidden="1">'Shore Excursions'!$A$1:$W$87</definedName>
    <definedName name="_xlnm.Print_Titles" localSheetId="1">'Port Info'!$1:$1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M65" i="7" l="1"/>
  <c r="H65" i="7"/>
  <c r="G65" i="7"/>
  <c r="F65" i="7"/>
  <c r="E65" i="7"/>
  <c r="D65" i="7"/>
  <c r="C65" i="7"/>
  <c r="B65" i="7"/>
  <c r="A65" i="7"/>
  <c r="M59" i="7" l="1"/>
  <c r="H59" i="7"/>
  <c r="G59" i="7"/>
  <c r="F59" i="7"/>
  <c r="E59" i="7"/>
  <c r="D59" i="7"/>
  <c r="C59" i="7"/>
  <c r="B59" i="7"/>
  <c r="A59" i="7"/>
  <c r="M57" i="7"/>
  <c r="H57" i="7"/>
  <c r="G57" i="7"/>
  <c r="F57" i="7"/>
  <c r="E57" i="7"/>
  <c r="D57" i="7"/>
  <c r="C57" i="7"/>
  <c r="B57" i="7"/>
  <c r="A57" i="7"/>
  <c r="M53" i="7" l="1"/>
  <c r="H53" i="7"/>
  <c r="G53" i="7"/>
  <c r="F53" i="7"/>
  <c r="E53" i="7"/>
  <c r="D53" i="7"/>
  <c r="C53" i="7"/>
  <c r="B53" i="7"/>
  <c r="A53" i="7"/>
  <c r="M52" i="7"/>
  <c r="H52" i="7"/>
  <c r="G52" i="7"/>
  <c r="F52" i="7"/>
  <c r="E52" i="7"/>
  <c r="D52" i="7"/>
  <c r="C52" i="7"/>
  <c r="B52" i="7"/>
  <c r="A52" i="7"/>
  <c r="M50" i="7"/>
  <c r="H50" i="7"/>
  <c r="G50" i="7"/>
  <c r="F50" i="7"/>
  <c r="E50" i="7"/>
  <c r="D50" i="7"/>
  <c r="C50" i="7"/>
  <c r="B50" i="7"/>
  <c r="A50" i="7"/>
  <c r="M17" i="7" l="1"/>
  <c r="H17" i="7"/>
  <c r="G17" i="7"/>
  <c r="F17" i="7"/>
  <c r="E17" i="7"/>
  <c r="D17" i="7"/>
  <c r="C17" i="7"/>
  <c r="B17" i="7"/>
  <c r="A17" i="7"/>
  <c r="M14" i="7" l="1"/>
  <c r="H14" i="7"/>
  <c r="G14" i="7"/>
  <c r="F14" i="7"/>
  <c r="E14" i="7"/>
  <c r="D14" i="7"/>
  <c r="C14" i="7"/>
  <c r="B14" i="7"/>
  <c r="A14" i="7"/>
  <c r="M13" i="7"/>
  <c r="H13" i="7"/>
  <c r="G13" i="7"/>
  <c r="F13" i="7"/>
  <c r="E13" i="7"/>
  <c r="D13" i="7"/>
  <c r="C13" i="7"/>
  <c r="B13" i="7"/>
  <c r="A13" i="7"/>
  <c r="M7" i="7" l="1"/>
  <c r="H7" i="7"/>
  <c r="G7" i="7"/>
  <c r="F7" i="7"/>
  <c r="E7" i="7"/>
  <c r="D7" i="7"/>
  <c r="C7" i="7"/>
  <c r="B7" i="7"/>
  <c r="A7" i="7"/>
  <c r="M6" i="7"/>
  <c r="H6" i="7"/>
  <c r="G6" i="7"/>
  <c r="F6" i="7"/>
  <c r="E6" i="7"/>
  <c r="D6" i="7"/>
  <c r="C6" i="7"/>
  <c r="B6" i="7"/>
  <c r="A6" i="7"/>
  <c r="M75" i="7" l="1"/>
  <c r="H75" i="7"/>
  <c r="G75" i="7"/>
  <c r="F75" i="7"/>
  <c r="E75" i="7"/>
  <c r="D75" i="7"/>
  <c r="C75" i="7"/>
  <c r="B75" i="7"/>
  <c r="A75" i="7"/>
  <c r="M78" i="7"/>
  <c r="H78" i="7"/>
  <c r="G78" i="7"/>
  <c r="F78" i="7"/>
  <c r="E78" i="7"/>
  <c r="D78" i="7"/>
  <c r="C78" i="7"/>
  <c r="B78" i="7"/>
  <c r="A78" i="7"/>
  <c r="M74" i="7"/>
  <c r="H74" i="7"/>
  <c r="G74" i="7"/>
  <c r="F74" i="7"/>
  <c r="E74" i="7"/>
  <c r="D74" i="7"/>
  <c r="C74" i="7"/>
  <c r="B74" i="7"/>
  <c r="A74" i="7"/>
  <c r="M73" i="7"/>
  <c r="H73" i="7"/>
  <c r="G73" i="7"/>
  <c r="F73" i="7"/>
  <c r="E73" i="7"/>
  <c r="D73" i="7"/>
  <c r="C73" i="7"/>
  <c r="B73" i="7"/>
  <c r="A73" i="7"/>
  <c r="M71" i="7"/>
  <c r="H71" i="7"/>
  <c r="G71" i="7"/>
  <c r="F71" i="7"/>
  <c r="E71" i="7"/>
  <c r="D71" i="7"/>
  <c r="C71" i="7"/>
  <c r="B71" i="7"/>
  <c r="A71" i="7"/>
  <c r="M37" i="7" l="1"/>
  <c r="H37" i="7"/>
  <c r="G37" i="7"/>
  <c r="F37" i="7"/>
  <c r="E37" i="7"/>
  <c r="D37" i="7"/>
  <c r="C37" i="7"/>
  <c r="B37" i="7"/>
  <c r="A37" i="7"/>
  <c r="M36" i="7"/>
  <c r="H36" i="7"/>
  <c r="G36" i="7"/>
  <c r="F36" i="7"/>
  <c r="E36" i="7"/>
  <c r="D36" i="7"/>
  <c r="C36" i="7"/>
  <c r="B36" i="7"/>
  <c r="A36" i="7"/>
  <c r="M63" i="7"/>
  <c r="H63" i="7"/>
  <c r="G63" i="7"/>
  <c r="F63" i="7"/>
  <c r="E63" i="7"/>
  <c r="D63" i="7"/>
  <c r="C63" i="7"/>
  <c r="B63" i="7"/>
  <c r="A63" i="7"/>
  <c r="M62" i="7"/>
  <c r="H62" i="7"/>
  <c r="G62" i="7"/>
  <c r="F62" i="7"/>
  <c r="E62" i="7"/>
  <c r="D62" i="7"/>
  <c r="C62" i="7"/>
  <c r="B62" i="7"/>
  <c r="A62" i="7"/>
  <c r="M67" i="7"/>
  <c r="H67" i="7"/>
  <c r="G67" i="7"/>
  <c r="F67" i="7"/>
  <c r="E67" i="7"/>
  <c r="D67" i="7"/>
  <c r="C67" i="7"/>
  <c r="B67" i="7"/>
  <c r="A67" i="7"/>
  <c r="B2" i="7"/>
  <c r="C2" i="7"/>
  <c r="D2" i="7"/>
  <c r="E2" i="7"/>
  <c r="F2" i="7"/>
  <c r="G2" i="7"/>
  <c r="H2" i="7"/>
  <c r="B3" i="7"/>
  <c r="C3" i="7"/>
  <c r="D3" i="7"/>
  <c r="E3" i="7"/>
  <c r="F3" i="7"/>
  <c r="G3" i="7"/>
  <c r="H3" i="7"/>
  <c r="B4" i="7"/>
  <c r="C4" i="7"/>
  <c r="D4" i="7"/>
  <c r="E4" i="7"/>
  <c r="F4" i="7"/>
  <c r="G4" i="7"/>
  <c r="H4" i="7"/>
  <c r="B9" i="7"/>
  <c r="C9" i="7"/>
  <c r="D9" i="7"/>
  <c r="E9" i="7"/>
  <c r="F9" i="7"/>
  <c r="G9" i="7"/>
  <c r="H9" i="7"/>
  <c r="B8" i="7"/>
  <c r="C8" i="7"/>
  <c r="D8" i="7"/>
  <c r="E8" i="7"/>
  <c r="F8" i="7"/>
  <c r="G8" i="7"/>
  <c r="H8" i="7"/>
  <c r="B5" i="7"/>
  <c r="C5" i="7"/>
  <c r="D5" i="7"/>
  <c r="E5" i="7"/>
  <c r="F5" i="7"/>
  <c r="G5" i="7"/>
  <c r="H5" i="7"/>
  <c r="B10" i="7"/>
  <c r="C10" i="7"/>
  <c r="D10" i="7"/>
  <c r="E10" i="7"/>
  <c r="F10" i="7"/>
  <c r="G10" i="7"/>
  <c r="H10" i="7"/>
  <c r="B15" i="7"/>
  <c r="C15" i="7"/>
  <c r="D15" i="7"/>
  <c r="E15" i="7"/>
  <c r="F15" i="7"/>
  <c r="G15" i="7"/>
  <c r="H15" i="7"/>
  <c r="B12" i="7"/>
  <c r="C12" i="7"/>
  <c r="D12" i="7"/>
  <c r="E12" i="7"/>
  <c r="F12" i="7"/>
  <c r="G12" i="7"/>
  <c r="H12" i="7"/>
  <c r="B11" i="7"/>
  <c r="C11" i="7"/>
  <c r="D11" i="7"/>
  <c r="E11" i="7"/>
  <c r="F11" i="7"/>
  <c r="G11" i="7"/>
  <c r="H11" i="7"/>
  <c r="B16" i="7"/>
  <c r="C16" i="7"/>
  <c r="D16" i="7"/>
  <c r="E16" i="7"/>
  <c r="F16" i="7"/>
  <c r="G16" i="7"/>
  <c r="H16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5" i="7"/>
  <c r="C25" i="7"/>
  <c r="D25" i="7"/>
  <c r="E25" i="7"/>
  <c r="F25" i="7"/>
  <c r="G25" i="7"/>
  <c r="H25" i="7"/>
  <c r="B24" i="7"/>
  <c r="C24" i="7"/>
  <c r="D24" i="7"/>
  <c r="E24" i="7"/>
  <c r="F24" i="7"/>
  <c r="G24" i="7"/>
  <c r="H24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1" i="7"/>
  <c r="C21" i="7"/>
  <c r="D21" i="7"/>
  <c r="E21" i="7"/>
  <c r="F21" i="7"/>
  <c r="G21" i="7"/>
  <c r="H21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3" i="7"/>
  <c r="C33" i="7"/>
  <c r="D33" i="7"/>
  <c r="E33" i="7"/>
  <c r="F33" i="7"/>
  <c r="G33" i="7"/>
  <c r="H33" i="7"/>
  <c r="B31" i="7"/>
  <c r="C31" i="7"/>
  <c r="D31" i="7"/>
  <c r="E31" i="7"/>
  <c r="F31" i="7"/>
  <c r="G31" i="7"/>
  <c r="H31" i="7"/>
  <c r="B34" i="7"/>
  <c r="C34" i="7"/>
  <c r="D34" i="7"/>
  <c r="E34" i="7"/>
  <c r="F34" i="7"/>
  <c r="G34" i="7"/>
  <c r="H34" i="7"/>
  <c r="B32" i="7"/>
  <c r="C32" i="7"/>
  <c r="D32" i="7"/>
  <c r="E32" i="7"/>
  <c r="F32" i="7"/>
  <c r="G32" i="7"/>
  <c r="H32" i="7"/>
  <c r="B35" i="7"/>
  <c r="C35" i="7"/>
  <c r="D35" i="7"/>
  <c r="E35" i="7"/>
  <c r="F35" i="7"/>
  <c r="G35" i="7"/>
  <c r="H35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38" i="7"/>
  <c r="C38" i="7"/>
  <c r="D38" i="7"/>
  <c r="E38" i="7"/>
  <c r="F38" i="7"/>
  <c r="G38" i="7"/>
  <c r="H38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9" i="7"/>
  <c r="C49" i="7"/>
  <c r="D49" i="7"/>
  <c r="E49" i="7"/>
  <c r="F49" i="7"/>
  <c r="G49" i="7"/>
  <c r="H49" i="7"/>
  <c r="B46" i="7"/>
  <c r="C46" i="7"/>
  <c r="D46" i="7"/>
  <c r="E46" i="7"/>
  <c r="F46" i="7"/>
  <c r="G46" i="7"/>
  <c r="H46" i="7"/>
  <c r="B54" i="7"/>
  <c r="C54" i="7"/>
  <c r="D54" i="7"/>
  <c r="E54" i="7"/>
  <c r="F54" i="7"/>
  <c r="G54" i="7"/>
  <c r="H54" i="7"/>
  <c r="B47" i="7"/>
  <c r="C47" i="7"/>
  <c r="D47" i="7"/>
  <c r="E47" i="7"/>
  <c r="F47" i="7"/>
  <c r="G47" i="7"/>
  <c r="H47" i="7"/>
  <c r="B51" i="7"/>
  <c r="C51" i="7"/>
  <c r="D51" i="7"/>
  <c r="E51" i="7"/>
  <c r="F51" i="7"/>
  <c r="G51" i="7"/>
  <c r="H51" i="7"/>
  <c r="B48" i="7"/>
  <c r="C48" i="7"/>
  <c r="D48" i="7"/>
  <c r="E48" i="7"/>
  <c r="F48" i="7"/>
  <c r="G48" i="7"/>
  <c r="H48" i="7"/>
  <c r="B60" i="7"/>
  <c r="C60" i="7"/>
  <c r="D60" i="7"/>
  <c r="E60" i="7"/>
  <c r="F60" i="7"/>
  <c r="G60" i="7"/>
  <c r="H60" i="7"/>
  <c r="B56" i="7"/>
  <c r="C56" i="7"/>
  <c r="D56" i="7"/>
  <c r="E56" i="7"/>
  <c r="F56" i="7"/>
  <c r="G56" i="7"/>
  <c r="H56" i="7"/>
  <c r="B58" i="7"/>
  <c r="C58" i="7"/>
  <c r="D58" i="7"/>
  <c r="E58" i="7"/>
  <c r="F58" i="7"/>
  <c r="G58" i="7"/>
  <c r="H58" i="7"/>
  <c r="B61" i="7"/>
  <c r="C61" i="7"/>
  <c r="D61" i="7"/>
  <c r="E61" i="7"/>
  <c r="F61" i="7"/>
  <c r="G61" i="7"/>
  <c r="H61" i="7"/>
  <c r="B55" i="7"/>
  <c r="C55" i="7"/>
  <c r="D55" i="7"/>
  <c r="E55" i="7"/>
  <c r="F55" i="7"/>
  <c r="G55" i="7"/>
  <c r="H55" i="7"/>
  <c r="B64" i="7"/>
  <c r="C64" i="7"/>
  <c r="D64" i="7"/>
  <c r="E64" i="7"/>
  <c r="F64" i="7"/>
  <c r="G64" i="7"/>
  <c r="H64" i="7"/>
  <c r="B66" i="7"/>
  <c r="C66" i="7"/>
  <c r="D66" i="7"/>
  <c r="E66" i="7"/>
  <c r="F66" i="7"/>
  <c r="G66" i="7"/>
  <c r="H66" i="7"/>
  <c r="B68" i="7"/>
  <c r="C68" i="7"/>
  <c r="D68" i="7"/>
  <c r="E68" i="7"/>
  <c r="F68" i="7"/>
  <c r="G68" i="7"/>
  <c r="H68" i="7"/>
  <c r="B69" i="7"/>
  <c r="C69" i="7"/>
  <c r="D69" i="7"/>
  <c r="E69" i="7"/>
  <c r="F69" i="7"/>
  <c r="G69" i="7"/>
  <c r="H69" i="7"/>
  <c r="B76" i="7"/>
  <c r="C76" i="7"/>
  <c r="D76" i="7"/>
  <c r="E76" i="7"/>
  <c r="F76" i="7"/>
  <c r="G76" i="7"/>
  <c r="H76" i="7"/>
  <c r="B72" i="7"/>
  <c r="C72" i="7"/>
  <c r="D72" i="7"/>
  <c r="E72" i="7"/>
  <c r="F72" i="7"/>
  <c r="G72" i="7"/>
  <c r="H72" i="7"/>
  <c r="B70" i="7"/>
  <c r="C70" i="7"/>
  <c r="D70" i="7"/>
  <c r="E70" i="7"/>
  <c r="F70" i="7"/>
  <c r="G70" i="7"/>
  <c r="H70" i="7"/>
  <c r="B77" i="7"/>
  <c r="C77" i="7"/>
  <c r="D77" i="7"/>
  <c r="E77" i="7"/>
  <c r="F77" i="7"/>
  <c r="G77" i="7"/>
  <c r="H77" i="7"/>
  <c r="A82" i="7"/>
  <c r="A79" i="7"/>
  <c r="A81" i="7"/>
  <c r="A80" i="7"/>
  <c r="A83" i="7"/>
  <c r="A76" i="7"/>
  <c r="A72" i="7"/>
  <c r="A70" i="7"/>
  <c r="A77" i="7"/>
  <c r="A69" i="7"/>
  <c r="A66" i="7"/>
  <c r="A68" i="7"/>
  <c r="A64" i="7"/>
  <c r="A56" i="7"/>
  <c r="A58" i="7"/>
  <c r="A61" i="7"/>
  <c r="A55" i="7"/>
  <c r="A60" i="7"/>
  <c r="A46" i="7"/>
  <c r="A54" i="7"/>
  <c r="A47" i="7"/>
  <c r="A51" i="7"/>
  <c r="A48" i="7"/>
  <c r="A49" i="7"/>
  <c r="A41" i="7"/>
  <c r="A39" i="7"/>
  <c r="A40" i="7"/>
  <c r="A38" i="7"/>
  <c r="A35" i="7"/>
  <c r="A31" i="7"/>
  <c r="A34" i="7"/>
  <c r="A32" i="7"/>
  <c r="A33" i="7"/>
  <c r="A27" i="7"/>
  <c r="A25" i="7"/>
  <c r="A24" i="7"/>
  <c r="A22" i="7"/>
  <c r="A23" i="7"/>
  <c r="A21" i="7"/>
  <c r="A26" i="7"/>
  <c r="A20" i="7"/>
  <c r="A18" i="7"/>
  <c r="A19" i="7"/>
  <c r="A16" i="7"/>
  <c r="A12" i="7"/>
  <c r="A11" i="7"/>
  <c r="A15" i="7"/>
  <c r="A8" i="7"/>
  <c r="A5" i="7"/>
  <c r="A10" i="7"/>
  <c r="A9" i="7"/>
  <c r="A3" i="7"/>
  <c r="A4" i="7"/>
  <c r="A2" i="7"/>
  <c r="M44" i="7"/>
  <c r="A44" i="7"/>
  <c r="M42" i="7"/>
  <c r="A42" i="7"/>
  <c r="A43" i="7"/>
  <c r="A45" i="7"/>
  <c r="M26" i="7" l="1"/>
  <c r="A30" i="7"/>
  <c r="A28" i="7"/>
  <c r="A29" i="7"/>
  <c r="F83" i="7"/>
  <c r="F82" i="7"/>
  <c r="F79" i="7"/>
  <c r="F81" i="7"/>
  <c r="F80" i="7"/>
  <c r="M25" i="7"/>
  <c r="E80" i="7" l="1"/>
  <c r="E81" i="7"/>
  <c r="E79" i="7"/>
  <c r="E82" i="7"/>
  <c r="E83" i="7"/>
  <c r="O88" i="7" l="1"/>
  <c r="J88" i="7"/>
  <c r="M85" i="7"/>
  <c r="H85" i="7"/>
  <c r="G85" i="7"/>
  <c r="D85" i="7"/>
  <c r="C85" i="7"/>
  <c r="B85" i="7"/>
  <c r="M84" i="7"/>
  <c r="H84" i="7"/>
  <c r="G84" i="7"/>
  <c r="D84" i="7"/>
  <c r="C84" i="7"/>
  <c r="B84" i="7"/>
  <c r="M86" i="7"/>
  <c r="H86" i="7"/>
  <c r="G86" i="7"/>
  <c r="D86" i="7"/>
  <c r="C86" i="7"/>
  <c r="B86" i="7"/>
  <c r="M87" i="7"/>
  <c r="H87" i="7"/>
  <c r="G87" i="7"/>
  <c r="D87" i="7"/>
  <c r="C87" i="7"/>
  <c r="B87" i="7"/>
  <c r="M80" i="7"/>
  <c r="H80" i="7"/>
  <c r="G80" i="7"/>
  <c r="D80" i="7"/>
  <c r="C80" i="7"/>
  <c r="B80" i="7"/>
  <c r="M81" i="7"/>
  <c r="H81" i="7"/>
  <c r="G81" i="7"/>
  <c r="D81" i="7"/>
  <c r="C81" i="7"/>
  <c r="B81" i="7"/>
  <c r="M79" i="7"/>
  <c r="H79" i="7"/>
  <c r="G79" i="7"/>
  <c r="D79" i="7"/>
  <c r="C79" i="7"/>
  <c r="B79" i="7"/>
  <c r="M82" i="7"/>
  <c r="H82" i="7"/>
  <c r="G82" i="7"/>
  <c r="D82" i="7"/>
  <c r="C82" i="7"/>
  <c r="B82" i="7"/>
  <c r="M83" i="7"/>
  <c r="H83" i="7"/>
  <c r="G83" i="7"/>
  <c r="D83" i="7"/>
  <c r="C83" i="7"/>
  <c r="B83" i="7"/>
  <c r="M77" i="7"/>
  <c r="M70" i="7"/>
  <c r="M72" i="7"/>
  <c r="M76" i="7"/>
  <c r="M69" i="7"/>
  <c r="M68" i="7"/>
  <c r="M66" i="7"/>
  <c r="M64" i="7"/>
  <c r="M55" i="7"/>
  <c r="M61" i="7"/>
  <c r="M58" i="7"/>
  <c r="M56" i="7"/>
  <c r="M60" i="7"/>
  <c r="M48" i="7"/>
  <c r="M51" i="7"/>
  <c r="M47" i="7"/>
  <c r="M54" i="7"/>
  <c r="M46" i="7"/>
  <c r="M49" i="7"/>
  <c r="M45" i="7"/>
  <c r="M43" i="7"/>
  <c r="M41" i="7"/>
  <c r="M38" i="7"/>
  <c r="M40" i="7"/>
  <c r="M39" i="7"/>
  <c r="M35" i="7"/>
  <c r="M32" i="7"/>
  <c r="M34" i="7"/>
  <c r="M31" i="7"/>
  <c r="M33" i="7"/>
  <c r="M28" i="7"/>
  <c r="M30" i="7"/>
  <c r="M29" i="7"/>
  <c r="M21" i="7"/>
  <c r="M23" i="7"/>
  <c r="M22" i="7"/>
  <c r="M24" i="7"/>
  <c r="M20" i="7"/>
  <c r="M16" i="7"/>
  <c r="M19" i="7"/>
  <c r="M18" i="7"/>
  <c r="M11" i="7"/>
  <c r="M12" i="7"/>
  <c r="M15" i="7"/>
  <c r="M5" i="7"/>
  <c r="M8" i="7"/>
  <c r="M9" i="7"/>
  <c r="M3" i="7"/>
  <c r="M2" i="7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/>
  <c r="G12" i="6"/>
  <c r="G13" i="6"/>
  <c r="G14" i="6"/>
  <c r="G15" i="6"/>
  <c r="G16" i="6"/>
  <c r="G3" i="6"/>
  <c r="G4" i="6"/>
  <c r="G5" i="6"/>
  <c r="G6" i="6"/>
  <c r="G7" i="6"/>
  <c r="G8" i="6"/>
  <c r="G9" i="6"/>
  <c r="G10" i="6"/>
  <c r="G11" i="6"/>
  <c r="G2" i="6"/>
  <c r="H1" i="6"/>
  <c r="G1" i="6"/>
  <c r="F1" i="6"/>
  <c r="E1" i="6"/>
  <c r="C1" i="6"/>
  <c r="B1" i="6"/>
  <c r="H24" i="3" l="1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H2" i="3"/>
  <c r="H3" i="3"/>
  <c r="H4" i="3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A3" i="3" l="1"/>
  <c r="A4" i="3"/>
  <c r="A2" i="3"/>
  <c r="C8" i="2" l="1"/>
  <c r="C7" i="2"/>
  <c r="C6" i="2"/>
  <c r="B1" i="3"/>
  <c r="C1" i="3"/>
  <c r="D1" i="3"/>
  <c r="E1" i="3"/>
  <c r="F1" i="3"/>
  <c r="G1" i="3"/>
  <c r="H1" i="3"/>
  <c r="C5" i="2"/>
</calcChain>
</file>

<file path=xl/sharedStrings.xml><?xml version="1.0" encoding="utf-8"?>
<sst xmlns="http://schemas.openxmlformats.org/spreadsheetml/2006/main" count="799" uniqueCount="388">
  <si>
    <t>18:00</t>
  </si>
  <si>
    <t>08:00</t>
  </si>
  <si>
    <t>-</t>
  </si>
  <si>
    <t>Date</t>
  </si>
  <si>
    <t>Day</t>
  </si>
  <si>
    <t>STA</t>
  </si>
  <si>
    <t>STD</t>
  </si>
  <si>
    <t>Port Code</t>
  </si>
  <si>
    <t>B</t>
  </si>
  <si>
    <t>A/B/C</t>
  </si>
  <si>
    <t>Port</t>
  </si>
  <si>
    <t>BRB</t>
  </si>
  <si>
    <t>TP
(BS, Shuttle, LB, Promo)</t>
  </si>
  <si>
    <t>Remarks</t>
  </si>
  <si>
    <t>D</t>
  </si>
  <si>
    <t>BS / Post Cards</t>
  </si>
  <si>
    <t>Gutschein Info</t>
  </si>
  <si>
    <t>Bordbücher / Tefra</t>
  </si>
  <si>
    <t>Abreise</t>
  </si>
  <si>
    <t>Postkarten Promo</t>
  </si>
  <si>
    <t>A</t>
  </si>
  <si>
    <t>12:00</t>
  </si>
  <si>
    <t>20:00</t>
  </si>
  <si>
    <t>POSTCARDS</t>
  </si>
  <si>
    <t xml:space="preserve">Postcards     </t>
  </si>
  <si>
    <t>€ 1,50</t>
  </si>
  <si>
    <t>Photo Card (only with guest check)</t>
  </si>
  <si>
    <t>5 Photo Cards (only with guest check)</t>
  </si>
  <si>
    <t>POSTAGE</t>
  </si>
  <si>
    <t>PROMOS</t>
  </si>
  <si>
    <t>Urlaub auf See</t>
  </si>
  <si>
    <t>07:00</t>
  </si>
  <si>
    <t>23:00</t>
  </si>
  <si>
    <t>15:00</t>
  </si>
  <si>
    <t>Von Chile bis zur Dominikanischen Republik</t>
  </si>
  <si>
    <t>San Antonio / Chile</t>
  </si>
  <si>
    <t>Coquimbo / La Serena / Chile</t>
  </si>
  <si>
    <t>22:00</t>
  </si>
  <si>
    <t>Matarani / Peru</t>
  </si>
  <si>
    <t>Callao / Lima / Peru</t>
  </si>
  <si>
    <t>13:00</t>
  </si>
  <si>
    <t>Salaverry / Trujillo / Peru</t>
  </si>
  <si>
    <t>Guayaquil / Ecuador</t>
  </si>
  <si>
    <t>Manta / Ecuador</t>
  </si>
  <si>
    <t>Fuerte Amador / Panama-City / Panama</t>
  </si>
  <si>
    <t>San Blas Inseln / Panama</t>
  </si>
  <si>
    <t>Panamakanal</t>
  </si>
  <si>
    <t>Cartagena de Indias / Kolumbien</t>
  </si>
  <si>
    <t>Oranjestad / Aruba / Niederl. Antillen</t>
  </si>
  <si>
    <t>Willemstad / Curaçao / Niederl. Antillen</t>
  </si>
  <si>
    <t xml:space="preserve">	
Santo Domingo / Terminal Don Diego / Dominikanische Republik</t>
  </si>
  <si>
    <t>privater Landgang</t>
  </si>
  <si>
    <t>Shuttle La Serena</t>
  </si>
  <si>
    <t>Shuttle Marriott Miraflores</t>
  </si>
  <si>
    <t>Shuttle city center</t>
  </si>
  <si>
    <r>
      <rPr>
        <b/>
        <sz val="11"/>
        <color rgb="FF7030A0"/>
        <rFont val="Calibri"/>
        <family val="2"/>
        <scheme val="minor"/>
      </rPr>
      <t>Gästeinfo Der Westen</t>
    </r>
    <r>
      <rPr>
        <sz val="11"/>
        <color rgb="FF7030A0"/>
        <rFont val="Calibri"/>
        <family val="2"/>
        <scheme val="minor"/>
      </rPr>
      <t>: alt Kas di Pal'iMaishi &amp; Kenapa Grandi beach- neu Kunstgalerie Nena Sanchez &amp; Knip Beach</t>
    </r>
  </si>
  <si>
    <t>10:00 (08:30?)</t>
  </si>
  <si>
    <r>
      <rPr>
        <b/>
        <sz val="11"/>
        <color rgb="FF7030A0"/>
        <rFont val="Calibri"/>
        <family val="2"/>
        <scheme val="minor"/>
      </rPr>
      <t>Gästeinfo Indiomarkt:</t>
    </r>
    <r>
      <rPr>
        <sz val="11"/>
        <color rgb="FF7030A0"/>
        <rFont val="Calibri"/>
        <family val="2"/>
        <scheme val="minor"/>
      </rPr>
      <t xml:space="preserve"> Optimierte Beschreibung</t>
    </r>
  </si>
  <si>
    <r>
      <rPr>
        <b/>
        <sz val="11"/>
        <color rgb="FF7030A0"/>
        <rFont val="Calibri"/>
        <family val="2"/>
        <scheme val="minor"/>
      </rPr>
      <t>Gästeinfo Pacoche Lodge mit Wanderung</t>
    </r>
    <r>
      <rPr>
        <sz val="11"/>
        <color rgb="FF7030A0"/>
        <rFont val="Calibri"/>
        <family val="2"/>
        <scheme val="minor"/>
      </rPr>
      <t xml:space="preserve">: Die Wanderung wird nicht in kleinen Gruppen durchgeführt sondern mit der ganzen Gruppe </t>
    </r>
  </si>
  <si>
    <t>Gebuchte Gäste wurden bereits informiert</t>
  </si>
  <si>
    <t>08:00 (07:30?)</t>
  </si>
  <si>
    <t>embarking pax ??</t>
  </si>
  <si>
    <t>09:00 (08:00?)</t>
  </si>
  <si>
    <t xml:space="preserve">12.00 BS 1 Matarani - Salaverry </t>
  </si>
  <si>
    <t>12.00 BS 2 Guayaquil - Santa Domingo</t>
  </si>
  <si>
    <r>
      <rPr>
        <b/>
        <sz val="11"/>
        <color rgb="FF7030A0"/>
        <rFont val="Calibri"/>
        <family val="2"/>
        <scheme val="minor"/>
      </rPr>
      <t>TP-Info Getsemani &amp; Altstadt:</t>
    </r>
    <r>
      <rPr>
        <sz val="11"/>
        <color rgb="FF7030A0"/>
        <rFont val="Calibri"/>
        <family val="2"/>
        <scheme val="minor"/>
      </rPr>
      <t xml:space="preserve"> Emerald Museum instead of Museum moderne Kunst (Gästeinfo 16.9.)</t>
    </r>
  </si>
  <si>
    <r>
      <rPr>
        <b/>
        <sz val="11"/>
        <color rgb="FF7030A0"/>
        <rFont val="Calibri"/>
        <family val="2"/>
        <scheme val="minor"/>
      </rPr>
      <t>TP-Info Lima:</t>
    </r>
    <r>
      <rPr>
        <sz val="11"/>
        <color rgb="FF7030A0"/>
        <rFont val="Calibri"/>
        <family val="2"/>
        <scheme val="minor"/>
      </rPr>
      <t xml:space="preserve"> Für Gäste mit eingeschränkter Beweglichkeit nicht geeignet. Lange Fußwege, viele Stufen und unebene Wege</t>
    </r>
  </si>
  <si>
    <r>
      <rPr>
        <b/>
        <sz val="11"/>
        <color rgb="FF7030A0"/>
        <rFont val="Calibri"/>
        <family val="2"/>
        <scheme val="minor"/>
      </rPr>
      <t>Strandtag Juan Dolio 29.03. :</t>
    </r>
    <r>
      <rPr>
        <sz val="11"/>
        <color rgb="FF7030A0"/>
        <rFont val="Calibri"/>
        <family val="2"/>
        <scheme val="minor"/>
      </rPr>
      <t xml:space="preserve"> Aufsteller Beschreibung</t>
    </r>
  </si>
  <si>
    <t xml:space="preserve">1 Port Shuttle + Shuttle Matarani B. + Mollende square  </t>
  </si>
  <si>
    <t>Tefra 11.00</t>
  </si>
  <si>
    <t>BB Transit AMR131</t>
  </si>
  <si>
    <t>BB 29.03. Transit / Aussteiger</t>
  </si>
  <si>
    <t>07:30</t>
  </si>
  <si>
    <t>C</t>
  </si>
  <si>
    <t>SAN ANTONIO</t>
  </si>
  <si>
    <t>San Antonio</t>
  </si>
  <si>
    <t>Coquimbo / La Serena</t>
  </si>
  <si>
    <t>Matarani</t>
  </si>
  <si>
    <t>Callao / Lima</t>
  </si>
  <si>
    <t>Salaverry / Trujillo</t>
  </si>
  <si>
    <t>Guayaquil</t>
  </si>
  <si>
    <t>Manta</t>
  </si>
  <si>
    <t>Fuerte Amador / Panama-City</t>
  </si>
  <si>
    <t>San Blas Inseln</t>
  </si>
  <si>
    <t>Cartagena de Indias</t>
  </si>
  <si>
    <t>Oranjestad / Aruba</t>
  </si>
  <si>
    <t>Willemstad / Curaçao</t>
  </si>
  <si>
    <t>CLSAI</t>
  </si>
  <si>
    <t>CLCQQ</t>
  </si>
  <si>
    <t>PEMRI</t>
  </si>
  <si>
    <t>PECLL</t>
  </si>
  <si>
    <t>PESVY</t>
  </si>
  <si>
    <t>ECGYE</t>
  </si>
  <si>
    <t>ECMEC</t>
  </si>
  <si>
    <t>PAPTY</t>
  </si>
  <si>
    <t>COCTG</t>
  </si>
  <si>
    <t>AWAUA</t>
  </si>
  <si>
    <t>CWWIL</t>
  </si>
  <si>
    <t>DOSDQ</t>
  </si>
  <si>
    <t>SANTO DOMINGO</t>
  </si>
  <si>
    <t xml:space="preserve">AMR130 | 22 Tage | 07.03.2025 - 29.03.2025 </t>
  </si>
  <si>
    <t>21:00</t>
  </si>
  <si>
    <t>08:30</t>
  </si>
  <si>
    <t>06:00</t>
  </si>
  <si>
    <t>16:00</t>
  </si>
  <si>
    <t>A/B</t>
  </si>
  <si>
    <t>Agent</t>
  </si>
  <si>
    <t>Berth</t>
  </si>
  <si>
    <t>other ships</t>
  </si>
  <si>
    <t>Distance to Exit/Centre</t>
  </si>
  <si>
    <t>Shuttle</t>
  </si>
  <si>
    <t>Taxi</t>
  </si>
  <si>
    <t>Porto</t>
  </si>
  <si>
    <t>anchorage</t>
  </si>
  <si>
    <t>tba</t>
  </si>
  <si>
    <t>at sea</t>
  </si>
  <si>
    <r>
      <t xml:space="preserve">TRAVELART
phoenix@travelart.com
</t>
    </r>
    <r>
      <rPr>
        <b/>
        <sz val="11"/>
        <color theme="1"/>
        <rFont val="Calibri"/>
        <family val="2"/>
        <scheme val="minor"/>
      </rPr>
      <t>Juliane Lewy</t>
    </r>
    <r>
      <rPr>
        <sz val="11"/>
        <color theme="1"/>
        <rFont val="Calibri"/>
        <family val="2"/>
        <scheme val="minor"/>
      </rPr>
      <t xml:space="preserve">
juliane.lewy@travelart.com
+56 (9) 4492-5119
</t>
    </r>
    <r>
      <rPr>
        <b/>
        <sz val="11"/>
        <color theme="1"/>
        <rFont val="Calibri"/>
        <family val="2"/>
        <scheme val="minor"/>
      </rPr>
      <t>Yarka</t>
    </r>
    <r>
      <rPr>
        <sz val="11"/>
        <color theme="1"/>
        <rFont val="Calibri"/>
        <family val="2"/>
        <scheme val="minor"/>
      </rPr>
      <t xml:space="preserve">
+56 (9) 3373-8074</t>
    </r>
  </si>
  <si>
    <r>
      <rPr>
        <sz val="11"/>
        <color theme="1"/>
        <rFont val="Calibri"/>
        <family val="2"/>
        <scheme val="minor"/>
      </rPr>
      <t xml:space="preserve">METROPOLITAN TOURING
</t>
    </r>
    <r>
      <rPr>
        <b/>
        <sz val="11"/>
        <color theme="1"/>
        <rFont val="Calibri"/>
        <family val="2"/>
        <scheme val="minor"/>
      </rPr>
      <t>Alejandro Anaya</t>
    </r>
    <r>
      <rPr>
        <sz val="11"/>
        <color theme="1"/>
        <rFont val="Calibri"/>
        <family val="2"/>
        <scheme val="minor"/>
      </rPr>
      <t xml:space="preserve">
aanaya@metropolitan-touring.com
+1 (813) 680-5730
</t>
    </r>
    <r>
      <rPr>
        <b/>
        <sz val="11"/>
        <color theme="1"/>
        <rFont val="Calibri"/>
        <family val="2"/>
        <scheme val="minor"/>
      </rPr>
      <t>Mariela Chiara</t>
    </r>
    <r>
      <rPr>
        <sz val="11"/>
        <color theme="1"/>
        <rFont val="Calibri"/>
        <family val="2"/>
        <scheme val="minor"/>
      </rPr>
      <t xml:space="preserve">
mchiara@metropolitan-touring.com
+1 (689) 207-6381</t>
    </r>
  </si>
  <si>
    <r>
      <t xml:space="preserve">VR TURISMO
</t>
    </r>
    <r>
      <rPr>
        <b/>
        <sz val="11"/>
        <color theme="1"/>
        <rFont val="Calibri"/>
        <family val="2"/>
        <scheme val="minor"/>
      </rPr>
      <t>Victoria Rodriguez</t>
    </r>
    <r>
      <rPr>
        <sz val="11"/>
        <color theme="1"/>
        <rFont val="Calibri"/>
        <family val="2"/>
        <scheme val="minor"/>
      </rPr>
      <t xml:space="preserve">
vrodriguez@vrturismo.ec
+593 99 612-3263</t>
    </r>
  </si>
  <si>
    <r>
      <t xml:space="preserve">PANAMA EXCURSIONS
</t>
    </r>
    <r>
      <rPr>
        <b/>
        <sz val="11"/>
        <color theme="1"/>
        <rFont val="Calibri"/>
        <family val="2"/>
        <scheme val="minor"/>
      </rPr>
      <t>Karina Penalba</t>
    </r>
    <r>
      <rPr>
        <sz val="11"/>
        <color theme="1"/>
        <rFont val="Calibri"/>
        <family val="2"/>
        <scheme val="minor"/>
      </rPr>
      <t xml:space="preserve">
tours@panamaexcursions.com.pa
+507 6228-7110</t>
    </r>
  </si>
  <si>
    <r>
      <t xml:space="preserve">SHORE EXCURSIONS INTERNATIONAL
</t>
    </r>
    <r>
      <rPr>
        <b/>
        <sz val="11"/>
        <color theme="1"/>
        <rFont val="Calibri"/>
        <family val="2"/>
        <scheme val="minor"/>
      </rPr>
      <t xml:space="preserve">Andres Stephany
</t>
    </r>
    <r>
      <rPr>
        <sz val="11"/>
        <color theme="1"/>
        <rFont val="Calibri"/>
        <family val="2"/>
        <scheme val="minor"/>
      </rPr>
      <t xml:space="preserve">andresstephany@gmail.com
+1 (786) 407-0154 </t>
    </r>
  </si>
  <si>
    <r>
      <t xml:space="preserve">DE PALM TOURS
</t>
    </r>
    <r>
      <rPr>
        <b/>
        <sz val="11"/>
        <color theme="1"/>
        <rFont val="Calibri"/>
        <family val="2"/>
        <scheme val="minor"/>
      </rPr>
      <t>Jean-Marc Hous</t>
    </r>
    <r>
      <rPr>
        <sz val="11"/>
        <color theme="1"/>
        <rFont val="Calibri"/>
        <family val="2"/>
        <scheme val="minor"/>
      </rPr>
      <t xml:space="preserve">
cruiseops@depalmtours.com
+297 522-4442</t>
    </r>
  </si>
  <si>
    <t>via Port Agent</t>
  </si>
  <si>
    <r>
      <t xml:space="preserve">FBTT TRAVEL
</t>
    </r>
    <r>
      <rPr>
        <b/>
        <sz val="11"/>
        <color theme="1"/>
        <rFont val="Calibri"/>
        <family val="2"/>
        <scheme val="minor"/>
      </rPr>
      <t>Chudeska Senior</t>
    </r>
    <r>
      <rPr>
        <sz val="11"/>
        <color theme="1"/>
        <rFont val="Calibri"/>
        <family val="2"/>
        <scheme val="minor"/>
      </rPr>
      <t xml:space="preserve">
cruise@fb-tt.com
+5999 565-1761</t>
    </r>
  </si>
  <si>
    <r>
      <t xml:space="preserve">W2M
</t>
    </r>
    <r>
      <rPr>
        <b/>
        <sz val="11"/>
        <color theme="1"/>
        <rFont val="Calibri"/>
        <family val="2"/>
        <scheme val="minor"/>
      </rPr>
      <t>Valentina Leiro</t>
    </r>
    <r>
      <rPr>
        <sz val="11"/>
        <color theme="1"/>
        <rFont val="Calibri"/>
        <family val="2"/>
        <scheme val="minor"/>
      </rPr>
      <t xml:space="preserve">
valentina.leiro@w2m.com
+1 (809) 831-5547</t>
    </r>
  </si>
  <si>
    <t>Pier Nr. 4 
(DPWorld Terminal)</t>
  </si>
  <si>
    <t>TPC Pier 3</t>
  </si>
  <si>
    <t>Tisur</t>
  </si>
  <si>
    <t>Pier 1A</t>
  </si>
  <si>
    <t>Berth 1A</t>
  </si>
  <si>
    <t>Contecon Pier 6</t>
  </si>
  <si>
    <t>Terminal Portuario de
Manta - Pier 2</t>
  </si>
  <si>
    <t xml:space="preserve">Pacific Cruise Terminal; Pier #1 </t>
  </si>
  <si>
    <t>Terminal de Cruceros Sociedad Portuaria - Manga</t>
  </si>
  <si>
    <t>Pier C</t>
  </si>
  <si>
    <t>Mathey Werf</t>
  </si>
  <si>
    <t>Pier 9</t>
  </si>
  <si>
    <t>no LB
Port Shuttle</t>
  </si>
  <si>
    <t>no LB</t>
  </si>
  <si>
    <t>no LB
free Port Shuttle</t>
  </si>
  <si>
    <t>Port Shuttle</t>
  </si>
  <si>
    <t>Turnaround</t>
  </si>
  <si>
    <t>Turnaround
no LB
Port Shuttle</t>
  </si>
  <si>
    <t>Terminal 5 min Bus
10-15 min drive to city</t>
  </si>
  <si>
    <t>Terminal 5 min Bus
1.5 km to city</t>
  </si>
  <si>
    <t>800 m to exit
3km to city</t>
  </si>
  <si>
    <t>2 km to exit
18km to city</t>
  </si>
  <si>
    <t>800m to exit
25km to city</t>
  </si>
  <si>
    <t>*5-7min Bus drive to Port Exit/ 1.2km
*Port Exit to City Centre = 11km</t>
  </si>
  <si>
    <t>20km to City Center</t>
  </si>
  <si>
    <t>Landing platform directly at beach or community</t>
  </si>
  <si>
    <t>500m to port exit; 600m to city centre</t>
  </si>
  <si>
    <t>to port exit 400m, to city centre 3km</t>
  </si>
  <si>
    <t>300m to port exit; 1km to city centre</t>
  </si>
  <si>
    <t>*Exit 5-7min drive 
*Port Exit to City Centre = 2 km</t>
  </si>
  <si>
    <t>???</t>
  </si>
  <si>
    <t>Exc. Code</t>
  </si>
  <si>
    <t>Titel</t>
  </si>
  <si>
    <t>Price</t>
  </si>
  <si>
    <t>Depart</t>
  </si>
  <si>
    <t>Return</t>
  </si>
  <si>
    <t>Dur'n</t>
  </si>
  <si>
    <t>PAX</t>
  </si>
  <si>
    <t>WL</t>
  </si>
  <si>
    <t>Guides</t>
  </si>
  <si>
    <t>Groups</t>
  </si>
  <si>
    <t>Max</t>
  </si>
  <si>
    <t>Meals</t>
  </si>
  <si>
    <t>Internal Remarks</t>
  </si>
  <si>
    <t>Gebi</t>
  </si>
  <si>
    <t>Guest Info</t>
  </si>
  <si>
    <t>N</t>
  </si>
  <si>
    <t>Lunch</t>
  </si>
  <si>
    <t>??</t>
  </si>
  <si>
    <t>LB</t>
  </si>
  <si>
    <t>Vorausbuchung</t>
  </si>
  <si>
    <t>LLB</t>
  </si>
  <si>
    <t>301</t>
  </si>
  <si>
    <t>Weingut Viña Mar im Casablanca-Tal</t>
  </si>
  <si>
    <t>302</t>
  </si>
  <si>
    <t>Valparaiso und Viña del Mar</t>
  </si>
  <si>
    <t>303</t>
  </si>
  <si>
    <t>Auf den Spuren Pablo Nerudas</t>
  </si>
  <si>
    <t xml:space="preserve">Vorausbuchung </t>
  </si>
  <si>
    <t>Santiago de Chile</t>
  </si>
  <si>
    <t>Coquimbo und La Serena</t>
  </si>
  <si>
    <t>Petroglyphen</t>
  </si>
  <si>
    <t>Elqui Tal</t>
  </si>
  <si>
    <t>Mollendo und Strand</t>
  </si>
  <si>
    <t>Mollendo und peruanische Spezialitäten</t>
  </si>
  <si>
    <t>Arequipa</t>
  </si>
  <si>
    <t>Einkaufsbummel auf dem Indiomarkt</t>
  </si>
  <si>
    <t>Infomail mit Korrektur Text OHNE Larcomar raus, BEGU 10.09.</t>
  </si>
  <si>
    <t>Lima</t>
  </si>
  <si>
    <t>Infomail raus, neu GEBI Hinweis, 2 Std. laufen. BEGU 10.09.</t>
  </si>
  <si>
    <t>Pachacamac und Larco-Herrera-Museum</t>
  </si>
  <si>
    <t>Lima individuell</t>
  </si>
  <si>
    <t>Cuzco und Machu Picchu (3 Ü.)</t>
  </si>
  <si>
    <t>100 Fluplätze, eingebucht PHX RLs Christopher Kiehl + Diane Kühnel BEGU 13.11.</t>
  </si>
  <si>
    <t>Vorausbuchung bis 16.12.2024</t>
  </si>
  <si>
    <t>Chan Chan und Huanchaco</t>
  </si>
  <si>
    <t>Trujillo mit Sonnen- und Mondpyramide</t>
  </si>
  <si>
    <t>Sonnen- und Mondpyramide mit Museumsbesuch</t>
  </si>
  <si>
    <t>Trujillo und Chan Chan</t>
  </si>
  <si>
    <t>Kakaoplantage und Orchideenfarm</t>
  </si>
  <si>
    <t>Panoramafahrt Guayaquil</t>
  </si>
  <si>
    <t>Panoramafahrt Manta</t>
  </si>
  <si>
    <t>Historische Stadt Panama</t>
  </si>
  <si>
    <t>Embera Indianer</t>
  </si>
  <si>
    <t>Snack</t>
  </si>
  <si>
    <t>Miraflores Schleuse</t>
  </si>
  <si>
    <t>Gamboa Regenwald Resort</t>
  </si>
  <si>
    <t>Panoramafahrt Panama im Minibus</t>
  </si>
  <si>
    <t xml:space="preserve">Gatúnsee </t>
  </si>
  <si>
    <t>Cartagena</t>
  </si>
  <si>
    <t>Getsemani und Altstadt</t>
  </si>
  <si>
    <t>Mangrovenfahrt und Cartagena</t>
  </si>
  <si>
    <t>Cartagena individuell</t>
  </si>
  <si>
    <t>Roadster-Stadtrundfahrt und Stadtrundgang</t>
  </si>
  <si>
    <t>Panoramafahrt Santo Domingo</t>
  </si>
  <si>
    <t>Nationalpark Los Tres Ojos und Stadt</t>
  </si>
  <si>
    <t>Stadtrundgang und Botanischer Garten</t>
  </si>
  <si>
    <t>Ein Strandtag im Hotel in Juan Dolio</t>
  </si>
  <si>
    <t>Santo Domingo mit der Bimmelbahn</t>
  </si>
  <si>
    <t>308</t>
  </si>
  <si>
    <t>307</t>
  </si>
  <si>
    <t>306</t>
  </si>
  <si>
    <t>312</t>
  </si>
  <si>
    <t>311</t>
  </si>
  <si>
    <t>313</t>
  </si>
  <si>
    <t>324</t>
  </si>
  <si>
    <t>341A</t>
  </si>
  <si>
    <t>341B</t>
  </si>
  <si>
    <t>342A</t>
  </si>
  <si>
    <t>342B</t>
  </si>
  <si>
    <t>Koloniales Lima und Casa García Alvarado (A)</t>
  </si>
  <si>
    <t>Koloniales Lima und Casa García Alvarado (B)</t>
  </si>
  <si>
    <t>344</t>
  </si>
  <si>
    <t>346A</t>
  </si>
  <si>
    <t>346B</t>
  </si>
  <si>
    <t>Info Optimierte Beschreibung</t>
  </si>
  <si>
    <t>1-2</t>
  </si>
  <si>
    <t>352</t>
  </si>
  <si>
    <t>353</t>
  </si>
  <si>
    <t>351</t>
  </si>
  <si>
    <t>3N</t>
  </si>
  <si>
    <t>2-3</t>
  </si>
  <si>
    <t>info: Optimierte Beschreibung</t>
  </si>
  <si>
    <t>331</t>
  </si>
  <si>
    <t>332</t>
  </si>
  <si>
    <t>333</t>
  </si>
  <si>
    <t>382A</t>
  </si>
  <si>
    <t>382B</t>
  </si>
  <si>
    <t>40 seater</t>
  </si>
  <si>
    <t>Extended max ?</t>
  </si>
  <si>
    <t>Pacoche Lodge mit Wanderung (A)</t>
  </si>
  <si>
    <t>Pacoche Lodge mit Wanderung (B)</t>
  </si>
  <si>
    <t>Manta und Montecristi (A)</t>
  </si>
  <si>
    <t>Manta und Montecristi (B)</t>
  </si>
  <si>
    <t>Inselfahrt Aruba (A)</t>
  </si>
  <si>
    <t>Inselfahrt Aruba (B)</t>
  </si>
  <si>
    <t>Strandtransfer Eagle Beach (A)</t>
  </si>
  <si>
    <t>Strandtransfer Eagle Beach (B)</t>
  </si>
  <si>
    <t>U-Boot Fahrt "Atlantis Submarine" (A)</t>
  </si>
  <si>
    <t>U-Boot Fahrt "Atlantis Submarine" (B)</t>
  </si>
  <si>
    <t>50 seater</t>
  </si>
  <si>
    <t>+escort?</t>
  </si>
  <si>
    <t>371A</t>
  </si>
  <si>
    <t>371B</t>
  </si>
  <si>
    <t>372A</t>
  </si>
  <si>
    <t>372B</t>
  </si>
  <si>
    <t>Guayaquil (A)</t>
  </si>
  <si>
    <t>Guayaquil (B)</t>
  </si>
  <si>
    <t>Kakaomuseum und Handwerksmärkte (A)</t>
  </si>
  <si>
    <t>Kakaomuseum und Handwerksmärkte (B)</t>
  </si>
  <si>
    <t>3-4</t>
  </si>
  <si>
    <t>40 seater ?</t>
  </si>
  <si>
    <t>40 seater ? Cacao included?</t>
  </si>
  <si>
    <t>363</t>
  </si>
  <si>
    <t>361</t>
  </si>
  <si>
    <t>364</t>
  </si>
  <si>
    <t>362</t>
  </si>
  <si>
    <t>44 seater</t>
  </si>
  <si>
    <t>mandatory port shuttle</t>
  </si>
  <si>
    <t>- mandatory port shuttle
- Shuttle La Serena</t>
  </si>
  <si>
    <t xml:space="preserve">- mandatory port shuttle
- Shuttle Matarani Beach + Mollende square  </t>
  </si>
  <si>
    <t>- mandatory port shuttle
- Shuttle Marriott Miraflores</t>
  </si>
  <si>
    <t>- mandatory port shuttle
- Shuttle city center</t>
  </si>
  <si>
    <t>bus &amp; car (4 pax per car?), how long is roaster ride?</t>
  </si>
  <si>
    <t>Gästeinfo: Emerald Museum instead of Museum moderne Kunst</t>
  </si>
  <si>
    <t>ohne Guide</t>
  </si>
  <si>
    <t>Hato Caves und Willemstad (A)</t>
  </si>
  <si>
    <t>Hato Caves und Willemstad (B)</t>
  </si>
  <si>
    <t>Rundfahrt mit dem Bummelzug (A)</t>
  </si>
  <si>
    <t>Rundfahrt mit dem Bummelzug (B)</t>
  </si>
  <si>
    <t>Rundfahrt mit dem Bummelzug (C)</t>
  </si>
  <si>
    <t>Rundfahrt mit dem Bummelzug (D)</t>
  </si>
  <si>
    <t>Gästeinfo: alt Kas di Pal'iMaishi &amp; Kenapa Grandi beach- neu Kunstgalerie Nena Sanchez &amp; Knip Beach</t>
  </si>
  <si>
    <t>drinks included in destillery?</t>
  </si>
  <si>
    <t>309</t>
  </si>
  <si>
    <t>316</t>
  </si>
  <si>
    <t>318</t>
  </si>
  <si>
    <t>322A</t>
  </si>
  <si>
    <t>322B</t>
  </si>
  <si>
    <t>330</t>
  </si>
  <si>
    <t>343</t>
  </si>
  <si>
    <t>354</t>
  </si>
  <si>
    <t>365</t>
  </si>
  <si>
    <t>383A</t>
  </si>
  <si>
    <t>383B</t>
  </si>
  <si>
    <t>336</t>
  </si>
  <si>
    <t>337</t>
  </si>
  <si>
    <t>338</t>
  </si>
  <si>
    <t>339</t>
  </si>
  <si>
    <t>347A</t>
  </si>
  <si>
    <t>347B</t>
  </si>
  <si>
    <t>348</t>
  </si>
  <si>
    <t>355</t>
  </si>
  <si>
    <t>356</t>
  </si>
  <si>
    <t>373A</t>
  </si>
  <si>
    <t>373B</t>
  </si>
  <si>
    <t>383C</t>
  </si>
  <si>
    <t>383D</t>
  </si>
  <si>
    <t>391/401</t>
  </si>
  <si>
    <t>392/402</t>
  </si>
  <si>
    <t>393/403</t>
  </si>
  <si>
    <t>395/405</t>
  </si>
  <si>
    <t>394/404</t>
  </si>
  <si>
    <t>415</t>
  </si>
  <si>
    <t>414</t>
  </si>
  <si>
    <t>411</t>
  </si>
  <si>
    <t>412</t>
  </si>
  <si>
    <t>cxl.8</t>
  </si>
  <si>
    <t>cxl.7</t>
  </si>
  <si>
    <t>stop sales</t>
  </si>
  <si>
    <t>42 seater 2 GSG</t>
  </si>
  <si>
    <t>42 seater 9 ESG</t>
  </si>
  <si>
    <t>Oasis of the seas</t>
  </si>
  <si>
    <t>stop sales at 266</t>
  </si>
  <si>
    <t>317</t>
  </si>
  <si>
    <t>3x43</t>
  </si>
  <si>
    <t>3x29</t>
  </si>
  <si>
    <t>4x29</t>
  </si>
  <si>
    <t>325</t>
  </si>
  <si>
    <t>321</t>
  </si>
  <si>
    <t>323</t>
  </si>
  <si>
    <t>Lima und Larco-Herrera-Museum</t>
  </si>
  <si>
    <t>326</t>
  </si>
  <si>
    <t>3x49</t>
  </si>
  <si>
    <t>2x49</t>
  </si>
  <si>
    <t>1x20</t>
  </si>
  <si>
    <t>Mini bus &amp; boat</t>
  </si>
  <si>
    <t>3 ESG</t>
  </si>
  <si>
    <t>2 ESG</t>
  </si>
  <si>
    <t>3x26</t>
  </si>
  <si>
    <t>2x26</t>
  </si>
  <si>
    <t xml:space="preserve">no trolleys, no wheelchairs
 please check durtaion in timing sheet </t>
  </si>
  <si>
    <t>max 20/bus</t>
  </si>
  <si>
    <t xml:space="preserve">please check durtaion in timing sheet </t>
  </si>
  <si>
    <t>2 GSG</t>
  </si>
  <si>
    <t>1 ESG</t>
  </si>
  <si>
    <t>1 GSG
1 ESG</t>
  </si>
  <si>
    <t>Itinerary changed
Anna Bay Club Rum. i/o Brewery</t>
  </si>
  <si>
    <t>381</t>
  </si>
  <si>
    <t>Panoramafahrt Curaçao</t>
  </si>
  <si>
    <t>386</t>
  </si>
  <si>
    <t>Aloe-Vera-Plantage, Bierbrauerei und Likörfabrik</t>
  </si>
  <si>
    <t>385</t>
  </si>
  <si>
    <t>Auf Entdeckungstour</t>
  </si>
  <si>
    <t>384</t>
  </si>
  <si>
    <t>Der Westen von Curaçao</t>
  </si>
  <si>
    <t>1 GSG</t>
  </si>
  <si>
    <t>CLP 1000 / 1.15</t>
  </si>
  <si>
    <t>PEN 10.20 / 2.62</t>
  </si>
  <si>
    <t>USD2.80</t>
  </si>
  <si>
    <t>USD 0.40</t>
  </si>
  <si>
    <t>2.19 EUR</t>
  </si>
  <si>
    <t>Porto Peru, Ecuador</t>
  </si>
  <si>
    <t>kein Versand</t>
  </si>
  <si>
    <t>Porto Kolumbien</t>
  </si>
  <si>
    <t>Porto Karibik</t>
  </si>
  <si>
    <t>Porto bis Panama</t>
  </si>
  <si>
    <t>10 Postkarten für 10 EUR</t>
  </si>
  <si>
    <t>4 Postkarten + 1 Magnet</t>
  </si>
  <si>
    <t>4 Postkarten zum Preis von 3</t>
  </si>
  <si>
    <t>€ 18.-</t>
  </si>
  <si>
    <t>www.247taxi.cw
+5999 844 9247</t>
  </si>
  <si>
    <r>
      <t>PA</t>
    </r>
    <r>
      <rPr>
        <sz val="10"/>
        <color rgb="FFFF0000"/>
        <rFont val="Calibri"/>
        <family val="2"/>
        <scheme val="minor"/>
      </rPr>
      <t>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</si>
</sst>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ddd"/>
    <numFmt numFmtId="165" formatCode="[$-3409]dd\-mmm\-yy;@"/>
    <numFmt numFmtId="166" formatCode="[$-14809]hh:mm;@"/>
    <numFmt numFmtId="167" formatCode="#,##0.\-"/>
    <numFmt numFmtId="168" formatCode="h:mm"/>
    <numFmt numFmtId="169" formatCode="#,##0_ ;[Red]\-#,##0\ "/>
    <numFmt numFmtId="170" formatCode="dd\.mm\.yy"/>
    <numFmt numFmtId="171" formatCode="0.\-"/>
    <numFmt numFmtId="172" formatCode="[$€-2]\ #,##0.00;[Red]\-[$€-2]\ #,##0.00"/>
    <numFmt numFmtId="173" formatCode="[$€-2]\ #,##0;[Red]\-[$€-2]\ #,##0"/>
  </numFmts>
  <fonts count="4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rgb="FF7030A0"/>
      <name val="Arial"/>
      <family val="2"/>
    </font>
    <font>
      <b/>
      <u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377A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8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10" fillId="0" borderId="0"/>
  </cellStyleXfs>
  <cellXfs count="211">
    <xf numFmtId="0" fontId="0" fillId="0" borderId="0" xfId="0"/>
    <xf numFmtId="165" fontId="11" fillId="2" borderId="0" xfId="1" applyNumberFormat="1" applyFont="1" applyFill="1" applyAlignment="1">
      <alignment horizontal="left" vertical="top" wrapText="1" indent="1"/>
    </xf>
    <xf numFmtId="164" fontId="11" fillId="2" borderId="0" xfId="1" applyNumberFormat="1" applyFont="1" applyFill="1" applyAlignment="1">
      <alignment horizontal="left" vertical="top" wrapText="1" indent="1"/>
    </xf>
    <xf numFmtId="49" fontId="11" fillId="2" borderId="0" xfId="1" applyNumberFormat="1" applyFont="1" applyFill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0" borderId="1" xfId="0" applyNumberFormat="1" applyFont="1" applyFill="1" applyBorder="1" applyAlignment="1" applyProtection="1">
      <alignment horizontal="left" vertical="center" wrapText="1" indent="1"/>
      <protection locked="0"/>
    </xf>
    <xf numFmtId="49" fontId="1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9" fillId="3" borderId="1" xfId="1" applyNumberFormat="1" applyFont="1" applyFill="1" applyBorder="1" applyAlignment="1" applyProtection="1">
      <alignment horizontal="left" vertical="center" wrapText="1" indent="1"/>
      <protection locked="0"/>
    </xf>
    <xf numFmtId="1" fontId="9" fillId="0" borderId="1" xfId="1" applyNumberFormat="1" applyFont="1" applyFill="1" applyBorder="1" applyAlignment="1">
      <alignment horizontal="left" vertical="center" wrapText="1" indent="1"/>
    </xf>
    <xf numFmtId="49" fontId="8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8" fillId="0" borderId="1" xfId="1" applyNumberFormat="1" applyFont="1" applyFill="1" applyBorder="1" applyAlignment="1">
      <alignment horizontal="left" vertical="center" wrapText="1" indent="1"/>
    </xf>
    <xf numFmtId="0" fontId="19" fillId="0" borderId="0" xfId="0" applyFont="1" applyAlignment="1">
      <alignment vertical="center"/>
    </xf>
    <xf numFmtId="49" fontId="13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17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1" fontId="9" fillId="3" borderId="1" xfId="1" applyNumberFormat="1" applyFont="1" applyFill="1" applyBorder="1" applyAlignment="1">
      <alignment horizontal="left" vertical="center" wrapText="1" indent="1"/>
    </xf>
    <xf numFmtId="49" fontId="8" fillId="3" borderId="1" xfId="1" applyNumberFormat="1" applyFont="1" applyFill="1" applyBorder="1" applyAlignment="1">
      <alignment horizontal="left" vertical="center" wrapText="1" indent="1"/>
    </xf>
    <xf numFmtId="0" fontId="0" fillId="3" borderId="1" xfId="0" applyFill="1" applyBorder="1" applyAlignment="1">
      <alignment horizontal="left" vertical="center"/>
    </xf>
    <xf numFmtId="1" fontId="7" fillId="0" borderId="1" xfId="1" applyNumberFormat="1" applyFont="1" applyFill="1" applyBorder="1" applyAlignment="1">
      <alignment horizontal="left" vertical="center" wrapText="1" indent="1"/>
    </xf>
    <xf numFmtId="49" fontId="7" fillId="0" borderId="1" xfId="1" applyNumberFormat="1" applyFont="1" applyFill="1" applyBorder="1" applyAlignment="1">
      <alignment horizontal="left" vertical="center" wrapText="1" indent="1"/>
    </xf>
    <xf numFmtId="165" fontId="12" fillId="0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4" borderId="1" xfId="1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16" fillId="0" borderId="1" xfId="1" applyNumberFormat="1" applyFont="1" applyFill="1" applyBorder="1" applyAlignment="1">
      <alignment horizontal="left" vertical="center" wrapText="1" indent="1"/>
    </xf>
    <xf numFmtId="164" fontId="16" fillId="0" borderId="1" xfId="1" applyNumberFormat="1" applyFont="1" applyFill="1" applyBorder="1" applyAlignment="1">
      <alignment horizontal="left" vertical="center" wrapText="1" indent="1"/>
    </xf>
    <xf numFmtId="0" fontId="10" fillId="0" borderId="1" xfId="0" applyFont="1" applyFill="1" applyBorder="1" applyAlignment="1">
      <alignment horizontal="center" vertical="center"/>
    </xf>
    <xf numFmtId="165" fontId="16" fillId="0" borderId="1" xfId="1" applyNumberFormat="1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 wrapText="1"/>
    </xf>
    <xf numFmtId="165" fontId="16" fillId="3" borderId="1" xfId="1" applyNumberFormat="1" applyFont="1" applyFill="1" applyBorder="1" applyAlignment="1">
      <alignment horizontal="left" vertical="center" wrapText="1" indent="1"/>
    </xf>
    <xf numFmtId="164" fontId="16" fillId="3" borderId="1" xfId="1" applyNumberFormat="1" applyFont="1" applyFill="1" applyBorder="1" applyAlignment="1">
      <alignment horizontal="left" vertical="center" wrapText="1" indent="1"/>
    </xf>
    <xf numFmtId="0" fontId="10" fillId="3" borderId="1" xfId="0" applyFont="1" applyFill="1" applyBorder="1" applyAlignment="1">
      <alignment horizontal="center" vertical="center"/>
    </xf>
    <xf numFmtId="165" fontId="16" fillId="3" borderId="1" xfId="1" applyNumberFormat="1" applyFont="1" applyFill="1" applyBorder="1" applyAlignment="1">
      <alignment horizontal="center" vertical="center" wrapText="1"/>
    </xf>
    <xf numFmtId="49" fontId="15" fillId="3" borderId="1" xfId="1" applyNumberFormat="1" applyFont="1" applyFill="1" applyBorder="1" applyAlignment="1" applyProtection="1">
      <alignment horizontal="center" vertical="center" wrapText="1"/>
      <protection locked="0"/>
    </xf>
    <xf numFmtId="165" fontId="16" fillId="4" borderId="1" xfId="1" applyNumberFormat="1" applyFont="1" applyFill="1" applyBorder="1" applyAlignment="1">
      <alignment horizontal="left" vertical="center" wrapText="1" indent="1"/>
    </xf>
    <xf numFmtId="164" fontId="16" fillId="4" borderId="1" xfId="1" applyNumberFormat="1" applyFont="1" applyFill="1" applyBorder="1" applyAlignment="1">
      <alignment horizontal="left" vertical="center" wrapText="1" indent="1"/>
    </xf>
    <xf numFmtId="49" fontId="16" fillId="3" borderId="1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1" xfId="1" applyNumberFormat="1" applyFont="1" applyFill="1" applyBorder="1" applyAlignment="1">
      <alignment horizontal="center" vertical="center" wrapText="1"/>
    </xf>
    <xf numFmtId="164" fontId="16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49" fontId="2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2" fillId="3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2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 vertical="center" wrapText="1"/>
    </xf>
    <xf numFmtId="0" fontId="12" fillId="7" borderId="1" xfId="0" applyFont="1" applyFill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20" fontId="12" fillId="3" borderId="1" xfId="0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5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28" fillId="0" borderId="0" xfId="1" applyNumberFormat="1" applyFont="1" applyFill="1" applyAlignment="1">
      <alignment horizontal="left" vertical="center" wrapText="1"/>
    </xf>
    <xf numFmtId="165" fontId="27" fillId="0" borderId="0" xfId="1" applyNumberFormat="1" applyFont="1" applyFill="1" applyAlignment="1">
      <alignment horizontal="left" vertical="center" wrapText="1"/>
    </xf>
    <xf numFmtId="164" fontId="27" fillId="0" borderId="0" xfId="0" applyNumberFormat="1" applyFont="1" applyFill="1" applyAlignment="1">
      <alignment horizontal="left" vertical="center" wrapText="1"/>
    </xf>
    <xf numFmtId="49" fontId="27" fillId="0" borderId="0" xfId="1" applyNumberFormat="1" applyFont="1" applyFill="1" applyAlignment="1">
      <alignment horizontal="center" vertical="center" wrapText="1"/>
    </xf>
    <xf numFmtId="49" fontId="28" fillId="0" borderId="0" xfId="0" quotePrefix="1" applyNumberFormat="1" applyFont="1" applyFill="1" applyAlignment="1">
      <alignment horizontal="center" vertical="center" wrapText="1"/>
    </xf>
    <xf numFmtId="49" fontId="27" fillId="0" borderId="0" xfId="1" applyNumberFormat="1" applyFont="1" applyFill="1" applyAlignment="1">
      <alignment horizontal="left" vertical="center" wrapText="1"/>
    </xf>
    <xf numFmtId="49" fontId="28" fillId="0" borderId="0" xfId="1" applyNumberFormat="1" applyFont="1" applyFill="1" applyAlignment="1">
      <alignment horizontal="center" vertical="center" wrapText="1"/>
    </xf>
    <xf numFmtId="165" fontId="28" fillId="0" borderId="0" xfId="1" applyNumberFormat="1" applyFont="1" applyFill="1" applyAlignment="1">
      <alignment horizontal="left" vertical="center" wrapText="1"/>
    </xf>
    <xf numFmtId="164" fontId="28" fillId="0" borderId="0" xfId="0" applyNumberFormat="1" applyFont="1" applyFill="1" applyAlignment="1">
      <alignment horizontal="left" vertical="center" wrapText="1"/>
    </xf>
    <xf numFmtId="49" fontId="28" fillId="0" borderId="0" xfId="0" applyNumberFormat="1" applyFont="1" applyFill="1" applyAlignment="1">
      <alignment horizontal="left" vertical="center" wrapText="1"/>
    </xf>
    <xf numFmtId="49" fontId="29" fillId="0" borderId="0" xfId="0" applyNumberFormat="1" applyFont="1" applyFill="1" applyAlignment="1">
      <alignment horizontal="left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49" fontId="27" fillId="0" borderId="0" xfId="0" quotePrefix="1" applyNumberFormat="1" applyFont="1" applyFill="1" applyAlignment="1">
      <alignment horizontal="center" vertical="center" wrapText="1"/>
    </xf>
    <xf numFmtId="49" fontId="27" fillId="0" borderId="0" xfId="0" applyNumberFormat="1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/>
    </xf>
    <xf numFmtId="49" fontId="30" fillId="0" borderId="0" xfId="0" quotePrefix="1" applyNumberFormat="1" applyFont="1" applyFill="1" applyAlignment="1">
      <alignment horizontal="center" vertical="center" wrapText="1"/>
    </xf>
    <xf numFmtId="49" fontId="30" fillId="0" borderId="0" xfId="0" applyNumberFormat="1" applyFont="1" applyFill="1" applyAlignment="1">
      <alignment horizontal="center" vertical="center" wrapText="1"/>
    </xf>
    <xf numFmtId="49" fontId="30" fillId="0" borderId="0" xfId="0" applyNumberFormat="1" applyFont="1" applyFill="1" applyAlignment="1">
      <alignment horizontal="left" vertical="center" wrapText="1"/>
    </xf>
    <xf numFmtId="165" fontId="29" fillId="0" borderId="0" xfId="1" applyNumberFormat="1" applyFont="1" applyFill="1" applyAlignment="1">
      <alignment horizontal="left" vertical="center" wrapText="1"/>
    </xf>
    <xf numFmtId="164" fontId="29" fillId="0" borderId="0" xfId="0" applyNumberFormat="1" applyFont="1" applyFill="1" applyAlignment="1">
      <alignment horizontal="left" vertical="center" wrapText="1"/>
    </xf>
    <xf numFmtId="49" fontId="29" fillId="0" borderId="0" xfId="1" applyNumberFormat="1" applyFont="1" applyFill="1" applyAlignment="1">
      <alignment horizontal="center" vertical="center" wrapText="1"/>
    </xf>
    <xf numFmtId="49" fontId="29" fillId="0" borderId="0" xfId="0" applyNumberFormat="1" applyFont="1" applyFill="1" applyAlignment="1">
      <alignment horizontal="center"/>
    </xf>
    <xf numFmtId="0" fontId="29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32" fillId="0" borderId="0" xfId="0" applyFont="1" applyAlignment="1">
      <alignment vertical="center" wrapText="1"/>
    </xf>
    <xf numFmtId="1" fontId="27" fillId="0" borderId="0" xfId="1" applyNumberFormat="1" applyFont="1" applyFill="1" applyAlignment="1">
      <alignment horizontal="left" vertical="center" wrapText="1"/>
    </xf>
    <xf numFmtId="0" fontId="14" fillId="0" borderId="0" xfId="0" applyFont="1" applyFill="1" applyAlignment="1">
      <alignment horizontal="left"/>
    </xf>
    <xf numFmtId="17" fontId="14" fillId="0" borderId="0" xfId="0" quotePrefix="1" applyNumberFormat="1" applyFont="1" applyFill="1" applyAlignment="1">
      <alignment horizontal="left"/>
    </xf>
    <xf numFmtId="0" fontId="33" fillId="0" borderId="0" xfId="0" applyFont="1" applyFill="1" applyAlignment="1">
      <alignment horizontal="left"/>
    </xf>
    <xf numFmtId="20" fontId="27" fillId="0" borderId="0" xfId="0" applyNumberFormat="1" applyFont="1" applyFill="1" applyAlignment="1">
      <alignment horizontal="center"/>
    </xf>
    <xf numFmtId="0" fontId="33" fillId="0" borderId="0" xfId="0" applyFont="1" applyFill="1" applyAlignment="1">
      <alignment horizontal="left" vertical="center"/>
    </xf>
    <xf numFmtId="49" fontId="29" fillId="0" borderId="0" xfId="0" quotePrefix="1" applyNumberFormat="1" applyFont="1" applyFill="1" applyAlignment="1">
      <alignment horizontal="center" vertical="center" wrapText="1"/>
    </xf>
    <xf numFmtId="49" fontId="29" fillId="0" borderId="0" xfId="0" applyNumberFormat="1" applyFont="1" applyFill="1" applyAlignment="1">
      <alignment horizontal="center" vertical="center" wrapText="1"/>
    </xf>
    <xf numFmtId="0" fontId="33" fillId="0" borderId="0" xfId="0" applyFont="1" applyAlignment="1">
      <alignment horizontal="left"/>
    </xf>
    <xf numFmtId="49" fontId="28" fillId="0" borderId="0" xfId="1" applyNumberFormat="1" applyFont="1" applyFill="1" applyAlignment="1">
      <alignment horizontal="left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/>
    </xf>
    <xf numFmtId="165" fontId="34" fillId="2" borderId="0" xfId="1" applyNumberFormat="1" applyFont="1" applyFill="1" applyAlignment="1">
      <alignment horizontal="left" vertical="center" wrapText="1"/>
    </xf>
    <xf numFmtId="164" fontId="34" fillId="2" borderId="0" xfId="1" applyNumberFormat="1" applyFont="1" applyFill="1" applyAlignment="1">
      <alignment horizontal="left" vertical="center" wrapText="1"/>
    </xf>
    <xf numFmtId="49" fontId="34" fillId="2" borderId="0" xfId="1" applyNumberFormat="1" applyFont="1" applyFill="1" applyAlignment="1">
      <alignment horizontal="left" vertical="center" wrapText="1"/>
    </xf>
    <xf numFmtId="0" fontId="35" fillId="0" borderId="0" xfId="0" applyFont="1" applyAlignment="1">
      <alignment horizontal="left"/>
    </xf>
    <xf numFmtId="49" fontId="34" fillId="2" borderId="0" xfId="1" applyNumberFormat="1" applyFont="1" applyFill="1" applyAlignment="1">
      <alignment horizontal="center" vertical="center"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49" fontId="33" fillId="0" borderId="0" xfId="1" applyNumberFormat="1" applyFont="1" applyFill="1" applyAlignment="1">
      <alignment horizontal="left" vertical="center" wrapText="1"/>
    </xf>
    <xf numFmtId="49" fontId="31" fillId="0" borderId="0" xfId="1" applyNumberFormat="1" applyFont="1" applyFill="1" applyAlignment="1">
      <alignment horizontal="left" vertical="center" wrapText="1"/>
    </xf>
    <xf numFmtId="0" fontId="36" fillId="0" borderId="0" xfId="0" applyFont="1" applyAlignment="1">
      <alignment horizontal="left"/>
    </xf>
    <xf numFmtId="0" fontId="36" fillId="0" borderId="0" xfId="0" applyFont="1"/>
    <xf numFmtId="49" fontId="30" fillId="0" borderId="0" xfId="0" applyNumberFormat="1" applyFont="1" applyFill="1" applyAlignment="1">
      <alignment horizontal="center" vertical="center"/>
    </xf>
    <xf numFmtId="164" fontId="37" fillId="2" borderId="0" xfId="1" applyNumberFormat="1" applyFont="1" applyFill="1" applyAlignment="1">
      <alignment horizontal="center" vertical="top" wrapText="1"/>
    </xf>
    <xf numFmtId="165" fontId="37" fillId="2" borderId="0" xfId="1" applyNumberFormat="1" applyFont="1" applyFill="1" applyAlignment="1">
      <alignment horizontal="left" vertical="top" wrapText="1" indent="1"/>
    </xf>
    <xf numFmtId="49" fontId="37" fillId="2" borderId="0" xfId="1" applyNumberFormat="1" applyFont="1" applyFill="1" applyAlignment="1">
      <alignment horizontal="center" vertical="top" wrapText="1"/>
    </xf>
    <xf numFmtId="49" fontId="37" fillId="2" borderId="0" xfId="1" applyNumberFormat="1" applyFont="1" applyFill="1" applyAlignment="1">
      <alignment horizontal="left" vertical="top" wrapText="1" indent="1"/>
    </xf>
    <xf numFmtId="2" fontId="0" fillId="0" borderId="0" xfId="0" applyNumberFormat="1"/>
    <xf numFmtId="1" fontId="38" fillId="0" borderId="1" xfId="0" applyNumberFormat="1" applyFont="1" applyBorder="1" applyAlignment="1">
      <alignment horizontal="center" vertical="center" wrapText="1"/>
    </xf>
    <xf numFmtId="165" fontId="38" fillId="0" borderId="1" xfId="1" applyNumberFormat="1" applyFont="1" applyBorder="1" applyAlignment="1">
      <alignment horizontal="left" vertical="center" wrapText="1" indent="1"/>
    </xf>
    <xf numFmtId="164" fontId="38" fillId="0" borderId="1" xfId="0" applyNumberFormat="1" applyFont="1" applyBorder="1" applyAlignment="1">
      <alignment horizontal="center" vertical="center" wrapText="1"/>
    </xf>
    <xf numFmtId="165" fontId="38" fillId="0" borderId="1" xfId="1" applyNumberFormat="1" applyFont="1" applyBorder="1" applyAlignment="1">
      <alignment horizontal="center" vertical="center" wrapText="1"/>
    </xf>
    <xf numFmtId="49" fontId="4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4" fillId="0" borderId="1" xfId="1" applyNumberFormat="1" applyFont="1" applyBorder="1" applyAlignment="1" applyProtection="1">
      <alignment horizontal="left" vertical="center" wrapText="1" indent="1"/>
      <protection locked="0"/>
    </xf>
    <xf numFmtId="0" fontId="39" fillId="0" borderId="0" xfId="0" applyFont="1" applyAlignment="1">
      <alignment horizontal="center"/>
    </xf>
    <xf numFmtId="0" fontId="39" fillId="0" borderId="0" xfId="0" applyFont="1"/>
    <xf numFmtId="49" fontId="38" fillId="0" borderId="1" xfId="1" applyNumberFormat="1" applyFont="1" applyBorder="1" applyAlignment="1">
      <alignment horizontal="left" vertical="center" wrapText="1" indent="1"/>
    </xf>
    <xf numFmtId="165" fontId="40" fillId="8" borderId="0" xfId="1" applyNumberFormat="1" applyFont="1" applyFill="1" applyAlignment="1">
      <alignment vertical="center" wrapText="1"/>
    </xf>
    <xf numFmtId="164" fontId="40" fillId="8" borderId="0" xfId="1" applyNumberFormat="1" applyFont="1" applyFill="1" applyAlignment="1">
      <alignment horizontal="left" vertical="center" wrapText="1"/>
    </xf>
    <xf numFmtId="49" fontId="40" fillId="8" borderId="0" xfId="1" applyNumberFormat="1" applyFont="1" applyFill="1" applyAlignment="1">
      <alignment horizontal="left" vertical="center" wrapText="1"/>
    </xf>
    <xf numFmtId="166" fontId="40" fillId="8" borderId="0" xfId="1" applyNumberFormat="1" applyFont="1" applyFill="1" applyAlignment="1">
      <alignment horizontal="left" vertical="center" wrapText="1"/>
    </xf>
    <xf numFmtId="49" fontId="40" fillId="8" borderId="0" xfId="1" applyNumberFormat="1" applyFont="1" applyFill="1" applyAlignment="1">
      <alignment vertical="center" wrapText="1"/>
    </xf>
    <xf numFmtId="49" fontId="41" fillId="8" borderId="0" xfId="1" applyNumberFormat="1" applyFont="1" applyFill="1" applyAlignment="1">
      <alignment vertical="center" wrapText="1"/>
    </xf>
    <xf numFmtId="167" fontId="41" fillId="8" borderId="0" xfId="0" applyNumberFormat="1" applyFont="1" applyFill="1" applyAlignment="1">
      <alignment horizontal="center" vertical="center" wrapText="1"/>
    </xf>
    <xf numFmtId="20" fontId="41" fillId="8" borderId="0" xfId="0" applyNumberFormat="1" applyFont="1" applyFill="1" applyAlignment="1">
      <alignment horizontal="center" vertical="center" wrapText="1"/>
    </xf>
    <xf numFmtId="168" fontId="41" fillId="8" borderId="0" xfId="0" applyNumberFormat="1" applyFont="1" applyFill="1" applyAlignment="1">
      <alignment horizontal="center" vertical="center" wrapText="1"/>
    </xf>
    <xf numFmtId="169" fontId="41" fillId="0" borderId="0" xfId="0" applyNumberFormat="1" applyFont="1" applyFill="1" applyAlignment="1">
      <alignment horizontal="center" vertical="center" wrapText="1"/>
    </xf>
    <xf numFmtId="169" fontId="41" fillId="8" borderId="0" xfId="0" applyNumberFormat="1" applyFont="1" applyFill="1" applyAlignment="1">
      <alignment horizontal="center" vertical="center" wrapText="1"/>
    </xf>
    <xf numFmtId="170" fontId="41" fillId="8" borderId="0" xfId="0" applyNumberFormat="1" applyFont="1" applyFill="1" applyAlignment="1">
      <alignment horizontal="center" vertical="center" wrapText="1"/>
    </xf>
    <xf numFmtId="49" fontId="41" fillId="8" borderId="0" xfId="0" applyNumberFormat="1" applyFont="1" applyFill="1" applyAlignment="1">
      <alignment horizontal="left" vertical="center" wrapText="1" indent="1"/>
    </xf>
    <xf numFmtId="49" fontId="41" fillId="8" borderId="0" xfId="0" applyNumberFormat="1" applyFont="1" applyFill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49" fontId="43" fillId="0" borderId="0" xfId="1" applyNumberFormat="1" applyFont="1" applyAlignment="1">
      <alignment horizontal="left" vertical="center" wrapText="1"/>
    </xf>
    <xf numFmtId="165" fontId="43" fillId="0" borderId="0" xfId="1" applyNumberFormat="1" applyFont="1" applyAlignment="1">
      <alignment horizontal="left" vertical="center" wrapText="1"/>
    </xf>
    <xf numFmtId="164" fontId="43" fillId="0" borderId="0" xfId="1" applyNumberFormat="1" applyFont="1" applyAlignment="1">
      <alignment horizontal="left" vertical="center" wrapText="1"/>
    </xf>
    <xf numFmtId="20" fontId="43" fillId="0" borderId="0" xfId="1" applyNumberFormat="1" applyFont="1" applyAlignment="1">
      <alignment horizontal="left" vertical="center" wrapText="1"/>
    </xf>
    <xf numFmtId="49" fontId="31" fillId="0" borderId="0" xfId="1" applyNumberFormat="1" applyFont="1" applyFill="1" applyAlignment="1" applyProtection="1">
      <alignment vertical="center" wrapText="1"/>
      <protection locked="0"/>
    </xf>
    <xf numFmtId="168" fontId="31" fillId="0" borderId="0" xfId="1" applyNumberFormat="1" applyFont="1" applyAlignment="1" applyProtection="1">
      <alignment horizontal="center" vertical="center" wrapText="1"/>
      <protection locked="0"/>
    </xf>
    <xf numFmtId="0" fontId="31" fillId="0" borderId="0" xfId="0" applyFont="1" applyAlignment="1">
      <alignment horizontal="center" vertical="center"/>
    </xf>
    <xf numFmtId="169" fontId="31" fillId="0" borderId="0" xfId="1" applyNumberFormat="1" applyFont="1" applyAlignment="1" applyProtection="1">
      <alignment horizontal="center" vertical="center"/>
      <protection locked="0"/>
    </xf>
    <xf numFmtId="0" fontId="31" fillId="0" borderId="0" xfId="0" applyFont="1" applyAlignment="1">
      <alignment vertical="center"/>
    </xf>
    <xf numFmtId="169" fontId="31" fillId="0" borderId="0" xfId="1" applyNumberFormat="1" applyFont="1" applyFill="1" applyAlignment="1" applyProtection="1">
      <alignment horizontal="left" vertical="center" wrapText="1" indent="1"/>
      <protection locked="0"/>
    </xf>
    <xf numFmtId="0" fontId="31" fillId="0" borderId="0" xfId="0" quotePrefix="1" applyFont="1" applyAlignment="1">
      <alignment horizontal="center" vertical="center"/>
    </xf>
    <xf numFmtId="169" fontId="30" fillId="0" borderId="0" xfId="1" applyNumberFormat="1" applyFont="1" applyFill="1" applyAlignment="1" applyProtection="1">
      <alignment horizontal="left" vertical="center" wrapText="1" indent="1"/>
      <protection locked="0"/>
    </xf>
    <xf numFmtId="0" fontId="33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170" fontId="31" fillId="0" borderId="0" xfId="1" applyNumberFormat="1" applyFont="1" applyFill="1" applyAlignment="1" applyProtection="1">
      <alignment horizontal="center" vertical="center" wrapText="1"/>
      <protection locked="0"/>
    </xf>
    <xf numFmtId="0" fontId="26" fillId="0" borderId="0" xfId="0" applyFont="1" applyAlignment="1">
      <alignment vertical="center"/>
    </xf>
    <xf numFmtId="20" fontId="31" fillId="0" borderId="0" xfId="0" applyNumberFormat="1" applyFont="1" applyAlignment="1">
      <alignment horizontal="center" vertical="center"/>
    </xf>
    <xf numFmtId="169" fontId="28" fillId="0" borderId="0" xfId="1" applyNumberFormat="1" applyFont="1" applyFill="1" applyAlignment="1" applyProtection="1">
      <alignment horizontal="left" vertical="center" wrapText="1" indent="1"/>
      <protection locked="0"/>
    </xf>
    <xf numFmtId="0" fontId="44" fillId="0" borderId="0" xfId="0" applyFont="1" applyAlignment="1">
      <alignment horizontal="left" vertical="center"/>
    </xf>
    <xf numFmtId="165" fontId="44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20" fontId="45" fillId="0" borderId="0" xfId="0" applyNumberFormat="1" applyFont="1" applyAlignment="1">
      <alignment horizontal="left" vertical="center"/>
    </xf>
    <xf numFmtId="0" fontId="45" fillId="0" borderId="0" xfId="0" applyFont="1" applyAlignment="1" applyProtection="1">
      <alignment horizontal="left" vertical="center" wrapText="1"/>
      <protection locked="0"/>
    </xf>
    <xf numFmtId="0" fontId="45" fillId="0" borderId="0" xfId="0" applyFont="1" applyAlignment="1">
      <alignment horizontal="center" vertical="center"/>
    </xf>
    <xf numFmtId="3" fontId="33" fillId="0" borderId="0" xfId="0" applyNumberFormat="1" applyFont="1" applyFill="1" applyAlignment="1">
      <alignment horizontal="center" vertical="center"/>
    </xf>
    <xf numFmtId="0" fontId="45" fillId="0" borderId="0" xfId="0" applyFont="1" applyAlignment="1">
      <alignment horizontal="left" vertical="center" indent="1"/>
    </xf>
    <xf numFmtId="165" fontId="39" fillId="0" borderId="0" xfId="0" applyNumberFormat="1" applyFont="1" applyAlignment="1">
      <alignment vertical="center"/>
    </xf>
    <xf numFmtId="164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166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vertical="center"/>
    </xf>
    <xf numFmtId="167" fontId="26" fillId="0" borderId="0" xfId="0" applyNumberFormat="1" applyFont="1" applyAlignment="1">
      <alignment horizontal="center" vertical="center"/>
    </xf>
    <xf numFmtId="20" fontId="26" fillId="0" borderId="0" xfId="0" applyNumberFormat="1" applyFont="1" applyAlignment="1">
      <alignment horizontal="center" vertical="center"/>
    </xf>
    <xf numFmtId="168" fontId="26" fillId="0" borderId="0" xfId="0" applyNumberFormat="1" applyFont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1" fontId="43" fillId="0" borderId="0" xfId="0" applyNumberFormat="1" applyFont="1" applyAlignment="1">
      <alignment horizontal="left" vertical="center"/>
    </xf>
    <xf numFmtId="171" fontId="31" fillId="0" borderId="0" xfId="0" applyNumberFormat="1" applyFont="1" applyAlignment="1">
      <alignment horizontal="center" vertical="center"/>
    </xf>
    <xf numFmtId="16" fontId="31" fillId="0" borderId="0" xfId="0" quotePrefix="1" applyNumberFormat="1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49" fontId="4" fillId="0" borderId="1" xfId="1" applyNumberFormat="1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172" fontId="0" fillId="0" borderId="0" xfId="0" applyNumberFormat="1" applyFont="1" applyAlignment="1">
      <alignment horizontal="left" vertical="center"/>
    </xf>
    <xf numFmtId="173" fontId="0" fillId="0" borderId="0" xfId="0" applyNumberFormat="1" applyFont="1" applyAlignment="1">
      <alignment horizontal="left" vertical="center"/>
    </xf>
    <xf numFmtId="49" fontId="2" fillId="0" borderId="1" xfId="1" applyNumberFormat="1" applyFont="1" applyBorder="1" applyAlignment="1" applyProtection="1">
      <alignment horizontal="left" vertical="center" wrapText="1" indent="1"/>
      <protection locked="0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49" fontId="4" fillId="0" borderId="3" xfId="1" applyNumberFormat="1" applyFont="1" applyBorder="1" applyAlignment="1" applyProtection="1">
      <alignment horizontal="left" vertical="center" wrapText="1" indent="1"/>
      <protection locked="0"/>
    </xf>
    <xf numFmtId="49" fontId="4" fillId="0" borderId="4" xfId="1" applyNumberFormat="1" applyFont="1" applyBorder="1" applyAlignment="1" applyProtection="1">
      <alignment horizontal="left" vertical="center" wrapText="1" indent="1"/>
      <protection locked="0"/>
    </xf>
    <xf numFmtId="49" fontId="4" fillId="0" borderId="2" xfId="1" applyNumberFormat="1" applyFont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Border="1" applyAlignment="1" applyProtection="1">
      <alignment horizontal="center" vertical="center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49" fontId="3" fillId="0" borderId="2" xfId="1" applyNumberFormat="1" applyFont="1" applyBorder="1" applyAlignment="1" applyProtection="1">
      <alignment horizontal="center" vertical="center" wrapText="1"/>
      <protection locked="0"/>
    </xf>
    <xf numFmtId="49" fontId="3" fillId="0" borderId="4" xfId="1" applyNumberFormat="1" applyFont="1" applyBorder="1" applyAlignment="1" applyProtection="1">
      <alignment horizontal="center" vertical="center" wrapText="1"/>
      <protection locked="0"/>
    </xf>
    <xf numFmtId="49" fontId="13" fillId="0" borderId="1" xfId="1" applyNumberFormat="1" applyFont="1" applyBorder="1" applyAlignment="1" applyProtection="1">
      <alignment horizontal="left" vertical="center" wrapText="1" indent="1"/>
      <protection locked="0"/>
    </xf>
    <xf numFmtId="49" fontId="4" fillId="0" borderId="1" xfId="1" applyNumberFormat="1" applyFont="1" applyBorder="1" applyAlignment="1" applyProtection="1">
      <alignment horizontal="left" vertical="center" wrapText="1" indent="1"/>
      <protection locked="0"/>
    </xf>
    <xf numFmtId="49" fontId="4" fillId="0" borderId="3" xfId="1" applyNumberFormat="1" applyFont="1" applyBorder="1" applyAlignment="1" applyProtection="1">
      <alignment horizontal="center" vertical="center" wrapText="1"/>
      <protection locked="0"/>
    </xf>
    <xf numFmtId="49" fontId="4" fillId="0" borderId="4" xfId="1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Standard 34" xfId="1" xr:uid="{00000000-0005-0000-0000-000001000000}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0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9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1" formatCode="0.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ddd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5" formatCode="[$-3409]dd\-mmm\-yy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family val="2"/>
      </font>
      <numFmt numFmtId="30" formatCode="@"/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216776</xdr:colOff>
      <xdr:row>2</xdr:row>
      <xdr:rowOff>155355</xdr:rowOff>
    </xdr:from>
    <xdr:to>
      <xdr:col>15</xdr:col>
      <xdr:colOff>548837</xdr:colOff>
      <xdr:row>26</xdr:row>
      <xdr:rowOff>245448</xdr:rowOff>
    </xdr:to>
    <xdr:pic>
      <xdr:nvPicPr>
        <xdr:cNvPr id="3" name="Picture 2" descr="https://www.phoenixreisen.com/media/grafiken/kreuzfahrt/reise/kartegross/01925D6E-F704-C044-0DEA45680938C073.jpg">
          <a:extLst>
            <a:ext uri="{FF2B5EF4-FFF2-40B4-BE49-F238E27FC236}">
              <a16:creationId xmlns:a16="http://schemas.microsoft.com/office/drawing/2014/main" id="{41F7D45C-E374-4546-9318-C7034DECD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6345" y="588907"/>
          <a:ext cx="4217276" cy="5975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R129%20-%20Routenplan%20BR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MR127%20-%20Routenplan%20BRB%20gesamt%20-%20in%20Bearbeit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ort Info"/>
      <sheetName val="Termine"/>
      <sheetName val="Shore Excursions"/>
      <sheetName val="Postcards"/>
    </sheetNames>
    <sheetDataSet>
      <sheetData sheetId="0">
        <row r="4">
          <cell r="B4" t="str">
            <v>Date</v>
          </cell>
          <cell r="C4" t="str">
            <v>Day</v>
          </cell>
          <cell r="E4" t="str">
            <v>STA</v>
          </cell>
          <cell r="F4" t="str">
            <v>STD</v>
          </cell>
          <cell r="G4" t="str">
            <v>Port</v>
          </cell>
          <cell r="H4" t="str">
            <v>Port Code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ort Info"/>
      <sheetName val="Termine"/>
      <sheetName val="Shore Excursions"/>
      <sheetName val="Postcards"/>
    </sheetNames>
    <sheetDataSet>
      <sheetData sheetId="0">
        <row r="59">
          <cell r="B59">
            <v>45723</v>
          </cell>
        </row>
        <row r="82">
          <cell r="B82">
            <v>45745</v>
          </cell>
          <cell r="C82">
            <v>45745</v>
          </cell>
          <cell r="D82" t="str">
            <v>B</v>
          </cell>
          <cell r="G82" t="str">
            <v>SANTO DOMINGO</v>
          </cell>
          <cell r="H82" t="str">
            <v>DOSDQ</v>
          </cell>
        </row>
        <row r="83">
          <cell r="B83">
            <v>45746</v>
          </cell>
          <cell r="C83">
            <v>45746</v>
          </cell>
          <cell r="D83" t="str">
            <v>B</v>
          </cell>
          <cell r="G83" t="str">
            <v>Santo Domingo</v>
          </cell>
          <cell r="H83" t="str">
            <v>DOSDQ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1D6CD5-D2E9-45E8-B13E-C7A116FF845B}" name="Table1" displayName="Table1" ref="A4:H27" totalsRowShown="0" headerRowDxfId="100" dataDxfId="99" headerRowCellStyle="Standard 34">
  <autoFilter ref="A4:H27" xr:uid="{63BD685C-0FBF-4136-BFCA-1E08E8DAE982}"/>
  <tableColumns count="8">
    <tableColumn id="1" xr3:uid="{5F84F430-A2AE-4915-94D1-ECA8AC115E81}" name="D" dataDxfId="98" dataCellStyle="Standard 34"/>
    <tableColumn id="2" xr3:uid="{106B645C-7097-4732-8FBF-F155354FD490}" name="Date" dataDxfId="97" dataCellStyle="Standard 34"/>
    <tableColumn id="3" xr3:uid="{7EE19457-7D03-42C1-88F4-896EC5063CCE}" name="Day" dataDxfId="96">
      <calculatedColumnFormula>B5</calculatedColumnFormula>
    </tableColumn>
    <tableColumn id="4" xr3:uid="{EF863536-969F-4D21-8D41-F2A4E273A0FF}" name="A/B/C" dataDxfId="95" dataCellStyle="Standard 34"/>
    <tableColumn id="5" xr3:uid="{FE39F6C4-F183-455B-862E-DDBE5D648282}" name="STA" dataDxfId="94"/>
    <tableColumn id="6" xr3:uid="{864B2998-635A-476E-BBBE-B26B95B995C5}" name="STD" dataDxfId="93"/>
    <tableColumn id="7" xr3:uid="{3C1D6318-A9A8-4E17-BF6E-5AC55C5138D7}" name="Port" dataDxfId="92"/>
    <tableColumn id="8" xr3:uid="{32326A9F-6124-4C39-9628-8DE645915B6B}" name="Port Code" dataDxfId="9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C6920B-C9DC-428B-95DF-9DAA0F6B9146}" name="Table13" displayName="Table13" ref="A1:W88" totalsRowCount="1" headerRowDxfId="48" dataDxfId="47" totalsRowDxfId="46">
  <autoFilter ref="A1:W87" xr:uid="{419F3114-6E48-40A7-B669-DC7131FD5B2C}"/>
  <sortState ref="A69:W78">
    <sortCondition ref="L1:L87"/>
  </sortState>
  <tableColumns count="23">
    <tableColumn id="23" xr3:uid="{8489A434-ECAE-4DD3-B4DC-EB9A053811DF}" name="D" dataDxfId="45" totalsRowDxfId="44" dataCellStyle="Standard 34"/>
    <tableColumn id="1" xr3:uid="{82E29C92-EE25-47D0-ACCF-3C77C9A932D0}" name="Date" dataDxfId="43" totalsRowDxfId="42" dataCellStyle="Standard 34"/>
    <tableColumn id="2" xr3:uid="{5B2EE954-8D60-4796-8FD6-CD669FECD156}" name="Day" dataDxfId="41" totalsRowDxfId="40" dataCellStyle="Standard 34">
      <calculatedColumnFormula>Table13[[#This Row],[Date]]</calculatedColumnFormula>
    </tableColumn>
    <tableColumn id="3" xr3:uid="{5502B686-A90B-4AB5-9259-118A484928BF}" name="A/B" dataDxfId="39" totalsRowDxfId="38"/>
    <tableColumn id="4" xr3:uid="{EF621355-1158-4DF4-8A1A-5B460DD59CB8}" name="STA" dataDxfId="37" totalsRowDxfId="36"/>
    <tableColumn id="5" xr3:uid="{5A111E79-B561-4DE8-89C9-175D2E78E7B8}" name="STD" dataDxfId="35" totalsRowDxfId="34"/>
    <tableColumn id="6" xr3:uid="{B76945FA-21FB-4121-BCDA-C8591D54E6A3}" name="Port" dataDxfId="33" totalsRowDxfId="32"/>
    <tableColumn id="7" xr3:uid="{D0CC46D6-21A1-4758-B169-36B94FDCFC6C}" name="Port Code" dataDxfId="31" totalsRowDxfId="30"/>
    <tableColumn id="8" xr3:uid="{BA18D093-456A-4AED-8594-B6F1407A487B}" name="Exc. Code" dataDxfId="29" totalsRowDxfId="28" dataCellStyle="Standard 34"/>
    <tableColumn id="9" xr3:uid="{796EAE5A-9568-442F-8506-F01C80C912C6}" name="Titel" totalsRowFunction="count" dataDxfId="27" totalsRowDxfId="26"/>
    <tableColumn id="10" xr3:uid="{91067FE0-FF6D-47F0-844D-A422E011A8F7}" name="Price" dataDxfId="25" totalsRowDxfId="24"/>
    <tableColumn id="11" xr3:uid="{E324486E-6218-44F5-9177-F1E00972049B}" name="Depart" dataDxfId="23" totalsRowDxfId="22"/>
    <tableColumn id="12" xr3:uid="{3500C712-D77C-4EBC-B6ED-963F9D0E4BB7}" name="Return" dataDxfId="21" totalsRowDxfId="20" dataCellStyle="Standard 34">
      <calculatedColumnFormula>Table13[[#This Row],[Depart]]+Table13[[#This Row],[Dur''n]]</calculatedColumnFormula>
    </tableColumn>
    <tableColumn id="13" xr3:uid="{1B02A631-D744-400C-88AF-2A385E7C26BD}" name="Dur'n" dataDxfId="19" totalsRowDxfId="18"/>
    <tableColumn id="14" xr3:uid="{697582B9-3645-41CF-915F-C0D9A51F346F}" name="PAX" totalsRowFunction="sum" dataDxfId="17" totalsRowDxfId="16"/>
    <tableColumn id="15" xr3:uid="{607E9FE8-025B-4ABC-986A-745AB459914D}" name="WL" dataDxfId="15" totalsRowDxfId="14"/>
    <tableColumn id="16" xr3:uid="{8980ECC1-2E19-4408-B571-C81771A67DEF}" name="Guides" dataDxfId="13" totalsRowDxfId="12"/>
    <tableColumn id="17" xr3:uid="{F28E8D16-AE3F-4002-865B-12AF0F49715F}" name="Groups" dataDxfId="11" totalsRowDxfId="10"/>
    <tableColumn id="18" xr3:uid="{3B3CF382-0E05-42CA-B67D-7ABADEA425D7}" name="Max" dataDxfId="9" totalsRowDxfId="8"/>
    <tableColumn id="19" xr3:uid="{1F221C46-B3A8-443E-A1B7-A6EE5B8C3B46}" name="Meals" dataDxfId="7" totalsRowDxfId="6"/>
    <tableColumn id="20" xr3:uid="{6FDC76C6-89C0-4D50-8159-04403AB7CF36}" name="Internal Remarks" dataDxfId="5" totalsRowDxfId="4" dataCellStyle="Standard 34"/>
    <tableColumn id="21" xr3:uid="{CFAE205D-0DE5-40A7-B237-4883D9F82AEE}" name="Gebi" dataDxfId="3" totalsRowDxfId="2" dataCellStyle="Standard 34"/>
    <tableColumn id="22" xr3:uid="{7B69267E-AD67-4EBB-9655-F668B27E35E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sheetPr>
    <pageSetUpPr fitToPage="1"/>
  </sheetPr>
  <dimension ref="A1:P33"/>
  <sheetViews>
    <sheetView tabSelected="1" zoomScale="115" zoomScaleNormal="115" workbookViewId="0">
      <selection activeCell="W13" sqref="W13"/>
    </sheetView>
  </sheetViews>
  <sheetFormatPr defaultRowHeight="12.75" x14ac:dyDescent="0.2"/>
  <cols>
    <col min="1" max="1" width="3.42578125" style="103" customWidth="1"/>
    <col min="2" max="2" width="10.5703125" style="103" customWidth="1"/>
    <col min="3" max="3" width="5.42578125" style="103" customWidth="1"/>
    <col min="4" max="4" width="4.85546875" style="103" customWidth="1"/>
    <col min="5" max="6" width="6.85546875" style="103" customWidth="1"/>
    <col min="7" max="7" width="24.28515625" style="103" customWidth="1"/>
    <col min="8" max="8" width="8.140625" style="103" customWidth="1"/>
    <col min="9" max="9" width="3.140625" style="93" customWidth="1"/>
    <col min="10" max="16384" width="9.140625" style="93"/>
  </cols>
  <sheetData>
    <row r="1" spans="1:16" s="116" customFormat="1" ht="18.75" customHeight="1" x14ac:dyDescent="0.25">
      <c r="A1" s="198" t="s">
        <v>34</v>
      </c>
      <c r="B1" s="198"/>
      <c r="C1" s="198"/>
      <c r="D1" s="198"/>
      <c r="E1" s="198"/>
      <c r="F1" s="198"/>
      <c r="G1" s="198"/>
      <c r="H1" s="198"/>
      <c r="J1" s="117"/>
    </row>
    <row r="2" spans="1:16" ht="15.75" customHeight="1" x14ac:dyDescent="0.2">
      <c r="A2" s="199" t="s">
        <v>100</v>
      </c>
      <c r="B2" s="199"/>
      <c r="C2" s="199"/>
      <c r="D2" s="199"/>
      <c r="E2" s="199"/>
      <c r="F2" s="199"/>
      <c r="G2" s="199"/>
      <c r="H2" s="199"/>
    </row>
    <row r="3" spans="1:16" x14ac:dyDescent="0.2">
      <c r="A3" s="94"/>
      <c r="B3" s="94"/>
      <c r="C3" s="94"/>
      <c r="D3" s="94"/>
      <c r="E3" s="94"/>
      <c r="F3" s="94"/>
      <c r="G3" s="94"/>
      <c r="H3" s="94"/>
    </row>
    <row r="4" spans="1:16" s="110" customFormat="1" ht="18" customHeight="1" x14ac:dyDescent="0.2">
      <c r="A4" s="107" t="s">
        <v>14</v>
      </c>
      <c r="B4" s="107" t="s">
        <v>3</v>
      </c>
      <c r="C4" s="108" t="s">
        <v>4</v>
      </c>
      <c r="D4" s="109" t="s">
        <v>9</v>
      </c>
      <c r="E4" s="111" t="s">
        <v>5</v>
      </c>
      <c r="F4" s="111" t="s">
        <v>6</v>
      </c>
      <c r="G4" s="109" t="s">
        <v>10</v>
      </c>
      <c r="H4" s="109" t="s">
        <v>7</v>
      </c>
    </row>
    <row r="5" spans="1:16" s="96" customFormat="1" ht="20.100000000000001" customHeight="1" x14ac:dyDescent="0.2">
      <c r="A5" s="95">
        <v>1</v>
      </c>
      <c r="B5" s="71">
        <v>45723</v>
      </c>
      <c r="C5" s="72">
        <f t="shared" ref="C5:C27" si="0">B5</f>
        <v>45723</v>
      </c>
      <c r="D5" s="73" t="s">
        <v>8</v>
      </c>
      <c r="E5" s="101" t="s">
        <v>72</v>
      </c>
      <c r="F5" s="82" t="s">
        <v>2</v>
      </c>
      <c r="G5" s="75" t="s">
        <v>74</v>
      </c>
      <c r="H5" s="114" t="s">
        <v>87</v>
      </c>
      <c r="I5" s="73"/>
    </row>
    <row r="6" spans="1:16" s="96" customFormat="1" ht="20.100000000000001" customHeight="1" x14ac:dyDescent="0.2">
      <c r="A6" s="70">
        <v>2</v>
      </c>
      <c r="B6" s="77">
        <v>45724</v>
      </c>
      <c r="C6" s="78">
        <f t="shared" si="0"/>
        <v>45724</v>
      </c>
      <c r="D6" s="76" t="s">
        <v>8</v>
      </c>
      <c r="E6" s="76" t="s">
        <v>2</v>
      </c>
      <c r="F6" s="76" t="s">
        <v>0</v>
      </c>
      <c r="G6" s="104" t="s">
        <v>75</v>
      </c>
      <c r="H6" s="115" t="s">
        <v>87</v>
      </c>
      <c r="I6" s="73"/>
    </row>
    <row r="7" spans="1:16" s="96" customFormat="1" ht="20.100000000000001" customHeight="1" x14ac:dyDescent="0.2">
      <c r="A7" s="70">
        <v>3</v>
      </c>
      <c r="B7" s="77">
        <v>45725</v>
      </c>
      <c r="C7" s="78">
        <f t="shared" si="0"/>
        <v>45725</v>
      </c>
      <c r="D7" s="76" t="s">
        <v>8</v>
      </c>
      <c r="E7" s="76" t="s">
        <v>21</v>
      </c>
      <c r="F7" s="76" t="s">
        <v>37</v>
      </c>
      <c r="G7" s="104" t="s">
        <v>76</v>
      </c>
      <c r="H7" s="115" t="s">
        <v>88</v>
      </c>
      <c r="I7" s="5"/>
      <c r="P7" s="97"/>
    </row>
    <row r="8" spans="1:16" ht="20.100000000000001" customHeight="1" x14ac:dyDescent="0.2">
      <c r="A8" s="70">
        <v>4</v>
      </c>
      <c r="B8" s="77">
        <v>45726</v>
      </c>
      <c r="C8" s="78">
        <f t="shared" si="0"/>
        <v>45726</v>
      </c>
      <c r="D8" s="74" t="s">
        <v>73</v>
      </c>
      <c r="E8" s="74" t="s">
        <v>2</v>
      </c>
      <c r="F8" s="74" t="s">
        <v>2</v>
      </c>
      <c r="G8" s="79" t="s">
        <v>115</v>
      </c>
      <c r="H8" s="87" t="s">
        <v>2</v>
      </c>
      <c r="I8" s="81"/>
      <c r="J8" s="5"/>
    </row>
    <row r="9" spans="1:16" ht="20.100000000000001" customHeight="1" x14ac:dyDescent="0.2">
      <c r="A9" s="70">
        <v>5</v>
      </c>
      <c r="B9" s="77">
        <v>45727</v>
      </c>
      <c r="C9" s="78">
        <f t="shared" si="0"/>
        <v>45727</v>
      </c>
      <c r="D9" s="74" t="s">
        <v>73</v>
      </c>
      <c r="E9" s="74" t="s">
        <v>2</v>
      </c>
      <c r="F9" s="74" t="s">
        <v>2</v>
      </c>
      <c r="G9" s="79" t="s">
        <v>115</v>
      </c>
      <c r="H9" s="84" t="s">
        <v>2</v>
      </c>
      <c r="I9" s="99"/>
    </row>
    <row r="10" spans="1:16" ht="20.100000000000001" customHeight="1" x14ac:dyDescent="0.2">
      <c r="A10" s="70">
        <v>6</v>
      </c>
      <c r="B10" s="77">
        <v>45728</v>
      </c>
      <c r="C10" s="78">
        <f t="shared" si="0"/>
        <v>45728</v>
      </c>
      <c r="D10" s="76" t="s">
        <v>8</v>
      </c>
      <c r="E10" s="118" t="s">
        <v>31</v>
      </c>
      <c r="F10" s="118" t="s">
        <v>101</v>
      </c>
      <c r="G10" s="112" t="s">
        <v>77</v>
      </c>
      <c r="H10" s="84" t="s">
        <v>89</v>
      </c>
      <c r="I10" s="99"/>
    </row>
    <row r="11" spans="1:16" ht="20.100000000000001" customHeight="1" x14ac:dyDescent="0.2">
      <c r="A11" s="70">
        <v>7</v>
      </c>
      <c r="B11" s="77">
        <v>45729</v>
      </c>
      <c r="C11" s="78">
        <f t="shared" si="0"/>
        <v>45729</v>
      </c>
      <c r="D11" s="74" t="s">
        <v>73</v>
      </c>
      <c r="E11" s="74" t="s">
        <v>2</v>
      </c>
      <c r="F11" s="74" t="s">
        <v>2</v>
      </c>
      <c r="G11" s="79" t="s">
        <v>115</v>
      </c>
      <c r="H11" s="84" t="s">
        <v>2</v>
      </c>
      <c r="I11" s="99"/>
    </row>
    <row r="12" spans="1:16" ht="20.100000000000001" customHeight="1" x14ac:dyDescent="0.2">
      <c r="A12" s="70">
        <v>8</v>
      </c>
      <c r="B12" s="77">
        <v>45730</v>
      </c>
      <c r="C12" s="78">
        <f t="shared" si="0"/>
        <v>45730</v>
      </c>
      <c r="D12" s="76" t="s">
        <v>8</v>
      </c>
      <c r="E12" s="118" t="s">
        <v>72</v>
      </c>
      <c r="F12" s="74" t="s">
        <v>2</v>
      </c>
      <c r="G12" s="112" t="s">
        <v>78</v>
      </c>
      <c r="H12" s="84" t="s">
        <v>90</v>
      </c>
      <c r="I12" s="99"/>
    </row>
    <row r="13" spans="1:16" ht="20.100000000000001" customHeight="1" x14ac:dyDescent="0.2">
      <c r="A13" s="70">
        <v>9</v>
      </c>
      <c r="B13" s="77">
        <v>45731</v>
      </c>
      <c r="C13" s="78">
        <f t="shared" si="0"/>
        <v>45731</v>
      </c>
      <c r="D13" s="76" t="s">
        <v>8</v>
      </c>
      <c r="E13" s="74" t="s">
        <v>2</v>
      </c>
      <c r="F13" s="106" t="s">
        <v>40</v>
      </c>
      <c r="G13" s="112" t="s">
        <v>78</v>
      </c>
      <c r="H13" s="84" t="s">
        <v>90</v>
      </c>
      <c r="I13" s="99"/>
    </row>
    <row r="14" spans="1:16" ht="20.100000000000001" customHeight="1" x14ac:dyDescent="0.2">
      <c r="A14" s="70">
        <v>10</v>
      </c>
      <c r="B14" s="77">
        <v>45732</v>
      </c>
      <c r="C14" s="78">
        <f t="shared" si="0"/>
        <v>45732</v>
      </c>
      <c r="D14" s="76" t="s">
        <v>8</v>
      </c>
      <c r="E14" s="85" t="s">
        <v>102</v>
      </c>
      <c r="F14" s="86" t="s">
        <v>0</v>
      </c>
      <c r="G14" s="79" t="s">
        <v>79</v>
      </c>
      <c r="H14" s="84" t="s">
        <v>91</v>
      </c>
      <c r="I14" s="81"/>
    </row>
    <row r="15" spans="1:16" ht="20.100000000000001" customHeight="1" x14ac:dyDescent="0.2">
      <c r="A15" s="70">
        <v>11</v>
      </c>
      <c r="B15" s="77">
        <v>45733</v>
      </c>
      <c r="C15" s="78">
        <f t="shared" si="0"/>
        <v>45733</v>
      </c>
      <c r="D15" s="74" t="s">
        <v>73</v>
      </c>
      <c r="E15" s="74" t="s">
        <v>2</v>
      </c>
      <c r="F15" s="74" t="s">
        <v>2</v>
      </c>
      <c r="G15" s="79" t="s">
        <v>115</v>
      </c>
      <c r="H15" s="84" t="s">
        <v>2</v>
      </c>
      <c r="I15" s="99"/>
    </row>
    <row r="16" spans="1:16" ht="20.100000000000001" customHeight="1" x14ac:dyDescent="0.2">
      <c r="A16" s="70">
        <v>12</v>
      </c>
      <c r="B16" s="77">
        <v>45734</v>
      </c>
      <c r="C16" s="78">
        <f t="shared" si="0"/>
        <v>45734</v>
      </c>
      <c r="D16" s="76" t="s">
        <v>8</v>
      </c>
      <c r="E16" s="106" t="s">
        <v>1</v>
      </c>
      <c r="F16" s="106" t="s">
        <v>0</v>
      </c>
      <c r="G16" s="112" t="s">
        <v>80</v>
      </c>
      <c r="H16" s="84" t="s">
        <v>92</v>
      </c>
      <c r="I16" s="99"/>
    </row>
    <row r="17" spans="1:9" ht="20.100000000000001" customHeight="1" x14ac:dyDescent="0.2">
      <c r="A17" s="70">
        <v>13</v>
      </c>
      <c r="B17" s="77">
        <v>45735</v>
      </c>
      <c r="C17" s="78">
        <f t="shared" si="0"/>
        <v>45735</v>
      </c>
      <c r="D17" s="76" t="s">
        <v>8</v>
      </c>
      <c r="E17" s="85" t="s">
        <v>102</v>
      </c>
      <c r="F17" s="105" t="s">
        <v>0</v>
      </c>
      <c r="G17" s="79" t="s">
        <v>81</v>
      </c>
      <c r="H17" s="84" t="s">
        <v>93</v>
      </c>
      <c r="I17" s="81"/>
    </row>
    <row r="18" spans="1:9" ht="20.100000000000001" customHeight="1" x14ac:dyDescent="0.2">
      <c r="A18" s="70">
        <v>14</v>
      </c>
      <c r="B18" s="77">
        <v>45736</v>
      </c>
      <c r="C18" s="78">
        <f t="shared" si="0"/>
        <v>45736</v>
      </c>
      <c r="D18" s="74" t="s">
        <v>73</v>
      </c>
      <c r="E18" s="74" t="s">
        <v>2</v>
      </c>
      <c r="F18" s="74" t="s">
        <v>2</v>
      </c>
      <c r="G18" s="79" t="s">
        <v>115</v>
      </c>
      <c r="H18" s="84" t="s">
        <v>2</v>
      </c>
      <c r="I18" s="81"/>
    </row>
    <row r="19" spans="1:9" ht="20.100000000000001" customHeight="1" x14ac:dyDescent="0.2">
      <c r="A19" s="70">
        <v>15</v>
      </c>
      <c r="B19" s="77">
        <v>45737</v>
      </c>
      <c r="C19" s="78">
        <f t="shared" si="0"/>
        <v>45737</v>
      </c>
      <c r="D19" s="76" t="s">
        <v>8</v>
      </c>
      <c r="E19" s="105" t="s">
        <v>21</v>
      </c>
      <c r="F19" s="106" t="s">
        <v>22</v>
      </c>
      <c r="G19" s="113" t="s">
        <v>82</v>
      </c>
      <c r="H19" s="84" t="s">
        <v>94</v>
      </c>
      <c r="I19" s="99"/>
    </row>
    <row r="20" spans="1:9" ht="20.100000000000001" customHeight="1" x14ac:dyDescent="0.2">
      <c r="A20" s="70">
        <v>16</v>
      </c>
      <c r="B20" s="77">
        <v>45738</v>
      </c>
      <c r="C20" s="78">
        <f t="shared" si="0"/>
        <v>45738</v>
      </c>
      <c r="D20" s="74" t="s">
        <v>73</v>
      </c>
      <c r="E20" s="74" t="s">
        <v>103</v>
      </c>
      <c r="F20" s="74" t="s">
        <v>104</v>
      </c>
      <c r="G20" s="79" t="s">
        <v>46</v>
      </c>
      <c r="H20" s="84" t="s">
        <v>2</v>
      </c>
      <c r="I20" s="81"/>
    </row>
    <row r="21" spans="1:9" ht="20.100000000000001" customHeight="1" x14ac:dyDescent="0.2">
      <c r="A21" s="70">
        <v>17</v>
      </c>
      <c r="B21" s="77">
        <v>45739</v>
      </c>
      <c r="C21" s="78">
        <f t="shared" si="0"/>
        <v>45739</v>
      </c>
      <c r="D21" s="74" t="s">
        <v>20</v>
      </c>
      <c r="E21" s="74" t="s">
        <v>31</v>
      </c>
      <c r="F21" s="105" t="s">
        <v>33</v>
      </c>
      <c r="G21" s="79" t="s">
        <v>83</v>
      </c>
      <c r="H21" s="84" t="s">
        <v>387</v>
      </c>
      <c r="I21" s="81"/>
    </row>
    <row r="22" spans="1:9" ht="20.100000000000001" customHeight="1" x14ac:dyDescent="0.2">
      <c r="A22" s="70">
        <v>18</v>
      </c>
      <c r="B22" s="77">
        <v>45740</v>
      </c>
      <c r="C22" s="78">
        <f t="shared" si="0"/>
        <v>45740</v>
      </c>
      <c r="D22" s="76" t="s">
        <v>8</v>
      </c>
      <c r="E22" s="74" t="s">
        <v>1</v>
      </c>
      <c r="F22" s="105" t="s">
        <v>32</v>
      </c>
      <c r="G22" s="79" t="s">
        <v>84</v>
      </c>
      <c r="H22" s="84" t="s">
        <v>95</v>
      </c>
      <c r="I22" s="81"/>
    </row>
    <row r="23" spans="1:9" ht="20.100000000000001" customHeight="1" x14ac:dyDescent="0.2">
      <c r="A23" s="70">
        <v>19</v>
      </c>
      <c r="B23" s="77">
        <v>45741</v>
      </c>
      <c r="C23" s="78">
        <f t="shared" si="0"/>
        <v>45741</v>
      </c>
      <c r="D23" s="74" t="s">
        <v>73</v>
      </c>
      <c r="E23" s="74" t="s">
        <v>2</v>
      </c>
      <c r="F23" s="74" t="s">
        <v>2</v>
      </c>
      <c r="G23" s="79" t="s">
        <v>115</v>
      </c>
      <c r="H23" s="84" t="s">
        <v>2</v>
      </c>
      <c r="I23" s="81"/>
    </row>
    <row r="24" spans="1:9" ht="20.100000000000001" customHeight="1" x14ac:dyDescent="0.2">
      <c r="A24" s="70">
        <v>20</v>
      </c>
      <c r="B24" s="77">
        <v>45742</v>
      </c>
      <c r="C24" s="78">
        <f t="shared" si="0"/>
        <v>45742</v>
      </c>
      <c r="D24" s="76" t="s">
        <v>8</v>
      </c>
      <c r="E24" s="74" t="s">
        <v>1</v>
      </c>
      <c r="F24" s="105" t="s">
        <v>32</v>
      </c>
      <c r="G24" s="79" t="s">
        <v>85</v>
      </c>
      <c r="H24" s="84" t="s">
        <v>96</v>
      </c>
      <c r="I24" s="81"/>
    </row>
    <row r="25" spans="1:9" ht="20.100000000000001" customHeight="1" x14ac:dyDescent="0.2">
      <c r="A25" s="70">
        <v>21</v>
      </c>
      <c r="B25" s="77">
        <v>45743</v>
      </c>
      <c r="C25" s="78">
        <f t="shared" si="0"/>
        <v>45743</v>
      </c>
      <c r="D25" s="76" t="s">
        <v>8</v>
      </c>
      <c r="E25" s="74" t="s">
        <v>1</v>
      </c>
      <c r="F25" s="105" t="s">
        <v>32</v>
      </c>
      <c r="G25" s="113" t="s">
        <v>86</v>
      </c>
      <c r="H25" s="84" t="s">
        <v>97</v>
      </c>
      <c r="I25" s="99"/>
    </row>
    <row r="26" spans="1:9" ht="20.100000000000001" customHeight="1" x14ac:dyDescent="0.2">
      <c r="A26" s="70">
        <v>22</v>
      </c>
      <c r="B26" s="77">
        <v>45744</v>
      </c>
      <c r="C26" s="78">
        <f t="shared" si="0"/>
        <v>45744</v>
      </c>
      <c r="D26" s="74" t="s">
        <v>73</v>
      </c>
      <c r="E26" s="74" t="s">
        <v>2</v>
      </c>
      <c r="F26" s="74" t="s">
        <v>2</v>
      </c>
      <c r="G26" s="79" t="s">
        <v>115</v>
      </c>
      <c r="H26" s="84" t="s">
        <v>2</v>
      </c>
      <c r="I26" s="99"/>
    </row>
    <row r="27" spans="1:9" ht="20.100000000000001" customHeight="1" x14ac:dyDescent="0.2">
      <c r="A27" s="95" t="s">
        <v>2</v>
      </c>
      <c r="B27" s="71">
        <v>45745</v>
      </c>
      <c r="C27" s="72">
        <f t="shared" si="0"/>
        <v>45745</v>
      </c>
      <c r="D27" s="73" t="s">
        <v>8</v>
      </c>
      <c r="E27" s="82" t="s">
        <v>1</v>
      </c>
      <c r="F27" s="82" t="s">
        <v>2</v>
      </c>
      <c r="G27" s="83" t="s">
        <v>99</v>
      </c>
      <c r="H27" s="100" t="s">
        <v>98</v>
      </c>
      <c r="I27" s="81"/>
    </row>
    <row r="28" spans="1:9" x14ac:dyDescent="0.2">
      <c r="A28" s="95"/>
      <c r="B28" s="88"/>
      <c r="C28" s="89"/>
      <c r="D28" s="101"/>
      <c r="E28" s="101"/>
      <c r="F28" s="102"/>
      <c r="G28" s="80"/>
      <c r="H28" s="98"/>
      <c r="I28" s="81"/>
    </row>
    <row r="29" spans="1:9" x14ac:dyDescent="0.2">
      <c r="A29" s="95"/>
      <c r="B29" s="88"/>
      <c r="C29" s="89"/>
      <c r="D29" s="90"/>
      <c r="E29" s="91"/>
      <c r="F29" s="91"/>
      <c r="G29" s="92"/>
      <c r="H29" s="98"/>
      <c r="I29" s="99"/>
    </row>
    <row r="30" spans="1:9" x14ac:dyDescent="0.2">
      <c r="A30" s="95"/>
      <c r="B30" s="88"/>
      <c r="C30" s="89"/>
      <c r="D30" s="101"/>
      <c r="E30" s="101"/>
      <c r="F30" s="102"/>
      <c r="G30" s="80"/>
      <c r="H30" s="98"/>
      <c r="I30" s="81"/>
    </row>
    <row r="31" spans="1:9" x14ac:dyDescent="0.2">
      <c r="A31" s="95"/>
      <c r="B31" s="88"/>
      <c r="C31" s="89"/>
      <c r="D31" s="90"/>
      <c r="E31" s="91"/>
      <c r="F31" s="91"/>
      <c r="G31" s="92"/>
      <c r="H31" s="98"/>
      <c r="I31" s="99"/>
    </row>
    <row r="32" spans="1:9" x14ac:dyDescent="0.2">
      <c r="A32" s="95"/>
      <c r="B32" s="88"/>
      <c r="C32" s="89"/>
      <c r="D32" s="101"/>
      <c r="E32" s="101"/>
      <c r="F32" s="102"/>
      <c r="G32" s="80"/>
      <c r="H32" s="98"/>
      <c r="I32" s="81"/>
    </row>
    <row r="33" spans="1:9" x14ac:dyDescent="0.2">
      <c r="A33" s="95"/>
      <c r="B33" s="88"/>
      <c r="C33" s="89"/>
      <c r="D33" s="90"/>
      <c r="E33" s="91"/>
      <c r="F33" s="102"/>
      <c r="G33" s="92"/>
      <c r="H33" s="98"/>
      <c r="I33" s="81"/>
    </row>
  </sheetData>
  <mergeCells count="2">
    <mergeCell ref="A1:H1"/>
    <mergeCell ref="A2:H2"/>
  </mergeCells>
  <pageMargins left="0.41" right="0.3" top="0.44" bottom="0.21" header="0.3" footer="0.16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047E-2737-4E32-80E8-D5FCB9FE34A0}">
  <sheetPr>
    <pageSetUpPr fitToPage="1"/>
  </sheetPr>
  <dimension ref="A1:Q16"/>
  <sheetViews>
    <sheetView zoomScale="85" zoomScaleNormal="85" workbookViewId="0">
      <pane ySplit="1" topLeftCell="A12" activePane="bottomLeft" state="frozen"/>
      <selection pane="bottomLeft" activeCell="N16" sqref="N16"/>
    </sheetView>
  </sheetViews>
  <sheetFormatPr defaultColWidth="8.85546875" defaultRowHeight="12.75" x14ac:dyDescent="0.2"/>
  <cols>
    <col min="1" max="1" width="4.42578125" style="130" customWidth="1"/>
    <col min="2" max="2" width="12.140625" style="131" customWidth="1"/>
    <col min="3" max="3" width="6.85546875" style="130" customWidth="1"/>
    <col min="4" max="4" width="5.85546875" style="130" customWidth="1"/>
    <col min="5" max="6" width="8.42578125" style="131" customWidth="1"/>
    <col min="7" max="7" width="17.28515625" style="131" customWidth="1"/>
    <col min="8" max="8" width="11.28515625" style="131" customWidth="1"/>
    <col min="9" max="9" width="35.28515625" customWidth="1"/>
    <col min="10" max="11" width="19.85546875" customWidth="1"/>
    <col min="12" max="12" width="21.42578125" customWidth="1"/>
    <col min="13" max="13" width="18.85546875" customWidth="1"/>
    <col min="14" max="14" width="17.85546875" customWidth="1"/>
    <col min="15" max="15" width="12.42578125" customWidth="1"/>
    <col min="16" max="16" width="25.42578125" customWidth="1"/>
    <col min="17" max="17" width="8.85546875" style="123"/>
  </cols>
  <sheetData>
    <row r="1" spans="1:16" ht="30" x14ac:dyDescent="0.2">
      <c r="A1" s="119" t="s">
        <v>14</v>
      </c>
      <c r="B1" s="120" t="str">
        <f>[1]Schedule!B4</f>
        <v>Date</v>
      </c>
      <c r="C1" s="119" t="str">
        <f>[1]Schedule!C4</f>
        <v>Day</v>
      </c>
      <c r="D1" s="121" t="s">
        <v>105</v>
      </c>
      <c r="E1" s="122" t="str">
        <f>[1]Schedule!E4</f>
        <v>STA</v>
      </c>
      <c r="F1" s="122" t="str">
        <f>[1]Schedule!F4</f>
        <v>STD</v>
      </c>
      <c r="G1" s="122" t="str">
        <f>[1]Schedule!G4</f>
        <v>Port</v>
      </c>
      <c r="H1" s="122" t="str">
        <f>[1]Schedule!H4</f>
        <v>Port Code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13</v>
      </c>
    </row>
    <row r="2" spans="1:16" ht="72" customHeight="1" x14ac:dyDescent="0.2">
      <c r="A2" s="124">
        <f>Schedule!A5</f>
        <v>1</v>
      </c>
      <c r="B2" s="125">
        <f>Schedule!B5</f>
        <v>45723</v>
      </c>
      <c r="C2" s="126">
        <f>Schedule!C5</f>
        <v>45723</v>
      </c>
      <c r="D2" s="127" t="str">
        <f>Schedule!D5</f>
        <v>B</v>
      </c>
      <c r="E2" s="132" t="str">
        <f>Schedule!E5</f>
        <v>07:30</v>
      </c>
      <c r="F2" s="132" t="str">
        <f>Schedule!F5</f>
        <v>-</v>
      </c>
      <c r="G2" s="125" t="str">
        <f>Schedule!G5</f>
        <v>SAN ANTONIO</v>
      </c>
      <c r="H2" s="125" t="str">
        <f>Schedule!H5</f>
        <v>CLSAI</v>
      </c>
      <c r="I2" s="202" t="s">
        <v>116</v>
      </c>
      <c r="J2" s="200" t="s">
        <v>125</v>
      </c>
      <c r="K2" s="128" t="s">
        <v>2</v>
      </c>
      <c r="L2" s="200" t="s">
        <v>143</v>
      </c>
      <c r="M2" s="200" t="s">
        <v>283</v>
      </c>
      <c r="N2" s="129"/>
      <c r="O2" s="203" t="s">
        <v>372</v>
      </c>
      <c r="P2" s="200" t="s">
        <v>142</v>
      </c>
    </row>
    <row r="3" spans="1:16" ht="72" customHeight="1" x14ac:dyDescent="0.2">
      <c r="A3" s="124">
        <f>Schedule!A6</f>
        <v>2</v>
      </c>
      <c r="B3" s="125">
        <f>Schedule!B6</f>
        <v>45724</v>
      </c>
      <c r="C3" s="126">
        <f>Schedule!C6</f>
        <v>45724</v>
      </c>
      <c r="D3" s="127" t="str">
        <f>Schedule!D6</f>
        <v>B</v>
      </c>
      <c r="E3" s="132" t="str">
        <f>Schedule!E6</f>
        <v>-</v>
      </c>
      <c r="F3" s="132" t="str">
        <f>Schedule!F6</f>
        <v>18:00</v>
      </c>
      <c r="G3" s="125" t="str">
        <f>Schedule!G6</f>
        <v>San Antonio</v>
      </c>
      <c r="H3" s="125" t="str">
        <f>Schedule!H6</f>
        <v>CLSAI</v>
      </c>
      <c r="I3" s="200"/>
      <c r="J3" s="201"/>
      <c r="K3" s="128" t="s">
        <v>2</v>
      </c>
      <c r="L3" s="201"/>
      <c r="M3" s="201"/>
      <c r="N3" s="129"/>
      <c r="O3" s="204"/>
      <c r="P3" s="201"/>
    </row>
    <row r="4" spans="1:16" ht="72" customHeight="1" x14ac:dyDescent="0.2">
      <c r="A4" s="124">
        <f>Schedule!A7</f>
        <v>3</v>
      </c>
      <c r="B4" s="125">
        <f>Schedule!B7</f>
        <v>45725</v>
      </c>
      <c r="C4" s="126">
        <f>Schedule!C7</f>
        <v>45725</v>
      </c>
      <c r="D4" s="127" t="str">
        <f>Schedule!D7</f>
        <v>B</v>
      </c>
      <c r="E4" s="132" t="str">
        <f>Schedule!E7</f>
        <v>12:00</v>
      </c>
      <c r="F4" s="132" t="str">
        <f>Schedule!F7</f>
        <v>22:00</v>
      </c>
      <c r="G4" s="125" t="str">
        <f>Schedule!G7</f>
        <v>Coquimbo / La Serena</v>
      </c>
      <c r="H4" s="125" t="str">
        <f>Schedule!H7</f>
        <v>CLCQQ</v>
      </c>
      <c r="I4" s="201"/>
      <c r="J4" s="129" t="s">
        <v>126</v>
      </c>
      <c r="K4" s="128" t="s">
        <v>2</v>
      </c>
      <c r="L4" s="129" t="s">
        <v>144</v>
      </c>
      <c r="M4" s="129" t="s">
        <v>284</v>
      </c>
      <c r="N4" s="129"/>
      <c r="O4" s="204"/>
      <c r="P4" s="129" t="s">
        <v>139</v>
      </c>
    </row>
    <row r="5" spans="1:16" s="123" customFormat="1" ht="72" customHeight="1" x14ac:dyDescent="0.2">
      <c r="A5" s="124">
        <f>Schedule!A10</f>
        <v>6</v>
      </c>
      <c r="B5" s="125">
        <f>Schedule!B10</f>
        <v>45728</v>
      </c>
      <c r="C5" s="126">
        <f>Schedule!C10</f>
        <v>45728</v>
      </c>
      <c r="D5" s="127" t="str">
        <f>Schedule!D10</f>
        <v>B</v>
      </c>
      <c r="E5" s="132" t="str">
        <f>Schedule!E10</f>
        <v>07:00</v>
      </c>
      <c r="F5" s="132" t="str">
        <f>Schedule!F10</f>
        <v>21:00</v>
      </c>
      <c r="G5" s="125" t="str">
        <f>Schedule!G10</f>
        <v>Matarani</v>
      </c>
      <c r="H5" s="125" t="str">
        <f>Schedule!H10</f>
        <v>PEMRI</v>
      </c>
      <c r="I5" s="207" t="s">
        <v>117</v>
      </c>
      <c r="J5" s="129" t="s">
        <v>127</v>
      </c>
      <c r="K5" s="128" t="s">
        <v>2</v>
      </c>
      <c r="L5" s="129" t="s">
        <v>145</v>
      </c>
      <c r="M5" s="129" t="s">
        <v>285</v>
      </c>
      <c r="N5" s="190"/>
      <c r="O5" s="205" t="s">
        <v>373</v>
      </c>
      <c r="P5" s="129" t="s">
        <v>140</v>
      </c>
    </row>
    <row r="6" spans="1:16" s="123" customFormat="1" ht="72" customHeight="1" x14ac:dyDescent="0.2">
      <c r="A6" s="124">
        <f>Schedule!A12</f>
        <v>8</v>
      </c>
      <c r="B6" s="125">
        <f>Schedule!B12</f>
        <v>45730</v>
      </c>
      <c r="C6" s="126">
        <f>Schedule!C12</f>
        <v>45730</v>
      </c>
      <c r="D6" s="127" t="str">
        <f>Schedule!D12</f>
        <v>B</v>
      </c>
      <c r="E6" s="132" t="str">
        <f>Schedule!E12</f>
        <v>07:30</v>
      </c>
      <c r="F6" s="132" t="str">
        <f>Schedule!F12</f>
        <v>-</v>
      </c>
      <c r="G6" s="125" t="str">
        <f>Schedule!G12</f>
        <v>Callao / Lima</v>
      </c>
      <c r="H6" s="125" t="str">
        <f>Schedule!H12</f>
        <v>PECLL</v>
      </c>
      <c r="I6" s="207"/>
      <c r="J6" s="202" t="s">
        <v>128</v>
      </c>
      <c r="K6" s="128" t="s">
        <v>2</v>
      </c>
      <c r="L6" s="202" t="s">
        <v>146</v>
      </c>
      <c r="M6" s="200" t="s">
        <v>286</v>
      </c>
      <c r="N6" s="190"/>
      <c r="O6" s="209"/>
      <c r="P6" s="202" t="s">
        <v>140</v>
      </c>
    </row>
    <row r="7" spans="1:16" s="123" customFormat="1" ht="72" customHeight="1" x14ac:dyDescent="0.2">
      <c r="A7" s="124">
        <f>Schedule!A13</f>
        <v>9</v>
      </c>
      <c r="B7" s="125">
        <f>Schedule!B13</f>
        <v>45731</v>
      </c>
      <c r="C7" s="126">
        <f>Schedule!C13</f>
        <v>45731</v>
      </c>
      <c r="D7" s="127" t="str">
        <f>Schedule!D13</f>
        <v>B</v>
      </c>
      <c r="E7" s="132" t="str">
        <f>Schedule!E13</f>
        <v>-</v>
      </c>
      <c r="F7" s="132" t="str">
        <f>Schedule!F13</f>
        <v>13:00</v>
      </c>
      <c r="G7" s="125" t="str">
        <f>Schedule!G13</f>
        <v>Callao / Lima</v>
      </c>
      <c r="H7" s="125" t="str">
        <f>Schedule!H13</f>
        <v>PECLL</v>
      </c>
      <c r="I7" s="207"/>
      <c r="J7" s="201"/>
      <c r="K7" s="128" t="s">
        <v>2</v>
      </c>
      <c r="L7" s="201"/>
      <c r="M7" s="201"/>
      <c r="N7" s="190"/>
      <c r="O7" s="209"/>
      <c r="P7" s="201"/>
    </row>
    <row r="8" spans="1:16" s="123" customFormat="1" ht="72" customHeight="1" x14ac:dyDescent="0.2">
      <c r="A8" s="124">
        <f>Schedule!A14</f>
        <v>10</v>
      </c>
      <c r="B8" s="125">
        <f>Schedule!B14</f>
        <v>45732</v>
      </c>
      <c r="C8" s="126">
        <f>Schedule!C14</f>
        <v>45732</v>
      </c>
      <c r="D8" s="127" t="str">
        <f>Schedule!D14</f>
        <v>B</v>
      </c>
      <c r="E8" s="132" t="str">
        <f>Schedule!E14</f>
        <v>08:30</v>
      </c>
      <c r="F8" s="132" t="str">
        <f>Schedule!F14</f>
        <v>18:00</v>
      </c>
      <c r="G8" s="125" t="str">
        <f>Schedule!G14</f>
        <v>Salaverry / Trujillo</v>
      </c>
      <c r="H8" s="125" t="str">
        <f>Schedule!H14</f>
        <v>PESVY</v>
      </c>
      <c r="I8" s="207"/>
      <c r="J8" s="129" t="s">
        <v>129</v>
      </c>
      <c r="K8" s="128" t="s">
        <v>2</v>
      </c>
      <c r="L8" s="129" t="s">
        <v>147</v>
      </c>
      <c r="M8" s="129" t="s">
        <v>283</v>
      </c>
      <c r="N8" s="129"/>
      <c r="O8" s="210"/>
      <c r="P8" s="129" t="s">
        <v>140</v>
      </c>
    </row>
    <row r="9" spans="1:16" s="123" customFormat="1" ht="72" customHeight="1" x14ac:dyDescent="0.2">
      <c r="A9" s="124">
        <f>Schedule!A16</f>
        <v>12</v>
      </c>
      <c r="B9" s="125">
        <f>Schedule!B16</f>
        <v>45734</v>
      </c>
      <c r="C9" s="126">
        <f>Schedule!C16</f>
        <v>45734</v>
      </c>
      <c r="D9" s="127" t="str">
        <f>Schedule!D16</f>
        <v>B</v>
      </c>
      <c r="E9" s="132" t="str">
        <f>Schedule!E16</f>
        <v>08:00</v>
      </c>
      <c r="F9" s="132" t="str">
        <f>Schedule!F16</f>
        <v>18:00</v>
      </c>
      <c r="G9" s="125" t="str">
        <f>Schedule!G16</f>
        <v>Guayaquil</v>
      </c>
      <c r="H9" s="125" t="str">
        <f>Schedule!H16</f>
        <v>ECGYE</v>
      </c>
      <c r="I9" s="208" t="s">
        <v>118</v>
      </c>
      <c r="J9" s="129" t="s">
        <v>130</v>
      </c>
      <c r="K9" s="128" t="s">
        <v>2</v>
      </c>
      <c r="L9" s="129" t="s">
        <v>148</v>
      </c>
      <c r="M9" s="129" t="s">
        <v>287</v>
      </c>
      <c r="N9" s="129"/>
      <c r="O9" s="205" t="s">
        <v>374</v>
      </c>
      <c r="P9" s="129" t="s">
        <v>137</v>
      </c>
    </row>
    <row r="10" spans="1:16" s="123" customFormat="1" ht="72" customHeight="1" x14ac:dyDescent="0.2">
      <c r="A10" s="124">
        <f>Schedule!A17</f>
        <v>13</v>
      </c>
      <c r="B10" s="125">
        <f>Schedule!B17</f>
        <v>45735</v>
      </c>
      <c r="C10" s="126">
        <f>Schedule!C17</f>
        <v>45735</v>
      </c>
      <c r="D10" s="127" t="str">
        <f>Schedule!D17</f>
        <v>B</v>
      </c>
      <c r="E10" s="132" t="str">
        <f>Schedule!E17</f>
        <v>08:30</v>
      </c>
      <c r="F10" s="132" t="str">
        <f>Schedule!F17</f>
        <v>18:00</v>
      </c>
      <c r="G10" s="125" t="str">
        <f>Schedule!G17</f>
        <v>Manta</v>
      </c>
      <c r="H10" s="125" t="str">
        <f>Schedule!H17</f>
        <v>ECMEC</v>
      </c>
      <c r="I10" s="208"/>
      <c r="J10" s="129" t="s">
        <v>131</v>
      </c>
      <c r="K10" s="128" t="s">
        <v>2</v>
      </c>
      <c r="L10" s="129" t="s">
        <v>154</v>
      </c>
      <c r="M10" s="129" t="s">
        <v>283</v>
      </c>
      <c r="N10" s="129"/>
      <c r="O10" s="206"/>
      <c r="P10" s="129" t="s">
        <v>137</v>
      </c>
    </row>
    <row r="11" spans="1:16" s="123" customFormat="1" ht="72" customHeight="1" x14ac:dyDescent="0.2">
      <c r="A11" s="124">
        <f>Schedule!A19</f>
        <v>15</v>
      </c>
      <c r="B11" s="125">
        <f>Schedule!B19</f>
        <v>45737</v>
      </c>
      <c r="C11" s="126">
        <f>Schedule!C19</f>
        <v>45737</v>
      </c>
      <c r="D11" s="127" t="str">
        <f>Schedule!D19</f>
        <v>B</v>
      </c>
      <c r="E11" s="132" t="str">
        <f>Schedule!E19</f>
        <v>12:00</v>
      </c>
      <c r="F11" s="132" t="str">
        <f>Schedule!F19</f>
        <v>20:00</v>
      </c>
      <c r="G11" s="125" t="str">
        <f>Schedule!G19</f>
        <v>Fuerte Amador / Panama-City</v>
      </c>
      <c r="H11" s="125" t="str">
        <f>Schedule!H19</f>
        <v>PAPTY</v>
      </c>
      <c r="I11" s="129" t="s">
        <v>119</v>
      </c>
      <c r="J11" s="129" t="s">
        <v>132</v>
      </c>
      <c r="K11" s="128" t="s">
        <v>2</v>
      </c>
      <c r="L11" s="129" t="s">
        <v>149</v>
      </c>
      <c r="M11" s="129" t="s">
        <v>155</v>
      </c>
      <c r="N11" s="129"/>
      <c r="O11" s="205" t="s">
        <v>375</v>
      </c>
      <c r="P11" s="129" t="s">
        <v>138</v>
      </c>
    </row>
    <row r="12" spans="1:16" s="123" customFormat="1" ht="72" customHeight="1" x14ac:dyDescent="0.2">
      <c r="A12" s="124">
        <f>Schedule!A21</f>
        <v>17</v>
      </c>
      <c r="B12" s="125">
        <f>Schedule!B21</f>
        <v>45739</v>
      </c>
      <c r="C12" s="126">
        <f>Schedule!C21</f>
        <v>45739</v>
      </c>
      <c r="D12" s="127" t="str">
        <f>Schedule!D21</f>
        <v>A</v>
      </c>
      <c r="E12" s="132" t="str">
        <f>Schedule!E21</f>
        <v>07:00</v>
      </c>
      <c r="F12" s="132" t="str">
        <f>Schedule!F21</f>
        <v>15:00</v>
      </c>
      <c r="G12" s="125" t="str">
        <f>Schedule!G21</f>
        <v>San Blas Inseln</v>
      </c>
      <c r="H12" s="125" t="str">
        <f>Schedule!H21</f>
        <v>PAXXX</v>
      </c>
      <c r="I12" s="129" t="s">
        <v>122</v>
      </c>
      <c r="J12" s="129" t="s">
        <v>113</v>
      </c>
      <c r="K12" s="128" t="s">
        <v>2</v>
      </c>
      <c r="L12" s="129" t="s">
        <v>150</v>
      </c>
      <c r="M12" s="129" t="s">
        <v>2</v>
      </c>
      <c r="N12" s="129"/>
      <c r="O12" s="206"/>
      <c r="P12" s="129" t="s">
        <v>2</v>
      </c>
    </row>
    <row r="13" spans="1:16" s="123" customFormat="1" ht="72" customHeight="1" x14ac:dyDescent="0.2">
      <c r="A13" s="124">
        <f>Schedule!A22</f>
        <v>18</v>
      </c>
      <c r="B13" s="125">
        <f>Schedule!B22</f>
        <v>45740</v>
      </c>
      <c r="C13" s="126">
        <f>Schedule!C22</f>
        <v>45740</v>
      </c>
      <c r="D13" s="127" t="str">
        <f>Schedule!D22</f>
        <v>B</v>
      </c>
      <c r="E13" s="132" t="str">
        <f>Schedule!E22</f>
        <v>08:00</v>
      </c>
      <c r="F13" s="132" t="str">
        <f>Schedule!F22</f>
        <v>23:00</v>
      </c>
      <c r="G13" s="125" t="str">
        <f>Schedule!G22</f>
        <v>Cartagena de Indias</v>
      </c>
      <c r="H13" s="125" t="str">
        <f>Schedule!H22</f>
        <v>COCTG</v>
      </c>
      <c r="I13" s="129" t="s">
        <v>120</v>
      </c>
      <c r="J13" s="129" t="s">
        <v>133</v>
      </c>
      <c r="K13" s="128" t="s">
        <v>2</v>
      </c>
      <c r="L13" s="129" t="s">
        <v>152</v>
      </c>
      <c r="M13" s="129" t="s">
        <v>2</v>
      </c>
      <c r="N13" s="129"/>
      <c r="O13" s="191" t="s">
        <v>376</v>
      </c>
      <c r="P13" s="129"/>
    </row>
    <row r="14" spans="1:16" s="123" customFormat="1" ht="72" customHeight="1" x14ac:dyDescent="0.2">
      <c r="A14" s="124">
        <f>Schedule!A24</f>
        <v>20</v>
      </c>
      <c r="B14" s="125">
        <f>Schedule!B24</f>
        <v>45742</v>
      </c>
      <c r="C14" s="126">
        <f>Schedule!C24</f>
        <v>45742</v>
      </c>
      <c r="D14" s="127" t="str">
        <f>Schedule!D24</f>
        <v>B</v>
      </c>
      <c r="E14" s="132" t="str">
        <f>Schedule!E24</f>
        <v>08:00</v>
      </c>
      <c r="F14" s="132" t="str">
        <f>Schedule!F24</f>
        <v>23:00</v>
      </c>
      <c r="G14" s="125" t="str">
        <f>Schedule!G24</f>
        <v>Oranjestad / Aruba</v>
      </c>
      <c r="H14" s="125" t="str">
        <f>Schedule!H24</f>
        <v>AWAUA</v>
      </c>
      <c r="I14" s="129" t="s">
        <v>121</v>
      </c>
      <c r="J14" s="129" t="s">
        <v>134</v>
      </c>
      <c r="K14" s="128" t="s">
        <v>337</v>
      </c>
      <c r="L14" s="129" t="s">
        <v>151</v>
      </c>
      <c r="M14" s="129" t="s">
        <v>2</v>
      </c>
      <c r="N14" s="129"/>
      <c r="O14" s="191">
        <v>0.7</v>
      </c>
      <c r="P14" s="129"/>
    </row>
    <row r="15" spans="1:16" s="123" customFormat="1" ht="72" customHeight="1" x14ac:dyDescent="0.2">
      <c r="A15" s="124">
        <f>Schedule!A25</f>
        <v>21</v>
      </c>
      <c r="B15" s="125">
        <f>Schedule!B25</f>
        <v>45743</v>
      </c>
      <c r="C15" s="126">
        <f>Schedule!C25</f>
        <v>45743</v>
      </c>
      <c r="D15" s="127" t="str">
        <f>Schedule!D25</f>
        <v>B</v>
      </c>
      <c r="E15" s="132" t="str">
        <f>Schedule!E25</f>
        <v>08:00</v>
      </c>
      <c r="F15" s="132" t="str">
        <f>Schedule!F25</f>
        <v>23:00</v>
      </c>
      <c r="G15" s="125" t="str">
        <f>Schedule!G25</f>
        <v>Willemstad / Curaçao</v>
      </c>
      <c r="H15" s="125" t="str">
        <f>Schedule!H25</f>
        <v>CWWIL</v>
      </c>
      <c r="I15" s="129" t="s">
        <v>123</v>
      </c>
      <c r="J15" s="129" t="s">
        <v>135</v>
      </c>
      <c r="K15" s="128" t="s">
        <v>2</v>
      </c>
      <c r="L15" s="129" t="s">
        <v>153</v>
      </c>
      <c r="M15" s="129" t="s">
        <v>2</v>
      </c>
      <c r="N15" s="197" t="s">
        <v>386</v>
      </c>
      <c r="O15" s="191">
        <v>1.17</v>
      </c>
      <c r="P15" s="129"/>
    </row>
    <row r="16" spans="1:16" s="123" customFormat="1" ht="72" customHeight="1" x14ac:dyDescent="0.2">
      <c r="A16" s="124" t="str">
        <f>Schedule!A27</f>
        <v>-</v>
      </c>
      <c r="B16" s="125">
        <f>Schedule!B27</f>
        <v>45745</v>
      </c>
      <c r="C16" s="126">
        <f>Schedule!C27</f>
        <v>45745</v>
      </c>
      <c r="D16" s="127" t="str">
        <f>Schedule!D27</f>
        <v>B</v>
      </c>
      <c r="E16" s="132" t="str">
        <f>Schedule!E27</f>
        <v>08:00</v>
      </c>
      <c r="F16" s="132" t="str">
        <f>Schedule!F27</f>
        <v>-</v>
      </c>
      <c r="G16" s="125" t="str">
        <f>Schedule!G27</f>
        <v>SANTO DOMINGO</v>
      </c>
      <c r="H16" s="125" t="str">
        <f>Schedule!H27</f>
        <v>DOSDQ</v>
      </c>
      <c r="I16" s="129" t="s">
        <v>124</v>
      </c>
      <c r="J16" s="129" t="s">
        <v>136</v>
      </c>
      <c r="K16" s="128" t="s">
        <v>2</v>
      </c>
      <c r="L16" s="129" t="s">
        <v>114</v>
      </c>
      <c r="M16" s="129"/>
      <c r="N16" s="129"/>
      <c r="O16" s="191">
        <v>1.19</v>
      </c>
      <c r="P16" s="129" t="s">
        <v>141</v>
      </c>
    </row>
  </sheetData>
  <sheetProtection formatColumns="0" formatRows="0" selectLockedCells="1" sort="0" autoFilter="0"/>
  <autoFilter ref="A1:P11" xr:uid="{689437D9-0936-4D39-8CC0-6D899B928D87}"/>
  <mergeCells count="15">
    <mergeCell ref="O11:O12"/>
    <mergeCell ref="P6:P7"/>
    <mergeCell ref="L6:L7"/>
    <mergeCell ref="I5:I8"/>
    <mergeCell ref="I9:I10"/>
    <mergeCell ref="J6:J7"/>
    <mergeCell ref="M6:M7"/>
    <mergeCell ref="O5:O8"/>
    <mergeCell ref="O9:O10"/>
    <mergeCell ref="P2:P3"/>
    <mergeCell ref="I2:I4"/>
    <mergeCell ref="J2:J3"/>
    <mergeCell ref="L2:L3"/>
    <mergeCell ref="M2:M3"/>
    <mergeCell ref="O2:O4"/>
  </mergeCells>
  <pageMargins left="0.23622047244094491" right="0.23622047244094491" top="0.74803149606299213" bottom="0.74803149606299213" header="0.31496062992125984" footer="0.31496062992125984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N24"/>
  <sheetViews>
    <sheetView zoomScale="90" zoomScaleNormal="90" workbookViewId="0">
      <selection activeCell="J4" sqref="J4"/>
    </sheetView>
  </sheetViews>
  <sheetFormatPr defaultRowHeight="12.75" x14ac:dyDescent="0.2"/>
  <cols>
    <col min="1" max="1" width="6.140625" style="4" customWidth="1"/>
    <col min="2" max="2" width="13.42578125" style="4" customWidth="1"/>
    <col min="3" max="4" width="8.28515625" style="4" customWidth="1"/>
    <col min="5" max="5" width="15.140625" style="4" customWidth="1"/>
    <col min="6" max="6" width="12.5703125" style="4" customWidth="1"/>
    <col min="7" max="7" width="34.85546875" style="6" customWidth="1"/>
    <col min="8" max="8" width="10.140625" style="4" customWidth="1"/>
    <col min="9" max="9" width="25.5703125" style="4" customWidth="1"/>
    <col min="10" max="10" width="22.85546875" style="4" customWidth="1"/>
    <col min="11" max="11" width="27.85546875" style="4" customWidth="1"/>
    <col min="14" max="14" width="31.140625" customWidth="1"/>
  </cols>
  <sheetData>
    <row r="1" spans="1:14" ht="45" x14ac:dyDescent="0.2">
      <c r="A1" s="1" t="s">
        <v>14</v>
      </c>
      <c r="B1" s="1" t="str">
        <f>Schedule!B4</f>
        <v>Date</v>
      </c>
      <c r="C1" s="2" t="str">
        <f>Schedule!C4</f>
        <v>Day</v>
      </c>
      <c r="D1" s="3" t="str">
        <f>Schedule!D4</f>
        <v>A/B/C</v>
      </c>
      <c r="E1" s="3" t="str">
        <f>Schedule!E4</f>
        <v>STA</v>
      </c>
      <c r="F1" s="3" t="str">
        <f>Schedule!F4</f>
        <v>STD</v>
      </c>
      <c r="G1" s="3" t="str">
        <f>Schedule!G4</f>
        <v>Port</v>
      </c>
      <c r="H1" s="3" t="str">
        <f>Schedule!H4</f>
        <v>Port Code</v>
      </c>
      <c r="I1" s="3" t="s">
        <v>11</v>
      </c>
      <c r="J1" s="3" t="s">
        <v>12</v>
      </c>
      <c r="K1" s="3" t="s">
        <v>13</v>
      </c>
    </row>
    <row r="2" spans="1:14" s="5" customFormat="1" ht="24.95" customHeight="1" x14ac:dyDescent="0.2">
      <c r="A2" s="25">
        <f>Schedule!A5</f>
        <v>1</v>
      </c>
      <c r="B2" s="32">
        <v>45723</v>
      </c>
      <c r="C2" s="33">
        <v>45723</v>
      </c>
      <c r="D2" s="34" t="s">
        <v>8</v>
      </c>
      <c r="E2" s="27" t="s">
        <v>2</v>
      </c>
      <c r="F2" s="27" t="s">
        <v>2</v>
      </c>
      <c r="G2" s="36" t="s">
        <v>35</v>
      </c>
      <c r="H2" s="26" t="str">
        <f>Schedule!H5</f>
        <v>CLSAI</v>
      </c>
      <c r="I2" s="11"/>
      <c r="J2" s="11"/>
      <c r="K2" s="7"/>
    </row>
    <row r="3" spans="1:14" ht="29.25" customHeight="1" x14ac:dyDescent="0.2">
      <c r="A3" s="12">
        <f>Schedule!A6</f>
        <v>2</v>
      </c>
      <c r="B3" s="37">
        <v>45724</v>
      </c>
      <c r="C3" s="38">
        <v>45724</v>
      </c>
      <c r="D3" s="39" t="s">
        <v>8</v>
      </c>
      <c r="E3" s="28"/>
      <c r="F3" s="28" t="s">
        <v>0</v>
      </c>
      <c r="G3" s="41" t="s">
        <v>35</v>
      </c>
      <c r="H3" s="14" t="str">
        <f>Schedule!H6</f>
        <v>CLSAI</v>
      </c>
      <c r="I3" s="66" t="s">
        <v>63</v>
      </c>
      <c r="J3" s="9" t="s">
        <v>52</v>
      </c>
      <c r="K3" s="58" t="s">
        <v>67</v>
      </c>
      <c r="N3" s="9" t="s">
        <v>15</v>
      </c>
    </row>
    <row r="4" spans="1:14" ht="24.95" customHeight="1" x14ac:dyDescent="0.2">
      <c r="A4" s="13">
        <f>Schedule!A7</f>
        <v>3</v>
      </c>
      <c r="B4" s="42">
        <v>45725</v>
      </c>
      <c r="C4" s="43">
        <v>45725</v>
      </c>
      <c r="D4" s="34" t="s">
        <v>8</v>
      </c>
      <c r="E4" s="29" t="s">
        <v>21</v>
      </c>
      <c r="F4" s="29" t="s">
        <v>37</v>
      </c>
      <c r="G4" s="36" t="s">
        <v>36</v>
      </c>
      <c r="H4" s="15" t="str">
        <f>Schedule!H7</f>
        <v>CLCQQ</v>
      </c>
      <c r="I4" s="56" t="s">
        <v>52</v>
      </c>
      <c r="J4" s="8"/>
      <c r="K4" s="8"/>
      <c r="N4" s="8" t="s">
        <v>16</v>
      </c>
    </row>
    <row r="5" spans="1:14" ht="24.95" customHeight="1" x14ac:dyDescent="0.2">
      <c r="A5" s="12">
        <f>Schedule!A8</f>
        <v>4</v>
      </c>
      <c r="B5" s="37">
        <v>45726</v>
      </c>
      <c r="C5" s="38">
        <v>45726</v>
      </c>
      <c r="D5" s="39" t="s">
        <v>2</v>
      </c>
      <c r="E5" s="28" t="s">
        <v>2</v>
      </c>
      <c r="F5" s="28" t="s">
        <v>2</v>
      </c>
      <c r="G5" s="44" t="s">
        <v>30</v>
      </c>
      <c r="H5" s="14" t="str">
        <f>Schedule!H8</f>
        <v>-</v>
      </c>
      <c r="I5" s="9"/>
      <c r="J5" s="9"/>
      <c r="K5" s="9"/>
      <c r="N5" s="9" t="s">
        <v>17</v>
      </c>
    </row>
    <row r="6" spans="1:14" ht="24.95" customHeight="1" x14ac:dyDescent="0.2">
      <c r="A6" s="13">
        <f>Schedule!A9</f>
        <v>5</v>
      </c>
      <c r="B6" s="32">
        <v>45727</v>
      </c>
      <c r="C6" s="33">
        <v>45727</v>
      </c>
      <c r="D6" s="34" t="s">
        <v>2</v>
      </c>
      <c r="E6" s="27" t="s">
        <v>2</v>
      </c>
      <c r="F6" s="27" t="s">
        <v>2</v>
      </c>
      <c r="G6" s="54" t="s">
        <v>30</v>
      </c>
      <c r="H6" s="15" t="str">
        <f>Schedule!H9</f>
        <v>-</v>
      </c>
      <c r="I6" s="10"/>
      <c r="J6" s="10"/>
      <c r="K6" s="10"/>
      <c r="N6" s="10" t="s">
        <v>18</v>
      </c>
    </row>
    <row r="7" spans="1:14" ht="45" customHeight="1" x14ac:dyDescent="0.2">
      <c r="A7" s="12">
        <f>Schedule!A10</f>
        <v>6</v>
      </c>
      <c r="B7" s="37">
        <v>45728</v>
      </c>
      <c r="C7" s="38">
        <v>45728</v>
      </c>
      <c r="D7" s="39" t="s">
        <v>8</v>
      </c>
      <c r="E7" s="64">
        <v>0.29166666666666669</v>
      </c>
      <c r="F7" s="28" t="s">
        <v>32</v>
      </c>
      <c r="G7" s="41" t="s">
        <v>38</v>
      </c>
      <c r="H7" s="14" t="str">
        <f>Schedule!H10</f>
        <v>PEMRI</v>
      </c>
      <c r="I7" s="57" t="s">
        <v>68</v>
      </c>
      <c r="J7" s="9"/>
      <c r="K7" s="9"/>
      <c r="N7" s="9" t="s">
        <v>19</v>
      </c>
    </row>
    <row r="8" spans="1:14" s="19" customFormat="1" ht="33.75" customHeight="1" x14ac:dyDescent="0.2">
      <c r="A8" s="13">
        <f>Schedule!A11</f>
        <v>7</v>
      </c>
      <c r="B8" s="35">
        <v>45729</v>
      </c>
      <c r="C8" s="45">
        <v>45729</v>
      </c>
      <c r="D8" s="34" t="s">
        <v>2</v>
      </c>
      <c r="E8" s="27" t="s">
        <v>2</v>
      </c>
      <c r="F8" s="27" t="s">
        <v>2</v>
      </c>
      <c r="G8" s="54" t="s">
        <v>30</v>
      </c>
      <c r="H8" s="15" t="str">
        <f>Schedule!H11</f>
        <v>-</v>
      </c>
      <c r="I8" s="67" t="s">
        <v>64</v>
      </c>
      <c r="J8" s="17"/>
      <c r="K8" s="18"/>
    </row>
    <row r="9" spans="1:14" s="21" customFormat="1" ht="29.25" customHeight="1" x14ac:dyDescent="0.2">
      <c r="A9" s="22">
        <f>Schedule!A12</f>
        <v>8</v>
      </c>
      <c r="B9" s="40">
        <v>45730</v>
      </c>
      <c r="C9" s="46">
        <v>45730</v>
      </c>
      <c r="D9" s="39" t="s">
        <v>8</v>
      </c>
      <c r="E9" s="62" t="s">
        <v>60</v>
      </c>
      <c r="F9" s="30" t="s">
        <v>2</v>
      </c>
      <c r="G9" s="48" t="s">
        <v>39</v>
      </c>
      <c r="H9" s="23" t="str">
        <f>Schedule!H12</f>
        <v>PECLL</v>
      </c>
      <c r="I9" s="57" t="s">
        <v>53</v>
      </c>
      <c r="J9" s="9" t="s">
        <v>61</v>
      </c>
      <c r="K9" s="58" t="s">
        <v>57</v>
      </c>
    </row>
    <row r="10" spans="1:14" s="21" customFormat="1" ht="60.75" customHeight="1" x14ac:dyDescent="0.2">
      <c r="A10" s="13">
        <f>Schedule!A13</f>
        <v>9</v>
      </c>
      <c r="B10" s="35">
        <v>45731</v>
      </c>
      <c r="C10" s="45">
        <v>45731</v>
      </c>
      <c r="D10" s="49" t="s">
        <v>8</v>
      </c>
      <c r="E10" s="29" t="s">
        <v>2</v>
      </c>
      <c r="F10" s="31" t="s">
        <v>40</v>
      </c>
      <c r="G10" s="51" t="s">
        <v>39</v>
      </c>
      <c r="H10" s="15" t="str">
        <f>Schedule!H13</f>
        <v>PECLL</v>
      </c>
      <c r="I10" s="69"/>
      <c r="J10" s="69"/>
      <c r="K10" s="58" t="s">
        <v>66</v>
      </c>
      <c r="L10" s="63" t="s">
        <v>59</v>
      </c>
    </row>
    <row r="11" spans="1:14" s="21" customFormat="1" ht="21" customHeight="1" x14ac:dyDescent="0.2">
      <c r="A11" s="22">
        <f>Schedule!A14</f>
        <v>10</v>
      </c>
      <c r="B11" s="40">
        <v>45732</v>
      </c>
      <c r="C11" s="46">
        <v>45732</v>
      </c>
      <c r="D11" s="39" t="s">
        <v>8</v>
      </c>
      <c r="E11" s="62" t="s">
        <v>62</v>
      </c>
      <c r="F11" s="64">
        <v>0.75</v>
      </c>
      <c r="G11" s="48" t="s">
        <v>41</v>
      </c>
      <c r="H11" s="23" t="str">
        <f>Schedule!H14</f>
        <v>PESVY</v>
      </c>
      <c r="I11" s="68"/>
      <c r="J11" s="68"/>
      <c r="K11" s="24"/>
    </row>
    <row r="12" spans="1:14" s="21" customFormat="1" ht="21" customHeight="1" x14ac:dyDescent="0.2">
      <c r="A12" s="13">
        <f>Schedule!A15</f>
        <v>11</v>
      </c>
      <c r="B12" s="35">
        <v>45733</v>
      </c>
      <c r="C12" s="45">
        <v>45733</v>
      </c>
      <c r="D12" s="49" t="s">
        <v>2</v>
      </c>
      <c r="E12" s="29" t="s">
        <v>2</v>
      </c>
      <c r="F12" s="31" t="s">
        <v>2</v>
      </c>
      <c r="G12" s="50" t="s">
        <v>30</v>
      </c>
      <c r="H12" s="15" t="str">
        <f>Schedule!H15</f>
        <v>-</v>
      </c>
      <c r="I12" s="69"/>
      <c r="J12" s="69"/>
      <c r="K12" s="20"/>
    </row>
    <row r="13" spans="1:14" s="21" customFormat="1" ht="21" customHeight="1" x14ac:dyDescent="0.2">
      <c r="A13" s="22">
        <f>Schedule!A16</f>
        <v>12</v>
      </c>
      <c r="B13" s="40">
        <v>45734</v>
      </c>
      <c r="C13" s="46">
        <v>45734</v>
      </c>
      <c r="D13" s="39" t="s">
        <v>8</v>
      </c>
      <c r="E13" s="30" t="s">
        <v>1</v>
      </c>
      <c r="F13" s="30" t="s">
        <v>0</v>
      </c>
      <c r="G13" s="48" t="s">
        <v>42</v>
      </c>
      <c r="H13" s="23" t="str">
        <f>Schedule!H16</f>
        <v>ECGYE</v>
      </c>
      <c r="I13" s="57" t="s">
        <v>54</v>
      </c>
      <c r="J13" s="68"/>
      <c r="K13" s="24"/>
    </row>
    <row r="14" spans="1:14" s="21" customFormat="1" ht="73.5" customHeight="1" x14ac:dyDescent="0.2">
      <c r="A14" s="13">
        <f>Schedule!A17</f>
        <v>13</v>
      </c>
      <c r="B14" s="35">
        <v>45735</v>
      </c>
      <c r="C14" s="45">
        <v>45735</v>
      </c>
      <c r="D14" s="49" t="s">
        <v>8</v>
      </c>
      <c r="E14" s="62" t="s">
        <v>56</v>
      </c>
      <c r="F14" s="31" t="s">
        <v>0</v>
      </c>
      <c r="G14" s="51" t="s">
        <v>43</v>
      </c>
      <c r="H14" s="15" t="str">
        <f>Schedule!H17</f>
        <v>ECMEC</v>
      </c>
      <c r="I14" s="69"/>
      <c r="J14" s="69"/>
      <c r="K14" s="58" t="s">
        <v>58</v>
      </c>
    </row>
    <row r="15" spans="1:14" s="21" customFormat="1" ht="21" customHeight="1" x14ac:dyDescent="0.2">
      <c r="A15" s="22">
        <f>Schedule!A18</f>
        <v>14</v>
      </c>
      <c r="B15" s="40">
        <v>45736</v>
      </c>
      <c r="C15" s="46">
        <v>45736</v>
      </c>
      <c r="D15" s="39" t="s">
        <v>2</v>
      </c>
      <c r="E15" s="30" t="s">
        <v>2</v>
      </c>
      <c r="F15" s="30" t="s">
        <v>2</v>
      </c>
      <c r="G15" s="47" t="s">
        <v>30</v>
      </c>
      <c r="H15" s="23" t="str">
        <f>Schedule!H18</f>
        <v>-</v>
      </c>
      <c r="I15" s="68" t="s">
        <v>71</v>
      </c>
      <c r="J15" s="68"/>
      <c r="K15" s="24"/>
    </row>
    <row r="16" spans="1:14" s="21" customFormat="1" ht="33.75" customHeight="1" x14ac:dyDescent="0.2">
      <c r="A16" s="13">
        <f>Schedule!A19</f>
        <v>15</v>
      </c>
      <c r="B16" s="35">
        <v>45737</v>
      </c>
      <c r="C16" s="45">
        <v>45737</v>
      </c>
      <c r="D16" s="49" t="s">
        <v>8</v>
      </c>
      <c r="E16" s="31" t="s">
        <v>21</v>
      </c>
      <c r="F16" s="31" t="s">
        <v>22</v>
      </c>
      <c r="G16" s="52" t="s">
        <v>44</v>
      </c>
      <c r="H16" s="15" t="str">
        <f>Schedule!H19</f>
        <v>PAPTY</v>
      </c>
      <c r="I16" s="69"/>
      <c r="J16" s="69"/>
      <c r="K16" s="20"/>
    </row>
    <row r="17" spans="1:12" s="21" customFormat="1" ht="21" customHeight="1" x14ac:dyDescent="0.2">
      <c r="A17" s="22">
        <f>Schedule!A20</f>
        <v>16</v>
      </c>
      <c r="B17" s="40">
        <v>45738</v>
      </c>
      <c r="C17" s="46">
        <v>45738</v>
      </c>
      <c r="D17" s="39" t="s">
        <v>2</v>
      </c>
      <c r="E17" s="30" t="s">
        <v>2</v>
      </c>
      <c r="F17" s="30" t="s">
        <v>2</v>
      </c>
      <c r="G17" s="47" t="s">
        <v>46</v>
      </c>
      <c r="H17" s="23" t="str">
        <f>Schedule!H20</f>
        <v>-</v>
      </c>
      <c r="I17" s="68"/>
      <c r="J17" s="68"/>
      <c r="K17" s="24"/>
    </row>
    <row r="18" spans="1:12" s="21" customFormat="1" ht="21" customHeight="1" x14ac:dyDescent="0.2">
      <c r="A18" s="13">
        <f>Schedule!A21</f>
        <v>17</v>
      </c>
      <c r="B18" s="35">
        <v>45739</v>
      </c>
      <c r="C18" s="45">
        <v>45739</v>
      </c>
      <c r="D18" s="53" t="s">
        <v>20</v>
      </c>
      <c r="E18" s="31" t="s">
        <v>31</v>
      </c>
      <c r="F18" s="31" t="s">
        <v>33</v>
      </c>
      <c r="G18" s="51" t="s">
        <v>45</v>
      </c>
      <c r="H18" s="15" t="str">
        <f>Schedule!H21</f>
        <v>PAXXX</v>
      </c>
      <c r="I18" s="65" t="s">
        <v>51</v>
      </c>
      <c r="J18" s="69"/>
      <c r="K18" s="20"/>
    </row>
    <row r="19" spans="1:12" s="21" customFormat="1" ht="57.75" customHeight="1" x14ac:dyDescent="0.2">
      <c r="A19" s="22">
        <f>Schedule!A22</f>
        <v>18</v>
      </c>
      <c r="B19" s="40">
        <v>45740</v>
      </c>
      <c r="C19" s="46">
        <v>45740</v>
      </c>
      <c r="D19" s="39" t="s">
        <v>8</v>
      </c>
      <c r="E19" s="30" t="s">
        <v>1</v>
      </c>
      <c r="F19" s="30" t="s">
        <v>32</v>
      </c>
      <c r="G19" s="48" t="s">
        <v>47</v>
      </c>
      <c r="H19" s="23" t="str">
        <f>Schedule!H22</f>
        <v>COCTG</v>
      </c>
      <c r="I19" s="68"/>
      <c r="J19" s="68"/>
      <c r="K19" s="58" t="s">
        <v>65</v>
      </c>
      <c r="L19" s="63" t="s">
        <v>59</v>
      </c>
    </row>
    <row r="20" spans="1:12" s="21" customFormat="1" ht="21" customHeight="1" x14ac:dyDescent="0.2">
      <c r="A20" s="13">
        <f>Schedule!A23</f>
        <v>19</v>
      </c>
      <c r="B20" s="35">
        <v>45741</v>
      </c>
      <c r="C20" s="45">
        <v>45741</v>
      </c>
      <c r="D20" s="49" t="s">
        <v>2</v>
      </c>
      <c r="E20" s="31" t="s">
        <v>2</v>
      </c>
      <c r="F20" s="31" t="s">
        <v>2</v>
      </c>
      <c r="G20" s="50" t="s">
        <v>30</v>
      </c>
      <c r="H20" s="15" t="str">
        <f>Schedule!H23</f>
        <v>-</v>
      </c>
      <c r="I20" s="65" t="s">
        <v>69</v>
      </c>
      <c r="J20" s="69"/>
      <c r="K20" s="59"/>
    </row>
    <row r="21" spans="1:12" s="21" customFormat="1" ht="21" customHeight="1" x14ac:dyDescent="0.2">
      <c r="A21" s="22">
        <f>Schedule!A24</f>
        <v>20</v>
      </c>
      <c r="B21" s="40">
        <v>45742</v>
      </c>
      <c r="C21" s="46">
        <v>45742</v>
      </c>
      <c r="D21" s="39" t="s">
        <v>8</v>
      </c>
      <c r="E21" s="30" t="s">
        <v>1</v>
      </c>
      <c r="F21" s="30" t="s">
        <v>32</v>
      </c>
      <c r="G21" s="48" t="s">
        <v>48</v>
      </c>
      <c r="H21" s="23" t="str">
        <f>Schedule!H24</f>
        <v>AWAUA</v>
      </c>
      <c r="I21" s="68" t="s">
        <v>70</v>
      </c>
      <c r="J21" s="68"/>
      <c r="K21" s="60"/>
    </row>
    <row r="22" spans="1:12" s="21" customFormat="1" ht="78" customHeight="1" x14ac:dyDescent="0.2">
      <c r="A22" s="13">
        <f>Schedule!A25</f>
        <v>21</v>
      </c>
      <c r="B22" s="35">
        <v>45743</v>
      </c>
      <c r="C22" s="45">
        <v>45743</v>
      </c>
      <c r="D22" s="49" t="s">
        <v>8</v>
      </c>
      <c r="E22" s="31" t="s">
        <v>1</v>
      </c>
      <c r="F22" s="31" t="s">
        <v>32</v>
      </c>
      <c r="G22" s="52" t="s">
        <v>49</v>
      </c>
      <c r="H22" s="15" t="str">
        <f>Schedule!H25</f>
        <v>CWWIL</v>
      </c>
      <c r="I22" s="69"/>
      <c r="J22" s="69"/>
      <c r="K22" s="61" t="s">
        <v>55</v>
      </c>
      <c r="L22" s="63" t="s">
        <v>59</v>
      </c>
    </row>
    <row r="23" spans="1:12" s="21" customFormat="1" ht="21" customHeight="1" x14ac:dyDescent="0.2">
      <c r="A23" s="22">
        <f>Schedule!A26</f>
        <v>22</v>
      </c>
      <c r="B23" s="40">
        <v>45744</v>
      </c>
      <c r="C23" s="46">
        <v>45744</v>
      </c>
      <c r="D23" s="39" t="s">
        <v>2</v>
      </c>
      <c r="E23" s="30" t="s">
        <v>2</v>
      </c>
      <c r="F23" s="30" t="s">
        <v>2</v>
      </c>
      <c r="G23" s="48" t="s">
        <v>30</v>
      </c>
      <c r="H23" s="23" t="str">
        <f>Schedule!H26</f>
        <v>-</v>
      </c>
      <c r="I23" s="68"/>
      <c r="J23" s="68"/>
      <c r="K23" s="24"/>
    </row>
    <row r="24" spans="1:12" s="21" customFormat="1" ht="33.75" customHeight="1" x14ac:dyDescent="0.25">
      <c r="A24" s="13" t="str">
        <f>Schedule!A27</f>
        <v>-</v>
      </c>
      <c r="B24" s="35">
        <v>45745</v>
      </c>
      <c r="C24" s="45">
        <v>45745</v>
      </c>
      <c r="D24" s="49" t="s">
        <v>8</v>
      </c>
      <c r="E24" s="31" t="s">
        <v>1</v>
      </c>
      <c r="F24" s="31" t="s">
        <v>2</v>
      </c>
      <c r="G24" s="55" t="s">
        <v>50</v>
      </c>
      <c r="H24" s="15" t="str">
        <f>Schedule!H27</f>
        <v>DOSDQ</v>
      </c>
      <c r="I24" s="69"/>
      <c r="J24" s="69"/>
      <c r="K24" s="20"/>
    </row>
  </sheetData>
  <sheetProtection formatColumns="0" formatRows="0" selectLockedCells="1" sort="0" autoFilter="0"/>
  <protectedRanges>
    <protectedRange sqref="N3:N7 I2:K8" name="Range1"/>
  </protectedRanges>
  <pageMargins left="0.25" right="0.25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F542-AD01-4CE8-8A68-1FF8AB314F0D}">
  <sheetPr>
    <pageSetUpPr fitToPage="1"/>
  </sheetPr>
  <dimension ref="A1:AP88"/>
  <sheetViews>
    <sheetView topLeftCell="A56" zoomScaleNormal="100" workbookViewId="0">
      <selection activeCell="J16" sqref="J16"/>
    </sheetView>
  </sheetViews>
  <sheetFormatPr defaultColWidth="11.42578125" defaultRowHeight="12.75" x14ac:dyDescent="0.2"/>
  <cols>
    <col min="1" max="1" width="4.85546875" style="131" customWidth="1"/>
    <col min="2" max="2" width="9.85546875" style="175" bestFit="1" customWidth="1"/>
    <col min="3" max="3" width="6" style="175" customWidth="1"/>
    <col min="4" max="4" width="4.7109375" style="176" customWidth="1"/>
    <col min="5" max="5" width="7" style="177" bestFit="1" customWidth="1"/>
    <col min="6" max="6" width="7" style="178" bestFit="1" customWidth="1"/>
    <col min="7" max="7" width="17.140625" style="178" bestFit="1" customWidth="1"/>
    <col min="8" max="8" width="9.5703125" style="179" bestFit="1" customWidth="1"/>
    <col min="9" max="9" width="7.7109375" style="164" bestFit="1" customWidth="1"/>
    <col min="10" max="10" width="44.140625" style="164" customWidth="1"/>
    <col min="11" max="11" width="6.7109375" style="164" customWidth="1"/>
    <col min="12" max="12" width="6.7109375" style="180" customWidth="1"/>
    <col min="13" max="13" width="6.7109375" style="181" customWidth="1"/>
    <col min="14" max="15" width="6.7109375" style="182" customWidth="1"/>
    <col min="16" max="16" width="6.7109375" style="183" customWidth="1"/>
    <col min="17" max="20" width="6.7109375" style="184" customWidth="1"/>
    <col min="21" max="21" width="20.5703125" style="184" customWidth="1"/>
    <col min="22" max="22" width="6.7109375" style="185" customWidth="1"/>
    <col min="23" max="23" width="22.42578125" style="164" customWidth="1"/>
    <col min="24" max="16384" width="11.42578125" style="164"/>
  </cols>
  <sheetData>
    <row r="1" spans="1:42" s="148" customFormat="1" ht="24" customHeight="1" x14ac:dyDescent="0.2">
      <c r="A1" s="133" t="s">
        <v>14</v>
      </c>
      <c r="B1" s="133" t="s">
        <v>3</v>
      </c>
      <c r="C1" s="134" t="s">
        <v>4</v>
      </c>
      <c r="D1" s="135" t="s">
        <v>105</v>
      </c>
      <c r="E1" s="136" t="s">
        <v>5</v>
      </c>
      <c r="F1" s="136" t="s">
        <v>6</v>
      </c>
      <c r="G1" s="137" t="s">
        <v>10</v>
      </c>
      <c r="H1" s="137" t="s">
        <v>7</v>
      </c>
      <c r="I1" s="138" t="s">
        <v>156</v>
      </c>
      <c r="J1" s="138" t="s">
        <v>157</v>
      </c>
      <c r="K1" s="139" t="s">
        <v>158</v>
      </c>
      <c r="L1" s="140" t="s">
        <v>159</v>
      </c>
      <c r="M1" s="141" t="s">
        <v>160</v>
      </c>
      <c r="N1" s="141" t="s">
        <v>161</v>
      </c>
      <c r="O1" s="142" t="s">
        <v>162</v>
      </c>
      <c r="P1" s="143" t="s">
        <v>163</v>
      </c>
      <c r="Q1" s="143" t="s">
        <v>164</v>
      </c>
      <c r="R1" s="143" t="s">
        <v>165</v>
      </c>
      <c r="S1" s="143" t="s">
        <v>166</v>
      </c>
      <c r="T1" s="144" t="s">
        <v>167</v>
      </c>
      <c r="U1" s="145" t="s">
        <v>168</v>
      </c>
      <c r="V1" s="146" t="s">
        <v>169</v>
      </c>
      <c r="W1" s="145" t="s">
        <v>170</v>
      </c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</row>
    <row r="2" spans="1:42" ht="24.95" customHeight="1" x14ac:dyDescent="0.2">
      <c r="A2" s="186">
        <f>Schedule!A$5</f>
        <v>1</v>
      </c>
      <c r="B2" s="150">
        <f>Schedule!B$5</f>
        <v>45723</v>
      </c>
      <c r="C2" s="151">
        <f>Schedule!C$5</f>
        <v>45723</v>
      </c>
      <c r="D2" s="150" t="str">
        <f>Schedule!D$5</f>
        <v>B</v>
      </c>
      <c r="E2" s="149" t="str">
        <f>Schedule!E$5</f>
        <v>07:30</v>
      </c>
      <c r="F2" s="149" t="str">
        <f>Schedule!F$5</f>
        <v>-</v>
      </c>
      <c r="G2" s="150" t="str">
        <f>Schedule!G$5</f>
        <v>SAN ANTONIO</v>
      </c>
      <c r="H2" s="150" t="str">
        <f>Schedule!H$5</f>
        <v>CLSAI</v>
      </c>
      <c r="I2" s="153" t="s">
        <v>177</v>
      </c>
      <c r="J2" s="157" t="s">
        <v>178</v>
      </c>
      <c r="K2" s="187">
        <v>119</v>
      </c>
      <c r="L2" s="165">
        <v>0.39583333333333331</v>
      </c>
      <c r="M2" s="154">
        <f>Table13[[#This Row],[Depart]]+Table13[[#This Row],[Dur''n]]</f>
        <v>0.5625</v>
      </c>
      <c r="N2" s="154">
        <v>0.16666666666666666</v>
      </c>
      <c r="O2" s="161">
        <v>20</v>
      </c>
      <c r="P2" s="162"/>
      <c r="Q2" s="155">
        <v>1</v>
      </c>
      <c r="R2" s="155">
        <v>1</v>
      </c>
      <c r="S2" s="156">
        <v>35</v>
      </c>
      <c r="T2" s="155" t="s">
        <v>2</v>
      </c>
      <c r="U2" s="166"/>
      <c r="V2" s="163"/>
      <c r="W2" s="157"/>
    </row>
    <row r="3" spans="1:42" ht="24.95" customHeight="1" x14ac:dyDescent="0.2">
      <c r="A3" s="186">
        <f>Schedule!A$5</f>
        <v>1</v>
      </c>
      <c r="B3" s="150">
        <f>Schedule!B$5</f>
        <v>45723</v>
      </c>
      <c r="C3" s="151">
        <f>Schedule!C$5</f>
        <v>45723</v>
      </c>
      <c r="D3" s="150" t="str">
        <f>Schedule!D$5</f>
        <v>B</v>
      </c>
      <c r="E3" s="149" t="str">
        <f>Schedule!E$5</f>
        <v>07:30</v>
      </c>
      <c r="F3" s="149" t="str">
        <f>Schedule!F$5</f>
        <v>-</v>
      </c>
      <c r="G3" s="150" t="str">
        <f>Schedule!G$5</f>
        <v>SAN ANTONIO</v>
      </c>
      <c r="H3" s="150" t="str">
        <f>Schedule!H$5</f>
        <v>CLSAI</v>
      </c>
      <c r="I3" s="153" t="s">
        <v>179</v>
      </c>
      <c r="J3" s="157" t="s">
        <v>180</v>
      </c>
      <c r="K3" s="187">
        <v>135</v>
      </c>
      <c r="L3" s="165">
        <v>0.40277777777777773</v>
      </c>
      <c r="M3" s="154">
        <f>Table13[[#This Row],[Depart]]+Table13[[#This Row],[Dur''n]]</f>
        <v>0.73611111111111105</v>
      </c>
      <c r="N3" s="154">
        <v>0.33333333333333331</v>
      </c>
      <c r="O3" s="161">
        <v>110</v>
      </c>
      <c r="P3" s="162"/>
      <c r="Q3" s="155">
        <v>3</v>
      </c>
      <c r="R3" s="155">
        <v>3</v>
      </c>
      <c r="S3" s="156">
        <v>114</v>
      </c>
      <c r="T3" s="155" t="s">
        <v>172</v>
      </c>
      <c r="U3" s="166" t="s">
        <v>334</v>
      </c>
      <c r="V3" s="163"/>
      <c r="W3" s="157"/>
    </row>
    <row r="4" spans="1:42" ht="24.95" customHeight="1" x14ac:dyDescent="0.2">
      <c r="A4" s="186">
        <f>Schedule!A$5</f>
        <v>1</v>
      </c>
      <c r="B4" s="150">
        <f>Schedule!B$5</f>
        <v>45723</v>
      </c>
      <c r="C4" s="151">
        <f>Schedule!C$5</f>
        <v>45723</v>
      </c>
      <c r="D4" s="150" t="str">
        <f>Schedule!D$5</f>
        <v>B</v>
      </c>
      <c r="E4" s="149" t="str">
        <f>Schedule!E$5</f>
        <v>07:30</v>
      </c>
      <c r="F4" s="149" t="str">
        <f>Schedule!F$5</f>
        <v>-</v>
      </c>
      <c r="G4" s="150" t="str">
        <f>Schedule!G$5</f>
        <v>SAN ANTONIO</v>
      </c>
      <c r="H4" s="150" t="str">
        <f>Schedule!H$5</f>
        <v>CLSAI</v>
      </c>
      <c r="I4" s="153" t="s">
        <v>181</v>
      </c>
      <c r="J4" s="157" t="s">
        <v>182</v>
      </c>
      <c r="K4" s="187"/>
      <c r="L4" s="165"/>
      <c r="M4" s="154"/>
      <c r="N4" s="154"/>
      <c r="O4" s="161"/>
      <c r="P4" s="162"/>
      <c r="Q4" s="155"/>
      <c r="R4" s="155"/>
      <c r="S4" s="156">
        <v>0</v>
      </c>
      <c r="T4" s="155" t="s">
        <v>2</v>
      </c>
      <c r="U4" s="166" t="s">
        <v>332</v>
      </c>
      <c r="V4" s="163" t="s">
        <v>171</v>
      </c>
      <c r="W4" s="157"/>
    </row>
    <row r="5" spans="1:42" ht="24.95" customHeight="1" x14ac:dyDescent="0.2">
      <c r="A5" s="186">
        <f>Schedule!A$6</f>
        <v>2</v>
      </c>
      <c r="B5" s="150">
        <f>Schedule!B$6</f>
        <v>45724</v>
      </c>
      <c r="C5" s="151">
        <f>Schedule!C$6</f>
        <v>45724</v>
      </c>
      <c r="D5" s="150" t="str">
        <f>Schedule!D$6</f>
        <v>B</v>
      </c>
      <c r="E5" s="149" t="str">
        <f>Schedule!E$6</f>
        <v>-</v>
      </c>
      <c r="F5" s="149" t="str">
        <f>Schedule!F$6</f>
        <v>18:00</v>
      </c>
      <c r="G5" s="150" t="str">
        <f>Schedule!G$6</f>
        <v>San Antonio</v>
      </c>
      <c r="H5" s="150" t="str">
        <f>Schedule!H$6</f>
        <v>CLSAI</v>
      </c>
      <c r="I5" s="153" t="s">
        <v>226</v>
      </c>
      <c r="J5" s="157" t="s">
        <v>184</v>
      </c>
      <c r="K5" s="187">
        <v>145</v>
      </c>
      <c r="L5" s="165">
        <v>0.34027777777777773</v>
      </c>
      <c r="M5" s="154">
        <f>Table13[[#This Row],[Depart]]+Table13[[#This Row],[Dur''n]]</f>
        <v>0.67361111111111105</v>
      </c>
      <c r="N5" s="154">
        <v>0.33333333333333331</v>
      </c>
      <c r="O5" s="161">
        <v>266</v>
      </c>
      <c r="P5" s="162"/>
      <c r="Q5" s="155">
        <v>3</v>
      </c>
      <c r="R5" s="155">
        <v>3</v>
      </c>
      <c r="S5" s="156">
        <v>100</v>
      </c>
      <c r="T5" s="155" t="s">
        <v>172</v>
      </c>
      <c r="U5" s="158" t="s">
        <v>338</v>
      </c>
      <c r="V5" s="163" t="s">
        <v>171</v>
      </c>
      <c r="W5" s="157"/>
    </row>
    <row r="6" spans="1:42" ht="24.95" customHeight="1" x14ac:dyDescent="0.2">
      <c r="A6" s="186">
        <f>Schedule!A$6</f>
        <v>2</v>
      </c>
      <c r="B6" s="150">
        <f>Schedule!B$6</f>
        <v>45724</v>
      </c>
      <c r="C6" s="151">
        <f>Schedule!C$6</f>
        <v>45724</v>
      </c>
      <c r="D6" s="150" t="str">
        <f>Schedule!D$6</f>
        <v>B</v>
      </c>
      <c r="E6" s="149" t="str">
        <f>Schedule!E$6</f>
        <v>-</v>
      </c>
      <c r="F6" s="149" t="str">
        <f>Schedule!F$6</f>
        <v>18:00</v>
      </c>
      <c r="G6" s="150" t="str">
        <f>Schedule!G$6</f>
        <v>San Antonio</v>
      </c>
      <c r="H6" s="150" t="str">
        <f>Schedule!H$6</f>
        <v>CLSAI</v>
      </c>
      <c r="I6" s="153" t="s">
        <v>226</v>
      </c>
      <c r="J6" s="157" t="s">
        <v>184</v>
      </c>
      <c r="K6" s="187">
        <v>145</v>
      </c>
      <c r="L6" s="165">
        <v>0.34722222222222227</v>
      </c>
      <c r="M6" s="154">
        <f>Table13[[#This Row],[Depart]]+Table13[[#This Row],[Dur''n]]</f>
        <v>0.68055555555555558</v>
      </c>
      <c r="N6" s="154">
        <v>0.33333333333333331</v>
      </c>
      <c r="O6" s="161" t="s">
        <v>2</v>
      </c>
      <c r="P6" s="162"/>
      <c r="Q6" s="155">
        <v>3</v>
      </c>
      <c r="R6" s="155">
        <v>3</v>
      </c>
      <c r="S6" s="156">
        <v>100</v>
      </c>
      <c r="T6" s="155" t="s">
        <v>172</v>
      </c>
      <c r="U6" s="160"/>
      <c r="V6" s="163" t="s">
        <v>171</v>
      </c>
      <c r="W6" s="157" t="s">
        <v>183</v>
      </c>
    </row>
    <row r="7" spans="1:42" ht="24.95" customHeight="1" x14ac:dyDescent="0.2">
      <c r="A7" s="186">
        <f>Schedule!A$6</f>
        <v>2</v>
      </c>
      <c r="B7" s="150">
        <f>Schedule!B$6</f>
        <v>45724</v>
      </c>
      <c r="C7" s="151">
        <f>Schedule!C$6</f>
        <v>45724</v>
      </c>
      <c r="D7" s="150" t="str">
        <f>Schedule!D$6</f>
        <v>B</v>
      </c>
      <c r="E7" s="149" t="str">
        <f>Schedule!E$6</f>
        <v>-</v>
      </c>
      <c r="F7" s="149" t="str">
        <f>Schedule!F$6</f>
        <v>18:00</v>
      </c>
      <c r="G7" s="150" t="str">
        <f>Schedule!G$6</f>
        <v>San Antonio</v>
      </c>
      <c r="H7" s="150" t="str">
        <f>Schedule!H$6</f>
        <v>CLSAI</v>
      </c>
      <c r="I7" s="153" t="s">
        <v>226</v>
      </c>
      <c r="J7" s="157" t="s">
        <v>184</v>
      </c>
      <c r="K7" s="187">
        <v>145</v>
      </c>
      <c r="L7" s="165">
        <v>0.35416666666666669</v>
      </c>
      <c r="M7" s="154">
        <f>Table13[[#This Row],[Depart]]+Table13[[#This Row],[Dur''n]]</f>
        <v>0.6875</v>
      </c>
      <c r="N7" s="154">
        <v>0.33333333333333331</v>
      </c>
      <c r="O7" s="161" t="s">
        <v>2</v>
      </c>
      <c r="P7" s="162"/>
      <c r="Q7" s="155">
        <v>2</v>
      </c>
      <c r="R7" s="155">
        <v>2</v>
      </c>
      <c r="S7" s="156">
        <v>66</v>
      </c>
      <c r="T7" s="155" t="s">
        <v>172</v>
      </c>
      <c r="U7" s="160"/>
      <c r="V7" s="163" t="s">
        <v>171</v>
      </c>
      <c r="W7" s="157" t="s">
        <v>183</v>
      </c>
    </row>
    <row r="8" spans="1:42" ht="24.95" customHeight="1" x14ac:dyDescent="0.2">
      <c r="A8" s="186">
        <f>Schedule!A$6</f>
        <v>2</v>
      </c>
      <c r="B8" s="150">
        <f>Schedule!B$6</f>
        <v>45724</v>
      </c>
      <c r="C8" s="151">
        <f>Schedule!C$6</f>
        <v>45724</v>
      </c>
      <c r="D8" s="150" t="str">
        <f>Schedule!D$6</f>
        <v>B</v>
      </c>
      <c r="E8" s="149" t="str">
        <f>Schedule!E$6</f>
        <v>-</v>
      </c>
      <c r="F8" s="149" t="str">
        <f>Schedule!F$6</f>
        <v>18:00</v>
      </c>
      <c r="G8" s="150" t="str">
        <f>Schedule!G$6</f>
        <v>San Antonio</v>
      </c>
      <c r="H8" s="150" t="str">
        <f>Schedule!H$6</f>
        <v>CLSAI</v>
      </c>
      <c r="I8" s="153" t="s">
        <v>225</v>
      </c>
      <c r="J8" s="157" t="s">
        <v>180</v>
      </c>
      <c r="K8" s="187">
        <v>135</v>
      </c>
      <c r="L8" s="165">
        <v>0.3611111111111111</v>
      </c>
      <c r="M8" s="154">
        <f>Table13[[#This Row],[Depart]]+Table13[[#This Row],[Dur''n]]</f>
        <v>0.69444444444444442</v>
      </c>
      <c r="N8" s="154">
        <v>0.33333333333333331</v>
      </c>
      <c r="O8" s="161">
        <v>114</v>
      </c>
      <c r="P8" s="162">
        <v>8</v>
      </c>
      <c r="Q8" s="188" t="s">
        <v>275</v>
      </c>
      <c r="R8" s="159" t="s">
        <v>275</v>
      </c>
      <c r="S8" s="156">
        <v>150</v>
      </c>
      <c r="T8" s="155" t="s">
        <v>172</v>
      </c>
      <c r="U8" s="160"/>
      <c r="V8" s="163"/>
      <c r="W8" s="157" t="s">
        <v>175</v>
      </c>
    </row>
    <row r="9" spans="1:42" ht="24.95" customHeight="1" x14ac:dyDescent="0.2">
      <c r="A9" s="186">
        <f>Schedule!A$6</f>
        <v>2</v>
      </c>
      <c r="B9" s="150">
        <f>Schedule!B$6</f>
        <v>45724</v>
      </c>
      <c r="C9" s="151">
        <f>Schedule!C$6</f>
        <v>45724</v>
      </c>
      <c r="D9" s="150" t="str">
        <f>Schedule!D$6</f>
        <v>B</v>
      </c>
      <c r="E9" s="149" t="str">
        <f>Schedule!E$6</f>
        <v>-</v>
      </c>
      <c r="F9" s="149" t="str">
        <f>Schedule!F$6</f>
        <v>18:00</v>
      </c>
      <c r="G9" s="150" t="str">
        <f>Schedule!G$6</f>
        <v>San Antonio</v>
      </c>
      <c r="H9" s="150" t="str">
        <f>Schedule!H$6</f>
        <v>CLSAI</v>
      </c>
      <c r="I9" s="153" t="s">
        <v>224</v>
      </c>
      <c r="J9" s="157" t="s">
        <v>178</v>
      </c>
      <c r="K9" s="187">
        <v>119</v>
      </c>
      <c r="L9" s="165">
        <v>0.375</v>
      </c>
      <c r="M9" s="154">
        <f>Table13[[#This Row],[Depart]]+Table13[[#This Row],[Dur''n]]</f>
        <v>0.54166666666666663</v>
      </c>
      <c r="N9" s="154">
        <v>0.16666666666666666</v>
      </c>
      <c r="O9" s="161">
        <v>37</v>
      </c>
      <c r="P9" s="162"/>
      <c r="Q9" s="155">
        <v>1</v>
      </c>
      <c r="R9" s="155">
        <v>1</v>
      </c>
      <c r="S9" s="156">
        <v>38</v>
      </c>
      <c r="T9" s="155" t="s">
        <v>2</v>
      </c>
      <c r="U9" s="160"/>
      <c r="V9" s="163"/>
      <c r="W9" s="157" t="s">
        <v>334</v>
      </c>
    </row>
    <row r="10" spans="1:42" ht="24.95" customHeight="1" x14ac:dyDescent="0.2">
      <c r="A10" s="186">
        <f>Schedule!A$6</f>
        <v>2</v>
      </c>
      <c r="B10" s="150">
        <f>Schedule!B$6</f>
        <v>45724</v>
      </c>
      <c r="C10" s="151">
        <f>Schedule!C$6</f>
        <v>45724</v>
      </c>
      <c r="D10" s="150" t="str">
        <f>Schedule!D$6</f>
        <v>B</v>
      </c>
      <c r="E10" s="149" t="str">
        <f>Schedule!E$6</f>
        <v>-</v>
      </c>
      <c r="F10" s="149" t="str">
        <f>Schedule!F$6</f>
        <v>18:00</v>
      </c>
      <c r="G10" s="150" t="str">
        <f>Schedule!G$6</f>
        <v>San Antonio</v>
      </c>
      <c r="H10" s="150" t="str">
        <f>Schedule!H$6</f>
        <v>CLSAI</v>
      </c>
      <c r="I10" s="153" t="s">
        <v>299</v>
      </c>
      <c r="J10" s="157" t="s">
        <v>182</v>
      </c>
      <c r="K10" s="187"/>
      <c r="L10" s="165"/>
      <c r="M10" s="154"/>
      <c r="N10" s="154"/>
      <c r="O10" s="161"/>
      <c r="P10" s="162"/>
      <c r="Q10" s="155"/>
      <c r="R10" s="155"/>
      <c r="S10" s="156"/>
      <c r="T10" s="155"/>
      <c r="U10" s="158" t="s">
        <v>333</v>
      </c>
      <c r="V10" s="163" t="s">
        <v>171</v>
      </c>
      <c r="W10" s="157" t="s">
        <v>175</v>
      </c>
    </row>
    <row r="11" spans="1:42" ht="24.95" customHeight="1" x14ac:dyDescent="0.2">
      <c r="A11" s="186">
        <f>Schedule!A$7</f>
        <v>3</v>
      </c>
      <c r="B11" s="150">
        <f>Schedule!B$7</f>
        <v>45725</v>
      </c>
      <c r="C11" s="151">
        <f>Schedule!C$7</f>
        <v>45725</v>
      </c>
      <c r="D11" s="150" t="str">
        <f>Schedule!D$7</f>
        <v>B</v>
      </c>
      <c r="E11" s="149" t="str">
        <f>Schedule!E$7</f>
        <v>12:00</v>
      </c>
      <c r="F11" s="149" t="str">
        <f>Schedule!F$7</f>
        <v>22:00</v>
      </c>
      <c r="G11" s="150" t="str">
        <f>Schedule!G$7</f>
        <v>Coquimbo / La Serena</v>
      </c>
      <c r="H11" s="150" t="str">
        <f>Schedule!H$7</f>
        <v>CLCQQ</v>
      </c>
      <c r="I11" s="153" t="s">
        <v>228</v>
      </c>
      <c r="J11" s="157" t="s">
        <v>187</v>
      </c>
      <c r="K11" s="187">
        <v>179</v>
      </c>
      <c r="L11" s="165">
        <v>0.54166666666666663</v>
      </c>
      <c r="M11" s="154">
        <f>Table13[[#This Row],[Depart]]+Table13[[#This Row],[Dur''n]]</f>
        <v>0.85416666666666663</v>
      </c>
      <c r="N11" s="154">
        <v>0.3125</v>
      </c>
      <c r="O11" s="161">
        <v>97</v>
      </c>
      <c r="P11" s="162"/>
      <c r="Q11" s="155">
        <v>3</v>
      </c>
      <c r="R11" s="155">
        <v>3</v>
      </c>
      <c r="S11" s="156">
        <v>96</v>
      </c>
      <c r="T11" s="155" t="s">
        <v>176</v>
      </c>
      <c r="U11" s="166" t="s">
        <v>335</v>
      </c>
      <c r="V11" s="163"/>
      <c r="W11" s="157" t="s">
        <v>183</v>
      </c>
    </row>
    <row r="12" spans="1:42" ht="24.95" customHeight="1" x14ac:dyDescent="0.2">
      <c r="A12" s="186">
        <f>Schedule!A$7</f>
        <v>3</v>
      </c>
      <c r="B12" s="150">
        <f>Schedule!B$7</f>
        <v>45725</v>
      </c>
      <c r="C12" s="151">
        <f>Schedule!C$7</f>
        <v>45725</v>
      </c>
      <c r="D12" s="150" t="str">
        <f>Schedule!D$7</f>
        <v>B</v>
      </c>
      <c r="E12" s="149" t="str">
        <f>Schedule!E$7</f>
        <v>12:00</v>
      </c>
      <c r="F12" s="149" t="str">
        <f>Schedule!F$7</f>
        <v>22:00</v>
      </c>
      <c r="G12" s="150" t="str">
        <f>Schedule!G$7</f>
        <v>Coquimbo / La Serena</v>
      </c>
      <c r="H12" s="150" t="str">
        <f>Schedule!H$7</f>
        <v>CLCQQ</v>
      </c>
      <c r="I12" s="153" t="s">
        <v>227</v>
      </c>
      <c r="J12" s="157" t="s">
        <v>186</v>
      </c>
      <c r="K12" s="187">
        <v>99</v>
      </c>
      <c r="L12" s="165">
        <v>0.5625</v>
      </c>
      <c r="M12" s="154">
        <f>Table13[[#This Row],[Depart]]+Table13[[#This Row],[Dur''n]]</f>
        <v>0.72916666666666663</v>
      </c>
      <c r="N12" s="154">
        <v>0.16666666666666666</v>
      </c>
      <c r="O12" s="161">
        <v>51</v>
      </c>
      <c r="P12" s="162"/>
      <c r="Q12" s="155">
        <v>2</v>
      </c>
      <c r="R12" s="155">
        <v>2</v>
      </c>
      <c r="S12" s="156">
        <v>64</v>
      </c>
      <c r="T12" s="155" t="s">
        <v>2</v>
      </c>
      <c r="U12" s="166" t="s">
        <v>335</v>
      </c>
      <c r="V12" s="163" t="s">
        <v>171</v>
      </c>
      <c r="W12" s="157" t="s">
        <v>175</v>
      </c>
    </row>
    <row r="13" spans="1:42" ht="24.95" customHeight="1" x14ac:dyDescent="0.2">
      <c r="A13" s="186">
        <f>Schedule!A$7</f>
        <v>3</v>
      </c>
      <c r="B13" s="150">
        <f>Schedule!B$7</f>
        <v>45725</v>
      </c>
      <c r="C13" s="151">
        <f>Schedule!C$7</f>
        <v>45725</v>
      </c>
      <c r="D13" s="150" t="str">
        <f>Schedule!D$7</f>
        <v>B</v>
      </c>
      <c r="E13" s="149" t="str">
        <f>Schedule!E$7</f>
        <v>12:00</v>
      </c>
      <c r="F13" s="149" t="str">
        <f>Schedule!F$7</f>
        <v>22:00</v>
      </c>
      <c r="G13" s="150" t="str">
        <f>Schedule!G$7</f>
        <v>Coquimbo / La Serena</v>
      </c>
      <c r="H13" s="150" t="str">
        <f>Schedule!H$7</f>
        <v>CLCQQ</v>
      </c>
      <c r="I13" s="153" t="s">
        <v>229</v>
      </c>
      <c r="J13" s="157" t="s">
        <v>185</v>
      </c>
      <c r="K13" s="187">
        <v>69</v>
      </c>
      <c r="L13" s="165">
        <v>0.58333333333333337</v>
      </c>
      <c r="M13" s="154">
        <f>Table13[[#This Row],[Depart]]+Table13[[#This Row],[Dur''n]]</f>
        <v>0.72916666666666674</v>
      </c>
      <c r="N13" s="154">
        <v>0.14583333333333334</v>
      </c>
      <c r="O13" s="161">
        <v>302</v>
      </c>
      <c r="P13" s="162"/>
      <c r="Q13" s="155">
        <v>3</v>
      </c>
      <c r="R13" s="155">
        <v>3</v>
      </c>
      <c r="S13" s="156">
        <v>105</v>
      </c>
      <c r="T13" s="155" t="s">
        <v>2</v>
      </c>
      <c r="U13" s="158" t="s">
        <v>336</v>
      </c>
      <c r="V13" s="163" t="s">
        <v>171</v>
      </c>
      <c r="W13" s="157" t="s">
        <v>183</v>
      </c>
    </row>
    <row r="14" spans="1:42" ht="24.95" customHeight="1" x14ac:dyDescent="0.2">
      <c r="A14" s="186">
        <f>Schedule!A$7</f>
        <v>3</v>
      </c>
      <c r="B14" s="150">
        <f>Schedule!B$7</f>
        <v>45725</v>
      </c>
      <c r="C14" s="151">
        <f>Schedule!C$7</f>
        <v>45725</v>
      </c>
      <c r="D14" s="150" t="str">
        <f>Schedule!D$7</f>
        <v>B</v>
      </c>
      <c r="E14" s="149" t="str">
        <f>Schedule!E$7</f>
        <v>12:00</v>
      </c>
      <c r="F14" s="149" t="str">
        <f>Schedule!F$7</f>
        <v>22:00</v>
      </c>
      <c r="G14" s="150" t="str">
        <f>Schedule!G$7</f>
        <v>Coquimbo / La Serena</v>
      </c>
      <c r="H14" s="150" t="str">
        <f>Schedule!H$7</f>
        <v>CLCQQ</v>
      </c>
      <c r="I14" s="153" t="s">
        <v>229</v>
      </c>
      <c r="J14" s="157" t="s">
        <v>185</v>
      </c>
      <c r="K14" s="187">
        <v>69</v>
      </c>
      <c r="L14" s="165">
        <v>0.58333333333333337</v>
      </c>
      <c r="M14" s="154">
        <f>Table13[[#This Row],[Depart]]+Table13[[#This Row],[Dur''n]]</f>
        <v>0.72916666666666674</v>
      </c>
      <c r="N14" s="154">
        <v>0.14583333333333334</v>
      </c>
      <c r="O14" s="161" t="s">
        <v>2</v>
      </c>
      <c r="P14" s="162"/>
      <c r="Q14" s="155">
        <v>3</v>
      </c>
      <c r="R14" s="155">
        <v>3</v>
      </c>
      <c r="S14" s="156">
        <v>105</v>
      </c>
      <c r="T14" s="155" t="s">
        <v>2</v>
      </c>
      <c r="U14" s="158"/>
      <c r="V14" s="163" t="s">
        <v>171</v>
      </c>
      <c r="W14" s="157" t="s">
        <v>183</v>
      </c>
    </row>
    <row r="15" spans="1:42" ht="24.95" customHeight="1" x14ac:dyDescent="0.2">
      <c r="A15" s="186">
        <f>Schedule!A$7</f>
        <v>3</v>
      </c>
      <c r="B15" s="150">
        <f>Schedule!B$7</f>
        <v>45725</v>
      </c>
      <c r="C15" s="151">
        <f>Schedule!C$7</f>
        <v>45725</v>
      </c>
      <c r="D15" s="150" t="str">
        <f>Schedule!D$7</f>
        <v>B</v>
      </c>
      <c r="E15" s="149" t="str">
        <f>Schedule!E$7</f>
        <v>12:00</v>
      </c>
      <c r="F15" s="149" t="str">
        <f>Schedule!F$7</f>
        <v>22:00</v>
      </c>
      <c r="G15" s="150" t="str">
        <f>Schedule!G$7</f>
        <v>Coquimbo / La Serena</v>
      </c>
      <c r="H15" s="150" t="str">
        <f>Schedule!H$7</f>
        <v>CLCQQ</v>
      </c>
      <c r="I15" s="153" t="s">
        <v>229</v>
      </c>
      <c r="J15" s="157" t="s">
        <v>185</v>
      </c>
      <c r="K15" s="187">
        <v>69</v>
      </c>
      <c r="L15" s="165">
        <v>0.58333333333333337</v>
      </c>
      <c r="M15" s="154">
        <f>Table13[[#This Row],[Depart]]+Table13[[#This Row],[Dur''n]]</f>
        <v>0.72916666666666674</v>
      </c>
      <c r="N15" s="154">
        <v>0.14583333333333334</v>
      </c>
      <c r="O15" s="161" t="s">
        <v>2</v>
      </c>
      <c r="P15" s="162"/>
      <c r="Q15" s="155">
        <v>3</v>
      </c>
      <c r="R15" s="155">
        <v>3</v>
      </c>
      <c r="S15" s="156">
        <v>105</v>
      </c>
      <c r="T15" s="155" t="s">
        <v>2</v>
      </c>
      <c r="U15" s="158"/>
      <c r="V15" s="163" t="s">
        <v>171</v>
      </c>
      <c r="W15" s="157" t="s">
        <v>183</v>
      </c>
    </row>
    <row r="16" spans="1:42" ht="24.95" customHeight="1" x14ac:dyDescent="0.2">
      <c r="A16" s="186">
        <f>Schedule!A$10</f>
        <v>6</v>
      </c>
      <c r="B16" s="150">
        <f>Schedule!B$10</f>
        <v>45728</v>
      </c>
      <c r="C16" s="151">
        <f>Schedule!C$10</f>
        <v>45728</v>
      </c>
      <c r="D16" s="150" t="str">
        <f>Schedule!D$10</f>
        <v>B</v>
      </c>
      <c r="E16" s="149" t="str">
        <f>Schedule!E$10</f>
        <v>07:00</v>
      </c>
      <c r="F16" s="149" t="str">
        <f>Schedule!F$10</f>
        <v>21:00</v>
      </c>
      <c r="G16" s="150" t="str">
        <f>Schedule!G$10</f>
        <v>Matarani</v>
      </c>
      <c r="H16" s="150" t="str">
        <f>Schedule!H$10</f>
        <v>PEMRI</v>
      </c>
      <c r="I16" s="153" t="s">
        <v>300</v>
      </c>
      <c r="J16" s="157" t="s">
        <v>190</v>
      </c>
      <c r="K16" s="187">
        <v>239</v>
      </c>
      <c r="L16" s="165">
        <v>0.35416666666666669</v>
      </c>
      <c r="M16" s="154">
        <f>Table13[[#This Row],[Depart]]+Table13[[#This Row],[Dur''n]]</f>
        <v>0.79166666666666674</v>
      </c>
      <c r="N16" s="154">
        <v>0.4375</v>
      </c>
      <c r="O16" s="161">
        <v>229</v>
      </c>
      <c r="P16" s="162"/>
      <c r="Q16" s="155">
        <v>3</v>
      </c>
      <c r="R16" s="155" t="s">
        <v>340</v>
      </c>
      <c r="S16" s="156">
        <v>114</v>
      </c>
      <c r="T16" s="155" t="s">
        <v>172</v>
      </c>
      <c r="U16" s="160"/>
      <c r="V16" s="163" t="s">
        <v>171</v>
      </c>
      <c r="W16" s="157"/>
    </row>
    <row r="17" spans="1:23" ht="24.95" customHeight="1" x14ac:dyDescent="0.2">
      <c r="A17" s="186">
        <f>Schedule!A$10</f>
        <v>6</v>
      </c>
      <c r="B17" s="150">
        <f>Schedule!B$10</f>
        <v>45728</v>
      </c>
      <c r="C17" s="151">
        <f>Schedule!C$10</f>
        <v>45728</v>
      </c>
      <c r="D17" s="150" t="str">
        <f>Schedule!D$10</f>
        <v>B</v>
      </c>
      <c r="E17" s="149" t="str">
        <f>Schedule!E$10</f>
        <v>07:00</v>
      </c>
      <c r="F17" s="149" t="str">
        <f>Schedule!F$10</f>
        <v>21:00</v>
      </c>
      <c r="G17" s="150" t="str">
        <f>Schedule!G$10</f>
        <v>Matarani</v>
      </c>
      <c r="H17" s="150" t="str">
        <f>Schedule!H$10</f>
        <v>PEMRI</v>
      </c>
      <c r="I17" s="153" t="s">
        <v>300</v>
      </c>
      <c r="J17" s="157" t="s">
        <v>190</v>
      </c>
      <c r="K17" s="187">
        <v>239</v>
      </c>
      <c r="L17" s="165">
        <v>0.3611111111111111</v>
      </c>
      <c r="M17" s="154">
        <f>Table13[[#This Row],[Depart]]+Table13[[#This Row],[Dur''n]]</f>
        <v>0.79861111111111116</v>
      </c>
      <c r="N17" s="154">
        <v>0.4375</v>
      </c>
      <c r="O17" s="161" t="s">
        <v>2</v>
      </c>
      <c r="P17" s="162"/>
      <c r="Q17" s="155">
        <v>3</v>
      </c>
      <c r="R17" s="155" t="s">
        <v>340</v>
      </c>
      <c r="S17" s="156">
        <v>114</v>
      </c>
      <c r="T17" s="155" t="s">
        <v>172</v>
      </c>
      <c r="U17" s="160"/>
      <c r="V17" s="163" t="s">
        <v>171</v>
      </c>
      <c r="W17" s="157"/>
    </row>
    <row r="18" spans="1:23" ht="24.95" customHeight="1" x14ac:dyDescent="0.2">
      <c r="A18" s="186">
        <f>Schedule!A$10</f>
        <v>6</v>
      </c>
      <c r="B18" s="150">
        <f>Schedule!B$10</f>
        <v>45728</v>
      </c>
      <c r="C18" s="151">
        <f>Schedule!C$10</f>
        <v>45728</v>
      </c>
      <c r="D18" s="150" t="str">
        <f>Schedule!D$10</f>
        <v>B</v>
      </c>
      <c r="E18" s="149" t="str">
        <f>Schedule!E$10</f>
        <v>07:00</v>
      </c>
      <c r="F18" s="149" t="str">
        <f>Schedule!F$10</f>
        <v>21:00</v>
      </c>
      <c r="G18" s="150" t="str">
        <f>Schedule!G$10</f>
        <v>Matarani</v>
      </c>
      <c r="H18" s="150" t="str">
        <f>Schedule!H$10</f>
        <v>PEMRI</v>
      </c>
      <c r="I18" s="153" t="s">
        <v>339</v>
      </c>
      <c r="J18" s="157" t="s">
        <v>188</v>
      </c>
      <c r="K18" s="187">
        <v>99</v>
      </c>
      <c r="L18" s="165">
        <v>0.375</v>
      </c>
      <c r="M18" s="154">
        <f>Table13[[#This Row],[Depart]]+Table13[[#This Row],[Dur''n]]</f>
        <v>0.5625</v>
      </c>
      <c r="N18" s="154">
        <v>0.1875</v>
      </c>
      <c r="O18" s="161">
        <v>53</v>
      </c>
      <c r="P18" s="162"/>
      <c r="Q18" s="155">
        <v>3</v>
      </c>
      <c r="R18" s="155" t="s">
        <v>341</v>
      </c>
      <c r="S18" s="156">
        <v>75</v>
      </c>
      <c r="T18" s="155" t="s">
        <v>2</v>
      </c>
      <c r="U18" s="160"/>
      <c r="V18" s="163" t="s">
        <v>171</v>
      </c>
      <c r="W18" s="157"/>
    </row>
    <row r="19" spans="1:23" ht="24.95" customHeight="1" x14ac:dyDescent="0.2">
      <c r="A19" s="186">
        <f>Schedule!A$10</f>
        <v>6</v>
      </c>
      <c r="B19" s="150">
        <f>Schedule!B$10</f>
        <v>45728</v>
      </c>
      <c r="C19" s="151">
        <f>Schedule!C$10</f>
        <v>45728</v>
      </c>
      <c r="D19" s="150" t="str">
        <f>Schedule!D$10</f>
        <v>B</v>
      </c>
      <c r="E19" s="149" t="str">
        <f>Schedule!E$10</f>
        <v>07:00</v>
      </c>
      <c r="F19" s="149" t="str">
        <f>Schedule!F$10</f>
        <v>21:00</v>
      </c>
      <c r="G19" s="150" t="str">
        <f>Schedule!G$10</f>
        <v>Matarani</v>
      </c>
      <c r="H19" s="150" t="str">
        <f>Schedule!H$10</f>
        <v>PEMRI</v>
      </c>
      <c r="I19" s="153" t="s">
        <v>301</v>
      </c>
      <c r="J19" s="157" t="s">
        <v>189</v>
      </c>
      <c r="K19" s="187">
        <v>109</v>
      </c>
      <c r="L19" s="165">
        <v>0.58333333333333337</v>
      </c>
      <c r="M19" s="154">
        <f>Table13[[#This Row],[Depart]]+Table13[[#This Row],[Dur''n]]</f>
        <v>0.77083333333333337</v>
      </c>
      <c r="N19" s="154">
        <v>0.1875</v>
      </c>
      <c r="O19" s="161">
        <v>90</v>
      </c>
      <c r="P19" s="162"/>
      <c r="Q19" s="155">
        <v>4</v>
      </c>
      <c r="R19" s="155" t="s">
        <v>342</v>
      </c>
      <c r="S19" s="156">
        <v>100</v>
      </c>
      <c r="T19" s="155" t="s">
        <v>2</v>
      </c>
      <c r="U19" s="160"/>
      <c r="V19" s="163" t="s">
        <v>171</v>
      </c>
      <c r="W19" s="157"/>
    </row>
    <row r="20" spans="1:23" ht="24.95" customHeight="1" x14ac:dyDescent="0.2">
      <c r="A20" s="186">
        <f>Schedule!A$12</f>
        <v>8</v>
      </c>
      <c r="B20" s="150">
        <f>Schedule!B$12</f>
        <v>45730</v>
      </c>
      <c r="C20" s="151">
        <f>Schedule!C$12</f>
        <v>45730</v>
      </c>
      <c r="D20" s="150" t="str">
        <f>Schedule!D$12</f>
        <v>B</v>
      </c>
      <c r="E20" s="149" t="str">
        <f>Schedule!E$12</f>
        <v>07:30</v>
      </c>
      <c r="F20" s="149" t="str">
        <f>Schedule!F$12</f>
        <v>-</v>
      </c>
      <c r="G20" s="150" t="str">
        <f>Schedule!G$12</f>
        <v>Callao / Lima</v>
      </c>
      <c r="H20" s="150" t="str">
        <f>Schedule!H$12</f>
        <v>PECLL</v>
      </c>
      <c r="I20" s="153" t="s">
        <v>302</v>
      </c>
      <c r="J20" s="157" t="s">
        <v>235</v>
      </c>
      <c r="K20" s="187">
        <v>79</v>
      </c>
      <c r="L20" s="165">
        <v>0.34027777777777773</v>
      </c>
      <c r="M20" s="154">
        <f>Table13[[#This Row],[Depart]]+Table13[[#This Row],[Dur''n]]</f>
        <v>0.56944444444444442</v>
      </c>
      <c r="N20" s="154">
        <v>0.22916666666666666</v>
      </c>
      <c r="O20" s="161">
        <v>70</v>
      </c>
      <c r="P20" s="162"/>
      <c r="Q20" s="155">
        <v>2</v>
      </c>
      <c r="R20" s="155">
        <v>2</v>
      </c>
      <c r="S20" s="156">
        <v>70</v>
      </c>
      <c r="T20" s="155"/>
      <c r="U20" s="166"/>
      <c r="V20" s="163" t="s">
        <v>171</v>
      </c>
      <c r="W20" s="157"/>
    </row>
    <row r="21" spans="1:23" ht="24.95" customHeight="1" x14ac:dyDescent="0.2">
      <c r="A21" s="186">
        <f>Schedule!A$12</f>
        <v>8</v>
      </c>
      <c r="B21" s="150">
        <f>Schedule!B$12</f>
        <v>45730</v>
      </c>
      <c r="C21" s="151">
        <f>Schedule!C$12</f>
        <v>45730</v>
      </c>
      <c r="D21" s="150" t="str">
        <f>Schedule!D$12</f>
        <v>B</v>
      </c>
      <c r="E21" s="149" t="str">
        <f>Schedule!E$12</f>
        <v>07:30</v>
      </c>
      <c r="F21" s="149" t="str">
        <f>Schedule!F$12</f>
        <v>-</v>
      </c>
      <c r="G21" s="150" t="str">
        <f>Schedule!G$12</f>
        <v>Callao / Lima</v>
      </c>
      <c r="H21" s="150" t="str">
        <f>Schedule!H$12</f>
        <v>PECLL</v>
      </c>
      <c r="I21" s="153" t="s">
        <v>345</v>
      </c>
      <c r="J21" s="157" t="s">
        <v>346</v>
      </c>
      <c r="K21" s="187">
        <v>75</v>
      </c>
      <c r="L21" s="165">
        <v>0.34722222222222227</v>
      </c>
      <c r="M21" s="154">
        <f>Table13[[#This Row],[Depart]]+Table13[[#This Row],[Dur''n]]</f>
        <v>0.55555555555555558</v>
      </c>
      <c r="N21" s="154">
        <v>0.20833333333333334</v>
      </c>
      <c r="O21" s="161">
        <v>28</v>
      </c>
      <c r="P21" s="162"/>
      <c r="Q21" s="155">
        <v>1</v>
      </c>
      <c r="R21" s="155">
        <v>1</v>
      </c>
      <c r="S21" s="156">
        <v>35</v>
      </c>
      <c r="T21" s="155"/>
      <c r="U21" s="160"/>
      <c r="V21" s="163"/>
      <c r="W21" s="157"/>
    </row>
    <row r="22" spans="1:23" ht="24.95" customHeight="1" x14ac:dyDescent="0.2">
      <c r="A22" s="186">
        <f>Schedule!A$12</f>
        <v>8</v>
      </c>
      <c r="B22" s="150">
        <f>Schedule!B$12</f>
        <v>45730</v>
      </c>
      <c r="C22" s="151">
        <f>Schedule!C$12</f>
        <v>45730</v>
      </c>
      <c r="D22" s="150" t="str">
        <f>Schedule!D$12</f>
        <v>B</v>
      </c>
      <c r="E22" s="149" t="str">
        <f>Schedule!E$12</f>
        <v>07:30</v>
      </c>
      <c r="F22" s="149" t="str">
        <f>Schedule!F$12</f>
        <v>-</v>
      </c>
      <c r="G22" s="150" t="str">
        <f>Schedule!G$12</f>
        <v>Callao / Lima</v>
      </c>
      <c r="H22" s="150" t="str">
        <f>Schedule!H$12</f>
        <v>PECLL</v>
      </c>
      <c r="I22" s="153" t="s">
        <v>344</v>
      </c>
      <c r="J22" s="157" t="s">
        <v>193</v>
      </c>
      <c r="K22" s="187">
        <v>59</v>
      </c>
      <c r="L22" s="165">
        <v>0.35416666666666669</v>
      </c>
      <c r="M22" s="154">
        <f>Table13[[#This Row],[Depart]]+Table13[[#This Row],[Dur''n]]</f>
        <v>0.5625</v>
      </c>
      <c r="N22" s="154">
        <v>0.20833333333333334</v>
      </c>
      <c r="O22" s="161">
        <v>98</v>
      </c>
      <c r="P22" s="162"/>
      <c r="Q22" s="155">
        <v>3</v>
      </c>
      <c r="R22" s="155">
        <v>3</v>
      </c>
      <c r="S22" s="156">
        <v>105</v>
      </c>
      <c r="T22" s="155"/>
      <c r="U22" s="166" t="s">
        <v>194</v>
      </c>
      <c r="V22" s="163" t="s">
        <v>171</v>
      </c>
      <c r="W22" s="157"/>
    </row>
    <row r="23" spans="1:23" ht="24.95" customHeight="1" x14ac:dyDescent="0.2">
      <c r="A23" s="186">
        <f>Schedule!A$12</f>
        <v>8</v>
      </c>
      <c r="B23" s="150">
        <f>Schedule!B$12</f>
        <v>45730</v>
      </c>
      <c r="C23" s="151">
        <f>Schedule!C$12</f>
        <v>45730</v>
      </c>
      <c r="D23" s="150" t="str">
        <f>Schedule!D$12</f>
        <v>B</v>
      </c>
      <c r="E23" s="149" t="str">
        <f>Schedule!E$12</f>
        <v>07:30</v>
      </c>
      <c r="F23" s="149" t="str">
        <f>Schedule!F$12</f>
        <v>-</v>
      </c>
      <c r="G23" s="150" t="str">
        <f>Schedule!G$12</f>
        <v>Callao / Lima</v>
      </c>
      <c r="H23" s="150" t="str">
        <f>Schedule!H$12</f>
        <v>PECLL</v>
      </c>
      <c r="I23" s="153" t="s">
        <v>230</v>
      </c>
      <c r="J23" s="157" t="s">
        <v>195</v>
      </c>
      <c r="K23" s="187">
        <v>79</v>
      </c>
      <c r="L23" s="165">
        <v>0.3611111111111111</v>
      </c>
      <c r="M23" s="154">
        <f>Table13[[#This Row],[Depart]]+Table13[[#This Row],[Dur''n]]</f>
        <v>0.63194444444444442</v>
      </c>
      <c r="N23" s="154">
        <v>0.27083333333333331</v>
      </c>
      <c r="O23" s="161">
        <v>85</v>
      </c>
      <c r="P23" s="162"/>
      <c r="Q23" s="155">
        <v>2</v>
      </c>
      <c r="R23" s="155">
        <v>2</v>
      </c>
      <c r="S23" s="156">
        <v>88</v>
      </c>
      <c r="T23" s="155" t="s">
        <v>174</v>
      </c>
      <c r="U23" s="166"/>
      <c r="V23" s="163" t="s">
        <v>171</v>
      </c>
      <c r="W23" s="157" t="s">
        <v>240</v>
      </c>
    </row>
    <row r="24" spans="1:23" ht="24.95" customHeight="1" x14ac:dyDescent="0.2">
      <c r="A24" s="186">
        <f>Schedule!A$12</f>
        <v>8</v>
      </c>
      <c r="B24" s="150">
        <f>Schedule!B$12</f>
        <v>45730</v>
      </c>
      <c r="C24" s="151">
        <f>Schedule!C$12</f>
        <v>45730</v>
      </c>
      <c r="D24" s="150" t="str">
        <f>Schedule!D$12</f>
        <v>B</v>
      </c>
      <c r="E24" s="149" t="str">
        <f>Schedule!E$12</f>
        <v>07:30</v>
      </c>
      <c r="F24" s="149" t="str">
        <f>Schedule!F$12</f>
        <v>-</v>
      </c>
      <c r="G24" s="150" t="str">
        <f>Schedule!G$12</f>
        <v>Callao / Lima</v>
      </c>
      <c r="H24" s="150" t="str">
        <f>Schedule!H$12</f>
        <v>PECLL</v>
      </c>
      <c r="I24" s="153" t="s">
        <v>343</v>
      </c>
      <c r="J24" s="157" t="s">
        <v>191</v>
      </c>
      <c r="K24" s="187">
        <v>39</v>
      </c>
      <c r="L24" s="165">
        <v>0.375</v>
      </c>
      <c r="M24" s="154">
        <f>Table13[[#This Row],[Depart]]+Table13[[#This Row],[Dur''n]]</f>
        <v>0.54166666666666663</v>
      </c>
      <c r="N24" s="154">
        <v>0.16666666666666666</v>
      </c>
      <c r="O24" s="161">
        <v>75</v>
      </c>
      <c r="P24" s="162"/>
      <c r="Q24" s="155">
        <v>3</v>
      </c>
      <c r="R24" s="155">
        <v>3</v>
      </c>
      <c r="S24" s="156">
        <v>105</v>
      </c>
      <c r="T24" s="155"/>
      <c r="U24" s="166" t="s">
        <v>192</v>
      </c>
      <c r="V24" s="163"/>
      <c r="W24" s="157"/>
    </row>
    <row r="25" spans="1:23" ht="24.95" customHeight="1" x14ac:dyDescent="0.2">
      <c r="A25" s="186">
        <f>Schedule!A$12</f>
        <v>8</v>
      </c>
      <c r="B25" s="150">
        <f>Schedule!B$12</f>
        <v>45730</v>
      </c>
      <c r="C25" s="151">
        <f>Schedule!C$12</f>
        <v>45730</v>
      </c>
      <c r="D25" s="150" t="str">
        <f>Schedule!D$12</f>
        <v>B</v>
      </c>
      <c r="E25" s="149" t="str">
        <f>Schedule!E$12</f>
        <v>07:30</v>
      </c>
      <c r="F25" s="149" t="str">
        <f>Schedule!F$12</f>
        <v>-</v>
      </c>
      <c r="G25" s="150" t="str">
        <f>Schedule!G$12</f>
        <v>Callao / Lima</v>
      </c>
      <c r="H25" s="150" t="str">
        <f>Schedule!H$12</f>
        <v>PECLL</v>
      </c>
      <c r="I25" s="153" t="s">
        <v>303</v>
      </c>
      <c r="J25" s="157" t="s">
        <v>236</v>
      </c>
      <c r="K25" s="187">
        <v>79</v>
      </c>
      <c r="L25" s="165">
        <v>0.58333333333333337</v>
      </c>
      <c r="M25" s="154">
        <f>Table13[[#This Row],[Depart]]+Table13[[#This Row],[Dur''n]]</f>
        <v>0.8125</v>
      </c>
      <c r="N25" s="154">
        <v>0.22916666666666666</v>
      </c>
      <c r="O25" s="161">
        <v>73</v>
      </c>
      <c r="P25" s="162"/>
      <c r="Q25" s="155">
        <v>2</v>
      </c>
      <c r="R25" s="155">
        <v>2</v>
      </c>
      <c r="S25" s="156">
        <v>70</v>
      </c>
      <c r="T25" s="155"/>
      <c r="U25" s="166"/>
      <c r="V25" s="163" t="s">
        <v>171</v>
      </c>
      <c r="W25" s="157"/>
    </row>
    <row r="26" spans="1:23" ht="24.95" customHeight="1" x14ac:dyDescent="0.2">
      <c r="A26" s="186">
        <f>Schedule!A$12</f>
        <v>8</v>
      </c>
      <c r="B26" s="150">
        <f>Schedule!B$12</f>
        <v>45730</v>
      </c>
      <c r="C26" s="151">
        <f>Schedule!C$12</f>
        <v>45730</v>
      </c>
      <c r="D26" s="150" t="str">
        <f>Schedule!D$12</f>
        <v>B</v>
      </c>
      <c r="E26" s="149" t="str">
        <f>Schedule!E$12</f>
        <v>07:30</v>
      </c>
      <c r="F26" s="149" t="str">
        <f>Schedule!F$12</f>
        <v>-</v>
      </c>
      <c r="G26" s="150" t="str">
        <f>Schedule!G$12</f>
        <v>Callao / Lima</v>
      </c>
      <c r="H26" s="150" t="str">
        <f>Schedule!H$12</f>
        <v>PECLL</v>
      </c>
      <c r="I26" s="153" t="s">
        <v>347</v>
      </c>
      <c r="J26" s="157" t="s">
        <v>196</v>
      </c>
      <c r="K26" s="187">
        <v>35</v>
      </c>
      <c r="L26" s="165">
        <v>0.59722222222222221</v>
      </c>
      <c r="M26" s="154">
        <f>Table13[[#This Row],[Depart]]+Table13[[#This Row],[Dur''n]]</f>
        <v>0.76388888888888884</v>
      </c>
      <c r="N26" s="154">
        <v>0.16666666666666666</v>
      </c>
      <c r="O26" s="161">
        <v>81</v>
      </c>
      <c r="P26" s="162"/>
      <c r="Q26" s="155">
        <v>2</v>
      </c>
      <c r="R26" s="155">
        <v>2</v>
      </c>
      <c r="S26" s="156">
        <v>88</v>
      </c>
      <c r="T26" s="155"/>
      <c r="U26" s="160"/>
      <c r="V26" s="163"/>
      <c r="W26" s="157"/>
    </row>
    <row r="27" spans="1:23" ht="24.95" customHeight="1" x14ac:dyDescent="0.2">
      <c r="A27" s="186">
        <f>Schedule!A$13</f>
        <v>9</v>
      </c>
      <c r="B27" s="150">
        <f>Schedule!B$13</f>
        <v>45731</v>
      </c>
      <c r="C27" s="151">
        <f>Schedule!C$13</f>
        <v>45731</v>
      </c>
      <c r="D27" s="150" t="str">
        <f>Schedule!D$13</f>
        <v>B</v>
      </c>
      <c r="E27" s="149" t="str">
        <f>Schedule!E$13</f>
        <v>-</v>
      </c>
      <c r="F27" s="149" t="str">
        <f>Schedule!F$13</f>
        <v>13:00</v>
      </c>
      <c r="G27" s="150" t="str">
        <f>Schedule!G$13</f>
        <v>Callao / Lima</v>
      </c>
      <c r="H27" s="150" t="str">
        <f>Schedule!H$13</f>
        <v>PECLL</v>
      </c>
      <c r="I27" s="153" t="s">
        <v>304</v>
      </c>
      <c r="J27" s="157" t="s">
        <v>197</v>
      </c>
      <c r="K27" s="187">
        <v>2190</v>
      </c>
      <c r="L27" s="165">
        <v>0.3125</v>
      </c>
      <c r="M27" s="154" t="s">
        <v>2</v>
      </c>
      <c r="N27" s="154" t="s">
        <v>245</v>
      </c>
      <c r="O27" s="161">
        <v>92</v>
      </c>
      <c r="P27" s="162"/>
      <c r="Q27" s="155">
        <v>2</v>
      </c>
      <c r="R27" s="155">
        <v>2</v>
      </c>
      <c r="S27" s="156">
        <v>100</v>
      </c>
      <c r="T27" s="155"/>
      <c r="U27" s="158" t="s">
        <v>198</v>
      </c>
      <c r="V27" s="163" t="s">
        <v>171</v>
      </c>
      <c r="W27" s="157" t="s">
        <v>199</v>
      </c>
    </row>
    <row r="28" spans="1:23" ht="24.95" customHeight="1" x14ac:dyDescent="0.2">
      <c r="A28" s="186">
        <f>Schedule!A$13</f>
        <v>9</v>
      </c>
      <c r="B28" s="150">
        <f>Schedule!B$13</f>
        <v>45731</v>
      </c>
      <c r="C28" s="151">
        <f>Schedule!C$13</f>
        <v>45731</v>
      </c>
      <c r="D28" s="150" t="str">
        <f>Schedule!D$13</f>
        <v>B</v>
      </c>
      <c r="E28" s="149" t="str">
        <f>Schedule!E$13</f>
        <v>-</v>
      </c>
      <c r="F28" s="149" t="str">
        <f>Schedule!F$13</f>
        <v>13:00</v>
      </c>
      <c r="G28" s="150" t="str">
        <f>Schedule!G$13</f>
        <v>Callao / Lima</v>
      </c>
      <c r="H28" s="150" t="str">
        <f>Schedule!H$13</f>
        <v>PECLL</v>
      </c>
      <c r="I28" s="153" t="s">
        <v>248</v>
      </c>
      <c r="J28" s="157" t="s">
        <v>193</v>
      </c>
      <c r="K28" s="187">
        <v>59</v>
      </c>
      <c r="L28" s="165">
        <v>0.3125</v>
      </c>
      <c r="M28" s="154">
        <f>Table13[[#This Row],[Depart]]+Table13[[#This Row],[Dur''n]]</f>
        <v>0.52083333333333337</v>
      </c>
      <c r="N28" s="154">
        <v>0.20833333333333334</v>
      </c>
      <c r="O28" s="161">
        <v>69</v>
      </c>
      <c r="P28" s="162"/>
      <c r="Q28" s="155">
        <v>2</v>
      </c>
      <c r="R28" s="155">
        <v>2</v>
      </c>
      <c r="S28" s="156">
        <v>88</v>
      </c>
      <c r="T28" s="155"/>
      <c r="U28" s="158" t="s">
        <v>194</v>
      </c>
      <c r="V28" s="163" t="s">
        <v>171</v>
      </c>
      <c r="W28" s="157"/>
    </row>
    <row r="29" spans="1:23" ht="24.95" customHeight="1" x14ac:dyDescent="0.2">
      <c r="A29" s="186">
        <f>Schedule!A$13</f>
        <v>9</v>
      </c>
      <c r="B29" s="150">
        <f>Schedule!B$13</f>
        <v>45731</v>
      </c>
      <c r="C29" s="151">
        <f>Schedule!C$13</f>
        <v>45731</v>
      </c>
      <c r="D29" s="150" t="str">
        <f>Schedule!D$13</f>
        <v>B</v>
      </c>
      <c r="E29" s="149" t="str">
        <f>Schedule!E$13</f>
        <v>-</v>
      </c>
      <c r="F29" s="149" t="str">
        <f>Schedule!F$13</f>
        <v>13:00</v>
      </c>
      <c r="G29" s="150" t="str">
        <f>Schedule!G$13</f>
        <v>Callao / Lima</v>
      </c>
      <c r="H29" s="150" t="str">
        <f>Schedule!H$13</f>
        <v>PECLL</v>
      </c>
      <c r="I29" s="153" t="s">
        <v>249</v>
      </c>
      <c r="J29" s="157" t="s">
        <v>191</v>
      </c>
      <c r="K29" s="187">
        <v>39</v>
      </c>
      <c r="L29" s="165">
        <v>0.34375</v>
      </c>
      <c r="M29" s="154">
        <f>Table13[[#This Row],[Depart]]+Table13[[#This Row],[Dur''n]]</f>
        <v>0.51041666666666663</v>
      </c>
      <c r="N29" s="154">
        <v>0.16666666666666666</v>
      </c>
      <c r="O29" s="161">
        <v>166</v>
      </c>
      <c r="P29" s="162"/>
      <c r="Q29" s="155">
        <v>4</v>
      </c>
      <c r="R29" s="155">
        <v>4</v>
      </c>
      <c r="S29" s="156">
        <v>176</v>
      </c>
      <c r="T29" s="155"/>
      <c r="U29" s="166"/>
      <c r="V29" s="163"/>
      <c r="W29" s="157" t="s">
        <v>247</v>
      </c>
    </row>
    <row r="30" spans="1:23" ht="24.95" customHeight="1" x14ac:dyDescent="0.2">
      <c r="A30" s="186">
        <f>Schedule!A$13</f>
        <v>9</v>
      </c>
      <c r="B30" s="150">
        <f>Schedule!B$13</f>
        <v>45731</v>
      </c>
      <c r="C30" s="151">
        <f>Schedule!C$13</f>
        <v>45731</v>
      </c>
      <c r="D30" s="150" t="str">
        <f>Schedule!D$13</f>
        <v>B</v>
      </c>
      <c r="E30" s="149" t="str">
        <f>Schedule!E$13</f>
        <v>-</v>
      </c>
      <c r="F30" s="149" t="str">
        <f>Schedule!F$13</f>
        <v>13:00</v>
      </c>
      <c r="G30" s="150" t="str">
        <f>Schedule!G$13</f>
        <v>Callao / Lima</v>
      </c>
      <c r="H30" s="150" t="str">
        <f>Schedule!H$13</f>
        <v>PECLL</v>
      </c>
      <c r="I30" s="153" t="s">
        <v>250</v>
      </c>
      <c r="J30" s="157" t="s">
        <v>196</v>
      </c>
      <c r="K30" s="187">
        <v>35</v>
      </c>
      <c r="L30" s="165">
        <v>0.35416666666666669</v>
      </c>
      <c r="M30" s="154">
        <f>Table13[[#This Row],[Depart]]+Table13[[#This Row],[Dur''n]]</f>
        <v>0.52083333333333337</v>
      </c>
      <c r="N30" s="154">
        <v>0.16666666666666666</v>
      </c>
      <c r="O30" s="161">
        <v>72</v>
      </c>
      <c r="P30" s="162"/>
      <c r="Q30" s="155">
        <v>2</v>
      </c>
      <c r="R30" s="155">
        <v>2</v>
      </c>
      <c r="S30" s="156">
        <v>88</v>
      </c>
      <c r="T30" s="155"/>
      <c r="U30" s="158"/>
      <c r="V30" s="163"/>
      <c r="W30" s="157"/>
    </row>
    <row r="31" spans="1:23" ht="24.95" customHeight="1" x14ac:dyDescent="0.2">
      <c r="A31" s="186">
        <f>Schedule!A$14</f>
        <v>10</v>
      </c>
      <c r="B31" s="150">
        <f>Schedule!B$14</f>
        <v>45732</v>
      </c>
      <c r="C31" s="151">
        <f>Schedule!C$14</f>
        <v>45732</v>
      </c>
      <c r="D31" s="150" t="str">
        <f>Schedule!D$14</f>
        <v>B</v>
      </c>
      <c r="E31" s="149" t="str">
        <f>Schedule!E$14</f>
        <v>08:30</v>
      </c>
      <c r="F31" s="149" t="str">
        <f>Schedule!F$14</f>
        <v>18:00</v>
      </c>
      <c r="G31" s="150" t="str">
        <f>Schedule!G$14</f>
        <v>Salaverry / Trujillo</v>
      </c>
      <c r="H31" s="150" t="str">
        <f>Schedule!H$14</f>
        <v>PESVY</v>
      </c>
      <c r="I31" s="153" t="s">
        <v>310</v>
      </c>
      <c r="J31" s="157" t="s">
        <v>201</v>
      </c>
      <c r="K31" s="187">
        <v>99</v>
      </c>
      <c r="L31" s="165">
        <v>0.36458333333333331</v>
      </c>
      <c r="M31" s="154">
        <f>Table13[[#This Row],[Depart]]+Table13[[#This Row],[Dur''n]]</f>
        <v>0.57291666666666663</v>
      </c>
      <c r="N31" s="154">
        <v>0.20833333333333334</v>
      </c>
      <c r="O31" s="161">
        <v>230</v>
      </c>
      <c r="P31" s="162"/>
      <c r="Q31" s="155">
        <v>6</v>
      </c>
      <c r="R31" s="155">
        <v>6</v>
      </c>
      <c r="S31" s="156">
        <v>264</v>
      </c>
      <c r="T31" s="155" t="s">
        <v>2</v>
      </c>
      <c r="U31" s="166" t="s">
        <v>282</v>
      </c>
      <c r="V31" s="163" t="s">
        <v>171</v>
      </c>
      <c r="W31" s="157"/>
    </row>
    <row r="32" spans="1:23" ht="24.95" customHeight="1" x14ac:dyDescent="0.2">
      <c r="A32" s="186">
        <f>Schedule!A$14</f>
        <v>10</v>
      </c>
      <c r="B32" s="150">
        <f>Schedule!B$14</f>
        <v>45732</v>
      </c>
      <c r="C32" s="151">
        <f>Schedule!C$14</f>
        <v>45732</v>
      </c>
      <c r="D32" s="150" t="str">
        <f>Schedule!D$14</f>
        <v>B</v>
      </c>
      <c r="E32" s="149" t="str">
        <f>Schedule!E$14</f>
        <v>08:30</v>
      </c>
      <c r="F32" s="149" t="str">
        <f>Schedule!F$14</f>
        <v>18:00</v>
      </c>
      <c r="G32" s="150" t="str">
        <f>Schedule!G$14</f>
        <v>Salaverry / Trujillo</v>
      </c>
      <c r="H32" s="150" t="str">
        <f>Schedule!H$14</f>
        <v>PESVY</v>
      </c>
      <c r="I32" s="153" t="s">
        <v>311</v>
      </c>
      <c r="J32" s="157" t="s">
        <v>203</v>
      </c>
      <c r="K32" s="187">
        <v>99</v>
      </c>
      <c r="L32" s="165">
        <v>0.38541666666666669</v>
      </c>
      <c r="M32" s="154">
        <f>Table13[[#This Row],[Depart]]+Table13[[#This Row],[Dur''n]]</f>
        <v>0.59375</v>
      </c>
      <c r="N32" s="154">
        <v>0.20833333333333334</v>
      </c>
      <c r="O32" s="161">
        <v>108</v>
      </c>
      <c r="P32" s="162"/>
      <c r="Q32" s="155">
        <v>3</v>
      </c>
      <c r="R32" s="155">
        <v>3</v>
      </c>
      <c r="S32" s="156">
        <v>132</v>
      </c>
      <c r="T32" s="155" t="s">
        <v>2</v>
      </c>
      <c r="U32" s="158" t="s">
        <v>282</v>
      </c>
      <c r="V32" s="163" t="s">
        <v>171</v>
      </c>
      <c r="W32" s="157"/>
    </row>
    <row r="33" spans="1:23" ht="24.95" customHeight="1" x14ac:dyDescent="0.2">
      <c r="A33" s="186">
        <f>Schedule!A$14</f>
        <v>10</v>
      </c>
      <c r="B33" s="150">
        <f>Schedule!B$14</f>
        <v>45732</v>
      </c>
      <c r="C33" s="151">
        <f>Schedule!C$14</f>
        <v>45732</v>
      </c>
      <c r="D33" s="150" t="str">
        <f>Schedule!D$14</f>
        <v>B</v>
      </c>
      <c r="E33" s="149" t="str">
        <f>Schedule!E$14</f>
        <v>08:30</v>
      </c>
      <c r="F33" s="149" t="str">
        <f>Schedule!F$14</f>
        <v>18:00</v>
      </c>
      <c r="G33" s="150" t="str">
        <f>Schedule!G$14</f>
        <v>Salaverry / Trujillo</v>
      </c>
      <c r="H33" s="150" t="str">
        <f>Schedule!H$14</f>
        <v>PESVY</v>
      </c>
      <c r="I33" s="153" t="s">
        <v>312</v>
      </c>
      <c r="J33" s="157" t="s">
        <v>200</v>
      </c>
      <c r="K33" s="187">
        <v>95</v>
      </c>
      <c r="L33" s="165">
        <v>0.39583333333333331</v>
      </c>
      <c r="M33" s="154">
        <f>Table13[[#This Row],[Depart]]+Table13[[#This Row],[Dur''n]]</f>
        <v>0.58333333333333326</v>
      </c>
      <c r="N33" s="154">
        <v>0.1875</v>
      </c>
      <c r="O33" s="161">
        <v>38</v>
      </c>
      <c r="P33" s="162"/>
      <c r="Q33" s="155" t="s">
        <v>241</v>
      </c>
      <c r="R33" s="155" t="s">
        <v>241</v>
      </c>
      <c r="S33" s="156">
        <v>132</v>
      </c>
      <c r="T33" s="155" t="s">
        <v>2</v>
      </c>
      <c r="U33" s="158" t="s">
        <v>282</v>
      </c>
      <c r="V33" s="163" t="s">
        <v>171</v>
      </c>
      <c r="W33" s="157"/>
    </row>
    <row r="34" spans="1:23" ht="24.95" customHeight="1" x14ac:dyDescent="0.2">
      <c r="A34" s="186">
        <f>Schedule!A$14</f>
        <v>10</v>
      </c>
      <c r="B34" s="150">
        <f>Schedule!B$14</f>
        <v>45732</v>
      </c>
      <c r="C34" s="151">
        <f>Schedule!C$14</f>
        <v>45732</v>
      </c>
      <c r="D34" s="150" t="str">
        <f>Schedule!D$14</f>
        <v>B</v>
      </c>
      <c r="E34" s="149" t="str">
        <f>Schedule!E$14</f>
        <v>08:30</v>
      </c>
      <c r="F34" s="149" t="str">
        <f>Schedule!F$14</f>
        <v>18:00</v>
      </c>
      <c r="G34" s="150" t="str">
        <f>Schedule!G$14</f>
        <v>Salaverry / Trujillo</v>
      </c>
      <c r="H34" s="150" t="str">
        <f>Schedule!H$14</f>
        <v>PESVY</v>
      </c>
      <c r="I34" s="153" t="s">
        <v>313</v>
      </c>
      <c r="J34" s="157" t="s">
        <v>202</v>
      </c>
      <c r="K34" s="187">
        <v>99</v>
      </c>
      <c r="L34" s="165">
        <v>0.41666666666666669</v>
      </c>
      <c r="M34" s="154">
        <f>Table13[[#This Row],[Depart]]+Table13[[#This Row],[Dur''n]]</f>
        <v>0.5625</v>
      </c>
      <c r="N34" s="154">
        <v>0.14583333333333334</v>
      </c>
      <c r="O34" s="161">
        <v>41</v>
      </c>
      <c r="P34" s="162"/>
      <c r="Q34" s="155" t="s">
        <v>241</v>
      </c>
      <c r="R34" s="155" t="s">
        <v>241</v>
      </c>
      <c r="S34" s="156">
        <v>88</v>
      </c>
      <c r="T34" s="155" t="s">
        <v>2</v>
      </c>
      <c r="U34" s="158" t="s">
        <v>282</v>
      </c>
      <c r="V34" s="163" t="s">
        <v>171</v>
      </c>
      <c r="W34" s="157"/>
    </row>
    <row r="35" spans="1:23" ht="24.95" customHeight="1" x14ac:dyDescent="0.2">
      <c r="A35" s="186">
        <f>Schedule!A$16</f>
        <v>12</v>
      </c>
      <c r="B35" s="150">
        <f>Schedule!B$16</f>
        <v>45734</v>
      </c>
      <c r="C35" s="151">
        <f>Schedule!C$16</f>
        <v>45734</v>
      </c>
      <c r="D35" s="150" t="str">
        <f>Schedule!D$16</f>
        <v>B</v>
      </c>
      <c r="E35" s="149" t="str">
        <f>Schedule!E$16</f>
        <v>08:00</v>
      </c>
      <c r="F35" s="149" t="str">
        <f>Schedule!F$16</f>
        <v>18:00</v>
      </c>
      <c r="G35" s="150" t="str">
        <f>Schedule!G$16</f>
        <v>Guayaquil</v>
      </c>
      <c r="H35" s="150" t="str">
        <f>Schedule!H$16</f>
        <v>ECGYE</v>
      </c>
      <c r="I35" s="153" t="s">
        <v>231</v>
      </c>
      <c r="J35" s="157" t="s">
        <v>271</v>
      </c>
      <c r="K35" s="187">
        <v>49</v>
      </c>
      <c r="L35" s="165">
        <v>0.375</v>
      </c>
      <c r="M35" s="154">
        <f>Table13[[#This Row],[Depart]]+Table13[[#This Row],[Dur''n]]</f>
        <v>0.54166666666666663</v>
      </c>
      <c r="N35" s="154">
        <v>0.16666666666666666</v>
      </c>
      <c r="O35" s="161">
        <v>207</v>
      </c>
      <c r="P35" s="162"/>
      <c r="Q35" s="155" t="s">
        <v>275</v>
      </c>
      <c r="R35" s="155" t="s">
        <v>275</v>
      </c>
      <c r="S35" s="156">
        <v>152</v>
      </c>
      <c r="T35" s="155" t="s">
        <v>2</v>
      </c>
      <c r="U35" s="158" t="s">
        <v>276</v>
      </c>
      <c r="V35" s="163" t="s">
        <v>171</v>
      </c>
      <c r="W35" s="157"/>
    </row>
    <row r="36" spans="1:23" ht="24.95" customHeight="1" x14ac:dyDescent="0.2">
      <c r="A36" s="186">
        <f>Schedule!A$16</f>
        <v>12</v>
      </c>
      <c r="B36" s="150">
        <f>Schedule!B$16</f>
        <v>45734</v>
      </c>
      <c r="C36" s="151">
        <f>Schedule!C$16</f>
        <v>45734</v>
      </c>
      <c r="D36" s="150" t="str">
        <f>Schedule!D$16</f>
        <v>B</v>
      </c>
      <c r="E36" s="149" t="str">
        <f>Schedule!E$16</f>
        <v>08:00</v>
      </c>
      <c r="F36" s="149" t="str">
        <f>Schedule!F$16</f>
        <v>18:00</v>
      </c>
      <c r="G36" s="150" t="str">
        <f>Schedule!G$16</f>
        <v>Guayaquil</v>
      </c>
      <c r="H36" s="150" t="str">
        <f>Schedule!H$16</f>
        <v>ECGYE</v>
      </c>
      <c r="I36" s="153" t="s">
        <v>232</v>
      </c>
      <c r="J36" s="157" t="s">
        <v>272</v>
      </c>
      <c r="K36" s="187">
        <v>49</v>
      </c>
      <c r="L36" s="165">
        <v>0.5625</v>
      </c>
      <c r="M36" s="154">
        <f>Table13[[#This Row],[Depart]]+Table13[[#This Row],[Dur''n]]</f>
        <v>0.72916666666666663</v>
      </c>
      <c r="N36" s="154">
        <v>0.16666666666666666</v>
      </c>
      <c r="O36" s="161" t="s">
        <v>2</v>
      </c>
      <c r="P36" s="162"/>
      <c r="Q36" s="155">
        <v>3</v>
      </c>
      <c r="R36" s="155">
        <v>3</v>
      </c>
      <c r="S36" s="156">
        <v>114</v>
      </c>
      <c r="T36" s="155" t="s">
        <v>2</v>
      </c>
      <c r="U36" s="158" t="s">
        <v>276</v>
      </c>
      <c r="V36" s="163" t="s">
        <v>171</v>
      </c>
      <c r="W36" s="157"/>
    </row>
    <row r="37" spans="1:23" ht="24.95" customHeight="1" x14ac:dyDescent="0.2">
      <c r="A37" s="186">
        <f>Schedule!A$16</f>
        <v>12</v>
      </c>
      <c r="B37" s="150">
        <f>Schedule!B$16</f>
        <v>45734</v>
      </c>
      <c r="C37" s="151">
        <f>Schedule!C$16</f>
        <v>45734</v>
      </c>
      <c r="D37" s="150" t="str">
        <f>Schedule!D$16</f>
        <v>B</v>
      </c>
      <c r="E37" s="149" t="str">
        <f>Schedule!E$16</f>
        <v>08:00</v>
      </c>
      <c r="F37" s="149" t="str">
        <f>Schedule!F$16</f>
        <v>18:00</v>
      </c>
      <c r="G37" s="150" t="str">
        <f>Schedule!G$16</f>
        <v>Guayaquil</v>
      </c>
      <c r="H37" s="150" t="str">
        <f>Schedule!H$16</f>
        <v>ECGYE</v>
      </c>
      <c r="I37" s="153" t="s">
        <v>233</v>
      </c>
      <c r="J37" s="157" t="s">
        <v>273</v>
      </c>
      <c r="K37" s="187">
        <v>59</v>
      </c>
      <c r="L37" s="165">
        <v>0.36458333333333331</v>
      </c>
      <c r="M37" s="154">
        <f>Table13[[#This Row],[Depart]]+Table13[[#This Row],[Dur''n]]</f>
        <v>0.53125</v>
      </c>
      <c r="N37" s="154">
        <v>0.16666666666666666</v>
      </c>
      <c r="O37" s="161">
        <v>75</v>
      </c>
      <c r="P37" s="162"/>
      <c r="Q37" s="155">
        <v>1</v>
      </c>
      <c r="R37" s="155">
        <v>1</v>
      </c>
      <c r="S37" s="156">
        <v>38</v>
      </c>
      <c r="T37" s="155" t="s">
        <v>2</v>
      </c>
      <c r="U37" s="160" t="s">
        <v>276</v>
      </c>
      <c r="V37" s="163" t="s">
        <v>171</v>
      </c>
      <c r="W37" s="157"/>
    </row>
    <row r="38" spans="1:23" ht="24.95" customHeight="1" x14ac:dyDescent="0.2">
      <c r="A38" s="186">
        <f>Schedule!A$16</f>
        <v>12</v>
      </c>
      <c r="B38" s="150">
        <f>Schedule!B$16</f>
        <v>45734</v>
      </c>
      <c r="C38" s="151">
        <f>Schedule!C$16</f>
        <v>45734</v>
      </c>
      <c r="D38" s="150" t="str">
        <f>Schedule!D$16</f>
        <v>B</v>
      </c>
      <c r="E38" s="149" t="str">
        <f>Schedule!E$16</f>
        <v>08:00</v>
      </c>
      <c r="F38" s="149" t="str">
        <f>Schedule!F$16</f>
        <v>18:00</v>
      </c>
      <c r="G38" s="150" t="str">
        <f>Schedule!G$16</f>
        <v>Guayaquil</v>
      </c>
      <c r="H38" s="150" t="str">
        <f>Schedule!H$16</f>
        <v>ECGYE</v>
      </c>
      <c r="I38" s="153" t="s">
        <v>234</v>
      </c>
      <c r="J38" s="157" t="s">
        <v>274</v>
      </c>
      <c r="K38" s="187">
        <v>59</v>
      </c>
      <c r="L38" s="165">
        <v>0.55208333333333337</v>
      </c>
      <c r="M38" s="154">
        <f>Table13[[#This Row],[Depart]]+Table13[[#This Row],[Dur''n]]</f>
        <v>0.71875</v>
      </c>
      <c r="N38" s="154">
        <v>0.16666666666666666</v>
      </c>
      <c r="O38" s="161" t="s">
        <v>2</v>
      </c>
      <c r="P38" s="162"/>
      <c r="Q38" s="155">
        <v>1</v>
      </c>
      <c r="R38" s="155">
        <v>1</v>
      </c>
      <c r="S38" s="156">
        <v>38</v>
      </c>
      <c r="T38" s="155" t="s">
        <v>2</v>
      </c>
      <c r="U38" s="160" t="s">
        <v>276</v>
      </c>
      <c r="V38" s="163" t="s">
        <v>171</v>
      </c>
      <c r="W38" s="157"/>
    </row>
    <row r="39" spans="1:23" ht="24.95" customHeight="1" x14ac:dyDescent="0.2">
      <c r="A39" s="186">
        <f>Schedule!A$16</f>
        <v>12</v>
      </c>
      <c r="B39" s="150">
        <f>Schedule!B$16</f>
        <v>45734</v>
      </c>
      <c r="C39" s="151">
        <f>Schedule!C$16</f>
        <v>45734</v>
      </c>
      <c r="D39" s="150" t="str">
        <f>Schedule!D$16</f>
        <v>B</v>
      </c>
      <c r="E39" s="149" t="str">
        <f>Schedule!E$16</f>
        <v>08:00</v>
      </c>
      <c r="F39" s="149" t="str">
        <f>Schedule!F$16</f>
        <v>18:00</v>
      </c>
      <c r="G39" s="150" t="str">
        <f>Schedule!G$16</f>
        <v>Guayaquil</v>
      </c>
      <c r="H39" s="150" t="str">
        <f>Schedule!H$16</f>
        <v>ECGYE</v>
      </c>
      <c r="I39" s="153" t="s">
        <v>305</v>
      </c>
      <c r="J39" s="157" t="s">
        <v>204</v>
      </c>
      <c r="K39" s="187">
        <v>179</v>
      </c>
      <c r="L39" s="165">
        <v>0.39583333333333331</v>
      </c>
      <c r="M39" s="154">
        <f>Table13[[#This Row],[Depart]]+Table13[[#This Row],[Dur''n]]</f>
        <v>0.72916666666666663</v>
      </c>
      <c r="N39" s="154">
        <v>0.33333333333333331</v>
      </c>
      <c r="O39" s="161">
        <v>51</v>
      </c>
      <c r="P39" s="162"/>
      <c r="Q39" s="155">
        <v>2</v>
      </c>
      <c r="R39" s="155">
        <v>2</v>
      </c>
      <c r="S39" s="156">
        <v>80</v>
      </c>
      <c r="T39" s="155" t="s">
        <v>172</v>
      </c>
      <c r="U39" s="160" t="s">
        <v>277</v>
      </c>
      <c r="V39" s="163" t="s">
        <v>171</v>
      </c>
      <c r="W39" s="157"/>
    </row>
    <row r="40" spans="1:23" ht="24.95" customHeight="1" x14ac:dyDescent="0.2">
      <c r="A40" s="186">
        <f>Schedule!A$16</f>
        <v>12</v>
      </c>
      <c r="B40" s="150">
        <f>Schedule!B$16</f>
        <v>45734</v>
      </c>
      <c r="C40" s="151">
        <f>Schedule!C$16</f>
        <v>45734</v>
      </c>
      <c r="D40" s="150" t="str">
        <f>Schedule!D$16</f>
        <v>B</v>
      </c>
      <c r="E40" s="149" t="str">
        <f>Schedule!E$16</f>
        <v>08:00</v>
      </c>
      <c r="F40" s="149" t="str">
        <f>Schedule!F$16</f>
        <v>18:00</v>
      </c>
      <c r="G40" s="150" t="str">
        <f>Schedule!G$16</f>
        <v>Guayaquil</v>
      </c>
      <c r="H40" s="150" t="str">
        <f>Schedule!H$16</f>
        <v>ECGYE</v>
      </c>
      <c r="I40" s="153" t="s">
        <v>237</v>
      </c>
      <c r="J40" s="157" t="s">
        <v>205</v>
      </c>
      <c r="K40" s="187">
        <v>39</v>
      </c>
      <c r="L40" s="165">
        <v>0.42708333333333331</v>
      </c>
      <c r="M40" s="154">
        <f>Table13[[#This Row],[Depart]]+Table13[[#This Row],[Dur''n]]</f>
        <v>0.53125</v>
      </c>
      <c r="N40" s="154">
        <v>0.10416666666666667</v>
      </c>
      <c r="O40" s="161">
        <v>110</v>
      </c>
      <c r="P40" s="162"/>
      <c r="Q40" s="155" t="s">
        <v>275</v>
      </c>
      <c r="R40" s="155" t="s">
        <v>275</v>
      </c>
      <c r="S40" s="156">
        <v>152</v>
      </c>
      <c r="T40" s="155" t="s">
        <v>2</v>
      </c>
      <c r="U40" s="160" t="s">
        <v>276</v>
      </c>
      <c r="V40" s="163"/>
      <c r="W40" s="157"/>
    </row>
    <row r="41" spans="1:23" ht="24.95" customHeight="1" x14ac:dyDescent="0.2">
      <c r="A41" s="186">
        <f>Schedule!A$17</f>
        <v>13</v>
      </c>
      <c r="B41" s="150">
        <f>Schedule!B$17</f>
        <v>45735</v>
      </c>
      <c r="C41" s="151">
        <f>Schedule!C$17</f>
        <v>45735</v>
      </c>
      <c r="D41" s="150" t="str">
        <f>Schedule!D$17</f>
        <v>B</v>
      </c>
      <c r="E41" s="149" t="str">
        <f>Schedule!E$17</f>
        <v>08:30</v>
      </c>
      <c r="F41" s="149" t="str">
        <f>Schedule!F$17</f>
        <v>18:00</v>
      </c>
      <c r="G41" s="150" t="str">
        <f>Schedule!G$17</f>
        <v>Manta</v>
      </c>
      <c r="H41" s="150" t="str">
        <f>Schedule!H$17</f>
        <v>ECMEC</v>
      </c>
      <c r="I41" s="153" t="s">
        <v>238</v>
      </c>
      <c r="J41" s="157" t="s">
        <v>255</v>
      </c>
      <c r="K41" s="187">
        <v>79</v>
      </c>
      <c r="L41" s="165">
        <v>0.375</v>
      </c>
      <c r="M41" s="154">
        <f>Table13[[#This Row],[Depart]]+Table13[[#This Row],[Dur''n]]</f>
        <v>0.54166666666666663</v>
      </c>
      <c r="N41" s="154">
        <v>0.16666666666666666</v>
      </c>
      <c r="O41" s="161">
        <v>158</v>
      </c>
      <c r="P41" s="162"/>
      <c r="Q41" s="155" t="s">
        <v>246</v>
      </c>
      <c r="R41" s="155" t="s">
        <v>246</v>
      </c>
      <c r="S41" s="156">
        <v>150</v>
      </c>
      <c r="T41" s="155" t="s">
        <v>2</v>
      </c>
      <c r="U41" s="166" t="s">
        <v>253</v>
      </c>
      <c r="V41" s="163" t="s">
        <v>171</v>
      </c>
      <c r="W41" s="157"/>
    </row>
    <row r="42" spans="1:23" ht="24.95" customHeight="1" x14ac:dyDescent="0.2">
      <c r="A42" s="186">
        <f>Schedule!A$17</f>
        <v>13</v>
      </c>
      <c r="B42" s="150">
        <f>Schedule!B$17</f>
        <v>45735</v>
      </c>
      <c r="C42" s="151">
        <f>Schedule!C$17</f>
        <v>45735</v>
      </c>
      <c r="D42" s="150" t="str">
        <f>Schedule!D$17</f>
        <v>B</v>
      </c>
      <c r="E42" s="149" t="str">
        <f>Schedule!E$17</f>
        <v>08:30</v>
      </c>
      <c r="F42" s="149" t="str">
        <f>Schedule!F$17</f>
        <v>18:00</v>
      </c>
      <c r="G42" s="150" t="str">
        <f>Schedule!G$17</f>
        <v>Manta</v>
      </c>
      <c r="H42" s="150" t="str">
        <f>Schedule!H$17</f>
        <v>ECMEC</v>
      </c>
      <c r="I42" s="153" t="s">
        <v>239</v>
      </c>
      <c r="J42" s="157" t="s">
        <v>256</v>
      </c>
      <c r="K42" s="187">
        <v>79</v>
      </c>
      <c r="L42" s="165">
        <v>0.55555555555555558</v>
      </c>
      <c r="M42" s="154">
        <f>Table13[[#This Row],[Depart]]+Table13[[#This Row],[Dur''n]]</f>
        <v>0.72222222222222221</v>
      </c>
      <c r="N42" s="154">
        <v>0.16666666666666666</v>
      </c>
      <c r="O42" s="161" t="s">
        <v>2</v>
      </c>
      <c r="P42" s="162"/>
      <c r="Q42" s="155" t="s">
        <v>246</v>
      </c>
      <c r="R42" s="155" t="s">
        <v>246</v>
      </c>
      <c r="S42" s="156">
        <v>150</v>
      </c>
      <c r="T42" s="155" t="s">
        <v>2</v>
      </c>
      <c r="U42" s="166" t="s">
        <v>253</v>
      </c>
      <c r="V42" s="163" t="s">
        <v>171</v>
      </c>
      <c r="W42" s="157"/>
    </row>
    <row r="43" spans="1:23" ht="24.95" customHeight="1" x14ac:dyDescent="0.2">
      <c r="A43" s="186">
        <f>Schedule!A$17</f>
        <v>13</v>
      </c>
      <c r="B43" s="150">
        <f>Schedule!B$17</f>
        <v>45735</v>
      </c>
      <c r="C43" s="151">
        <f>Schedule!C$17</f>
        <v>45735</v>
      </c>
      <c r="D43" s="150" t="str">
        <f>Schedule!D$17</f>
        <v>B</v>
      </c>
      <c r="E43" s="149" t="str">
        <f>Schedule!E$17</f>
        <v>08:30</v>
      </c>
      <c r="F43" s="149" t="str">
        <f>Schedule!F$17</f>
        <v>18:00</v>
      </c>
      <c r="G43" s="150" t="str">
        <f>Schedule!G$17</f>
        <v>Manta</v>
      </c>
      <c r="H43" s="150" t="str">
        <f>Schedule!H$17</f>
        <v>ECMEC</v>
      </c>
      <c r="I43" s="153" t="s">
        <v>314</v>
      </c>
      <c r="J43" s="157" t="s">
        <v>257</v>
      </c>
      <c r="K43" s="187">
        <v>65</v>
      </c>
      <c r="L43" s="165">
        <v>0.38541666666666669</v>
      </c>
      <c r="M43" s="154">
        <f>Table13[[#This Row],[Depart]]+Table13[[#This Row],[Dur''n]]</f>
        <v>0.55208333333333337</v>
      </c>
      <c r="N43" s="154">
        <v>0.16666666666666666</v>
      </c>
      <c r="O43" s="161">
        <v>267</v>
      </c>
      <c r="P43" s="162"/>
      <c r="Q43" s="155">
        <v>4</v>
      </c>
      <c r="R43" s="155">
        <v>4</v>
      </c>
      <c r="S43" s="156">
        <v>152</v>
      </c>
      <c r="T43" s="155" t="s">
        <v>2</v>
      </c>
      <c r="U43" s="160" t="s">
        <v>253</v>
      </c>
      <c r="V43" s="163" t="s">
        <v>171</v>
      </c>
      <c r="W43" s="157"/>
    </row>
    <row r="44" spans="1:23" ht="24.95" customHeight="1" x14ac:dyDescent="0.2">
      <c r="A44" s="186">
        <f>Schedule!A$17</f>
        <v>13</v>
      </c>
      <c r="B44" s="150">
        <f>Schedule!B$17</f>
        <v>45735</v>
      </c>
      <c r="C44" s="151">
        <f>Schedule!C$17</f>
        <v>45735</v>
      </c>
      <c r="D44" s="150" t="str">
        <f>Schedule!D$17</f>
        <v>B</v>
      </c>
      <c r="E44" s="149" t="str">
        <f>Schedule!E$17</f>
        <v>08:30</v>
      </c>
      <c r="F44" s="149" t="str">
        <f>Schedule!F$17</f>
        <v>18:00</v>
      </c>
      <c r="G44" s="150" t="str">
        <f>Schedule!G$17</f>
        <v>Manta</v>
      </c>
      <c r="H44" s="150" t="str">
        <f>Schedule!H$17</f>
        <v>ECMEC</v>
      </c>
      <c r="I44" s="153" t="s">
        <v>315</v>
      </c>
      <c r="J44" s="157" t="s">
        <v>258</v>
      </c>
      <c r="K44" s="187">
        <v>65</v>
      </c>
      <c r="L44" s="165">
        <v>0.5625</v>
      </c>
      <c r="M44" s="154">
        <f>Table13[[#This Row],[Depart]]+Table13[[#This Row],[Dur''n]]</f>
        <v>0.72916666666666663</v>
      </c>
      <c r="N44" s="154">
        <v>0.16666666666666666</v>
      </c>
      <c r="O44" s="161" t="s">
        <v>2</v>
      </c>
      <c r="P44" s="162"/>
      <c r="Q44" s="155">
        <v>3</v>
      </c>
      <c r="R44" s="155">
        <v>3</v>
      </c>
      <c r="S44" s="156">
        <v>114</v>
      </c>
      <c r="T44" s="155" t="s">
        <v>2</v>
      </c>
      <c r="U44" s="160" t="s">
        <v>253</v>
      </c>
      <c r="V44" s="163" t="s">
        <v>171</v>
      </c>
      <c r="W44" s="157"/>
    </row>
    <row r="45" spans="1:23" ht="24.95" customHeight="1" x14ac:dyDescent="0.2">
      <c r="A45" s="186">
        <f>Schedule!A$17</f>
        <v>13</v>
      </c>
      <c r="B45" s="150">
        <f>Schedule!B$17</f>
        <v>45735</v>
      </c>
      <c r="C45" s="151">
        <f>Schedule!C$17</f>
        <v>45735</v>
      </c>
      <c r="D45" s="150" t="str">
        <f>Schedule!D$17</f>
        <v>B</v>
      </c>
      <c r="E45" s="149" t="str">
        <f>Schedule!E$17</f>
        <v>08:30</v>
      </c>
      <c r="F45" s="149" t="str">
        <f>Schedule!F$17</f>
        <v>18:00</v>
      </c>
      <c r="G45" s="150" t="str">
        <f>Schedule!G$17</f>
        <v>Manta</v>
      </c>
      <c r="H45" s="150" t="str">
        <f>Schedule!H$17</f>
        <v>ECMEC</v>
      </c>
      <c r="I45" s="153" t="s">
        <v>316</v>
      </c>
      <c r="J45" s="157" t="s">
        <v>206</v>
      </c>
      <c r="K45" s="187">
        <v>39</v>
      </c>
      <c r="L45" s="165">
        <v>0.45833333333333331</v>
      </c>
      <c r="M45" s="154">
        <f>Table13[[#This Row],[Depart]]+Table13[[#This Row],[Dur''n]]</f>
        <v>0.5625</v>
      </c>
      <c r="N45" s="154">
        <v>0.10416666666666667</v>
      </c>
      <c r="O45" s="161">
        <v>55</v>
      </c>
      <c r="P45" s="162"/>
      <c r="Q45" s="155">
        <v>2</v>
      </c>
      <c r="R45" s="155">
        <v>2</v>
      </c>
      <c r="S45" s="156" t="s">
        <v>173</v>
      </c>
      <c r="T45" s="155" t="s">
        <v>2</v>
      </c>
      <c r="U45" s="160" t="s">
        <v>254</v>
      </c>
      <c r="V45" s="163"/>
      <c r="W45" s="157"/>
    </row>
    <row r="46" spans="1:23" ht="24.95" customHeight="1" x14ac:dyDescent="0.2">
      <c r="A46" s="186">
        <f>Schedule!A$19</f>
        <v>15</v>
      </c>
      <c r="B46" s="150">
        <f>Schedule!B$19</f>
        <v>45737</v>
      </c>
      <c r="C46" s="151">
        <f>Schedule!C$19</f>
        <v>45737</v>
      </c>
      <c r="D46" s="150" t="str">
        <f>Schedule!D$19</f>
        <v>B</v>
      </c>
      <c r="E46" s="149" t="str">
        <f>Schedule!E$19</f>
        <v>12:00</v>
      </c>
      <c r="F46" s="149" t="str">
        <f>Schedule!F$19</f>
        <v>20:00</v>
      </c>
      <c r="G46" s="150" t="str">
        <f>Schedule!G$19</f>
        <v>Fuerte Amador / Panama-City</v>
      </c>
      <c r="H46" s="150" t="str">
        <f>Schedule!H$19</f>
        <v>PAPTY</v>
      </c>
      <c r="I46" s="153" t="s">
        <v>244</v>
      </c>
      <c r="J46" s="157" t="s">
        <v>208</v>
      </c>
      <c r="K46" s="187">
        <v>99</v>
      </c>
      <c r="L46" s="165">
        <v>0.52777777777777779</v>
      </c>
      <c r="M46" s="154">
        <f>Table13[[#This Row],[Depart]]+Table13[[#This Row],[Dur''n]]</f>
        <v>0.75694444444444442</v>
      </c>
      <c r="N46" s="154">
        <v>0.22916666666666666</v>
      </c>
      <c r="O46" s="161">
        <v>115</v>
      </c>
      <c r="P46" s="162"/>
      <c r="Q46" s="155" t="s">
        <v>352</v>
      </c>
      <c r="R46" s="155" t="s">
        <v>348</v>
      </c>
      <c r="S46" s="156">
        <v>132</v>
      </c>
      <c r="T46" s="155" t="s">
        <v>209</v>
      </c>
      <c r="U46" s="160"/>
      <c r="V46" s="163" t="s">
        <v>14</v>
      </c>
      <c r="W46" s="157"/>
    </row>
    <row r="47" spans="1:23" ht="24.95" customHeight="1" x14ac:dyDescent="0.2">
      <c r="A47" s="186">
        <f>Schedule!A$19</f>
        <v>15</v>
      </c>
      <c r="B47" s="150">
        <f>Schedule!B$19</f>
        <v>45737</v>
      </c>
      <c r="C47" s="151">
        <f>Schedule!C$19</f>
        <v>45737</v>
      </c>
      <c r="D47" s="150" t="str">
        <f>Schedule!D$19</f>
        <v>B</v>
      </c>
      <c r="E47" s="149" t="str">
        <f>Schedule!E$19</f>
        <v>12:00</v>
      </c>
      <c r="F47" s="149" t="str">
        <f>Schedule!F$19</f>
        <v>20:00</v>
      </c>
      <c r="G47" s="150" t="str">
        <f>Schedule!G$19</f>
        <v>Fuerte Amador / Panama-City</v>
      </c>
      <c r="H47" s="150" t="str">
        <f>Schedule!H$19</f>
        <v>PAPTY</v>
      </c>
      <c r="I47" s="153" t="s">
        <v>242</v>
      </c>
      <c r="J47" s="157" t="s">
        <v>211</v>
      </c>
      <c r="K47" s="187">
        <v>109</v>
      </c>
      <c r="L47" s="165">
        <v>0.53472222222222221</v>
      </c>
      <c r="M47" s="154">
        <f>Table13[[#This Row],[Depart]]+Table13[[#This Row],[Dur''n]]</f>
        <v>0.74305555555555558</v>
      </c>
      <c r="N47" s="154">
        <v>0.20833333333333334</v>
      </c>
      <c r="O47" s="161">
        <v>67</v>
      </c>
      <c r="P47" s="162"/>
      <c r="Q47" s="155" t="s">
        <v>359</v>
      </c>
      <c r="R47" s="155" t="s">
        <v>349</v>
      </c>
      <c r="S47" s="156">
        <v>88</v>
      </c>
      <c r="T47" s="155" t="s">
        <v>2</v>
      </c>
      <c r="U47" s="160"/>
      <c r="V47" s="163" t="s">
        <v>171</v>
      </c>
      <c r="W47" s="157"/>
    </row>
    <row r="48" spans="1:23" ht="24.95" customHeight="1" x14ac:dyDescent="0.2">
      <c r="A48" s="186">
        <f>Schedule!A$19</f>
        <v>15</v>
      </c>
      <c r="B48" s="150">
        <f>Schedule!B$19</f>
        <v>45737</v>
      </c>
      <c r="C48" s="151">
        <f>Schedule!C$19</f>
        <v>45737</v>
      </c>
      <c r="D48" s="150" t="str">
        <f>Schedule!D$19</f>
        <v>B</v>
      </c>
      <c r="E48" s="149" t="str">
        <f>Schedule!E$19</f>
        <v>12:00</v>
      </c>
      <c r="F48" s="149" t="str">
        <f>Schedule!F$19</f>
        <v>20:00</v>
      </c>
      <c r="G48" s="150" t="str">
        <f>Schedule!G$19</f>
        <v>Fuerte Amador / Panama-City</v>
      </c>
      <c r="H48" s="150" t="str">
        <f>Schedule!H$19</f>
        <v>PAPTY</v>
      </c>
      <c r="I48" s="153" t="s">
        <v>243</v>
      </c>
      <c r="J48" s="157" t="s">
        <v>213</v>
      </c>
      <c r="K48" s="187">
        <v>89</v>
      </c>
      <c r="L48" s="165">
        <v>0.54166666666666663</v>
      </c>
      <c r="M48" s="154">
        <f>Table13[[#This Row],[Depart]]+Table13[[#This Row],[Dur''n]]</f>
        <v>0.70833333333333326</v>
      </c>
      <c r="N48" s="154">
        <v>0.16666666666666666</v>
      </c>
      <c r="O48" s="161">
        <v>10</v>
      </c>
      <c r="P48" s="162"/>
      <c r="Q48" s="155" t="s">
        <v>360</v>
      </c>
      <c r="R48" s="155" t="s">
        <v>350</v>
      </c>
      <c r="S48" s="156">
        <v>20</v>
      </c>
      <c r="T48" s="155" t="s">
        <v>2</v>
      </c>
      <c r="U48" s="158" t="s">
        <v>351</v>
      </c>
      <c r="V48" s="163" t="s">
        <v>171</v>
      </c>
      <c r="W48" s="157"/>
    </row>
    <row r="49" spans="1:23" ht="24.95" customHeight="1" x14ac:dyDescent="0.2">
      <c r="A49" s="186">
        <f>Schedule!A$19</f>
        <v>15</v>
      </c>
      <c r="B49" s="150">
        <f>Schedule!B$19</f>
        <v>45737</v>
      </c>
      <c r="C49" s="151">
        <f>Schedule!C$19</f>
        <v>45737</v>
      </c>
      <c r="D49" s="150" t="str">
        <f>Schedule!D$19</f>
        <v>B</v>
      </c>
      <c r="E49" s="149" t="str">
        <f>Schedule!E$19</f>
        <v>12:00</v>
      </c>
      <c r="F49" s="149" t="str">
        <f>Schedule!F$19</f>
        <v>20:00</v>
      </c>
      <c r="G49" s="150" t="str">
        <f>Schedule!G$19</f>
        <v>Fuerte Amador / Panama-City</v>
      </c>
      <c r="H49" s="150" t="str">
        <f>Schedule!H$19</f>
        <v>PAPTY</v>
      </c>
      <c r="I49" s="153" t="s">
        <v>306</v>
      </c>
      <c r="J49" s="157" t="s">
        <v>207</v>
      </c>
      <c r="K49" s="187">
        <v>59</v>
      </c>
      <c r="L49" s="165">
        <v>0.55555555555555558</v>
      </c>
      <c r="M49" s="154">
        <f>Table13[[#This Row],[Depart]]+Table13[[#This Row],[Dur''n]]</f>
        <v>0.72222222222222221</v>
      </c>
      <c r="N49" s="154">
        <v>0.16666666666666666</v>
      </c>
      <c r="O49" s="161">
        <v>194</v>
      </c>
      <c r="P49" s="162"/>
      <c r="Q49" s="155" t="s">
        <v>352</v>
      </c>
      <c r="R49" s="155" t="s">
        <v>348</v>
      </c>
      <c r="S49" s="156">
        <v>132</v>
      </c>
      <c r="T49" s="155" t="s">
        <v>2</v>
      </c>
      <c r="U49" s="158"/>
      <c r="V49" s="163" t="s">
        <v>171</v>
      </c>
      <c r="W49" s="157"/>
    </row>
    <row r="50" spans="1:23" ht="24.95" customHeight="1" x14ac:dyDescent="0.2">
      <c r="A50" s="186">
        <f>Schedule!A$19</f>
        <v>15</v>
      </c>
      <c r="B50" s="150">
        <f>Schedule!B$19</f>
        <v>45737</v>
      </c>
      <c r="C50" s="151">
        <f>Schedule!C$19</f>
        <v>45737</v>
      </c>
      <c r="D50" s="150" t="str">
        <f>Schedule!D$19</f>
        <v>B</v>
      </c>
      <c r="E50" s="149" t="str">
        <f>Schedule!E$19</f>
        <v>12:00</v>
      </c>
      <c r="F50" s="149" t="str">
        <f>Schedule!F$19</f>
        <v>20:00</v>
      </c>
      <c r="G50" s="150" t="str">
        <f>Schedule!G$19</f>
        <v>Fuerte Amador / Panama-City</v>
      </c>
      <c r="H50" s="150" t="str">
        <f>Schedule!H$19</f>
        <v>PAPTY</v>
      </c>
      <c r="I50" s="153" t="s">
        <v>306</v>
      </c>
      <c r="J50" s="157" t="s">
        <v>207</v>
      </c>
      <c r="K50" s="187">
        <v>59</v>
      </c>
      <c r="L50" s="165">
        <v>0.5625</v>
      </c>
      <c r="M50" s="154">
        <f>Table13[[#This Row],[Depart]]+Table13[[#This Row],[Dur''n]]</f>
        <v>0.72916666666666663</v>
      </c>
      <c r="N50" s="154">
        <v>0.16666666666666666</v>
      </c>
      <c r="O50" s="161" t="s">
        <v>2</v>
      </c>
      <c r="P50" s="162"/>
      <c r="Q50" s="155" t="s">
        <v>353</v>
      </c>
      <c r="R50" s="155" t="s">
        <v>349</v>
      </c>
      <c r="S50" s="156">
        <v>88</v>
      </c>
      <c r="T50" s="155" t="s">
        <v>2</v>
      </c>
      <c r="U50" s="158"/>
      <c r="V50" s="163" t="s">
        <v>171</v>
      </c>
      <c r="W50" s="157"/>
    </row>
    <row r="51" spans="1:23" ht="24.95" customHeight="1" x14ac:dyDescent="0.2">
      <c r="A51" s="186">
        <f>Schedule!A$19</f>
        <v>15</v>
      </c>
      <c r="B51" s="150">
        <f>Schedule!B$19</f>
        <v>45737</v>
      </c>
      <c r="C51" s="151">
        <f>Schedule!C$19</f>
        <v>45737</v>
      </c>
      <c r="D51" s="150" t="str">
        <f>Schedule!D$19</f>
        <v>B</v>
      </c>
      <c r="E51" s="149" t="str">
        <f>Schedule!E$19</f>
        <v>12:00</v>
      </c>
      <c r="F51" s="149" t="str">
        <f>Schedule!F$19</f>
        <v>20:00</v>
      </c>
      <c r="G51" s="150" t="str">
        <f>Schedule!G$19</f>
        <v>Fuerte Amador / Panama-City</v>
      </c>
      <c r="H51" s="150" t="str">
        <f>Schedule!H$19</f>
        <v>PAPTY</v>
      </c>
      <c r="I51" s="153" t="s">
        <v>317</v>
      </c>
      <c r="J51" s="157" t="s">
        <v>212</v>
      </c>
      <c r="K51" s="187">
        <v>59</v>
      </c>
      <c r="L51" s="165">
        <v>0.56944444444444442</v>
      </c>
      <c r="M51" s="154">
        <f>Table13[[#This Row],[Depart]]+Table13[[#This Row],[Dur''n]]</f>
        <v>0.69444444444444442</v>
      </c>
      <c r="N51" s="154">
        <v>0.125</v>
      </c>
      <c r="O51" s="161">
        <v>132</v>
      </c>
      <c r="P51" s="162"/>
      <c r="Q51" s="155" t="s">
        <v>352</v>
      </c>
      <c r="R51" s="155" t="s">
        <v>354</v>
      </c>
      <c r="S51" s="156">
        <v>60</v>
      </c>
      <c r="T51" s="155" t="s">
        <v>2</v>
      </c>
      <c r="U51" s="166" t="s">
        <v>357</v>
      </c>
      <c r="V51" s="163"/>
      <c r="W51" s="157"/>
    </row>
    <row r="52" spans="1:23" ht="24.95" customHeight="1" x14ac:dyDescent="0.2">
      <c r="A52" s="186">
        <f>Schedule!A$19</f>
        <v>15</v>
      </c>
      <c r="B52" s="150">
        <f>Schedule!B$19</f>
        <v>45737</v>
      </c>
      <c r="C52" s="151">
        <f>Schedule!C$19</f>
        <v>45737</v>
      </c>
      <c r="D52" s="150" t="str">
        <f>Schedule!D$19</f>
        <v>B</v>
      </c>
      <c r="E52" s="149" t="str">
        <f>Schedule!E$19</f>
        <v>12:00</v>
      </c>
      <c r="F52" s="149" t="str">
        <f>Schedule!F$19</f>
        <v>20:00</v>
      </c>
      <c r="G52" s="150" t="str">
        <f>Schedule!G$19</f>
        <v>Fuerte Amador / Panama-City</v>
      </c>
      <c r="H52" s="150" t="str">
        <f>Schedule!H$19</f>
        <v>PAPTY</v>
      </c>
      <c r="I52" s="153" t="s">
        <v>317</v>
      </c>
      <c r="J52" s="157" t="s">
        <v>212</v>
      </c>
      <c r="K52" s="187">
        <v>59</v>
      </c>
      <c r="L52" s="165">
        <v>0.57638888888888895</v>
      </c>
      <c r="M52" s="154">
        <f>Table13[[#This Row],[Depart]]+Table13[[#This Row],[Dur''n]]</f>
        <v>0.70138888888888895</v>
      </c>
      <c r="N52" s="154">
        <v>0.125</v>
      </c>
      <c r="O52" s="161" t="s">
        <v>2</v>
      </c>
      <c r="P52" s="162"/>
      <c r="Q52" s="155" t="s">
        <v>352</v>
      </c>
      <c r="R52" s="155" t="s">
        <v>354</v>
      </c>
      <c r="S52" s="156">
        <v>60</v>
      </c>
      <c r="T52" s="155" t="s">
        <v>2</v>
      </c>
      <c r="U52" s="166" t="s">
        <v>356</v>
      </c>
      <c r="V52" s="163"/>
      <c r="W52" s="157"/>
    </row>
    <row r="53" spans="1:23" ht="24.95" customHeight="1" x14ac:dyDescent="0.2">
      <c r="A53" s="186">
        <f>Schedule!A$19</f>
        <v>15</v>
      </c>
      <c r="B53" s="150">
        <f>Schedule!B$19</f>
        <v>45737</v>
      </c>
      <c r="C53" s="151">
        <f>Schedule!C$19</f>
        <v>45737</v>
      </c>
      <c r="D53" s="150" t="str">
        <f>Schedule!D$19</f>
        <v>B</v>
      </c>
      <c r="E53" s="149" t="str">
        <f>Schedule!E$19</f>
        <v>12:00</v>
      </c>
      <c r="F53" s="149" t="str">
        <f>Schedule!F$19</f>
        <v>20:00</v>
      </c>
      <c r="G53" s="150" t="str">
        <f>Schedule!G$19</f>
        <v>Fuerte Amador / Panama-City</v>
      </c>
      <c r="H53" s="150" t="str">
        <f>Schedule!H$19</f>
        <v>PAPTY</v>
      </c>
      <c r="I53" s="153" t="s">
        <v>317</v>
      </c>
      <c r="J53" s="157" t="s">
        <v>212</v>
      </c>
      <c r="K53" s="187">
        <v>59</v>
      </c>
      <c r="L53" s="165">
        <v>0.58333333333333337</v>
      </c>
      <c r="M53" s="154">
        <f>Table13[[#This Row],[Depart]]+Table13[[#This Row],[Dur''n]]</f>
        <v>0.70833333333333337</v>
      </c>
      <c r="N53" s="154">
        <v>0.125</v>
      </c>
      <c r="O53" s="161" t="s">
        <v>2</v>
      </c>
      <c r="P53" s="162"/>
      <c r="Q53" s="155" t="s">
        <v>353</v>
      </c>
      <c r="R53" s="155" t="s">
        <v>355</v>
      </c>
      <c r="S53" s="156">
        <v>40</v>
      </c>
      <c r="T53" s="155" t="s">
        <v>2</v>
      </c>
      <c r="U53" s="166" t="s">
        <v>358</v>
      </c>
      <c r="V53" s="163"/>
      <c r="W53" s="157"/>
    </row>
    <row r="54" spans="1:23" ht="24.95" customHeight="1" x14ac:dyDescent="0.2">
      <c r="A54" s="186">
        <f>Schedule!A$19</f>
        <v>15</v>
      </c>
      <c r="B54" s="150">
        <f>Schedule!B$19</f>
        <v>45737</v>
      </c>
      <c r="C54" s="151">
        <f>Schedule!C$19</f>
        <v>45737</v>
      </c>
      <c r="D54" s="150" t="str">
        <f>Schedule!D$19</f>
        <v>B</v>
      </c>
      <c r="E54" s="149" t="str">
        <f>Schedule!E$19</f>
        <v>12:00</v>
      </c>
      <c r="F54" s="149" t="str">
        <f>Schedule!F$19</f>
        <v>20:00</v>
      </c>
      <c r="G54" s="150" t="str">
        <f>Schedule!G$19</f>
        <v>Fuerte Amador / Panama-City</v>
      </c>
      <c r="H54" s="150" t="str">
        <f>Schedule!H$19</f>
        <v>PAPTY</v>
      </c>
      <c r="I54" s="153" t="s">
        <v>318</v>
      </c>
      <c r="J54" s="157" t="s">
        <v>210</v>
      </c>
      <c r="K54" s="187">
        <v>69</v>
      </c>
      <c r="L54" s="165">
        <v>0.59027777777777779</v>
      </c>
      <c r="M54" s="154">
        <f>Table13[[#This Row],[Depart]]+Table13[[#This Row],[Dur''n]]</f>
        <v>0.71527777777777779</v>
      </c>
      <c r="N54" s="154">
        <v>0.125</v>
      </c>
      <c r="O54" s="161">
        <v>52</v>
      </c>
      <c r="P54" s="162"/>
      <c r="Q54" s="189" t="s">
        <v>361</v>
      </c>
      <c r="R54" s="155" t="s">
        <v>349</v>
      </c>
      <c r="S54" s="156">
        <v>88</v>
      </c>
      <c r="T54" s="155" t="s">
        <v>2</v>
      </c>
      <c r="U54" s="160"/>
      <c r="V54" s="163"/>
      <c r="W54" s="157"/>
    </row>
    <row r="55" spans="1:23" ht="24.95" customHeight="1" x14ac:dyDescent="0.2">
      <c r="A55" s="186">
        <f>Schedule!A$22</f>
        <v>18</v>
      </c>
      <c r="B55" s="150">
        <f>Schedule!B$22</f>
        <v>45740</v>
      </c>
      <c r="C55" s="151">
        <f>Schedule!C$22</f>
        <v>45740</v>
      </c>
      <c r="D55" s="150" t="str">
        <f>Schedule!D$22</f>
        <v>B</v>
      </c>
      <c r="E55" s="149" t="str">
        <f>Schedule!E$22</f>
        <v>08:00</v>
      </c>
      <c r="F55" s="149" t="str">
        <f>Schedule!F$22</f>
        <v>23:00</v>
      </c>
      <c r="G55" s="150" t="str">
        <f>Schedule!G$22</f>
        <v>Cartagena de Indias</v>
      </c>
      <c r="H55" s="150" t="str">
        <f>Schedule!H$22</f>
        <v>COCTG</v>
      </c>
      <c r="I55" s="153" t="s">
        <v>279</v>
      </c>
      <c r="J55" s="157" t="s">
        <v>218</v>
      </c>
      <c r="K55" s="187">
        <v>79</v>
      </c>
      <c r="L55" s="165">
        <v>0.375</v>
      </c>
      <c r="M55" s="154">
        <f>Table13[[#This Row],[Depart]]+Table13[[#This Row],[Dur''n]]</f>
        <v>0.54166666666666663</v>
      </c>
      <c r="N55" s="154">
        <v>0.16666666666666666</v>
      </c>
      <c r="O55" s="161">
        <v>68</v>
      </c>
      <c r="P55" s="162"/>
      <c r="Q55" s="155">
        <v>2</v>
      </c>
      <c r="R55" s="155">
        <v>2</v>
      </c>
      <c r="S55" s="156">
        <v>72</v>
      </c>
      <c r="T55" s="155" t="s">
        <v>2</v>
      </c>
      <c r="U55" s="158" t="s">
        <v>288</v>
      </c>
      <c r="V55" s="163" t="s">
        <v>171</v>
      </c>
      <c r="W55" s="157"/>
    </row>
    <row r="56" spans="1:23" ht="24.95" customHeight="1" x14ac:dyDescent="0.2">
      <c r="A56" s="186">
        <f>Schedule!A$22</f>
        <v>18</v>
      </c>
      <c r="B56" s="150">
        <f>Schedule!B$22</f>
        <v>45740</v>
      </c>
      <c r="C56" s="151">
        <f>Schedule!C$22</f>
        <v>45740</v>
      </c>
      <c r="D56" s="150" t="str">
        <f>Schedule!D$22</f>
        <v>B</v>
      </c>
      <c r="E56" s="149" t="str">
        <f>Schedule!E$22</f>
        <v>08:00</v>
      </c>
      <c r="F56" s="149" t="str">
        <f>Schedule!F$22</f>
        <v>23:00</v>
      </c>
      <c r="G56" s="150" t="str">
        <f>Schedule!G$22</f>
        <v>Cartagena de Indias</v>
      </c>
      <c r="H56" s="150" t="str">
        <f>Schedule!H$22</f>
        <v>COCTG</v>
      </c>
      <c r="I56" s="153" t="s">
        <v>281</v>
      </c>
      <c r="J56" s="157" t="s">
        <v>215</v>
      </c>
      <c r="K56" s="187">
        <v>29</v>
      </c>
      <c r="L56" s="165">
        <v>0.38194444444444442</v>
      </c>
      <c r="M56" s="154">
        <f>Table13[[#This Row],[Depart]]+Table13[[#This Row],[Dur''n]]</f>
        <v>0.54861111111111105</v>
      </c>
      <c r="N56" s="154">
        <v>0.16666666666666666</v>
      </c>
      <c r="O56" s="161">
        <v>140</v>
      </c>
      <c r="P56" s="162"/>
      <c r="Q56" s="155">
        <v>2</v>
      </c>
      <c r="R56" s="155">
        <v>2</v>
      </c>
      <c r="S56" s="156">
        <v>72</v>
      </c>
      <c r="T56" s="155" t="s">
        <v>2</v>
      </c>
      <c r="U56" s="158" t="s">
        <v>289</v>
      </c>
      <c r="V56" s="163" t="s">
        <v>171</v>
      </c>
      <c r="W56" s="157"/>
    </row>
    <row r="57" spans="1:23" ht="24.95" customHeight="1" x14ac:dyDescent="0.2">
      <c r="A57" s="186">
        <f>Schedule!A$22</f>
        <v>18</v>
      </c>
      <c r="B57" s="150">
        <f>Schedule!B$22</f>
        <v>45740</v>
      </c>
      <c r="C57" s="151">
        <f>Schedule!C$22</f>
        <v>45740</v>
      </c>
      <c r="D57" s="150" t="str">
        <f>Schedule!D$22</f>
        <v>B</v>
      </c>
      <c r="E57" s="149" t="str">
        <f>Schedule!E$22</f>
        <v>08:00</v>
      </c>
      <c r="F57" s="149" t="str">
        <f>Schedule!F$22</f>
        <v>23:00</v>
      </c>
      <c r="G57" s="150" t="str">
        <f>Schedule!G$22</f>
        <v>Cartagena de Indias</v>
      </c>
      <c r="H57" s="150" t="str">
        <f>Schedule!H$22</f>
        <v>COCTG</v>
      </c>
      <c r="I57" s="153" t="s">
        <v>281</v>
      </c>
      <c r="J57" s="157" t="s">
        <v>215</v>
      </c>
      <c r="K57" s="187">
        <v>29</v>
      </c>
      <c r="L57" s="165">
        <v>0.3888888888888889</v>
      </c>
      <c r="M57" s="154">
        <f>Table13[[#This Row],[Depart]]+Table13[[#This Row],[Dur''n]]</f>
        <v>0.55555555555555558</v>
      </c>
      <c r="N57" s="154">
        <v>0.16666666666666666</v>
      </c>
      <c r="O57" s="161" t="s">
        <v>2</v>
      </c>
      <c r="P57" s="162"/>
      <c r="Q57" s="155">
        <v>2</v>
      </c>
      <c r="R57" s="155">
        <v>2</v>
      </c>
      <c r="S57" s="156">
        <v>72</v>
      </c>
      <c r="T57" s="155" t="s">
        <v>2</v>
      </c>
      <c r="U57" s="158" t="s">
        <v>289</v>
      </c>
      <c r="V57" s="163" t="s">
        <v>171</v>
      </c>
      <c r="W57" s="157"/>
    </row>
    <row r="58" spans="1:23" ht="24.95" customHeight="1" x14ac:dyDescent="0.2">
      <c r="A58" s="186">
        <f>Schedule!A$22</f>
        <v>18</v>
      </c>
      <c r="B58" s="150">
        <f>Schedule!B$22</f>
        <v>45740</v>
      </c>
      <c r="C58" s="151">
        <f>Schedule!C$22</f>
        <v>45740</v>
      </c>
      <c r="D58" s="150" t="str">
        <f>Schedule!D$22</f>
        <v>B</v>
      </c>
      <c r="E58" s="149" t="str">
        <f>Schedule!E$22</f>
        <v>08:00</v>
      </c>
      <c r="F58" s="149" t="str">
        <f>Schedule!F$22</f>
        <v>23:00</v>
      </c>
      <c r="G58" s="150" t="str">
        <f>Schedule!G$22</f>
        <v>Cartagena de Indias</v>
      </c>
      <c r="H58" s="150" t="str">
        <f>Schedule!H$22</f>
        <v>COCTG</v>
      </c>
      <c r="I58" s="153" t="s">
        <v>278</v>
      </c>
      <c r="J58" s="157" t="s">
        <v>216</v>
      </c>
      <c r="K58" s="187">
        <v>39</v>
      </c>
      <c r="L58" s="165">
        <v>0.39583333333333331</v>
      </c>
      <c r="M58" s="154">
        <f>Table13[[#This Row],[Depart]]+Table13[[#This Row],[Dur''n]]</f>
        <v>0.5625</v>
      </c>
      <c r="N58" s="154">
        <v>0.16666666666666666</v>
      </c>
      <c r="O58" s="161">
        <v>157</v>
      </c>
      <c r="P58" s="162"/>
      <c r="Q58" s="155">
        <v>3</v>
      </c>
      <c r="R58" s="155">
        <v>3</v>
      </c>
      <c r="S58" s="156">
        <v>108</v>
      </c>
      <c r="T58" s="155" t="s">
        <v>2</v>
      </c>
      <c r="U58" s="158"/>
      <c r="V58" s="163" t="s">
        <v>171</v>
      </c>
      <c r="W58" s="157"/>
    </row>
    <row r="59" spans="1:23" ht="24.95" customHeight="1" x14ac:dyDescent="0.2">
      <c r="A59" s="186">
        <f>Schedule!A$22</f>
        <v>18</v>
      </c>
      <c r="B59" s="150">
        <f>Schedule!B$22</f>
        <v>45740</v>
      </c>
      <c r="C59" s="151">
        <f>Schedule!C$22</f>
        <v>45740</v>
      </c>
      <c r="D59" s="150" t="str">
        <f>Schedule!D$22</f>
        <v>B</v>
      </c>
      <c r="E59" s="149" t="str">
        <f>Schedule!E$22</f>
        <v>08:00</v>
      </c>
      <c r="F59" s="149" t="str">
        <f>Schedule!F$22</f>
        <v>23:00</v>
      </c>
      <c r="G59" s="150" t="str">
        <f>Schedule!G$22</f>
        <v>Cartagena de Indias</v>
      </c>
      <c r="H59" s="150" t="str">
        <f>Schedule!H$22</f>
        <v>COCTG</v>
      </c>
      <c r="I59" s="153" t="s">
        <v>278</v>
      </c>
      <c r="J59" s="157" t="s">
        <v>216</v>
      </c>
      <c r="K59" s="187">
        <v>39</v>
      </c>
      <c r="L59" s="165">
        <v>0.40277777777777773</v>
      </c>
      <c r="M59" s="154">
        <f>Table13[[#This Row],[Depart]]+Table13[[#This Row],[Dur''n]]</f>
        <v>0.56944444444444442</v>
      </c>
      <c r="N59" s="154">
        <v>0.16666666666666666</v>
      </c>
      <c r="O59" s="161" t="s">
        <v>2</v>
      </c>
      <c r="P59" s="162"/>
      <c r="Q59" s="155">
        <v>2</v>
      </c>
      <c r="R59" s="155">
        <v>2</v>
      </c>
      <c r="S59" s="156">
        <v>72</v>
      </c>
      <c r="T59" s="155" t="s">
        <v>2</v>
      </c>
      <c r="U59" s="158"/>
      <c r="V59" s="163" t="s">
        <v>171</v>
      </c>
      <c r="W59" s="157"/>
    </row>
    <row r="60" spans="1:23" ht="24.95" customHeight="1" x14ac:dyDescent="0.2">
      <c r="A60" s="186">
        <f>Schedule!A$22</f>
        <v>18</v>
      </c>
      <c r="B60" s="150">
        <f>Schedule!B$22</f>
        <v>45740</v>
      </c>
      <c r="C60" s="151">
        <f>Schedule!C$22</f>
        <v>45740</v>
      </c>
      <c r="D60" s="150" t="str">
        <f>Schedule!D$22</f>
        <v>B</v>
      </c>
      <c r="E60" s="149" t="str">
        <f>Schedule!E$22</f>
        <v>08:00</v>
      </c>
      <c r="F60" s="149" t="str">
        <f>Schedule!F$22</f>
        <v>23:00</v>
      </c>
      <c r="G60" s="150" t="str">
        <f>Schedule!G$22</f>
        <v>Cartagena de Indias</v>
      </c>
      <c r="H60" s="150" t="str">
        <f>Schedule!H$22</f>
        <v>COCTG</v>
      </c>
      <c r="I60" s="153" t="s">
        <v>280</v>
      </c>
      <c r="J60" s="157" t="s">
        <v>214</v>
      </c>
      <c r="K60" s="187">
        <v>29</v>
      </c>
      <c r="L60" s="165">
        <v>0.40972222222222227</v>
      </c>
      <c r="M60" s="154">
        <f>Table13[[#This Row],[Depart]]+Table13[[#This Row],[Dur''n]]</f>
        <v>0.55555555555555558</v>
      </c>
      <c r="N60" s="154">
        <v>0.14583333333333334</v>
      </c>
      <c r="O60" s="161">
        <v>82</v>
      </c>
      <c r="P60" s="162"/>
      <c r="Q60" s="155">
        <v>3</v>
      </c>
      <c r="R60" s="155">
        <v>3</v>
      </c>
      <c r="S60" s="156">
        <v>108</v>
      </c>
      <c r="T60" s="155" t="s">
        <v>2</v>
      </c>
      <c r="U60" s="160"/>
      <c r="V60" s="163" t="s">
        <v>171</v>
      </c>
      <c r="W60" s="157"/>
    </row>
    <row r="61" spans="1:23" ht="24.95" customHeight="1" x14ac:dyDescent="0.2">
      <c r="A61" s="186">
        <f>Schedule!A$22</f>
        <v>18</v>
      </c>
      <c r="B61" s="150">
        <f>Schedule!B$22</f>
        <v>45740</v>
      </c>
      <c r="C61" s="151">
        <f>Schedule!C$22</f>
        <v>45740</v>
      </c>
      <c r="D61" s="150" t="str">
        <f>Schedule!D$22</f>
        <v>B</v>
      </c>
      <c r="E61" s="149" t="str">
        <f>Schedule!E$22</f>
        <v>08:00</v>
      </c>
      <c r="F61" s="149" t="str">
        <f>Schedule!F$22</f>
        <v>23:00</v>
      </c>
      <c r="G61" s="150" t="str">
        <f>Schedule!G$22</f>
        <v>Cartagena de Indias</v>
      </c>
      <c r="H61" s="150" t="str">
        <f>Schedule!H$22</f>
        <v>COCTG</v>
      </c>
      <c r="I61" s="153" t="s">
        <v>307</v>
      </c>
      <c r="J61" s="157" t="s">
        <v>217</v>
      </c>
      <c r="K61" s="187">
        <v>19</v>
      </c>
      <c r="L61" s="165">
        <v>0.41666666666666669</v>
      </c>
      <c r="M61" s="154">
        <f>Table13[[#This Row],[Depart]]+Table13[[#This Row],[Dur''n]]</f>
        <v>0.54166666666666674</v>
      </c>
      <c r="N61" s="154">
        <v>0.125</v>
      </c>
      <c r="O61" s="161">
        <v>88</v>
      </c>
      <c r="P61" s="162"/>
      <c r="Q61" s="155" t="s">
        <v>2</v>
      </c>
      <c r="R61" s="155">
        <v>3</v>
      </c>
      <c r="S61" s="156">
        <v>108</v>
      </c>
      <c r="T61" s="155" t="s">
        <v>2</v>
      </c>
      <c r="U61" s="158" t="s">
        <v>290</v>
      </c>
      <c r="V61" s="163"/>
      <c r="W61" s="157"/>
    </row>
    <row r="62" spans="1:23" ht="24.95" customHeight="1" x14ac:dyDescent="0.2">
      <c r="A62" s="186">
        <f>Schedule!A$24</f>
        <v>20</v>
      </c>
      <c r="B62" s="150">
        <f>Schedule!B$24</f>
        <v>45742</v>
      </c>
      <c r="C62" s="151">
        <f>Schedule!C$24</f>
        <v>45742</v>
      </c>
      <c r="D62" s="150" t="str">
        <f>Schedule!D$24</f>
        <v>B</v>
      </c>
      <c r="E62" s="149" t="str">
        <f>Schedule!E$24</f>
        <v>08:00</v>
      </c>
      <c r="F62" s="149" t="str">
        <f>Schedule!F$24</f>
        <v>23:00</v>
      </c>
      <c r="G62" s="150" t="str">
        <f>Schedule!G$24</f>
        <v>Oranjestad / Aruba</v>
      </c>
      <c r="H62" s="150" t="str">
        <f>Schedule!H$24</f>
        <v>AWAUA</v>
      </c>
      <c r="I62" s="153" t="s">
        <v>269</v>
      </c>
      <c r="J62" s="157" t="s">
        <v>261</v>
      </c>
      <c r="K62" s="187">
        <v>19</v>
      </c>
      <c r="L62" s="165">
        <v>0.36805555555555558</v>
      </c>
      <c r="M62" s="154">
        <f>Table13[[#This Row],[Depart]]+Table13[[#This Row],[Dur''n]]</f>
        <v>0.53472222222222221</v>
      </c>
      <c r="N62" s="154">
        <v>0.16666666666666666</v>
      </c>
      <c r="O62" s="161">
        <v>139</v>
      </c>
      <c r="P62" s="162"/>
      <c r="Q62" s="155">
        <v>2</v>
      </c>
      <c r="R62" s="155">
        <v>2</v>
      </c>
      <c r="S62" s="156">
        <v>90</v>
      </c>
      <c r="T62" s="155" t="s">
        <v>2</v>
      </c>
      <c r="U62" s="158" t="s">
        <v>265</v>
      </c>
      <c r="V62" s="163"/>
      <c r="W62" s="157"/>
    </row>
    <row r="63" spans="1:23" ht="24.95" customHeight="1" x14ac:dyDescent="0.2">
      <c r="A63" s="186">
        <f>Schedule!A$24</f>
        <v>20</v>
      </c>
      <c r="B63" s="150">
        <f>Schedule!B$24</f>
        <v>45742</v>
      </c>
      <c r="C63" s="151">
        <f>Schedule!C$24</f>
        <v>45742</v>
      </c>
      <c r="D63" s="150" t="str">
        <f>Schedule!D$24</f>
        <v>B</v>
      </c>
      <c r="E63" s="149" t="str">
        <f>Schedule!E$24</f>
        <v>08:00</v>
      </c>
      <c r="F63" s="149" t="str">
        <f>Schedule!F$24</f>
        <v>23:00</v>
      </c>
      <c r="G63" s="150" t="str">
        <f>Schedule!G$24</f>
        <v>Oranjestad / Aruba</v>
      </c>
      <c r="H63" s="150" t="str">
        <f>Schedule!H$24</f>
        <v>AWAUA</v>
      </c>
      <c r="I63" s="153" t="s">
        <v>319</v>
      </c>
      <c r="J63" s="157" t="s">
        <v>263</v>
      </c>
      <c r="K63" s="187">
        <v>99</v>
      </c>
      <c r="L63" s="165">
        <v>0.375</v>
      </c>
      <c r="M63" s="154">
        <f>Table13[[#This Row],[Depart]]+Table13[[#This Row],[Dur''n]]</f>
        <v>0.45833333333333331</v>
      </c>
      <c r="N63" s="154">
        <v>8.3333333333333329E-2</v>
      </c>
      <c r="O63" s="161">
        <v>70</v>
      </c>
      <c r="P63" s="162"/>
      <c r="Q63" s="155">
        <v>1</v>
      </c>
      <c r="R63" s="155">
        <v>1</v>
      </c>
      <c r="S63" s="156">
        <v>48</v>
      </c>
      <c r="T63" s="155" t="s">
        <v>2</v>
      </c>
      <c r="U63" s="158" t="s">
        <v>266</v>
      </c>
      <c r="V63" s="163" t="s">
        <v>171</v>
      </c>
      <c r="W63" s="157"/>
    </row>
    <row r="64" spans="1:23" ht="24.95" customHeight="1" x14ac:dyDescent="0.2">
      <c r="A64" s="186">
        <f>Schedule!A$24</f>
        <v>20</v>
      </c>
      <c r="B64" s="150">
        <f>Schedule!B$24</f>
        <v>45742</v>
      </c>
      <c r="C64" s="151">
        <f>Schedule!C$24</f>
        <v>45742</v>
      </c>
      <c r="D64" s="150" t="str">
        <f>Schedule!D$24</f>
        <v>B</v>
      </c>
      <c r="E64" s="149" t="str">
        <f>Schedule!E$24</f>
        <v>08:00</v>
      </c>
      <c r="F64" s="149" t="str">
        <f>Schedule!F$24</f>
        <v>23:00</v>
      </c>
      <c r="G64" s="150" t="str">
        <f>Schedule!G$24</f>
        <v>Oranjestad / Aruba</v>
      </c>
      <c r="H64" s="150" t="str">
        <f>Schedule!H$24</f>
        <v>AWAUA</v>
      </c>
      <c r="I64" s="153" t="s">
        <v>267</v>
      </c>
      <c r="J64" s="157" t="s">
        <v>259</v>
      </c>
      <c r="K64" s="187">
        <v>29</v>
      </c>
      <c r="L64" s="165">
        <v>0.38194444444444442</v>
      </c>
      <c r="M64" s="154">
        <f>Table13[[#This Row],[Depart]]+Table13[[#This Row],[Dur''n]]</f>
        <v>0.54861111111111105</v>
      </c>
      <c r="N64" s="154">
        <v>0.16666666666666666</v>
      </c>
      <c r="O64" s="161">
        <v>242</v>
      </c>
      <c r="P64" s="162"/>
      <c r="Q64" s="155">
        <v>2</v>
      </c>
      <c r="R64" s="155">
        <v>2</v>
      </c>
      <c r="S64" s="156">
        <v>88</v>
      </c>
      <c r="T64" s="155" t="s">
        <v>2</v>
      </c>
      <c r="U64" s="158" t="s">
        <v>265</v>
      </c>
      <c r="V64" s="163"/>
      <c r="W64" s="157"/>
    </row>
    <row r="65" spans="1:23" ht="24.95" customHeight="1" x14ac:dyDescent="0.2">
      <c r="A65" s="186">
        <f>Schedule!A$24</f>
        <v>20</v>
      </c>
      <c r="B65" s="150">
        <f>Schedule!B$24</f>
        <v>45742</v>
      </c>
      <c r="C65" s="151">
        <f>Schedule!C$24</f>
        <v>45742</v>
      </c>
      <c r="D65" s="150" t="str">
        <f>Schedule!D$24</f>
        <v>B</v>
      </c>
      <c r="E65" s="149" t="str">
        <f>Schedule!E$24</f>
        <v>08:00</v>
      </c>
      <c r="F65" s="149" t="str">
        <f>Schedule!F$24</f>
        <v>23:00</v>
      </c>
      <c r="G65" s="150" t="str">
        <f>Schedule!G$24</f>
        <v>Oranjestad / Aruba</v>
      </c>
      <c r="H65" s="150" t="str">
        <f>Schedule!H$24</f>
        <v>AWAUA</v>
      </c>
      <c r="I65" s="153" t="s">
        <v>267</v>
      </c>
      <c r="J65" s="157" t="s">
        <v>259</v>
      </c>
      <c r="K65" s="187">
        <v>29</v>
      </c>
      <c r="L65" s="165">
        <v>0.3888888888888889</v>
      </c>
      <c r="M65" s="154">
        <f>Table13[[#This Row],[Depart]]+Table13[[#This Row],[Dur''n]]</f>
        <v>0.55555555555555558</v>
      </c>
      <c r="N65" s="154">
        <v>0.16666666666666666</v>
      </c>
      <c r="O65" s="161" t="s">
        <v>2</v>
      </c>
      <c r="P65" s="162"/>
      <c r="Q65" s="155">
        <v>2</v>
      </c>
      <c r="R65" s="155">
        <v>2</v>
      </c>
      <c r="S65" s="156">
        <v>88</v>
      </c>
      <c r="T65" s="155" t="s">
        <v>2</v>
      </c>
      <c r="U65" s="158" t="s">
        <v>265</v>
      </c>
      <c r="V65" s="163"/>
      <c r="W65" s="157"/>
    </row>
    <row r="66" spans="1:23" ht="24.95" customHeight="1" x14ac:dyDescent="0.2">
      <c r="A66" s="186">
        <f>Schedule!A$24</f>
        <v>20</v>
      </c>
      <c r="B66" s="150">
        <f>Schedule!B$24</f>
        <v>45742</v>
      </c>
      <c r="C66" s="151">
        <f>Schedule!C$24</f>
        <v>45742</v>
      </c>
      <c r="D66" s="150" t="str">
        <f>Schedule!D$24</f>
        <v>B</v>
      </c>
      <c r="E66" s="149" t="str">
        <f>Schedule!E$24</f>
        <v>08:00</v>
      </c>
      <c r="F66" s="149" t="str">
        <f>Schedule!F$24</f>
        <v>23:00</v>
      </c>
      <c r="G66" s="150" t="str">
        <f>Schedule!G$24</f>
        <v>Oranjestad / Aruba</v>
      </c>
      <c r="H66" s="150" t="str">
        <f>Schedule!H$24</f>
        <v>AWAUA</v>
      </c>
      <c r="I66" s="153" t="s">
        <v>270</v>
      </c>
      <c r="J66" s="157" t="s">
        <v>262</v>
      </c>
      <c r="K66" s="187">
        <v>19</v>
      </c>
      <c r="L66" s="165">
        <v>0.40972222222222227</v>
      </c>
      <c r="M66" s="154">
        <f>Table13[[#This Row],[Depart]]+Table13[[#This Row],[Dur''n]]</f>
        <v>0.57638888888888895</v>
      </c>
      <c r="N66" s="154">
        <v>0.16666666666666666</v>
      </c>
      <c r="O66" s="161" t="s">
        <v>2</v>
      </c>
      <c r="P66" s="162"/>
      <c r="Q66" s="155">
        <v>2</v>
      </c>
      <c r="R66" s="155">
        <v>2</v>
      </c>
      <c r="S66" s="156">
        <v>90</v>
      </c>
      <c r="T66" s="155" t="s">
        <v>2</v>
      </c>
      <c r="U66" s="158" t="s">
        <v>265</v>
      </c>
      <c r="V66" s="163"/>
      <c r="W66" s="157"/>
    </row>
    <row r="67" spans="1:23" ht="24.95" customHeight="1" x14ac:dyDescent="0.2">
      <c r="A67" s="186">
        <f>Schedule!A$24</f>
        <v>20</v>
      </c>
      <c r="B67" s="150">
        <f>Schedule!B$24</f>
        <v>45742</v>
      </c>
      <c r="C67" s="151">
        <f>Schedule!C$24</f>
        <v>45742</v>
      </c>
      <c r="D67" s="150" t="str">
        <f>Schedule!D$24</f>
        <v>B</v>
      </c>
      <c r="E67" s="149" t="str">
        <f>Schedule!E$24</f>
        <v>08:00</v>
      </c>
      <c r="F67" s="149" t="str">
        <f>Schedule!F$24</f>
        <v>23:00</v>
      </c>
      <c r="G67" s="150" t="str">
        <f>Schedule!G$24</f>
        <v>Oranjestad / Aruba</v>
      </c>
      <c r="H67" s="150" t="str">
        <f>Schedule!H$24</f>
        <v>AWAUA</v>
      </c>
      <c r="I67" s="153" t="s">
        <v>268</v>
      </c>
      <c r="J67" s="157" t="s">
        <v>260</v>
      </c>
      <c r="K67" s="187">
        <v>29</v>
      </c>
      <c r="L67" s="165">
        <v>0.57638888888888895</v>
      </c>
      <c r="M67" s="154">
        <f>Table13[[#This Row],[Depart]]+Table13[[#This Row],[Dur''n]]</f>
        <v>0.74305555555555558</v>
      </c>
      <c r="N67" s="154">
        <v>0.16666666666666666</v>
      </c>
      <c r="O67" s="161" t="s">
        <v>2</v>
      </c>
      <c r="P67" s="162"/>
      <c r="Q67" s="155">
        <v>2</v>
      </c>
      <c r="R67" s="155">
        <v>2</v>
      </c>
      <c r="S67" s="156">
        <v>88</v>
      </c>
      <c r="T67" s="155" t="s">
        <v>2</v>
      </c>
      <c r="U67" s="158" t="s">
        <v>265</v>
      </c>
      <c r="V67" s="163"/>
      <c r="W67" s="157"/>
    </row>
    <row r="68" spans="1:23" ht="24.95" customHeight="1" x14ac:dyDescent="0.2">
      <c r="A68" s="186">
        <f>Schedule!A$24</f>
        <v>20</v>
      </c>
      <c r="B68" s="150">
        <f>Schedule!B$24</f>
        <v>45742</v>
      </c>
      <c r="C68" s="151">
        <f>Schedule!C$24</f>
        <v>45742</v>
      </c>
      <c r="D68" s="150" t="str">
        <f>Schedule!D$24</f>
        <v>B</v>
      </c>
      <c r="E68" s="149" t="str">
        <f>Schedule!E$24</f>
        <v>08:00</v>
      </c>
      <c r="F68" s="149" t="str">
        <f>Schedule!F$24</f>
        <v>23:00</v>
      </c>
      <c r="G68" s="150" t="str">
        <f>Schedule!G$24</f>
        <v>Oranjestad / Aruba</v>
      </c>
      <c r="H68" s="150" t="str">
        <f>Schedule!H$24</f>
        <v>AWAUA</v>
      </c>
      <c r="I68" s="153" t="s">
        <v>320</v>
      </c>
      <c r="J68" s="157" t="s">
        <v>264</v>
      </c>
      <c r="K68" s="187">
        <v>99</v>
      </c>
      <c r="L68" s="165">
        <v>0.58333333333333337</v>
      </c>
      <c r="M68" s="154">
        <f>Table13[[#This Row],[Depart]]+Table13[[#This Row],[Dur''n]]</f>
        <v>0.66666666666666674</v>
      </c>
      <c r="N68" s="154">
        <v>8.3333333333333329E-2</v>
      </c>
      <c r="O68" s="161" t="s">
        <v>2</v>
      </c>
      <c r="P68" s="162"/>
      <c r="Q68" s="155">
        <v>1</v>
      </c>
      <c r="R68" s="155">
        <v>1</v>
      </c>
      <c r="S68" s="156">
        <v>48</v>
      </c>
      <c r="T68" s="155" t="s">
        <v>2</v>
      </c>
      <c r="U68" s="158" t="s">
        <v>266</v>
      </c>
      <c r="V68" s="163" t="s">
        <v>171</v>
      </c>
      <c r="W68" s="157"/>
    </row>
    <row r="69" spans="1:23" ht="24.95" customHeight="1" x14ac:dyDescent="0.2">
      <c r="A69" s="186">
        <f>Schedule!A$25</f>
        <v>21</v>
      </c>
      <c r="B69" s="150">
        <f>Schedule!B$25</f>
        <v>45743</v>
      </c>
      <c r="C69" s="151">
        <f>Schedule!C$25</f>
        <v>45743</v>
      </c>
      <c r="D69" s="150" t="str">
        <f>Schedule!D$25</f>
        <v>B</v>
      </c>
      <c r="E69" s="149" t="str">
        <f>Schedule!E$25</f>
        <v>08:00</v>
      </c>
      <c r="F69" s="149" t="str">
        <f>Schedule!F$25</f>
        <v>23:00</v>
      </c>
      <c r="G69" s="150" t="str">
        <f>Schedule!G$25</f>
        <v>Willemstad / Curaçao</v>
      </c>
      <c r="H69" s="150" t="str">
        <f>Schedule!H$25</f>
        <v>CWWIL</v>
      </c>
      <c r="I69" s="153" t="s">
        <v>308</v>
      </c>
      <c r="J69" s="157" t="s">
        <v>293</v>
      </c>
      <c r="K69" s="187">
        <v>29</v>
      </c>
      <c r="L69" s="165">
        <v>0.375</v>
      </c>
      <c r="M69" s="154">
        <f>Table13[[#This Row],[Depart]]+Table13[[#This Row],[Dur''n]]</f>
        <v>0.4375</v>
      </c>
      <c r="N69" s="154">
        <v>6.25E-2</v>
      </c>
      <c r="O69" s="161">
        <v>35</v>
      </c>
      <c r="P69" s="162"/>
      <c r="Q69" s="155" t="s">
        <v>371</v>
      </c>
      <c r="R69" s="155">
        <v>1</v>
      </c>
      <c r="S69" s="156">
        <v>56</v>
      </c>
      <c r="T69" s="155" t="s">
        <v>2</v>
      </c>
      <c r="U69" s="158"/>
      <c r="V69" s="163"/>
      <c r="W69" s="157"/>
    </row>
    <row r="70" spans="1:23" ht="24.95" customHeight="1" x14ac:dyDescent="0.2">
      <c r="A70" s="186">
        <f>Schedule!A$25</f>
        <v>21</v>
      </c>
      <c r="B70" s="150">
        <f>Schedule!B$25</f>
        <v>45743</v>
      </c>
      <c r="C70" s="151">
        <f>Schedule!C$25</f>
        <v>45743</v>
      </c>
      <c r="D70" s="150" t="str">
        <f>Schedule!D$25</f>
        <v>B</v>
      </c>
      <c r="E70" s="149" t="str">
        <f>Schedule!E$25</f>
        <v>08:00</v>
      </c>
      <c r="F70" s="149" t="str">
        <f>Schedule!F$25</f>
        <v>23:00</v>
      </c>
      <c r="G70" s="150" t="str">
        <f>Schedule!G$25</f>
        <v>Willemstad / Curaçao</v>
      </c>
      <c r="H70" s="150" t="str">
        <f>Schedule!H$25</f>
        <v>CWWIL</v>
      </c>
      <c r="I70" s="153" t="s">
        <v>367</v>
      </c>
      <c r="J70" s="157" t="s">
        <v>368</v>
      </c>
      <c r="K70" s="187">
        <v>39</v>
      </c>
      <c r="L70" s="165">
        <v>0.38194444444444442</v>
      </c>
      <c r="M70" s="154">
        <f>Table13[[#This Row],[Depart]]+Table13[[#This Row],[Dur''n]]</f>
        <v>0.52777777777777779</v>
      </c>
      <c r="N70" s="154">
        <v>0.14583333333333334</v>
      </c>
      <c r="O70" s="161">
        <v>38</v>
      </c>
      <c r="P70" s="162"/>
      <c r="Q70" s="155" t="s">
        <v>359</v>
      </c>
      <c r="R70" s="155">
        <v>2</v>
      </c>
      <c r="S70" s="156">
        <v>80</v>
      </c>
      <c r="T70" s="155" t="s">
        <v>2</v>
      </c>
      <c r="U70" s="158" t="s">
        <v>298</v>
      </c>
      <c r="V70" s="163" t="s">
        <v>171</v>
      </c>
      <c r="W70" s="157"/>
    </row>
    <row r="71" spans="1:23" ht="24.95" customHeight="1" x14ac:dyDescent="0.2">
      <c r="A71" s="186">
        <f>Schedule!A$25</f>
        <v>21</v>
      </c>
      <c r="B71" s="150">
        <f>Schedule!B$25</f>
        <v>45743</v>
      </c>
      <c r="C71" s="151">
        <f>Schedule!C$25</f>
        <v>45743</v>
      </c>
      <c r="D71" s="150" t="str">
        <f>Schedule!D$25</f>
        <v>B</v>
      </c>
      <c r="E71" s="149" t="str">
        <f>Schedule!E$25</f>
        <v>08:00</v>
      </c>
      <c r="F71" s="149" t="str">
        <f>Schedule!F$25</f>
        <v>23:00</v>
      </c>
      <c r="G71" s="150" t="str">
        <f>Schedule!G$25</f>
        <v>Willemstad / Curaçao</v>
      </c>
      <c r="H71" s="150" t="str">
        <f>Schedule!H$25</f>
        <v>CWWIL</v>
      </c>
      <c r="I71" s="153" t="s">
        <v>365</v>
      </c>
      <c r="J71" s="157" t="s">
        <v>366</v>
      </c>
      <c r="K71" s="187">
        <v>45</v>
      </c>
      <c r="L71" s="165">
        <v>0.3888888888888889</v>
      </c>
      <c r="M71" s="154">
        <f>Table13[[#This Row],[Depart]]+Table13[[#This Row],[Dur''n]]</f>
        <v>0.51388888888888884</v>
      </c>
      <c r="N71" s="154">
        <v>0.125</v>
      </c>
      <c r="O71" s="161">
        <v>38</v>
      </c>
      <c r="P71" s="162"/>
      <c r="Q71" s="155" t="s">
        <v>359</v>
      </c>
      <c r="R71" s="155">
        <v>2</v>
      </c>
      <c r="S71" s="156">
        <v>65</v>
      </c>
      <c r="T71" s="155" t="s">
        <v>2</v>
      </c>
      <c r="U71" s="158" t="s">
        <v>362</v>
      </c>
      <c r="V71" s="163"/>
      <c r="W71" s="157"/>
    </row>
    <row r="72" spans="1:23" ht="24.95" customHeight="1" x14ac:dyDescent="0.2">
      <c r="A72" s="186">
        <f>Schedule!A$25</f>
        <v>21</v>
      </c>
      <c r="B72" s="150">
        <f>Schedule!B$25</f>
        <v>45743</v>
      </c>
      <c r="C72" s="151">
        <f>Schedule!C$25</f>
        <v>45743</v>
      </c>
      <c r="D72" s="150" t="str">
        <f>Schedule!D$25</f>
        <v>B</v>
      </c>
      <c r="E72" s="149" t="str">
        <f>Schedule!E$25</f>
        <v>08:00</v>
      </c>
      <c r="F72" s="149" t="str">
        <f>Schedule!F$25</f>
        <v>23:00</v>
      </c>
      <c r="G72" s="150" t="str">
        <f>Schedule!G$25</f>
        <v>Willemstad / Curaçao</v>
      </c>
      <c r="H72" s="150" t="str">
        <f>Schedule!H$25</f>
        <v>CWWIL</v>
      </c>
      <c r="I72" s="153" t="s">
        <v>251</v>
      </c>
      <c r="J72" s="157" t="s">
        <v>291</v>
      </c>
      <c r="K72" s="187">
        <v>29</v>
      </c>
      <c r="L72" s="165">
        <v>0.39583333333333331</v>
      </c>
      <c r="M72" s="154">
        <f>Table13[[#This Row],[Depart]]+Table13[[#This Row],[Dur''n]]</f>
        <v>0.5</v>
      </c>
      <c r="N72" s="154">
        <v>0.10416666666666667</v>
      </c>
      <c r="O72" s="161">
        <v>27</v>
      </c>
      <c r="P72" s="162"/>
      <c r="Q72" s="155" t="s">
        <v>371</v>
      </c>
      <c r="R72" s="155">
        <v>1</v>
      </c>
      <c r="S72" s="156">
        <v>40</v>
      </c>
      <c r="T72" s="155" t="s">
        <v>2</v>
      </c>
      <c r="U72" s="158"/>
      <c r="V72" s="163" t="s">
        <v>171</v>
      </c>
      <c r="W72" s="157"/>
    </row>
    <row r="73" spans="1:23" ht="24.95" customHeight="1" x14ac:dyDescent="0.2">
      <c r="A73" s="186">
        <f>Schedule!A$25</f>
        <v>21</v>
      </c>
      <c r="B73" s="150">
        <f>Schedule!B$25</f>
        <v>45743</v>
      </c>
      <c r="C73" s="151">
        <f>Schedule!C$25</f>
        <v>45743</v>
      </c>
      <c r="D73" s="150" t="str">
        <f>Schedule!D$25</f>
        <v>B</v>
      </c>
      <c r="E73" s="149" t="str">
        <f>Schedule!E$25</f>
        <v>08:00</v>
      </c>
      <c r="F73" s="149" t="str">
        <f>Schedule!F$25</f>
        <v>23:00</v>
      </c>
      <c r="G73" s="150" t="str">
        <f>Schedule!G$25</f>
        <v>Willemstad / Curaçao</v>
      </c>
      <c r="H73" s="150" t="str">
        <f>Schedule!H$25</f>
        <v>CWWIL</v>
      </c>
      <c r="I73" s="153" t="s">
        <v>309</v>
      </c>
      <c r="J73" s="157" t="s">
        <v>294</v>
      </c>
      <c r="K73" s="187">
        <v>29</v>
      </c>
      <c r="L73" s="165">
        <v>0.4375</v>
      </c>
      <c r="M73" s="154">
        <f>Table13[[#This Row],[Depart]]+Table13[[#This Row],[Dur''n]]</f>
        <v>0.5</v>
      </c>
      <c r="N73" s="154">
        <v>6.25E-2</v>
      </c>
      <c r="O73" s="161">
        <v>35</v>
      </c>
      <c r="P73" s="162"/>
      <c r="Q73" s="155" t="s">
        <v>371</v>
      </c>
      <c r="R73" s="155">
        <v>1</v>
      </c>
      <c r="S73" s="156">
        <v>56</v>
      </c>
      <c r="T73" s="155" t="s">
        <v>2</v>
      </c>
      <c r="U73" s="158"/>
      <c r="V73" s="163"/>
      <c r="W73" s="157"/>
    </row>
    <row r="74" spans="1:23" ht="24.95" customHeight="1" x14ac:dyDescent="0.2">
      <c r="A74" s="186">
        <f>Schedule!A$25</f>
        <v>21</v>
      </c>
      <c r="B74" s="150">
        <f>Schedule!B$25</f>
        <v>45743</v>
      </c>
      <c r="C74" s="151">
        <f>Schedule!C$25</f>
        <v>45743</v>
      </c>
      <c r="D74" s="150" t="str">
        <f>Schedule!D$25</f>
        <v>B</v>
      </c>
      <c r="E74" s="149" t="str">
        <f>Schedule!E$25</f>
        <v>08:00</v>
      </c>
      <c r="F74" s="149" t="str">
        <f>Schedule!F$25</f>
        <v>23:00</v>
      </c>
      <c r="G74" s="150" t="str">
        <f>Schedule!G$25</f>
        <v>Willemstad / Curaçao</v>
      </c>
      <c r="H74" s="150" t="str">
        <f>Schedule!H$25</f>
        <v>CWWIL</v>
      </c>
      <c r="I74" s="153" t="s">
        <v>321</v>
      </c>
      <c r="J74" s="157" t="s">
        <v>295</v>
      </c>
      <c r="K74" s="187">
        <v>29</v>
      </c>
      <c r="L74" s="165">
        <v>0.54166666666666663</v>
      </c>
      <c r="M74" s="154">
        <f>Table13[[#This Row],[Depart]]+Table13[[#This Row],[Dur''n]]</f>
        <v>0.60416666666666663</v>
      </c>
      <c r="N74" s="154">
        <v>6.25E-2</v>
      </c>
      <c r="O74" s="161">
        <v>35</v>
      </c>
      <c r="P74" s="162"/>
      <c r="Q74" s="155" t="s">
        <v>371</v>
      </c>
      <c r="R74" s="155">
        <v>1</v>
      </c>
      <c r="S74" s="156">
        <v>56</v>
      </c>
      <c r="T74" s="155" t="s">
        <v>2</v>
      </c>
      <c r="U74" s="158"/>
      <c r="V74" s="163"/>
      <c r="W74" s="157"/>
    </row>
    <row r="75" spans="1:23" ht="24.95" customHeight="1" x14ac:dyDescent="0.2">
      <c r="A75" s="186">
        <f>Schedule!A$25</f>
        <v>21</v>
      </c>
      <c r="B75" s="150">
        <f>Schedule!B$25</f>
        <v>45743</v>
      </c>
      <c r="C75" s="151">
        <f>Schedule!C$25</f>
        <v>45743</v>
      </c>
      <c r="D75" s="150" t="str">
        <f>Schedule!D$25</f>
        <v>B</v>
      </c>
      <c r="E75" s="149" t="str">
        <f>Schedule!E$25</f>
        <v>08:00</v>
      </c>
      <c r="F75" s="149" t="str">
        <f>Schedule!F$25</f>
        <v>23:00</v>
      </c>
      <c r="G75" s="150" t="str">
        <f>Schedule!G$25</f>
        <v>Willemstad / Curaçao</v>
      </c>
      <c r="H75" s="150" t="str">
        <f>Schedule!H$25</f>
        <v>CWWIL</v>
      </c>
      <c r="I75" s="153" t="s">
        <v>252</v>
      </c>
      <c r="J75" s="157" t="s">
        <v>292</v>
      </c>
      <c r="K75" s="187">
        <v>29</v>
      </c>
      <c r="L75" s="165">
        <v>0.54861111111111105</v>
      </c>
      <c r="M75" s="154">
        <f>Table13[[#This Row],[Depart]]+Table13[[#This Row],[Dur''n]]</f>
        <v>0.65277777777777768</v>
      </c>
      <c r="N75" s="154">
        <v>0.10416666666666667</v>
      </c>
      <c r="O75" s="161">
        <v>75</v>
      </c>
      <c r="P75" s="162"/>
      <c r="Q75" s="155" t="s">
        <v>359</v>
      </c>
      <c r="R75" s="155">
        <v>2</v>
      </c>
      <c r="S75" s="156">
        <v>80</v>
      </c>
      <c r="T75" s="155" t="s">
        <v>2</v>
      </c>
      <c r="U75" s="158"/>
      <c r="V75" s="163" t="s">
        <v>171</v>
      </c>
      <c r="W75" s="157"/>
    </row>
    <row r="76" spans="1:23" ht="24.95" customHeight="1" x14ac:dyDescent="0.2">
      <c r="A76" s="186">
        <f>Schedule!A$25</f>
        <v>21</v>
      </c>
      <c r="B76" s="150">
        <f>Schedule!B$25</f>
        <v>45743</v>
      </c>
      <c r="C76" s="151">
        <f>Schedule!C$25</f>
        <v>45743</v>
      </c>
      <c r="D76" s="150" t="str">
        <f>Schedule!D$25</f>
        <v>B</v>
      </c>
      <c r="E76" s="149" t="str">
        <f>Schedule!E$25</f>
        <v>08:00</v>
      </c>
      <c r="F76" s="149" t="str">
        <f>Schedule!F$25</f>
        <v>23:00</v>
      </c>
      <c r="G76" s="150" t="str">
        <f>Schedule!G$25</f>
        <v>Willemstad / Curaçao</v>
      </c>
      <c r="H76" s="150" t="str">
        <f>Schedule!H$25</f>
        <v>CWWIL</v>
      </c>
      <c r="I76" s="153" t="s">
        <v>363</v>
      </c>
      <c r="J76" s="157" t="s">
        <v>364</v>
      </c>
      <c r="K76" s="187">
        <v>29</v>
      </c>
      <c r="L76" s="165">
        <v>0.55555555555555558</v>
      </c>
      <c r="M76" s="154">
        <f>Table13[[#This Row],[Depart]]+Table13[[#This Row],[Dur''n]]</f>
        <v>0.65972222222222221</v>
      </c>
      <c r="N76" s="154">
        <v>0.10416666666666667</v>
      </c>
      <c r="O76" s="161">
        <v>78</v>
      </c>
      <c r="P76" s="162"/>
      <c r="Q76" s="155" t="s">
        <v>359</v>
      </c>
      <c r="R76" s="155">
        <v>2</v>
      </c>
      <c r="S76" s="156">
        <v>96</v>
      </c>
      <c r="T76" s="155" t="s">
        <v>2</v>
      </c>
      <c r="U76" s="158"/>
      <c r="V76" s="163"/>
      <c r="W76" s="157"/>
    </row>
    <row r="77" spans="1:23" ht="24.95" customHeight="1" x14ac:dyDescent="0.2">
      <c r="A77" s="186">
        <f>Schedule!A$25</f>
        <v>21</v>
      </c>
      <c r="B77" s="150">
        <f>Schedule!B$25</f>
        <v>45743</v>
      </c>
      <c r="C77" s="151">
        <f>Schedule!C$25</f>
        <v>45743</v>
      </c>
      <c r="D77" s="150" t="str">
        <f>Schedule!D$25</f>
        <v>B</v>
      </c>
      <c r="E77" s="149" t="str">
        <f>Schedule!E$25</f>
        <v>08:00</v>
      </c>
      <c r="F77" s="149" t="str">
        <f>Schedule!F$25</f>
        <v>23:00</v>
      </c>
      <c r="G77" s="150" t="str">
        <f>Schedule!G$25</f>
        <v>Willemstad / Curaçao</v>
      </c>
      <c r="H77" s="150" t="str">
        <f>Schedule!H$25</f>
        <v>CWWIL</v>
      </c>
      <c r="I77" s="153" t="s">
        <v>369</v>
      </c>
      <c r="J77" s="157" t="s">
        <v>370</v>
      </c>
      <c r="K77" s="187">
        <v>39</v>
      </c>
      <c r="L77" s="165">
        <v>0.5625</v>
      </c>
      <c r="M77" s="154">
        <f>Table13[[#This Row],[Depart]]+Table13[[#This Row],[Dur''n]]</f>
        <v>0.70833333333333337</v>
      </c>
      <c r="N77" s="154">
        <v>0.14583333333333334</v>
      </c>
      <c r="O77" s="161">
        <v>39</v>
      </c>
      <c r="P77" s="162"/>
      <c r="Q77" s="155" t="s">
        <v>359</v>
      </c>
      <c r="R77" s="155">
        <v>2</v>
      </c>
      <c r="S77" s="156">
        <v>90</v>
      </c>
      <c r="T77" s="155" t="s">
        <v>2</v>
      </c>
      <c r="U77" s="158" t="s">
        <v>297</v>
      </c>
      <c r="V77" s="163"/>
      <c r="W77" s="157"/>
    </row>
    <row r="78" spans="1:23" ht="24.95" customHeight="1" x14ac:dyDescent="0.2">
      <c r="A78" s="186">
        <f>Schedule!A$25</f>
        <v>21</v>
      </c>
      <c r="B78" s="150">
        <f>Schedule!B$25</f>
        <v>45743</v>
      </c>
      <c r="C78" s="151">
        <f>Schedule!C$25</f>
        <v>45743</v>
      </c>
      <c r="D78" s="150" t="str">
        <f>Schedule!D$25</f>
        <v>B</v>
      </c>
      <c r="E78" s="149" t="str">
        <f>Schedule!E$25</f>
        <v>08:00</v>
      </c>
      <c r="F78" s="149" t="str">
        <f>Schedule!F$25</f>
        <v>23:00</v>
      </c>
      <c r="G78" s="150" t="str">
        <f>Schedule!G$25</f>
        <v>Willemstad / Curaçao</v>
      </c>
      <c r="H78" s="150" t="str">
        <f>Schedule!H$25</f>
        <v>CWWIL</v>
      </c>
      <c r="I78" s="153" t="s">
        <v>322</v>
      </c>
      <c r="J78" s="157" t="s">
        <v>296</v>
      </c>
      <c r="K78" s="187">
        <v>29</v>
      </c>
      <c r="L78" s="165">
        <v>0.625</v>
      </c>
      <c r="M78" s="154">
        <f>Table13[[#This Row],[Depart]]+Table13[[#This Row],[Dur''n]]</f>
        <v>0.6875</v>
      </c>
      <c r="N78" s="154">
        <v>6.25E-2</v>
      </c>
      <c r="O78" s="161">
        <v>34</v>
      </c>
      <c r="P78" s="162"/>
      <c r="Q78" s="155" t="s">
        <v>371</v>
      </c>
      <c r="R78" s="155">
        <v>1</v>
      </c>
      <c r="S78" s="156">
        <v>56</v>
      </c>
      <c r="T78" s="155" t="s">
        <v>2</v>
      </c>
      <c r="U78" s="158"/>
      <c r="V78" s="163"/>
      <c r="W78" s="157"/>
    </row>
    <row r="79" spans="1:23" ht="24.95" customHeight="1" x14ac:dyDescent="0.2">
      <c r="A79" s="186" t="str">
        <f>Schedule!A$27</f>
        <v>-</v>
      </c>
      <c r="B79" s="150">
        <f>[2]Schedule!B82</f>
        <v>45745</v>
      </c>
      <c r="C79" s="151">
        <f>[2]Schedule!C82</f>
        <v>45745</v>
      </c>
      <c r="D79" s="150" t="str">
        <f>[2]Schedule!D82</f>
        <v>B</v>
      </c>
      <c r="E79" s="149" t="str">
        <f>Schedule!E27</f>
        <v>08:00</v>
      </c>
      <c r="F79" s="149" t="str">
        <f>Schedule!F27</f>
        <v>-</v>
      </c>
      <c r="G79" s="150" t="str">
        <f>[2]Schedule!G82</f>
        <v>SANTO DOMINGO</v>
      </c>
      <c r="H79" s="150" t="str">
        <f>[2]Schedule!H82</f>
        <v>DOSDQ</v>
      </c>
      <c r="I79" s="153" t="s">
        <v>323</v>
      </c>
      <c r="J79" s="157" t="s">
        <v>221</v>
      </c>
      <c r="K79" s="187">
        <v>49</v>
      </c>
      <c r="L79" s="165">
        <v>0.375</v>
      </c>
      <c r="M79" s="154">
        <f>Table13[[#This Row],[Depart]]+Table13[[#This Row],[Dur''n]]</f>
        <v>0.5625</v>
      </c>
      <c r="N79" s="154">
        <v>0.1875</v>
      </c>
      <c r="O79" s="161">
        <v>21</v>
      </c>
      <c r="P79" s="162"/>
      <c r="Q79" s="155">
        <v>1</v>
      </c>
      <c r="R79" s="155">
        <v>1</v>
      </c>
      <c r="S79" s="156">
        <v>100</v>
      </c>
      <c r="T79" s="155" t="s">
        <v>2</v>
      </c>
      <c r="U79" s="158"/>
      <c r="V79" s="163"/>
      <c r="W79" s="157"/>
    </row>
    <row r="80" spans="1:23" ht="24.95" customHeight="1" x14ac:dyDescent="0.2">
      <c r="A80" s="186" t="str">
        <f>Schedule!A$27</f>
        <v>-</v>
      </c>
      <c r="B80" s="150">
        <f>[2]Schedule!B82</f>
        <v>45745</v>
      </c>
      <c r="C80" s="151">
        <f>[2]Schedule!C82</f>
        <v>45745</v>
      </c>
      <c r="D80" s="150" t="str">
        <f>[2]Schedule!D82</f>
        <v>B</v>
      </c>
      <c r="E80" s="149" t="str">
        <f>Schedule!E27</f>
        <v>08:00</v>
      </c>
      <c r="F80" s="149" t="str">
        <f>Schedule!F27</f>
        <v>-</v>
      </c>
      <c r="G80" s="150" t="str">
        <f>[2]Schedule!G82</f>
        <v>SANTO DOMINGO</v>
      </c>
      <c r="H80" s="150" t="str">
        <f>[2]Schedule!H82</f>
        <v>DOSDQ</v>
      </c>
      <c r="I80" s="153" t="s">
        <v>324</v>
      </c>
      <c r="J80" s="157" t="s">
        <v>223</v>
      </c>
      <c r="K80" s="187">
        <v>39</v>
      </c>
      <c r="L80" s="165">
        <v>0.38194444444444442</v>
      </c>
      <c r="M80" s="154">
        <f>Table13[[#This Row],[Depart]]+Table13[[#This Row],[Dur''n]]</f>
        <v>0.44444444444444442</v>
      </c>
      <c r="N80" s="154">
        <v>6.25E-2</v>
      </c>
      <c r="O80" s="161">
        <v>21</v>
      </c>
      <c r="P80" s="162"/>
      <c r="Q80" s="155">
        <v>1</v>
      </c>
      <c r="R80" s="155">
        <v>1</v>
      </c>
      <c r="S80" s="156">
        <v>50</v>
      </c>
      <c r="T80" s="155" t="s">
        <v>2</v>
      </c>
      <c r="U80" s="158"/>
      <c r="V80" s="163"/>
      <c r="W80" s="157"/>
    </row>
    <row r="81" spans="1:23" ht="24.95" customHeight="1" x14ac:dyDescent="0.2">
      <c r="A81" s="186" t="str">
        <f>Schedule!A$27</f>
        <v>-</v>
      </c>
      <c r="B81" s="150">
        <f>[2]Schedule!B82</f>
        <v>45745</v>
      </c>
      <c r="C81" s="151">
        <f>[2]Schedule!C82</f>
        <v>45745</v>
      </c>
      <c r="D81" s="150" t="str">
        <f>[2]Schedule!D82</f>
        <v>B</v>
      </c>
      <c r="E81" s="149" t="str">
        <f>Schedule!E27</f>
        <v>08:00</v>
      </c>
      <c r="F81" s="149" t="str">
        <f>Schedule!F27</f>
        <v>-</v>
      </c>
      <c r="G81" s="150" t="str">
        <f>[2]Schedule!G82</f>
        <v>SANTO DOMINGO</v>
      </c>
      <c r="H81" s="150" t="str">
        <f>[2]Schedule!H82</f>
        <v>DOSDQ</v>
      </c>
      <c r="I81" s="153" t="s">
        <v>325</v>
      </c>
      <c r="J81" s="157" t="s">
        <v>222</v>
      </c>
      <c r="K81" s="187">
        <v>69</v>
      </c>
      <c r="L81" s="165">
        <v>0.3888888888888889</v>
      </c>
      <c r="M81" s="154">
        <f>Table13[[#This Row],[Depart]]+Table13[[#This Row],[Dur''n]]</f>
        <v>0.59722222222222221</v>
      </c>
      <c r="N81" s="154">
        <v>0.20833333333333334</v>
      </c>
      <c r="O81" s="161">
        <v>36</v>
      </c>
      <c r="P81" s="162"/>
      <c r="Q81" s="155">
        <v>1</v>
      </c>
      <c r="R81" s="155">
        <v>1</v>
      </c>
      <c r="S81" s="156">
        <v>50</v>
      </c>
      <c r="T81" s="155" t="s">
        <v>2</v>
      </c>
      <c r="U81" s="158"/>
      <c r="V81" s="163"/>
      <c r="W81" s="157"/>
    </row>
    <row r="82" spans="1:23" ht="24.95" customHeight="1" x14ac:dyDescent="0.2">
      <c r="A82" s="186" t="str">
        <f>Schedule!A$27</f>
        <v>-</v>
      </c>
      <c r="B82" s="150">
        <f>[2]Schedule!B82</f>
        <v>45745</v>
      </c>
      <c r="C82" s="151">
        <f>[2]Schedule!C82</f>
        <v>45745</v>
      </c>
      <c r="D82" s="150" t="str">
        <f>[2]Schedule!D82</f>
        <v>B</v>
      </c>
      <c r="E82" s="149" t="str">
        <f>Schedule!E27</f>
        <v>08:00</v>
      </c>
      <c r="F82" s="149" t="str">
        <f>Schedule!F27</f>
        <v>-</v>
      </c>
      <c r="G82" s="150" t="str">
        <f>[2]Schedule!G82</f>
        <v>SANTO DOMINGO</v>
      </c>
      <c r="H82" s="150" t="str">
        <f>[2]Schedule!H82</f>
        <v>DOSDQ</v>
      </c>
      <c r="I82" s="153" t="s">
        <v>327</v>
      </c>
      <c r="J82" s="157" t="s">
        <v>220</v>
      </c>
      <c r="K82" s="187">
        <v>49</v>
      </c>
      <c r="L82" s="165">
        <v>0.39583333333333331</v>
      </c>
      <c r="M82" s="154">
        <f>Table13[[#This Row],[Depart]]+Table13[[#This Row],[Dur''n]]</f>
        <v>0.5625</v>
      </c>
      <c r="N82" s="154">
        <v>0.16666666666666666</v>
      </c>
      <c r="O82" s="161">
        <v>30</v>
      </c>
      <c r="P82" s="162"/>
      <c r="Q82" s="155">
        <v>1</v>
      </c>
      <c r="R82" s="155">
        <v>1</v>
      </c>
      <c r="S82" s="156">
        <v>200</v>
      </c>
      <c r="T82" s="155" t="s">
        <v>2</v>
      </c>
      <c r="U82" s="158"/>
      <c r="V82" s="163" t="s">
        <v>171</v>
      </c>
      <c r="W82" s="157"/>
    </row>
    <row r="83" spans="1:23" ht="24.95" customHeight="1" x14ac:dyDescent="0.2">
      <c r="A83" s="186" t="str">
        <f>Schedule!A$27</f>
        <v>-</v>
      </c>
      <c r="B83" s="150">
        <f>[2]Schedule!B82</f>
        <v>45745</v>
      </c>
      <c r="C83" s="151">
        <f>[2]Schedule!C82</f>
        <v>45745</v>
      </c>
      <c r="D83" s="150" t="str">
        <f>[2]Schedule!D82</f>
        <v>B</v>
      </c>
      <c r="E83" s="149" t="str">
        <f>Schedule!E27</f>
        <v>08:00</v>
      </c>
      <c r="F83" s="149" t="str">
        <f>Schedule!F27</f>
        <v>-</v>
      </c>
      <c r="G83" s="150" t="str">
        <f>[2]Schedule!G82</f>
        <v>SANTO DOMINGO</v>
      </c>
      <c r="H83" s="150" t="str">
        <f>[2]Schedule!H82</f>
        <v>DOSDQ</v>
      </c>
      <c r="I83" s="153" t="s">
        <v>326</v>
      </c>
      <c r="J83" s="157" t="s">
        <v>219</v>
      </c>
      <c r="K83" s="187">
        <v>39</v>
      </c>
      <c r="L83" s="165">
        <v>0.40277777777777773</v>
      </c>
      <c r="M83" s="154">
        <f>Table13[[#This Row],[Depart]]+Table13[[#This Row],[Dur''n]]</f>
        <v>0.48611111111111105</v>
      </c>
      <c r="N83" s="154">
        <v>8.3333333333333329E-2</v>
      </c>
      <c r="O83" s="161">
        <v>21</v>
      </c>
      <c r="P83" s="162"/>
      <c r="Q83" s="155">
        <v>1</v>
      </c>
      <c r="R83" s="155">
        <v>1</v>
      </c>
      <c r="S83" s="156">
        <v>100</v>
      </c>
      <c r="T83" s="155" t="s">
        <v>2</v>
      </c>
      <c r="U83" s="158"/>
      <c r="V83" s="163"/>
      <c r="W83" s="157"/>
    </row>
    <row r="84" spans="1:23" ht="24.95" customHeight="1" x14ac:dyDescent="0.2">
      <c r="A84" s="186"/>
      <c r="B84" s="150">
        <f>[2]Schedule!B83</f>
        <v>45746</v>
      </c>
      <c r="C84" s="151">
        <f>[2]Schedule!C83</f>
        <v>45746</v>
      </c>
      <c r="D84" s="150" t="str">
        <f>[2]Schedule!D83</f>
        <v>B</v>
      </c>
      <c r="E84" s="152" t="s">
        <v>2</v>
      </c>
      <c r="F84" s="152">
        <v>0.58333333333333337</v>
      </c>
      <c r="G84" s="150" t="str">
        <f>[2]Schedule!G83</f>
        <v>Santo Domingo</v>
      </c>
      <c r="H84" s="150" t="str">
        <f>[2]Schedule!H83</f>
        <v>DOSDQ</v>
      </c>
      <c r="I84" s="153" t="s">
        <v>330</v>
      </c>
      <c r="J84" s="157" t="s">
        <v>221</v>
      </c>
      <c r="K84" s="187">
        <v>49</v>
      </c>
      <c r="L84" s="165">
        <v>0.3611111111111111</v>
      </c>
      <c r="M84" s="154">
        <f>Table13[[#This Row],[Depart]]+Table13[[#This Row],[Dur''n]]</f>
        <v>0.54861111111111116</v>
      </c>
      <c r="N84" s="154">
        <v>0.1875</v>
      </c>
      <c r="O84" s="161">
        <v>65</v>
      </c>
      <c r="P84" s="162"/>
      <c r="Q84" s="155">
        <v>2</v>
      </c>
      <c r="R84" s="155">
        <v>2</v>
      </c>
      <c r="S84" s="156">
        <v>100</v>
      </c>
      <c r="T84" s="155"/>
      <c r="U84" s="158"/>
      <c r="V84" s="163"/>
      <c r="W84" s="157" t="s">
        <v>175</v>
      </c>
    </row>
    <row r="85" spans="1:23" ht="24.95" customHeight="1" x14ac:dyDescent="0.2">
      <c r="A85" s="186"/>
      <c r="B85" s="150">
        <f>[2]Schedule!B83</f>
        <v>45746</v>
      </c>
      <c r="C85" s="151">
        <f>[2]Schedule!C83</f>
        <v>45746</v>
      </c>
      <c r="D85" s="150" t="str">
        <f>[2]Schedule!D83</f>
        <v>B</v>
      </c>
      <c r="E85" s="152" t="s">
        <v>2</v>
      </c>
      <c r="F85" s="152">
        <v>0.58333333333333337</v>
      </c>
      <c r="G85" s="150" t="str">
        <f>[2]Schedule!G83</f>
        <v>Santo Domingo</v>
      </c>
      <c r="H85" s="150" t="str">
        <f>[2]Schedule!H83</f>
        <v>DOSDQ</v>
      </c>
      <c r="I85" s="153" t="s">
        <v>331</v>
      </c>
      <c r="J85" s="157" t="s">
        <v>223</v>
      </c>
      <c r="K85" s="187">
        <v>39</v>
      </c>
      <c r="L85" s="165">
        <v>0.36805555555555558</v>
      </c>
      <c r="M85" s="154">
        <f>Table13[[#This Row],[Depart]]+Table13[[#This Row],[Dur''n]]</f>
        <v>0.43055555555555558</v>
      </c>
      <c r="N85" s="154">
        <v>6.25E-2</v>
      </c>
      <c r="O85" s="161">
        <v>73</v>
      </c>
      <c r="P85" s="162"/>
      <c r="Q85" s="155">
        <v>2</v>
      </c>
      <c r="R85" s="155">
        <v>2</v>
      </c>
      <c r="S85" s="156">
        <v>100</v>
      </c>
      <c r="T85" s="155"/>
      <c r="U85" s="158"/>
      <c r="V85" s="163"/>
      <c r="W85" s="157" t="s">
        <v>183</v>
      </c>
    </row>
    <row r="86" spans="1:23" ht="24.95" customHeight="1" x14ac:dyDescent="0.2">
      <c r="A86" s="186"/>
      <c r="B86" s="150">
        <f>[2]Schedule!B83</f>
        <v>45746</v>
      </c>
      <c r="C86" s="151">
        <f>[2]Schedule!C83</f>
        <v>45746</v>
      </c>
      <c r="D86" s="150" t="str">
        <f>[2]Schedule!D83</f>
        <v>B</v>
      </c>
      <c r="E86" s="152" t="s">
        <v>2</v>
      </c>
      <c r="F86" s="152">
        <v>0.58333333333333337</v>
      </c>
      <c r="G86" s="150" t="str">
        <f>[2]Schedule!G83</f>
        <v>Santo Domingo</v>
      </c>
      <c r="H86" s="150" t="str">
        <f>[2]Schedule!H83</f>
        <v>DOSDQ</v>
      </c>
      <c r="I86" s="153" t="s">
        <v>329</v>
      </c>
      <c r="J86" s="157" t="s">
        <v>220</v>
      </c>
      <c r="K86" s="187">
        <v>49</v>
      </c>
      <c r="L86" s="165">
        <v>0.375</v>
      </c>
      <c r="M86" s="154">
        <f>Table13[[#This Row],[Depart]]+Table13[[#This Row],[Dur''n]]</f>
        <v>0.54166666666666663</v>
      </c>
      <c r="N86" s="154">
        <v>0.16666666666666666</v>
      </c>
      <c r="O86" s="161">
        <v>79</v>
      </c>
      <c r="P86" s="162"/>
      <c r="Q86" s="155">
        <v>3</v>
      </c>
      <c r="R86" s="155">
        <v>3</v>
      </c>
      <c r="S86" s="156">
        <v>200</v>
      </c>
      <c r="T86" s="155"/>
      <c r="U86" s="158"/>
      <c r="V86" s="163" t="s">
        <v>171</v>
      </c>
      <c r="W86" s="157" t="s">
        <v>183</v>
      </c>
    </row>
    <row r="87" spans="1:23" ht="24.95" customHeight="1" x14ac:dyDescent="0.2">
      <c r="A87" s="186"/>
      <c r="B87" s="150">
        <f>[2]Schedule!B83</f>
        <v>45746</v>
      </c>
      <c r="C87" s="151">
        <f>[2]Schedule!C83</f>
        <v>45746</v>
      </c>
      <c r="D87" s="150" t="str">
        <f>[2]Schedule!D83</f>
        <v>B</v>
      </c>
      <c r="E87" s="152" t="s">
        <v>2</v>
      </c>
      <c r="F87" s="152">
        <v>0.58333333333333337</v>
      </c>
      <c r="G87" s="150" t="str">
        <f>[2]Schedule!G83</f>
        <v>Santo Domingo</v>
      </c>
      <c r="H87" s="150" t="str">
        <f>[2]Schedule!H83</f>
        <v>DOSDQ</v>
      </c>
      <c r="I87" s="153" t="s">
        <v>328</v>
      </c>
      <c r="J87" s="157" t="s">
        <v>219</v>
      </c>
      <c r="K87" s="187">
        <v>39</v>
      </c>
      <c r="L87" s="165">
        <v>0.38194444444444442</v>
      </c>
      <c r="M87" s="154">
        <f>Table13[[#This Row],[Depart]]+Table13[[#This Row],[Dur''n]]</f>
        <v>0.46527777777777773</v>
      </c>
      <c r="N87" s="154">
        <v>8.3333333333333329E-2</v>
      </c>
      <c r="O87" s="161">
        <v>69</v>
      </c>
      <c r="P87" s="162"/>
      <c r="Q87" s="155">
        <v>2</v>
      </c>
      <c r="R87" s="155">
        <v>2</v>
      </c>
      <c r="S87" s="156">
        <v>100</v>
      </c>
      <c r="T87" s="155"/>
      <c r="U87" s="158"/>
      <c r="V87" s="163"/>
      <c r="W87" s="157" t="s">
        <v>175</v>
      </c>
    </row>
    <row r="88" spans="1:23" x14ac:dyDescent="0.2">
      <c r="A88" s="167"/>
      <c r="B88" s="168"/>
      <c r="C88" s="167"/>
      <c r="D88" s="167"/>
      <c r="E88" s="167"/>
      <c r="F88" s="167"/>
      <c r="G88" s="167"/>
      <c r="H88" s="167"/>
      <c r="I88" s="169"/>
      <c r="J88" s="169">
        <f>SUBTOTAL(103,Table13[Titel])</f>
        <v>86</v>
      </c>
      <c r="K88" s="169"/>
      <c r="L88" s="170"/>
      <c r="M88" s="171"/>
      <c r="N88" s="172"/>
      <c r="O88" s="173">
        <f>SUBTOTAL(109,Table13[PAX])</f>
        <v>6023</v>
      </c>
      <c r="P88" s="169"/>
      <c r="Q88" s="169"/>
      <c r="R88" s="169"/>
      <c r="S88" s="169"/>
      <c r="T88" s="169"/>
      <c r="U88" s="174"/>
      <c r="V88" s="169"/>
      <c r="W88" s="169"/>
    </row>
  </sheetData>
  <sheetProtection formatCells="0" formatColumns="0" formatRows="0" insertColumns="0" insertRows="0" selectLockedCells="1" sort="0" autoFilter="0"/>
  <protectedRanges>
    <protectedRange sqref="N84:N86 N31:N46 N2:N18 N21 N24:N29 N48:N82" name="Range1"/>
  </protectedRanges>
  <conditionalFormatting sqref="S24 S27:S35 S43 S45:S49 S66 S37:S38 S40:S41 S78:S87 S75 S2:S12 S15:S16 S18:S22 S51 S54:S56 S58 S60:S62 S68:S73">
    <cfRule type="cellIs" dxfId="90" priority="178" operator="lessThan">
      <formula>$O2</formula>
    </cfRule>
  </conditionalFormatting>
  <conditionalFormatting sqref="M24 M27:M35 M43 M45:M49 M66 M37:M38 M40:M41 M78:M87 M75 M2:M12 M15:M16 M18:M22 M51 M54:M56 M58 M60:M62 M68:M73">
    <cfRule type="cellIs" dxfId="89" priority="176" operator="greaterThan">
      <formula>$F2</formula>
    </cfRule>
  </conditionalFormatting>
  <conditionalFormatting sqref="S23">
    <cfRule type="cellIs" dxfId="88" priority="52" operator="lessThan">
      <formula>$O23</formula>
    </cfRule>
  </conditionalFormatting>
  <conditionalFormatting sqref="M23">
    <cfRule type="cellIs" dxfId="87" priority="51" operator="greaterThan">
      <formula>$F23</formula>
    </cfRule>
  </conditionalFormatting>
  <conditionalFormatting sqref="S25">
    <cfRule type="cellIs" dxfId="86" priority="50" operator="lessThan">
      <formula>$O25</formula>
    </cfRule>
  </conditionalFormatting>
  <conditionalFormatting sqref="M25">
    <cfRule type="cellIs" dxfId="85" priority="49" operator="greaterThan">
      <formula>$F25</formula>
    </cfRule>
  </conditionalFormatting>
  <conditionalFormatting sqref="S26">
    <cfRule type="cellIs" dxfId="84" priority="44" operator="lessThan">
      <formula>$O26</formula>
    </cfRule>
  </conditionalFormatting>
  <conditionalFormatting sqref="M26">
    <cfRule type="cellIs" dxfId="83" priority="43" operator="greaterThan">
      <formula>$F26</formula>
    </cfRule>
  </conditionalFormatting>
  <conditionalFormatting sqref="S42">
    <cfRule type="cellIs" dxfId="82" priority="42" operator="lessThan">
      <formula>$O42</formula>
    </cfRule>
  </conditionalFormatting>
  <conditionalFormatting sqref="M42">
    <cfRule type="cellIs" dxfId="81" priority="41" operator="greaterThan">
      <formula>$F42</formula>
    </cfRule>
  </conditionalFormatting>
  <conditionalFormatting sqref="S44">
    <cfRule type="cellIs" dxfId="80" priority="40" operator="lessThan">
      <formula>$O44</formula>
    </cfRule>
  </conditionalFormatting>
  <conditionalFormatting sqref="M44">
    <cfRule type="cellIs" dxfId="79" priority="39" operator="greaterThan">
      <formula>$F44</formula>
    </cfRule>
  </conditionalFormatting>
  <conditionalFormatting sqref="S64">
    <cfRule type="cellIs" dxfId="78" priority="38" operator="lessThan">
      <formula>$O64</formula>
    </cfRule>
  </conditionalFormatting>
  <conditionalFormatting sqref="M64">
    <cfRule type="cellIs" dxfId="77" priority="37" operator="greaterThan">
      <formula>$F64</formula>
    </cfRule>
  </conditionalFormatting>
  <conditionalFormatting sqref="S65">
    <cfRule type="cellIs" dxfId="76" priority="36" operator="lessThan">
      <formula>$O65</formula>
    </cfRule>
  </conditionalFormatting>
  <conditionalFormatting sqref="M65">
    <cfRule type="cellIs" dxfId="75" priority="35" operator="greaterThan">
      <formula>$F65</formula>
    </cfRule>
  </conditionalFormatting>
  <conditionalFormatting sqref="S67">
    <cfRule type="cellIs" dxfId="74" priority="34" operator="lessThan">
      <formula>$O67</formula>
    </cfRule>
  </conditionalFormatting>
  <conditionalFormatting sqref="M67">
    <cfRule type="cellIs" dxfId="73" priority="33" operator="greaterThan">
      <formula>$F67</formula>
    </cfRule>
  </conditionalFormatting>
  <conditionalFormatting sqref="S36">
    <cfRule type="cellIs" dxfId="72" priority="32" operator="lessThan">
      <formula>$O36</formula>
    </cfRule>
  </conditionalFormatting>
  <conditionalFormatting sqref="M36">
    <cfRule type="cellIs" dxfId="71" priority="31" operator="greaterThan">
      <formula>$F36</formula>
    </cfRule>
  </conditionalFormatting>
  <conditionalFormatting sqref="S39">
    <cfRule type="cellIs" dxfId="70" priority="30" operator="lessThan">
      <formula>$O39</formula>
    </cfRule>
  </conditionalFormatting>
  <conditionalFormatting sqref="M39">
    <cfRule type="cellIs" dxfId="69" priority="29" operator="greaterThan">
      <formula>$F39</formula>
    </cfRule>
  </conditionalFormatting>
  <conditionalFormatting sqref="S77">
    <cfRule type="cellIs" dxfId="68" priority="28" operator="lessThan">
      <formula>$O77</formula>
    </cfRule>
  </conditionalFormatting>
  <conditionalFormatting sqref="M77">
    <cfRule type="cellIs" dxfId="67" priority="27" operator="greaterThan">
      <formula>$F77</formula>
    </cfRule>
  </conditionalFormatting>
  <conditionalFormatting sqref="S76">
    <cfRule type="cellIs" dxfId="66" priority="26" operator="lessThan">
      <formula>$O76</formula>
    </cfRule>
  </conditionalFormatting>
  <conditionalFormatting sqref="M76">
    <cfRule type="cellIs" dxfId="65" priority="25" operator="greaterThan">
      <formula>$F76</formula>
    </cfRule>
  </conditionalFormatting>
  <conditionalFormatting sqref="S74">
    <cfRule type="cellIs" dxfId="64" priority="24" operator="lessThan">
      <formula>$O74</formula>
    </cfRule>
  </conditionalFormatting>
  <conditionalFormatting sqref="M74">
    <cfRule type="cellIs" dxfId="63" priority="23" operator="greaterThan">
      <formula>$F74</formula>
    </cfRule>
  </conditionalFormatting>
  <conditionalFormatting sqref="S13:S14">
    <cfRule type="cellIs" dxfId="62" priority="14" operator="lessThan">
      <formula>$O13</formula>
    </cfRule>
  </conditionalFormatting>
  <conditionalFormatting sqref="M13:M14">
    <cfRule type="cellIs" dxfId="61" priority="13" operator="greaterThan">
      <formula>$F13</formula>
    </cfRule>
  </conditionalFormatting>
  <conditionalFormatting sqref="S17">
    <cfRule type="cellIs" dxfId="60" priority="12" operator="lessThan">
      <formula>$O17</formula>
    </cfRule>
  </conditionalFormatting>
  <conditionalFormatting sqref="M17">
    <cfRule type="cellIs" dxfId="59" priority="11" operator="greaterThan">
      <formula>$F17</formula>
    </cfRule>
  </conditionalFormatting>
  <conditionalFormatting sqref="S50">
    <cfRule type="cellIs" dxfId="58" priority="10" operator="lessThan">
      <formula>$O50</formula>
    </cfRule>
  </conditionalFormatting>
  <conditionalFormatting sqref="M50">
    <cfRule type="cellIs" dxfId="57" priority="9" operator="greaterThan">
      <formula>$F50</formula>
    </cfRule>
  </conditionalFormatting>
  <conditionalFormatting sqref="S52:S53">
    <cfRule type="cellIs" dxfId="56" priority="8" operator="lessThan">
      <formula>$O52</formula>
    </cfRule>
  </conditionalFormatting>
  <conditionalFormatting sqref="M52:M53">
    <cfRule type="cellIs" dxfId="55" priority="7" operator="greaterThan">
      <formula>$F52</formula>
    </cfRule>
  </conditionalFormatting>
  <conditionalFormatting sqref="S57">
    <cfRule type="cellIs" dxfId="54" priority="6" operator="lessThan">
      <formula>$O57</formula>
    </cfRule>
  </conditionalFormatting>
  <conditionalFormatting sqref="M57">
    <cfRule type="cellIs" dxfId="53" priority="5" operator="greaterThan">
      <formula>$F57</formula>
    </cfRule>
  </conditionalFormatting>
  <conditionalFormatting sqref="S59">
    <cfRule type="cellIs" dxfId="52" priority="4" operator="lessThan">
      <formula>$O59</formula>
    </cfRule>
  </conditionalFormatting>
  <conditionalFormatting sqref="M59">
    <cfRule type="cellIs" dxfId="51" priority="3" operator="greaterThan">
      <formula>$F59</formula>
    </cfRule>
  </conditionalFormatting>
  <conditionalFormatting sqref="S63">
    <cfRule type="cellIs" dxfId="50" priority="2" operator="lessThan">
      <formula>$O63</formula>
    </cfRule>
  </conditionalFormatting>
  <conditionalFormatting sqref="M63">
    <cfRule type="cellIs" dxfId="49" priority="1" operator="greaterThan">
      <formula>$F63</formula>
    </cfRule>
  </conditionalFormatting>
  <pageMargins left="0.23622047244094491" right="0.23622047244094491" top="0.74803149606299213" bottom="0.74803149606299213" header="0.31496062992125984" footer="0.31496062992125984"/>
  <pageSetup paperSize="9" scale="59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DFA6-DD2A-4BF4-BFAE-B1531027006F}">
  <dimension ref="A1:B15"/>
  <sheetViews>
    <sheetView workbookViewId="0">
      <selection activeCell="F15" sqref="F15"/>
    </sheetView>
  </sheetViews>
  <sheetFormatPr defaultRowHeight="12.75" x14ac:dyDescent="0.2"/>
  <cols>
    <col min="1" max="1" width="63.7109375" customWidth="1"/>
    <col min="2" max="2" width="38.85546875" customWidth="1"/>
  </cols>
  <sheetData>
    <row r="1" spans="1:2" ht="19.5" customHeight="1" x14ac:dyDescent="0.2">
      <c r="A1" s="192" t="s">
        <v>23</v>
      </c>
      <c r="B1" s="193"/>
    </row>
    <row r="2" spans="1:2" ht="19.5" customHeight="1" x14ac:dyDescent="0.2">
      <c r="A2" s="194" t="s">
        <v>24</v>
      </c>
      <c r="B2" s="194" t="s">
        <v>25</v>
      </c>
    </row>
    <row r="3" spans="1:2" ht="19.5" customHeight="1" x14ac:dyDescent="0.2">
      <c r="A3" s="194" t="s">
        <v>26</v>
      </c>
      <c r="B3" s="195">
        <v>3.9</v>
      </c>
    </row>
    <row r="4" spans="1:2" ht="19.5" customHeight="1" x14ac:dyDescent="0.2">
      <c r="A4" s="194" t="s">
        <v>27</v>
      </c>
      <c r="B4" s="194" t="s">
        <v>385</v>
      </c>
    </row>
    <row r="5" spans="1:2" ht="19.5" customHeight="1" x14ac:dyDescent="0.2">
      <c r="A5" s="194"/>
      <c r="B5" s="194"/>
    </row>
    <row r="6" spans="1:2" ht="19.5" customHeight="1" x14ac:dyDescent="0.2">
      <c r="A6" s="192" t="s">
        <v>28</v>
      </c>
      <c r="B6" s="193"/>
    </row>
    <row r="7" spans="1:2" ht="19.5" customHeight="1" x14ac:dyDescent="0.2">
      <c r="A7" s="194" t="s">
        <v>377</v>
      </c>
      <c r="B7" s="195" t="s">
        <v>378</v>
      </c>
    </row>
    <row r="8" spans="1:2" ht="19.5" customHeight="1" x14ac:dyDescent="0.2">
      <c r="A8" s="194" t="s">
        <v>381</v>
      </c>
      <c r="B8" s="195">
        <v>1</v>
      </c>
    </row>
    <row r="9" spans="1:2" ht="19.5" customHeight="1" x14ac:dyDescent="0.2">
      <c r="A9" s="194" t="s">
        <v>379</v>
      </c>
      <c r="B9" s="195" t="s">
        <v>378</v>
      </c>
    </row>
    <row r="10" spans="1:2" ht="19.5" customHeight="1" x14ac:dyDescent="0.2">
      <c r="A10" s="194" t="s">
        <v>380</v>
      </c>
      <c r="B10" s="195">
        <v>1.5</v>
      </c>
    </row>
    <row r="11" spans="1:2" ht="19.5" customHeight="1" x14ac:dyDescent="0.2">
      <c r="A11" s="192" t="s">
        <v>29</v>
      </c>
      <c r="B11" s="193"/>
    </row>
    <row r="12" spans="1:2" ht="19.5" customHeight="1" x14ac:dyDescent="0.2">
      <c r="A12" s="194" t="s">
        <v>382</v>
      </c>
      <c r="B12" s="196">
        <v>10</v>
      </c>
    </row>
    <row r="13" spans="1:2" ht="19.5" customHeight="1" x14ac:dyDescent="0.2">
      <c r="A13" s="194" t="s">
        <v>383</v>
      </c>
      <c r="B13" s="196">
        <v>6</v>
      </c>
    </row>
    <row r="14" spans="1:2" ht="19.5" customHeight="1" x14ac:dyDescent="0.2">
      <c r="A14" s="194" t="s">
        <v>384</v>
      </c>
      <c r="B14" s="195">
        <v>4.5</v>
      </c>
    </row>
    <row r="15" spans="1:2" ht="19.5" customHeight="1" x14ac:dyDescent="0.2">
      <c r="A15" s="16"/>
      <c r="B15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Schedule</vt:lpstr>
      <vt:lpstr>Port Info</vt:lpstr>
      <vt:lpstr>Termine</vt:lpstr>
      <vt:lpstr>Shore Excursions</vt:lpstr>
      <vt:lpstr>Postcards</vt:lpstr>
      <vt:lpstr>'Port Info'!Print_Titles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- Excursion Manager</cp:lastModifiedBy>
  <cp:lastPrinted>2025-03-06T12:56:52Z</cp:lastPrinted>
  <dcterms:created xsi:type="dcterms:W3CDTF">2024-02-28T09:36:18Z</dcterms:created>
  <dcterms:modified xsi:type="dcterms:W3CDTF">2025-03-06T13:02:25Z</dcterms:modified>
</cp:coreProperties>
</file>