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RB\01 Routenplan\"/>
    </mc:Choice>
  </mc:AlternateContent>
  <xr:revisionPtr revIDLastSave="0" documentId="13_ncr:1_{11DD1A22-FB01-4D6B-9486-9C297DFA889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chedule" sheetId="2" r:id="rId1"/>
    <sheet name="Port Info" sheetId="4" r:id="rId2"/>
    <sheet name="Termine" sheetId="3" r:id="rId3"/>
    <sheet name="Shore Excursions" sheetId="1" r:id="rId4"/>
    <sheet name="Postcards" sheetId="5" r:id="rId5"/>
  </sheets>
  <definedNames>
    <definedName name="_xlnm._FilterDatabase" localSheetId="1" hidden="1">'Port Info'!$A$1:$P$14</definedName>
    <definedName name="_xlnm._FilterDatabase" localSheetId="3" hidden="1">'Shore Excursions'!$A$1:$W$74</definedName>
    <definedName name="_xlnm.Print_Titles" localSheetId="1">'Port Info'!$1:$1</definedName>
    <definedName name="_xlnm.Print_Titles" localSheetId="3">'Shore Excursions'!$1:$1</definedName>
  </definedNames>
  <calcPr calcId="191029"/>
</workbook>
</file>

<file path=xl/calcChain.xml><?xml version="1.0" encoding="utf-8"?>
<calcChain xmlns="http://schemas.openxmlformats.org/spreadsheetml/2006/main">
  <c r="R75" i="1" l="1"/>
  <c r="M64" i="1" l="1"/>
  <c r="H64" i="1"/>
  <c r="G64" i="1"/>
  <c r="F64" i="1"/>
  <c r="E64" i="1"/>
  <c r="D64" i="1"/>
  <c r="C64" i="1"/>
  <c r="B64" i="1"/>
  <c r="A64" i="1"/>
  <c r="M63" i="1"/>
  <c r="H63" i="1"/>
  <c r="G63" i="1"/>
  <c r="F63" i="1"/>
  <c r="E63" i="1"/>
  <c r="D63" i="1"/>
  <c r="C63" i="1"/>
  <c r="B63" i="1"/>
  <c r="A63" i="1"/>
  <c r="M61" i="1"/>
  <c r="H61" i="1"/>
  <c r="G61" i="1"/>
  <c r="F61" i="1"/>
  <c r="E61" i="1"/>
  <c r="D61" i="1"/>
  <c r="C61" i="1"/>
  <c r="B61" i="1"/>
  <c r="A61" i="1"/>
  <c r="M49" i="1"/>
  <c r="H49" i="1"/>
  <c r="G49" i="1"/>
  <c r="F49" i="1"/>
  <c r="E49" i="1"/>
  <c r="D49" i="1"/>
  <c r="C49" i="1"/>
  <c r="B49" i="1"/>
  <c r="A49" i="1"/>
  <c r="M43" i="1"/>
  <c r="H43" i="1"/>
  <c r="G43" i="1"/>
  <c r="F43" i="1"/>
  <c r="E43" i="1"/>
  <c r="D43" i="1"/>
  <c r="C43" i="1"/>
  <c r="B43" i="1"/>
  <c r="A43" i="1"/>
  <c r="M40" i="1"/>
  <c r="H40" i="1"/>
  <c r="G40" i="1"/>
  <c r="F40" i="1"/>
  <c r="E40" i="1"/>
  <c r="D40" i="1"/>
  <c r="C40" i="1"/>
  <c r="B40" i="1"/>
  <c r="A40" i="1"/>
  <c r="M39" i="1"/>
  <c r="H39" i="1"/>
  <c r="G39" i="1"/>
  <c r="F39" i="1"/>
  <c r="E39" i="1"/>
  <c r="D39" i="1"/>
  <c r="C39" i="1"/>
  <c r="B39" i="1"/>
  <c r="A39" i="1"/>
  <c r="M36" i="1"/>
  <c r="H36" i="1"/>
  <c r="G36" i="1"/>
  <c r="F36" i="1"/>
  <c r="E36" i="1"/>
  <c r="D36" i="1"/>
  <c r="C36" i="1"/>
  <c r="B36" i="1"/>
  <c r="A36" i="1"/>
  <c r="M35" i="1"/>
  <c r="H35" i="1"/>
  <c r="G35" i="1"/>
  <c r="F35" i="1"/>
  <c r="E35" i="1"/>
  <c r="D35" i="1"/>
  <c r="C35" i="1"/>
  <c r="B35" i="1"/>
  <c r="A35" i="1"/>
  <c r="M72" i="1" l="1"/>
  <c r="H72" i="1"/>
  <c r="G72" i="1"/>
  <c r="F72" i="1"/>
  <c r="E72" i="1"/>
  <c r="D72" i="1"/>
  <c r="C72" i="1"/>
  <c r="B72" i="1"/>
  <c r="A72" i="1"/>
  <c r="M71" i="1"/>
  <c r="H71" i="1"/>
  <c r="G71" i="1"/>
  <c r="F71" i="1"/>
  <c r="E71" i="1"/>
  <c r="D71" i="1"/>
  <c r="C71" i="1"/>
  <c r="B71" i="1"/>
  <c r="A71" i="1"/>
  <c r="M70" i="1"/>
  <c r="H70" i="1"/>
  <c r="G70" i="1"/>
  <c r="F70" i="1"/>
  <c r="E70" i="1"/>
  <c r="D70" i="1"/>
  <c r="C70" i="1"/>
  <c r="B70" i="1"/>
  <c r="A70" i="1"/>
  <c r="M73" i="1"/>
  <c r="H73" i="1"/>
  <c r="G73" i="1"/>
  <c r="F73" i="1"/>
  <c r="E73" i="1"/>
  <c r="D73" i="1"/>
  <c r="C73" i="1"/>
  <c r="B73" i="1"/>
  <c r="A73" i="1"/>
  <c r="M20" i="1"/>
  <c r="H20" i="1"/>
  <c r="G20" i="1"/>
  <c r="F20" i="1"/>
  <c r="E20" i="1"/>
  <c r="D20" i="1"/>
  <c r="C20" i="1"/>
  <c r="B20" i="1"/>
  <c r="A20" i="1"/>
  <c r="M21" i="1"/>
  <c r="H21" i="1"/>
  <c r="G21" i="1"/>
  <c r="F21" i="1"/>
  <c r="E21" i="1"/>
  <c r="D21" i="1"/>
  <c r="C21" i="1"/>
  <c r="B21" i="1"/>
  <c r="A21" i="1"/>
  <c r="M18" i="1"/>
  <c r="H18" i="1"/>
  <c r="G18" i="1"/>
  <c r="F18" i="1"/>
  <c r="E18" i="1"/>
  <c r="D18" i="1"/>
  <c r="C18" i="1"/>
  <c r="B18" i="1"/>
  <c r="A18" i="1"/>
  <c r="M15" i="1"/>
  <c r="H15" i="1"/>
  <c r="G15" i="1"/>
  <c r="F15" i="1"/>
  <c r="E15" i="1"/>
  <c r="D15" i="1"/>
  <c r="C15" i="1"/>
  <c r="B15" i="1"/>
  <c r="A15" i="1"/>
  <c r="M13" i="1"/>
  <c r="H13" i="1"/>
  <c r="G13" i="1"/>
  <c r="F13" i="1"/>
  <c r="E13" i="1"/>
  <c r="D13" i="1"/>
  <c r="C13" i="1"/>
  <c r="B13" i="1"/>
  <c r="A13" i="1"/>
  <c r="M8" i="1"/>
  <c r="H8" i="1"/>
  <c r="G8" i="1"/>
  <c r="F8" i="1"/>
  <c r="E8" i="1"/>
  <c r="D8" i="1"/>
  <c r="C8" i="1"/>
  <c r="B8" i="1"/>
  <c r="A8" i="1"/>
  <c r="M3" i="1"/>
  <c r="M2" i="1"/>
  <c r="M6" i="1"/>
  <c r="M5" i="1"/>
  <c r="M4" i="1"/>
  <c r="M7" i="1"/>
  <c r="M9" i="1"/>
  <c r="M10" i="1"/>
  <c r="M11" i="1"/>
  <c r="M12" i="1"/>
  <c r="M14" i="1"/>
  <c r="M16" i="1"/>
  <c r="M17" i="1"/>
  <c r="M19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7" i="1"/>
  <c r="M38" i="1"/>
  <c r="M41" i="1"/>
  <c r="M42" i="1"/>
  <c r="M44" i="1"/>
  <c r="M45" i="1"/>
  <c r="M46" i="1"/>
  <c r="M47" i="1"/>
  <c r="M48" i="1"/>
  <c r="M50" i="1"/>
  <c r="M51" i="1"/>
  <c r="M52" i="1"/>
  <c r="M53" i="1"/>
  <c r="M54" i="1"/>
  <c r="M55" i="1"/>
  <c r="M56" i="1"/>
  <c r="M57" i="1"/>
  <c r="M58" i="1"/>
  <c r="M59" i="1"/>
  <c r="M60" i="1"/>
  <c r="M62" i="1"/>
  <c r="M65" i="1"/>
  <c r="M66" i="1"/>
  <c r="M67" i="1"/>
  <c r="M68" i="1"/>
  <c r="M69" i="1"/>
  <c r="M74" i="1"/>
  <c r="B6" i="1"/>
  <c r="C6" i="1"/>
  <c r="D6" i="1"/>
  <c r="E6" i="1"/>
  <c r="F6" i="1"/>
  <c r="G6" i="1"/>
  <c r="H6" i="1"/>
  <c r="A6" i="1"/>
  <c r="A66" i="1" l="1"/>
  <c r="B66" i="1"/>
  <c r="C66" i="1"/>
  <c r="D66" i="1"/>
  <c r="E66" i="1"/>
  <c r="F66" i="1"/>
  <c r="G66" i="1"/>
  <c r="H66" i="1"/>
  <c r="A74" i="1"/>
  <c r="B74" i="1"/>
  <c r="C74" i="1"/>
  <c r="D74" i="1"/>
  <c r="E74" i="1"/>
  <c r="F74" i="1"/>
  <c r="G74" i="1"/>
  <c r="H74" i="1"/>
  <c r="A67" i="1"/>
  <c r="B67" i="1"/>
  <c r="C67" i="1"/>
  <c r="D67" i="1"/>
  <c r="E67" i="1"/>
  <c r="F67" i="1"/>
  <c r="G67" i="1"/>
  <c r="H67" i="1"/>
  <c r="A69" i="1"/>
  <c r="B69" i="1"/>
  <c r="C69" i="1"/>
  <c r="D69" i="1"/>
  <c r="E69" i="1"/>
  <c r="F69" i="1"/>
  <c r="G69" i="1"/>
  <c r="H69" i="1"/>
  <c r="B68" i="1"/>
  <c r="C68" i="1"/>
  <c r="D68" i="1"/>
  <c r="E68" i="1"/>
  <c r="F68" i="1"/>
  <c r="G68" i="1"/>
  <c r="H68" i="1"/>
  <c r="A68" i="1"/>
  <c r="A65" i="1"/>
  <c r="B65" i="1"/>
  <c r="C65" i="1"/>
  <c r="D65" i="1"/>
  <c r="E65" i="1"/>
  <c r="F65" i="1"/>
  <c r="G65" i="1"/>
  <c r="H65" i="1"/>
  <c r="A60" i="1"/>
  <c r="B60" i="1"/>
  <c r="C60" i="1"/>
  <c r="D60" i="1"/>
  <c r="E60" i="1"/>
  <c r="F60" i="1"/>
  <c r="G60" i="1"/>
  <c r="H60" i="1"/>
  <c r="A62" i="1"/>
  <c r="B62" i="1"/>
  <c r="C62" i="1"/>
  <c r="D62" i="1"/>
  <c r="E62" i="1"/>
  <c r="F62" i="1"/>
  <c r="G62" i="1"/>
  <c r="H62" i="1"/>
  <c r="B59" i="1"/>
  <c r="C59" i="1"/>
  <c r="D59" i="1"/>
  <c r="E59" i="1"/>
  <c r="F59" i="1"/>
  <c r="G59" i="1"/>
  <c r="H59" i="1"/>
  <c r="A59" i="1"/>
  <c r="A58" i="1"/>
  <c r="B58" i="1"/>
  <c r="C58" i="1"/>
  <c r="D58" i="1"/>
  <c r="E58" i="1"/>
  <c r="F58" i="1"/>
  <c r="G58" i="1"/>
  <c r="H58" i="1"/>
  <c r="A56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A57" i="1"/>
  <c r="A51" i="1"/>
  <c r="B51" i="1"/>
  <c r="C51" i="1"/>
  <c r="D51" i="1"/>
  <c r="E51" i="1"/>
  <c r="F51" i="1"/>
  <c r="G51" i="1"/>
  <c r="H51" i="1"/>
  <c r="A52" i="1"/>
  <c r="B52" i="1"/>
  <c r="C52" i="1"/>
  <c r="D52" i="1"/>
  <c r="E52" i="1"/>
  <c r="F52" i="1"/>
  <c r="G52" i="1"/>
  <c r="H52" i="1"/>
  <c r="A55" i="1"/>
  <c r="B55" i="1"/>
  <c r="C55" i="1"/>
  <c r="D55" i="1"/>
  <c r="E55" i="1"/>
  <c r="F55" i="1"/>
  <c r="G55" i="1"/>
  <c r="H55" i="1"/>
  <c r="A53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A54" i="1"/>
  <c r="A44" i="1"/>
  <c r="B44" i="1"/>
  <c r="C44" i="1"/>
  <c r="D44" i="1"/>
  <c r="E44" i="1"/>
  <c r="F44" i="1"/>
  <c r="G44" i="1"/>
  <c r="H44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48" i="1"/>
  <c r="C48" i="1"/>
  <c r="D48" i="1"/>
  <c r="E48" i="1"/>
  <c r="F48" i="1"/>
  <c r="G48" i="1"/>
  <c r="H48" i="1"/>
  <c r="A50" i="1"/>
  <c r="B50" i="1"/>
  <c r="C50" i="1"/>
  <c r="D50" i="1"/>
  <c r="E50" i="1"/>
  <c r="F50" i="1"/>
  <c r="G50" i="1"/>
  <c r="H50" i="1"/>
  <c r="B42" i="1"/>
  <c r="C42" i="1"/>
  <c r="D42" i="1"/>
  <c r="E42" i="1"/>
  <c r="F42" i="1"/>
  <c r="G42" i="1"/>
  <c r="H42" i="1"/>
  <c r="A42" i="1"/>
  <c r="A37" i="1"/>
  <c r="B37" i="1"/>
  <c r="C37" i="1"/>
  <c r="D37" i="1"/>
  <c r="E37" i="1"/>
  <c r="F37" i="1"/>
  <c r="G37" i="1"/>
  <c r="H37" i="1"/>
  <c r="A41" i="1"/>
  <c r="B41" i="1"/>
  <c r="C41" i="1"/>
  <c r="D41" i="1"/>
  <c r="E41" i="1"/>
  <c r="F41" i="1"/>
  <c r="G41" i="1"/>
  <c r="H41" i="1"/>
  <c r="A38" i="1"/>
  <c r="B38" i="1"/>
  <c r="C38" i="1"/>
  <c r="D38" i="1"/>
  <c r="E38" i="1"/>
  <c r="F38" i="1"/>
  <c r="G38" i="1"/>
  <c r="H38" i="1"/>
  <c r="B34" i="1"/>
  <c r="C34" i="1"/>
  <c r="D34" i="1"/>
  <c r="E34" i="1"/>
  <c r="F34" i="1"/>
  <c r="G34" i="1"/>
  <c r="H34" i="1"/>
  <c r="A34" i="1"/>
  <c r="A31" i="1"/>
  <c r="B31" i="1"/>
  <c r="C31" i="1"/>
  <c r="D31" i="1"/>
  <c r="E31" i="1"/>
  <c r="F31" i="1"/>
  <c r="G31" i="1"/>
  <c r="H31" i="1"/>
  <c r="A33" i="1"/>
  <c r="B33" i="1"/>
  <c r="C33" i="1"/>
  <c r="D33" i="1"/>
  <c r="E33" i="1"/>
  <c r="F33" i="1"/>
  <c r="G33" i="1"/>
  <c r="H33" i="1"/>
  <c r="A32" i="1"/>
  <c r="B32" i="1"/>
  <c r="C32" i="1"/>
  <c r="D32" i="1"/>
  <c r="E32" i="1"/>
  <c r="F32" i="1"/>
  <c r="G32" i="1"/>
  <c r="H32" i="1"/>
  <c r="B30" i="1"/>
  <c r="C30" i="1"/>
  <c r="D30" i="1"/>
  <c r="E30" i="1"/>
  <c r="F30" i="1"/>
  <c r="G30" i="1"/>
  <c r="H30" i="1"/>
  <c r="A30" i="1"/>
  <c r="A25" i="1"/>
  <c r="B25" i="1"/>
  <c r="C25" i="1"/>
  <c r="D25" i="1"/>
  <c r="E25" i="1"/>
  <c r="F25" i="1"/>
  <c r="G25" i="1"/>
  <c r="H25" i="1"/>
  <c r="A29" i="1"/>
  <c r="B29" i="1"/>
  <c r="C29" i="1"/>
  <c r="D29" i="1"/>
  <c r="E29" i="1"/>
  <c r="F29" i="1"/>
  <c r="G29" i="1"/>
  <c r="H29" i="1"/>
  <c r="A26" i="1"/>
  <c r="B26" i="1"/>
  <c r="C26" i="1"/>
  <c r="D26" i="1"/>
  <c r="E26" i="1"/>
  <c r="F26" i="1"/>
  <c r="G26" i="1"/>
  <c r="H26" i="1"/>
  <c r="A23" i="1"/>
  <c r="B23" i="1"/>
  <c r="C23" i="1"/>
  <c r="D23" i="1"/>
  <c r="E23" i="1"/>
  <c r="F23" i="1"/>
  <c r="G23" i="1"/>
  <c r="H23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B24" i="1"/>
  <c r="C24" i="1"/>
  <c r="D24" i="1"/>
  <c r="E24" i="1"/>
  <c r="F24" i="1"/>
  <c r="G24" i="1"/>
  <c r="H24" i="1"/>
  <c r="A24" i="1"/>
  <c r="A22" i="1"/>
  <c r="B22" i="1"/>
  <c r="C22" i="1"/>
  <c r="D22" i="1"/>
  <c r="E22" i="1"/>
  <c r="F22" i="1"/>
  <c r="G22" i="1"/>
  <c r="H22" i="1"/>
  <c r="A17" i="1"/>
  <c r="B17" i="1"/>
  <c r="C17" i="1"/>
  <c r="D17" i="1"/>
  <c r="E17" i="1"/>
  <c r="F17" i="1"/>
  <c r="G17" i="1"/>
  <c r="H17" i="1"/>
  <c r="A19" i="1"/>
  <c r="B19" i="1"/>
  <c r="C19" i="1"/>
  <c r="D19" i="1"/>
  <c r="E19" i="1"/>
  <c r="F19" i="1"/>
  <c r="G19" i="1"/>
  <c r="H19" i="1"/>
  <c r="B16" i="1"/>
  <c r="C16" i="1"/>
  <c r="D16" i="1"/>
  <c r="E16" i="1"/>
  <c r="F16" i="1"/>
  <c r="G16" i="1"/>
  <c r="H16" i="1"/>
  <c r="A16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4" i="1"/>
  <c r="B14" i="1"/>
  <c r="C14" i="1"/>
  <c r="D14" i="1"/>
  <c r="E14" i="1"/>
  <c r="F14" i="1"/>
  <c r="G14" i="1"/>
  <c r="H14" i="1"/>
  <c r="A12" i="1"/>
  <c r="B12" i="1"/>
  <c r="C12" i="1"/>
  <c r="D12" i="1"/>
  <c r="E12" i="1"/>
  <c r="F12" i="1"/>
  <c r="G12" i="1"/>
  <c r="H12" i="1"/>
  <c r="A7" i="1"/>
  <c r="B7" i="1"/>
  <c r="C7" i="1"/>
  <c r="D7" i="1"/>
  <c r="E7" i="1"/>
  <c r="F7" i="1"/>
  <c r="G7" i="1"/>
  <c r="H7" i="1"/>
  <c r="B9" i="1"/>
  <c r="C9" i="1"/>
  <c r="D9" i="1"/>
  <c r="E9" i="1"/>
  <c r="F9" i="1"/>
  <c r="G9" i="1"/>
  <c r="H9" i="1"/>
  <c r="A2" i="1"/>
  <c r="A3" i="1"/>
  <c r="A4" i="1"/>
  <c r="A5" i="1"/>
  <c r="A9" i="1"/>
  <c r="B3" i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2" i="1"/>
  <c r="C2" i="1"/>
  <c r="D2" i="1"/>
  <c r="E2" i="1"/>
  <c r="F2" i="1"/>
  <c r="G2" i="1"/>
  <c r="H2" i="1"/>
  <c r="H8" i="4" l="1"/>
  <c r="G8" i="4"/>
  <c r="F8" i="4"/>
  <c r="E8" i="4"/>
  <c r="D8" i="4"/>
  <c r="C8" i="4"/>
  <c r="B8" i="4"/>
  <c r="A8" i="4"/>
  <c r="H4" i="4"/>
  <c r="G4" i="4"/>
  <c r="F4" i="4"/>
  <c r="E4" i="4"/>
  <c r="D4" i="4"/>
  <c r="C4" i="4"/>
  <c r="B4" i="4"/>
  <c r="A4" i="4"/>
  <c r="H11" i="4"/>
  <c r="G11" i="4"/>
  <c r="F11" i="4"/>
  <c r="E11" i="4"/>
  <c r="D11" i="4"/>
  <c r="C11" i="4"/>
  <c r="B11" i="4"/>
  <c r="A11" i="4"/>
  <c r="B13" i="4"/>
  <c r="D13" i="4"/>
  <c r="E13" i="4"/>
  <c r="F13" i="4"/>
  <c r="G13" i="4"/>
  <c r="H13" i="4"/>
  <c r="A13" i="4"/>
  <c r="A14" i="4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3" i="4" s="1"/>
  <c r="C21" i="2"/>
  <c r="A4" i="3" l="1"/>
  <c r="B4" i="3"/>
  <c r="C4" i="3"/>
  <c r="D4" i="3"/>
  <c r="E4" i="3"/>
  <c r="F4" i="3"/>
  <c r="G4" i="3"/>
  <c r="H4" i="3"/>
  <c r="A5" i="3"/>
  <c r="B5" i="3"/>
  <c r="C5" i="3"/>
  <c r="D5" i="3"/>
  <c r="E5" i="3"/>
  <c r="F5" i="3"/>
  <c r="G5" i="3"/>
  <c r="H5" i="3"/>
  <c r="A6" i="3"/>
  <c r="B6" i="3"/>
  <c r="C6" i="3"/>
  <c r="D6" i="3"/>
  <c r="E6" i="3"/>
  <c r="F6" i="3"/>
  <c r="G6" i="3"/>
  <c r="H6" i="3"/>
  <c r="A7" i="3"/>
  <c r="B7" i="3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C10" i="3"/>
  <c r="D10" i="3"/>
  <c r="E10" i="3"/>
  <c r="F10" i="3"/>
  <c r="G10" i="3"/>
  <c r="H10" i="3"/>
  <c r="A11" i="3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B13" i="3"/>
  <c r="C13" i="3"/>
  <c r="D13" i="3"/>
  <c r="E13" i="3"/>
  <c r="F13" i="3"/>
  <c r="G13" i="3"/>
  <c r="H13" i="3"/>
  <c r="A14" i="3"/>
  <c r="B14" i="3"/>
  <c r="C14" i="3"/>
  <c r="D14" i="3"/>
  <c r="E14" i="3"/>
  <c r="F14" i="3"/>
  <c r="G14" i="3"/>
  <c r="H14" i="3"/>
  <c r="A15" i="3"/>
  <c r="B15" i="3"/>
  <c r="C15" i="3"/>
  <c r="D15" i="3"/>
  <c r="E15" i="3"/>
  <c r="F15" i="3"/>
  <c r="G15" i="3"/>
  <c r="H15" i="3"/>
  <c r="A16" i="3"/>
  <c r="B16" i="3"/>
  <c r="C16" i="3"/>
  <c r="D16" i="3"/>
  <c r="E16" i="3"/>
  <c r="F16" i="3"/>
  <c r="G16" i="3"/>
  <c r="H16" i="3"/>
  <c r="A17" i="3"/>
  <c r="B17" i="3"/>
  <c r="C17" i="3"/>
  <c r="D17" i="3"/>
  <c r="E17" i="3"/>
  <c r="F17" i="3"/>
  <c r="G17" i="3"/>
  <c r="H17" i="3"/>
  <c r="A18" i="3"/>
  <c r="B18" i="3"/>
  <c r="C18" i="3"/>
  <c r="D18" i="3"/>
  <c r="E18" i="3"/>
  <c r="F18" i="3"/>
  <c r="G18" i="3"/>
  <c r="H18" i="3"/>
  <c r="A19" i="3"/>
  <c r="B19" i="3"/>
  <c r="D19" i="3"/>
  <c r="E19" i="3"/>
  <c r="F19" i="3"/>
  <c r="G19" i="3"/>
  <c r="H19" i="3"/>
  <c r="A3" i="3"/>
  <c r="B3" i="3"/>
  <c r="C3" i="3"/>
  <c r="D3" i="3"/>
  <c r="E3" i="3"/>
  <c r="F3" i="3"/>
  <c r="G3" i="3"/>
  <c r="H3" i="3"/>
  <c r="B2" i="3"/>
  <c r="C2" i="3"/>
  <c r="D2" i="3"/>
  <c r="E2" i="3"/>
  <c r="F2" i="3"/>
  <c r="G2" i="3"/>
  <c r="H2" i="3"/>
  <c r="A2" i="3"/>
  <c r="B14" i="4" l="1"/>
  <c r="D14" i="4"/>
  <c r="E14" i="4"/>
  <c r="F14" i="4"/>
  <c r="G14" i="4"/>
  <c r="H14" i="4"/>
  <c r="A3" i="4"/>
  <c r="B3" i="4"/>
  <c r="C3" i="4"/>
  <c r="D3" i="4"/>
  <c r="E3" i="4"/>
  <c r="F3" i="4"/>
  <c r="G3" i="4"/>
  <c r="H3" i="4"/>
  <c r="A5" i="4"/>
  <c r="B5" i="4"/>
  <c r="C5" i="4"/>
  <c r="D5" i="4"/>
  <c r="E5" i="4"/>
  <c r="F5" i="4"/>
  <c r="G5" i="4"/>
  <c r="H5" i="4"/>
  <c r="A6" i="4"/>
  <c r="B6" i="4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A9" i="4"/>
  <c r="B9" i="4"/>
  <c r="C9" i="4"/>
  <c r="D9" i="4"/>
  <c r="E9" i="4"/>
  <c r="F9" i="4"/>
  <c r="G9" i="4"/>
  <c r="H9" i="4"/>
  <c r="A10" i="4"/>
  <c r="B10" i="4"/>
  <c r="C10" i="4"/>
  <c r="D10" i="4"/>
  <c r="E10" i="4"/>
  <c r="F10" i="4"/>
  <c r="G10" i="4"/>
  <c r="H10" i="4"/>
  <c r="A12" i="4"/>
  <c r="B12" i="4"/>
  <c r="C12" i="4"/>
  <c r="D12" i="4"/>
  <c r="E12" i="4"/>
  <c r="F12" i="4"/>
  <c r="G12" i="4"/>
  <c r="H12" i="4"/>
  <c r="B2" i="4"/>
  <c r="C2" i="4"/>
  <c r="D2" i="4"/>
  <c r="E2" i="4"/>
  <c r="F2" i="4"/>
  <c r="G2" i="4"/>
  <c r="H2" i="4"/>
  <c r="A2" i="4"/>
  <c r="C22" i="2" l="1"/>
  <c r="C19" i="3" l="1"/>
  <c r="C14" i="4"/>
  <c r="O75" i="1"/>
  <c r="J75" i="1"/>
  <c r="H1" i="4" l="1"/>
  <c r="G1" i="4"/>
  <c r="F1" i="4"/>
  <c r="E1" i="4"/>
  <c r="C1" i="4"/>
  <c r="B1" i="4"/>
</calcChain>
</file>

<file path=xl/sharedStrings.xml><?xml version="1.0" encoding="utf-8"?>
<sst xmlns="http://schemas.openxmlformats.org/spreadsheetml/2006/main" count="445" uniqueCount="279">
  <si>
    <t>Titel</t>
  </si>
  <si>
    <t>-</t>
  </si>
  <si>
    <t>Date</t>
  </si>
  <si>
    <t>Day</t>
  </si>
  <si>
    <t>A/B</t>
  </si>
  <si>
    <t>STA</t>
  </si>
  <si>
    <t>STD</t>
  </si>
  <si>
    <t>Port Code</t>
  </si>
  <si>
    <t>Exc. Code</t>
  </si>
  <si>
    <t>PAX</t>
  </si>
  <si>
    <t>Depart</t>
  </si>
  <si>
    <t>B</t>
  </si>
  <si>
    <t>Return</t>
  </si>
  <si>
    <t>Dur'n</t>
  </si>
  <si>
    <t>WL</t>
  </si>
  <si>
    <t>Guides</t>
  </si>
  <si>
    <t>Groups</t>
  </si>
  <si>
    <t>Meals</t>
  </si>
  <si>
    <t>Internal Remarks</t>
  </si>
  <si>
    <t>Gebi</t>
  </si>
  <si>
    <t>Guest Info</t>
  </si>
  <si>
    <t>Price</t>
  </si>
  <si>
    <t>A/B/C</t>
  </si>
  <si>
    <t>Port</t>
  </si>
  <si>
    <t>C</t>
  </si>
  <si>
    <t>BRB</t>
  </si>
  <si>
    <t>TP
(BS, Shuttle, LB, Promo)</t>
  </si>
  <si>
    <t>Remarks</t>
  </si>
  <si>
    <t>Agent</t>
  </si>
  <si>
    <t>Berth</t>
  </si>
  <si>
    <t>other ships</t>
  </si>
  <si>
    <t>Shuttle</t>
  </si>
  <si>
    <t>Taxi</t>
  </si>
  <si>
    <t>Porto</t>
  </si>
  <si>
    <t>D</t>
  </si>
  <si>
    <t>Max</t>
  </si>
  <si>
    <t>POSTCARDS</t>
  </si>
  <si>
    <t>PROMOS</t>
  </si>
  <si>
    <t>€ 1,50</t>
  </si>
  <si>
    <t>€ 0,50</t>
  </si>
  <si>
    <t>Postcards     </t>
  </si>
  <si>
    <t>€ 3,90</t>
  </si>
  <si>
    <t>€ 18,00</t>
  </si>
  <si>
    <t>(only when announced in the daily program)</t>
  </si>
  <si>
    <t>Postcard Promo 3 / selected post cards for EUR 0.50</t>
  </si>
  <si>
    <t>PORTO</t>
  </si>
  <si>
    <t>Postcard Promo 1 / 10 post cards for 10 Euro</t>
  </si>
  <si>
    <t>Postcard Promo 2 / 4 post cards, free magnet</t>
  </si>
  <si>
    <t>€ 10,00</t>
  </si>
  <si>
    <t>Postcard Promo 4 / 5 postchards with porto</t>
  </si>
  <si>
    <t>€ 15.-</t>
  </si>
  <si>
    <r>
      <t>Photo Card </t>
    </r>
    <r>
      <rPr>
        <b/>
        <sz val="12"/>
        <color theme="1"/>
        <rFont val="Calibri"/>
        <family val="2"/>
        <scheme val="minor"/>
      </rPr>
      <t>(only with guest check)</t>
    </r>
  </si>
  <si>
    <r>
      <t>5 Photo Cards </t>
    </r>
    <r>
      <rPr>
        <b/>
        <sz val="12"/>
        <color theme="1"/>
        <rFont val="Calibri"/>
        <family val="2"/>
        <scheme val="minor"/>
      </rPr>
      <t>(only with guest check)</t>
    </r>
  </si>
  <si>
    <t>DEBRV</t>
  </si>
  <si>
    <t>BREMERHAVEN</t>
  </si>
  <si>
    <t>Distance to Exit/Centre</t>
  </si>
  <si>
    <t xml:space="preserve">public </t>
  </si>
  <si>
    <t>anchorage</t>
  </si>
  <si>
    <t>Columbuskaje</t>
  </si>
  <si>
    <r>
      <rPr>
        <sz val="11"/>
        <color theme="1"/>
        <rFont val="Calibri"/>
        <family val="2"/>
        <scheme val="minor"/>
      </rPr>
      <t xml:space="preserve">GLOBAL PORTS HOLDING
</t>
    </r>
    <r>
      <rPr>
        <b/>
        <sz val="11"/>
        <color theme="1"/>
        <rFont val="Calibri"/>
        <family val="2"/>
        <scheme val="minor"/>
      </rPr>
      <t>Jasmin Janke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                                </t>
    </r>
  </si>
  <si>
    <t>At Sea</t>
  </si>
  <si>
    <t>Aberdeen</t>
  </si>
  <si>
    <t>Invergordon</t>
  </si>
  <si>
    <t>Kirkwall, Orkney Isles</t>
  </si>
  <si>
    <t>Reykjavik</t>
  </si>
  <si>
    <t>Grundarfjordur</t>
  </si>
  <si>
    <t>Isafjordur</t>
  </si>
  <si>
    <t>Akureyri</t>
  </si>
  <si>
    <t>Seydisfjordur</t>
  </si>
  <si>
    <t>Lerwick, Shetland Isles</t>
  </si>
  <si>
    <t>GBABD</t>
  </si>
  <si>
    <t>GBIVG</t>
  </si>
  <si>
    <t>GBKWL</t>
  </si>
  <si>
    <t>ISREY</t>
  </si>
  <si>
    <t>ISGRF</t>
  </si>
  <si>
    <t>ISISA</t>
  </si>
  <si>
    <t>ISAKU</t>
  </si>
  <si>
    <t>ISSEY</t>
  </si>
  <si>
    <t>GBLER</t>
  </si>
  <si>
    <t>Rund um Island und schottische Highlights</t>
  </si>
  <si>
    <t>AMR132 | 17 Tage | 26.04.2025 - 13.05.2025</t>
  </si>
  <si>
    <t>Norwegian Prima</t>
  </si>
  <si>
    <t xml:space="preserve">South Harbour, Balmoral quay </t>
  </si>
  <si>
    <t xml:space="preserve">Port of Cromarty Firth, Quay West  </t>
  </si>
  <si>
    <t>Skarfabakki</t>
  </si>
  <si>
    <r>
      <t xml:space="preserve">EUROPEAN CRUISE SERVICE
</t>
    </r>
    <r>
      <rPr>
        <b/>
        <sz val="11"/>
        <color theme="1"/>
        <rFont val="Calibri"/>
        <family val="2"/>
        <scheme val="minor"/>
      </rPr>
      <t>Rick Drake</t>
    </r>
    <r>
      <rPr>
        <sz val="11"/>
        <color theme="1"/>
        <rFont val="Calibri"/>
        <family val="2"/>
        <scheme val="minor"/>
      </rPr>
      <t xml:space="preserve">
rdrake@europeancruise.no
+44 7720 868365</t>
    </r>
  </si>
  <si>
    <t xml:space="preserve">Sundabakki </t>
  </si>
  <si>
    <t>Tangabryggja 11a</t>
  </si>
  <si>
    <t>Strandarbakki</t>
  </si>
  <si>
    <t>Mairs Pier East</t>
  </si>
  <si>
    <t>by port, FOC to Harpa Concert Hall</t>
  </si>
  <si>
    <t>Orkney Cabs
+44 1856 875-000</t>
  </si>
  <si>
    <t>Highland Taxis 
+44 1349 614-614</t>
  </si>
  <si>
    <t xml:space="preserve">Aberdeen Taxis
+44 1224 200-200 </t>
  </si>
  <si>
    <t>Hreyfill 
+354 588 5522,                          BSR 
+354 561 0000</t>
  </si>
  <si>
    <t>Taxi Lloyd
+49 471 40222</t>
  </si>
  <si>
    <t>Port Shuttle FOC</t>
  </si>
  <si>
    <t>+354 461 1010</t>
  </si>
  <si>
    <t xml:space="preserve">Allied Taxis
+44 1595 690-069 </t>
  </si>
  <si>
    <t>City 500m</t>
  </si>
  <si>
    <t>City 1km</t>
  </si>
  <si>
    <t>City 1,5km</t>
  </si>
  <si>
    <t>GBP 2,60
EUR 3,10</t>
  </si>
  <si>
    <t>ISK 250 
EUR 1,95</t>
  </si>
  <si>
    <t>Porto for Postcards from Iceland</t>
  </si>
  <si>
    <t>€ 3,-</t>
  </si>
  <si>
    <t>Königliches Deeside</t>
  </si>
  <si>
    <t>Crathes Castle mit Gärten</t>
  </si>
  <si>
    <t>Pitmedden Garden</t>
  </si>
  <si>
    <t>Cawdor Castle</t>
  </si>
  <si>
    <t>Loch Ness und Urquhart Castle</t>
  </si>
  <si>
    <t>Inverness individuell</t>
  </si>
  <si>
    <t>Gullfoss-Wasserfall und Geysir</t>
  </si>
  <si>
    <t>Transfer zur Blauen Lagune</t>
  </si>
  <si>
    <t>Panoramafahrt Reykjavík</t>
  </si>
  <si>
    <t>Walbeobachtung ab Reykjavik</t>
  </si>
  <si>
    <t>Das Herz des Gletschers</t>
  </si>
  <si>
    <t>Reykjavik und Sky Lagoon</t>
  </si>
  <si>
    <t>Landschaftsfahrt und Wikingermuseum</t>
  </si>
  <si>
    <t>Lavafeld und Wikingerpfade</t>
  </si>
  <si>
    <t>Vulkanhöhle Vatnshellir</t>
  </si>
  <si>
    <t>Flateyri und Botanischer Garten</t>
  </si>
  <si>
    <t>Kulturelle Eindrücke mit Verkostung</t>
  </si>
  <si>
    <t>Westfjorde mit Kostproben</t>
  </si>
  <si>
    <t>Insel Vigur</t>
  </si>
  <si>
    <t>Walbeobachtung Ísafjörður</t>
  </si>
  <si>
    <t>Goðafoss und Laufás</t>
  </si>
  <si>
    <t>Mývatn und Goðafoss mit Kaffeepause</t>
  </si>
  <si>
    <t>Baden in Mývatn</t>
  </si>
  <si>
    <t>Goðafoss und Botanischer Garten</t>
  </si>
  <si>
    <t>Walbeobachtung ab Akureyri</t>
  </si>
  <si>
    <t>Wanderung zum Hengifoss Wasserfall</t>
  </si>
  <si>
    <t>Skálanes Naturreservat</t>
  </si>
  <si>
    <t>Jarlshof</t>
  </si>
  <si>
    <t xml:space="preserve">Wanderung Insel Mousa </t>
  </si>
  <si>
    <t>St. Ninian</t>
  </si>
  <si>
    <t>LB</t>
  </si>
  <si>
    <t>Lunch</t>
  </si>
  <si>
    <t>N</t>
  </si>
  <si>
    <t>501</t>
  </si>
  <si>
    <t>503</t>
  </si>
  <si>
    <t>504</t>
  </si>
  <si>
    <t>512</t>
  </si>
  <si>
    <t>513</t>
  </si>
  <si>
    <t>514</t>
  </si>
  <si>
    <t>531</t>
  </si>
  <si>
    <t>532</t>
  </si>
  <si>
    <t>533</t>
  </si>
  <si>
    <t>534</t>
  </si>
  <si>
    <t>542</t>
  </si>
  <si>
    <t>543</t>
  </si>
  <si>
    <t>544</t>
  </si>
  <si>
    <t>547</t>
  </si>
  <si>
    <t>552</t>
  </si>
  <si>
    <t>553</t>
  </si>
  <si>
    <t>562</t>
  </si>
  <si>
    <t>563</t>
  </si>
  <si>
    <t>564</t>
  </si>
  <si>
    <t>571</t>
  </si>
  <si>
    <t>572</t>
  </si>
  <si>
    <t>573</t>
  </si>
  <si>
    <t>574</t>
  </si>
  <si>
    <t>575</t>
  </si>
  <si>
    <t>577</t>
  </si>
  <si>
    <t>535</t>
  </si>
  <si>
    <t>536</t>
  </si>
  <si>
    <t>537</t>
  </si>
  <si>
    <t>565</t>
  </si>
  <si>
    <t>566</t>
  </si>
  <si>
    <t>583</t>
  </si>
  <si>
    <t>579</t>
  </si>
  <si>
    <t>578</t>
  </si>
  <si>
    <t>581</t>
  </si>
  <si>
    <t>591</t>
  </si>
  <si>
    <t>592</t>
  </si>
  <si>
    <t>593</t>
  </si>
  <si>
    <t>502A</t>
  </si>
  <si>
    <t>502B</t>
  </si>
  <si>
    <t>Aberdeen: Granitstadt und Altstadt (A)</t>
  </si>
  <si>
    <t>Aberdeen: Granitstadt und Altstadt (B)</t>
  </si>
  <si>
    <t>511A</t>
  </si>
  <si>
    <t>511B</t>
  </si>
  <si>
    <t>Destillerie Glen Ord und Loch Ness (A)</t>
  </si>
  <si>
    <t>Destillerie Glen Ord und Loch Ness (B)</t>
  </si>
  <si>
    <t>515A</t>
  </si>
  <si>
    <t>515B</t>
  </si>
  <si>
    <t>Panoramafahrt Loch Ness (A)</t>
  </si>
  <si>
    <t>Panoramafahrt Loch Ness (B)</t>
  </si>
  <si>
    <t>516A</t>
  </si>
  <si>
    <t>516B</t>
  </si>
  <si>
    <t>Panoramafahrt Schottische Highlands (A)</t>
  </si>
  <si>
    <t>Panoramafahrt Schottische Highlands (B)</t>
  </si>
  <si>
    <t>b2b</t>
  </si>
  <si>
    <t>522A</t>
  </si>
  <si>
    <t>522B</t>
  </si>
  <si>
    <t>Der Ring von Brodgar (A)</t>
  </si>
  <si>
    <t>Der Ring von Brodgar (B)</t>
  </si>
  <si>
    <t>524A</t>
  </si>
  <si>
    <t>524B</t>
  </si>
  <si>
    <t>Orkney Panoramafahrt (A)</t>
  </si>
  <si>
    <t>Orkney Panoramafahrt (B)</t>
  </si>
  <si>
    <t>523A</t>
  </si>
  <si>
    <t>523B</t>
  </si>
  <si>
    <t>Stadtrundgang Kirkwall (A)</t>
  </si>
  <si>
    <t>Stadtrundgang Kirkwall (B)</t>
  </si>
  <si>
    <t>595A</t>
  </si>
  <si>
    <t>595B</t>
  </si>
  <si>
    <t>Scalloway und Lerwick (A)</t>
  </si>
  <si>
    <t>Scalloway und Lerwick (B)</t>
  </si>
  <si>
    <t>594A</t>
  </si>
  <si>
    <t>594B</t>
  </si>
  <si>
    <t>594C</t>
  </si>
  <si>
    <t>594D</t>
  </si>
  <si>
    <t>Lerwick Rundgang (A)</t>
  </si>
  <si>
    <t>Lerwick Rundgang (B)</t>
  </si>
  <si>
    <t>Lerwick Rundgang (C)</t>
  </si>
  <si>
    <t>Lerwick Rundgang (D)</t>
  </si>
  <si>
    <t>551A</t>
  </si>
  <si>
    <t>551B</t>
  </si>
  <si>
    <t>551C</t>
  </si>
  <si>
    <t>West-Island entdecken (A)</t>
  </si>
  <si>
    <t>West-Island entdecken (B)</t>
  </si>
  <si>
    <t>West-Island entdecken (C)</t>
  </si>
  <si>
    <t>554A</t>
  </si>
  <si>
    <t>554B</t>
  </si>
  <si>
    <t>554C</t>
  </si>
  <si>
    <t>Wandertour Grundarfjörður (A)</t>
  </si>
  <si>
    <t>Wandertour Grundarfjörður (B)</t>
  </si>
  <si>
    <t>Wandertour Grundarfjörður (C)</t>
  </si>
  <si>
    <t>10/16</t>
  </si>
  <si>
    <t>561A</t>
  </si>
  <si>
    <t>561B</t>
  </si>
  <si>
    <t>Naturschutzgebiet Hesteyri (A)</t>
  </si>
  <si>
    <t>Naturschutzgebiet Hesteyri (B)</t>
  </si>
  <si>
    <t>min 25</t>
  </si>
  <si>
    <t>2nd dep 11:30</t>
  </si>
  <si>
    <t>567A</t>
  </si>
  <si>
    <t>567B</t>
  </si>
  <si>
    <t>Önundarfjörður und Súðavík (A)</t>
  </si>
  <si>
    <t>Önundarfjörður und Súðavík (B)</t>
  </si>
  <si>
    <t>05:30 lt PRS</t>
  </si>
  <si>
    <t>04:00 lt. PRS</t>
  </si>
  <si>
    <t>582A</t>
  </si>
  <si>
    <t>582B</t>
  </si>
  <si>
    <t>Der malerische Osten (A)</t>
  </si>
  <si>
    <t>Der malerische Osten (B)</t>
  </si>
  <si>
    <t>Ausschreibung 3:30</t>
  </si>
  <si>
    <t>584A</t>
  </si>
  <si>
    <t>584B</t>
  </si>
  <si>
    <t>Wanderung im Vesturdalur-Tal (A)</t>
  </si>
  <si>
    <t>Wanderung im Vesturdalur-Tal (B)</t>
  </si>
  <si>
    <t>min 30</t>
  </si>
  <si>
    <t>521</t>
  </si>
  <si>
    <t>Skara Brae und Skaill House</t>
  </si>
  <si>
    <t>min. 20</t>
  </si>
  <si>
    <t>up to 150</t>
  </si>
  <si>
    <t>Renovierungsarbeiten</t>
  </si>
  <si>
    <t>no port shuttle</t>
  </si>
  <si>
    <t>Transfer</t>
  </si>
  <si>
    <t>Exit: 400m
City 4km
walking allowed</t>
  </si>
  <si>
    <r>
      <t xml:space="preserve">Exit: 500m, City: 650m
Inverness 40km
</t>
    </r>
    <r>
      <rPr>
        <sz val="10"/>
        <color rgb="FFFF0000"/>
        <rFont val="Arial"/>
        <family val="2"/>
      </rPr>
      <t>Walking NOT allowed.</t>
    </r>
  </si>
  <si>
    <t>Hatson Quay</t>
  </si>
  <si>
    <t>Free Shuttle by Port</t>
  </si>
  <si>
    <t>City 3km</t>
  </si>
  <si>
    <t>12:00 BS 2 REY-LER</t>
  </si>
  <si>
    <t>12:00 BS 1 ABD-KWL
+ Blue Lagoon</t>
  </si>
  <si>
    <t>Abreiseinfos</t>
  </si>
  <si>
    <t>Postkarten allg.</t>
  </si>
  <si>
    <t>Postkarten Promo 10 für 10EUR</t>
  </si>
  <si>
    <t>Postkartenpromo Magnet</t>
  </si>
  <si>
    <t>Shuttle FOC</t>
  </si>
  <si>
    <t>Tefra</t>
  </si>
  <si>
    <t>PK Abgabeschluss Island</t>
  </si>
  <si>
    <t>LB Buffet</t>
  </si>
  <si>
    <t>Hinweis LB ABD</t>
  </si>
  <si>
    <t>Hinweis Gutscheine</t>
  </si>
  <si>
    <t>Rechnungsfragen</t>
  </si>
  <si>
    <t>Porto for Postcards from the UK</t>
  </si>
  <si>
    <r>
      <t xml:space="preserve">ATLANTIK
</t>
    </r>
    <r>
      <rPr>
        <b/>
        <sz val="11"/>
        <color theme="1"/>
        <rFont val="Calibri"/>
        <family val="2"/>
        <scheme val="minor"/>
      </rPr>
      <t>Hekla Sif Magnúsdóttir</t>
    </r>
    <r>
      <rPr>
        <sz val="11"/>
        <color theme="1"/>
        <rFont val="Calibri"/>
        <family val="2"/>
        <scheme val="minor"/>
      </rPr>
      <t xml:space="preserve">
phoenix@atlantik.is
+354 851-1660
</t>
    </r>
    <r>
      <rPr>
        <b/>
        <sz val="11"/>
        <color theme="1"/>
        <rFont val="Calibri"/>
        <family val="2"/>
        <scheme val="minor"/>
      </rPr>
      <t>Nina Dördrechter</t>
    </r>
    <r>
      <rPr>
        <sz val="11"/>
        <color theme="1"/>
        <rFont val="Calibri"/>
        <family val="2"/>
        <scheme val="minor"/>
      </rPr>
      <t xml:space="preserve">
+354 899 4711
nina@atlantik.is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</si>
</sst>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d\.mm\.yy"/>
    <numFmt numFmtId="165" formatCode="#,##0_ ;[Red]\-#,##0\ "/>
    <numFmt numFmtId="166" formatCode="ddd"/>
    <numFmt numFmtId="167" formatCode="h:mm"/>
    <numFmt numFmtId="168" formatCode="[$-3409]dd\-mmm\-yy;@"/>
    <numFmt numFmtId="169" formatCode="#,##0.\-"/>
    <numFmt numFmtId="170" formatCode="[$-14809]hh:mm;@"/>
    <numFmt numFmtId="171" formatCode="[$€-2]\ #,##0.00;[Red]\-[$€-2]\ #,##0.00"/>
    <numFmt numFmtId="172" formatCode="0.\-"/>
  </numFmts>
  <fonts count="5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00377A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i/>
      <sz val="8"/>
      <color theme="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rgb="FFFF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" fontId="19" fillId="0" borderId="0"/>
  </cellStyleXfs>
  <cellXfs count="190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49" fontId="20" fillId="2" borderId="0" xfId="1" applyNumberFormat="1" applyFont="1" applyFill="1" applyAlignment="1">
      <alignment horizontal="left" vertical="top" wrapText="1" indent="1"/>
    </xf>
    <xf numFmtId="0" fontId="0" fillId="0" borderId="0" xfId="0" applyAlignment="1">
      <alignment horizontal="left" indent="1"/>
    </xf>
    <xf numFmtId="0" fontId="23" fillId="0" borderId="0" xfId="0" applyFont="1"/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center" vertical="center"/>
    </xf>
    <xf numFmtId="17" fontId="0" fillId="0" borderId="0" xfId="0" quotePrefix="1" applyNumberFormat="1" applyAlignment="1">
      <alignment horizontal="left"/>
    </xf>
    <xf numFmtId="0" fontId="2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20" fontId="0" fillId="0" borderId="0" xfId="0" applyNumberFormat="1" applyAlignment="1">
      <alignment horizontal="left"/>
    </xf>
    <xf numFmtId="169" fontId="25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/>
    </xf>
    <xf numFmtId="0" fontId="25" fillId="0" borderId="0" xfId="0" applyFont="1" applyAlignment="1">
      <alignment horizontal="left" vertical="center" indent="1"/>
    </xf>
    <xf numFmtId="0" fontId="17" fillId="0" borderId="0" xfId="0" applyFont="1"/>
    <xf numFmtId="0" fontId="27" fillId="0" borderId="0" xfId="0" applyFont="1"/>
    <xf numFmtId="0" fontId="25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20" fontId="22" fillId="0" borderId="0" xfId="1" applyNumberFormat="1" applyFont="1" applyFill="1" applyAlignment="1">
      <alignment horizontal="center" vertical="center" wrapText="1"/>
    </xf>
    <xf numFmtId="168" fontId="22" fillId="0" borderId="0" xfId="1" applyNumberFormat="1" applyFont="1" applyFill="1" applyAlignment="1">
      <alignment horizontal="left" vertical="center" wrapText="1"/>
    </xf>
    <xf numFmtId="49" fontId="20" fillId="0" borderId="0" xfId="1" applyNumberFormat="1" applyFont="1" applyFill="1" applyAlignment="1">
      <alignment horizontal="left" vertical="top" wrapText="1" indent="1"/>
    </xf>
    <xf numFmtId="2" fontId="0" fillId="0" borderId="0" xfId="0" applyNumberFormat="1"/>
    <xf numFmtId="49" fontId="16" fillId="0" borderId="1" xfId="1" applyNumberFormat="1" applyFont="1" applyBorder="1" applyAlignment="1" applyProtection="1">
      <alignment horizontal="left" vertical="center" wrapText="1" indent="1"/>
      <protection locked="0"/>
    </xf>
    <xf numFmtId="20" fontId="25" fillId="0" borderId="0" xfId="0" applyNumberFormat="1" applyFont="1" applyAlignment="1">
      <alignment horizontal="center" vertical="center"/>
    </xf>
    <xf numFmtId="49" fontId="28" fillId="4" borderId="0" xfId="1" applyNumberFormat="1" applyFont="1" applyFill="1" applyAlignment="1">
      <alignment vertical="center" wrapText="1"/>
    </xf>
    <xf numFmtId="169" fontId="28" fillId="4" borderId="0" xfId="0" applyNumberFormat="1" applyFont="1" applyFill="1" applyAlignment="1">
      <alignment horizontal="center" vertical="center" wrapText="1"/>
    </xf>
    <xf numFmtId="20" fontId="28" fillId="4" borderId="0" xfId="0" applyNumberFormat="1" applyFont="1" applyFill="1" applyAlignment="1">
      <alignment horizontal="center" vertical="center" wrapText="1"/>
    </xf>
    <xf numFmtId="167" fontId="28" fillId="4" borderId="0" xfId="0" applyNumberFormat="1" applyFont="1" applyFill="1" applyAlignment="1">
      <alignment horizontal="center" vertical="center" wrapText="1"/>
    </xf>
    <xf numFmtId="165" fontId="28" fillId="0" borderId="0" xfId="0" applyNumberFormat="1" applyFont="1" applyFill="1" applyAlignment="1">
      <alignment horizontal="center" vertical="center" wrapText="1"/>
    </xf>
    <xf numFmtId="165" fontId="28" fillId="4" borderId="0" xfId="0" applyNumberFormat="1" applyFont="1" applyFill="1" applyAlignment="1">
      <alignment horizontal="center" vertical="center" wrapText="1"/>
    </xf>
    <xf numFmtId="164" fontId="28" fillId="4" borderId="0" xfId="0" applyNumberFormat="1" applyFont="1" applyFill="1" applyAlignment="1">
      <alignment horizontal="center" vertical="center" wrapText="1"/>
    </xf>
    <xf numFmtId="49" fontId="28" fillId="4" borderId="0" xfId="0" applyNumberFormat="1" applyFont="1" applyFill="1" applyAlignment="1">
      <alignment horizontal="left" vertical="center" wrapText="1" indent="1"/>
    </xf>
    <xf numFmtId="49" fontId="28" fillId="4" borderId="0" xfId="0" applyNumberFormat="1" applyFont="1" applyFill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49" fontId="15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30" fillId="0" borderId="0" xfId="0" applyFont="1"/>
    <xf numFmtId="0" fontId="31" fillId="0" borderId="0" xfId="0" applyFont="1"/>
    <xf numFmtId="171" fontId="17" fillId="0" borderId="0" xfId="0" applyNumberFormat="1" applyFont="1" applyAlignment="1">
      <alignment horizontal="left"/>
    </xf>
    <xf numFmtId="168" fontId="32" fillId="2" borderId="0" xfId="1" applyNumberFormat="1" applyFont="1" applyFill="1" applyAlignment="1">
      <alignment horizontal="left" vertical="center" wrapText="1"/>
    </xf>
    <xf numFmtId="166" fontId="32" fillId="2" borderId="0" xfId="1" applyNumberFormat="1" applyFont="1" applyFill="1" applyAlignment="1">
      <alignment horizontal="left" vertical="center" wrapText="1"/>
    </xf>
    <xf numFmtId="49" fontId="32" fillId="2" borderId="0" xfId="1" applyNumberFormat="1" applyFont="1" applyFill="1" applyAlignment="1">
      <alignment horizontal="center" vertical="center" wrapText="1"/>
    </xf>
    <xf numFmtId="49" fontId="32" fillId="2" borderId="0" xfId="1" applyNumberFormat="1" applyFont="1" applyFill="1" applyAlignment="1">
      <alignment horizontal="left" vertical="center" wrapText="1"/>
    </xf>
    <xf numFmtId="167" fontId="27" fillId="0" borderId="0" xfId="1" applyNumberFormat="1" applyFont="1" applyAlignment="1" applyProtection="1">
      <alignment horizontal="center" vertical="center" wrapText="1"/>
      <protection locked="0"/>
    </xf>
    <xf numFmtId="0" fontId="27" fillId="0" borderId="0" xfId="0" applyFont="1" applyAlignment="1">
      <alignment horizontal="center" vertical="center"/>
    </xf>
    <xf numFmtId="165" fontId="27" fillId="0" borderId="0" xfId="1" applyNumberFormat="1" applyFont="1" applyAlignment="1" applyProtection="1">
      <alignment horizontal="center" vertical="center"/>
      <protection locked="0"/>
    </xf>
    <xf numFmtId="0" fontId="27" fillId="0" borderId="0" xfId="0" applyFont="1" applyAlignment="1">
      <alignment vertical="center"/>
    </xf>
    <xf numFmtId="49" fontId="27" fillId="0" borderId="0" xfId="1" applyNumberFormat="1" applyFont="1" applyFill="1" applyAlignment="1" applyProtection="1">
      <alignment vertical="center" wrapText="1"/>
      <protection locked="0"/>
    </xf>
    <xf numFmtId="165" fontId="27" fillId="0" borderId="0" xfId="1" applyNumberFormat="1" applyFont="1" applyFill="1" applyAlignment="1" applyProtection="1">
      <alignment horizontal="left" vertical="center" wrapText="1" indent="1"/>
      <protection locked="0"/>
    </xf>
    <xf numFmtId="49" fontId="14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4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21" fillId="0" borderId="2" xfId="1" applyNumberFormat="1" applyFont="1" applyFill="1" applyBorder="1" applyAlignment="1" applyProtection="1">
      <alignment horizontal="left" vertical="center" wrapText="1" indent="1"/>
      <protection locked="0"/>
    </xf>
    <xf numFmtId="0" fontId="34" fillId="0" borderId="0" xfId="0" applyFont="1" applyAlignment="1">
      <alignment horizontal="left" vertical="center"/>
    </xf>
    <xf numFmtId="0" fontId="34" fillId="0" borderId="0" xfId="0" applyFont="1" applyAlignment="1" applyProtection="1">
      <alignment horizontal="left" vertical="center" wrapText="1"/>
      <protection locked="0"/>
    </xf>
    <xf numFmtId="0" fontId="34" fillId="0" borderId="0" xfId="0" applyFont="1" applyAlignment="1">
      <alignment horizontal="left" vertical="center" indent="1"/>
    </xf>
    <xf numFmtId="49" fontId="22" fillId="0" borderId="1" xfId="1" applyNumberFormat="1" applyFont="1" applyBorder="1" applyAlignment="1" applyProtection="1">
      <alignment horizontal="left" vertical="center" wrapText="1" indent="1"/>
      <protection locked="0"/>
    </xf>
    <xf numFmtId="0" fontId="22" fillId="0" borderId="0" xfId="0" applyFont="1" applyFill="1" applyAlignment="1">
      <alignment horizontal="left" vertical="center"/>
    </xf>
    <xf numFmtId="166" fontId="22" fillId="0" borderId="0" xfId="0" applyNumberFormat="1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166" fontId="13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20" fontId="13" fillId="0" borderId="0" xfId="1" applyNumberFormat="1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49" fontId="21" fillId="0" borderId="1" xfId="1" applyNumberFormat="1" applyFont="1" applyBorder="1" applyAlignment="1" applyProtection="1">
      <alignment horizontal="left" vertical="center" wrapText="1" indent="1"/>
      <protection locked="0"/>
    </xf>
    <xf numFmtId="49" fontId="2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36" fillId="0" borderId="1" xfId="0" applyFont="1" applyFill="1" applyBorder="1" applyAlignment="1">
      <alignment horizontal="left" indent="1"/>
    </xf>
    <xf numFmtId="0" fontId="33" fillId="0" borderId="0" xfId="0" applyFont="1" applyFill="1" applyAlignment="1">
      <alignment horizontal="center" vertical="center"/>
    </xf>
    <xf numFmtId="164" fontId="27" fillId="0" borderId="0" xfId="1" applyNumberFormat="1" applyFont="1" applyFill="1" applyAlignment="1" applyProtection="1">
      <alignment horizontal="center" vertical="center" wrapText="1"/>
      <protection locked="0"/>
    </xf>
    <xf numFmtId="0" fontId="34" fillId="0" borderId="0" xfId="0" applyFont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" fontId="33" fillId="0" borderId="0" xfId="0" applyNumberFormat="1" applyFont="1" applyFill="1" applyAlignment="1">
      <alignment horizontal="center" vertical="center"/>
    </xf>
    <xf numFmtId="168" fontId="37" fillId="4" borderId="0" xfId="1" applyNumberFormat="1" applyFont="1" applyFill="1" applyAlignment="1">
      <alignment vertical="center" wrapText="1"/>
    </xf>
    <xf numFmtId="166" fontId="37" fillId="4" borderId="0" xfId="1" applyNumberFormat="1" applyFont="1" applyFill="1" applyAlignment="1">
      <alignment horizontal="left" vertical="center" wrapText="1"/>
    </xf>
    <xf numFmtId="49" fontId="37" fillId="4" borderId="0" xfId="1" applyNumberFormat="1" applyFont="1" applyFill="1" applyAlignment="1">
      <alignment horizontal="left" vertical="center" wrapText="1"/>
    </xf>
    <xf numFmtId="170" fontId="37" fillId="4" borderId="0" xfId="1" applyNumberFormat="1" applyFont="1" applyFill="1" applyAlignment="1">
      <alignment horizontal="left" vertical="center" wrapText="1"/>
    </xf>
    <xf numFmtId="49" fontId="37" fillId="4" borderId="0" xfId="1" applyNumberFormat="1" applyFont="1" applyFill="1" applyAlignment="1">
      <alignment vertical="center" wrapText="1"/>
    </xf>
    <xf numFmtId="0" fontId="38" fillId="0" borderId="0" xfId="0" applyFont="1" applyAlignment="1">
      <alignment horizontal="left" vertical="center"/>
    </xf>
    <xf numFmtId="168" fontId="38" fillId="0" borderId="0" xfId="0" applyNumberFormat="1" applyFont="1" applyAlignment="1">
      <alignment horizontal="left" vertical="center"/>
    </xf>
    <xf numFmtId="0" fontId="39" fillId="0" borderId="0" xfId="0" applyFont="1"/>
    <xf numFmtId="168" fontId="39" fillId="0" borderId="0" xfId="0" applyNumberFormat="1" applyFont="1" applyAlignment="1">
      <alignment vertical="center"/>
    </xf>
    <xf numFmtId="166" fontId="39" fillId="0" borderId="0" xfId="0" applyNumberFormat="1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170" fontId="39" fillId="0" borderId="0" xfId="0" applyNumberFormat="1" applyFont="1" applyAlignment="1">
      <alignment horizontal="left" vertical="center"/>
    </xf>
    <xf numFmtId="0" fontId="39" fillId="0" borderId="0" xfId="0" applyFont="1" applyAlignment="1">
      <alignment vertical="center"/>
    </xf>
    <xf numFmtId="49" fontId="10" fillId="0" borderId="1" xfId="1" applyNumberFormat="1" applyFont="1" applyBorder="1" applyAlignment="1" applyProtection="1">
      <alignment horizontal="left" vertical="center" wrapText="1" indent="1"/>
      <protection locked="0"/>
    </xf>
    <xf numFmtId="168" fontId="40" fillId="0" borderId="0" xfId="1" applyNumberFormat="1" applyFont="1" applyFill="1" applyAlignment="1">
      <alignment horizontal="left" vertical="top" wrapText="1" indent="1"/>
    </xf>
    <xf numFmtId="166" fontId="40" fillId="0" borderId="0" xfId="1" applyNumberFormat="1" applyFont="1" applyFill="1" applyAlignment="1">
      <alignment horizontal="left" vertical="top" wrapText="1" indent="1"/>
    </xf>
    <xf numFmtId="49" fontId="40" fillId="0" borderId="0" xfId="1" applyNumberFormat="1" applyFont="1" applyFill="1" applyAlignment="1">
      <alignment horizontal="left" vertical="top" wrapText="1" indent="1"/>
    </xf>
    <xf numFmtId="1" fontId="41" fillId="0" borderId="1" xfId="0" applyNumberFormat="1" applyFont="1" applyBorder="1" applyAlignment="1">
      <alignment horizontal="center" vertical="center" wrapText="1"/>
    </xf>
    <xf numFmtId="168" fontId="41" fillId="0" borderId="1" xfId="1" applyNumberFormat="1" applyFont="1" applyBorder="1" applyAlignment="1">
      <alignment horizontal="left" vertical="center" wrapText="1" indent="1"/>
    </xf>
    <xf numFmtId="166" fontId="41" fillId="0" borderId="1" xfId="0" applyNumberFormat="1" applyFont="1" applyBorder="1" applyAlignment="1">
      <alignment horizontal="center" vertical="center" wrapText="1"/>
    </xf>
    <xf numFmtId="168" fontId="41" fillId="0" borderId="1" xfId="1" applyNumberFormat="1" applyFont="1" applyFill="1" applyBorder="1" applyAlignment="1">
      <alignment horizontal="center" vertical="center" wrapText="1"/>
    </xf>
    <xf numFmtId="20" fontId="41" fillId="0" borderId="1" xfId="1" applyNumberFormat="1" applyFont="1" applyBorder="1" applyAlignment="1">
      <alignment horizontal="left" vertical="center" wrapText="1" indent="1"/>
    </xf>
    <xf numFmtId="1" fontId="42" fillId="0" borderId="1" xfId="0" applyNumberFormat="1" applyFont="1" applyBorder="1" applyAlignment="1">
      <alignment horizontal="center" vertical="center" wrapText="1"/>
    </xf>
    <xf numFmtId="168" fontId="42" fillId="0" borderId="1" xfId="1" applyNumberFormat="1" applyFont="1" applyBorder="1" applyAlignment="1">
      <alignment horizontal="left" vertical="center" wrapText="1" indent="1"/>
    </xf>
    <xf numFmtId="166" fontId="42" fillId="0" borderId="1" xfId="0" applyNumberFormat="1" applyFont="1" applyBorder="1" applyAlignment="1">
      <alignment horizontal="center" vertical="center" wrapText="1"/>
    </xf>
    <xf numFmtId="168" fontId="42" fillId="0" borderId="1" xfId="1" applyNumberFormat="1" applyFont="1" applyFill="1" applyBorder="1" applyAlignment="1">
      <alignment horizontal="center" vertical="center" wrapText="1"/>
    </xf>
    <xf numFmtId="20" fontId="42" fillId="0" borderId="1" xfId="1" applyNumberFormat="1" applyFont="1" applyBorder="1" applyAlignment="1">
      <alignment horizontal="left" vertical="center" wrapText="1" indent="1"/>
    </xf>
    <xf numFmtId="0" fontId="39" fillId="0" borderId="0" xfId="0" applyFont="1" applyAlignment="1">
      <alignment horizontal="left" indent="1"/>
    </xf>
    <xf numFmtId="0" fontId="39" fillId="0" borderId="0" xfId="0" applyFont="1" applyFill="1" applyAlignment="1">
      <alignment horizontal="left" indent="1"/>
    </xf>
    <xf numFmtId="0" fontId="43" fillId="0" borderId="0" xfId="0" applyFont="1" applyAlignment="1">
      <alignment horizontal="left" indent="1"/>
    </xf>
    <xf numFmtId="166" fontId="40" fillId="2" borderId="0" xfId="1" applyNumberFormat="1" applyFont="1" applyFill="1" applyAlignment="1">
      <alignment horizontal="center" vertical="top" wrapText="1"/>
    </xf>
    <xf numFmtId="168" fontId="40" fillId="2" borderId="0" xfId="1" applyNumberFormat="1" applyFont="1" applyFill="1" applyAlignment="1">
      <alignment horizontal="left" vertical="top" wrapText="1" indent="1"/>
    </xf>
    <xf numFmtId="49" fontId="40" fillId="2" borderId="0" xfId="1" applyNumberFormat="1" applyFont="1" applyFill="1" applyAlignment="1">
      <alignment horizontal="center" vertical="top" wrapText="1"/>
    </xf>
    <xf numFmtId="49" fontId="40" fillId="2" borderId="0" xfId="1" applyNumberFormat="1" applyFont="1" applyFill="1" applyAlignment="1">
      <alignment horizontal="left" vertical="top" wrapText="1" indent="1"/>
    </xf>
    <xf numFmtId="168" fontId="41" fillId="0" borderId="1" xfId="1" applyNumberFormat="1" applyFont="1" applyBorder="1" applyAlignment="1">
      <alignment horizontal="center" vertical="center" wrapText="1"/>
    </xf>
    <xf numFmtId="168" fontId="42" fillId="0" borderId="1" xfId="1" applyNumberFormat="1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left"/>
    </xf>
    <xf numFmtId="0" fontId="36" fillId="0" borderId="0" xfId="0" applyFont="1" applyAlignment="1">
      <alignment horizontal="left"/>
    </xf>
    <xf numFmtId="0" fontId="36" fillId="0" borderId="2" xfId="0" applyFont="1" applyFill="1" applyBorder="1" applyAlignment="1">
      <alignment horizontal="left" indent="1"/>
    </xf>
    <xf numFmtId="49" fontId="11" fillId="0" borderId="5" xfId="1" applyNumberFormat="1" applyFont="1" applyBorder="1" applyAlignment="1" applyProtection="1">
      <alignment horizontal="center" vertical="center" wrapText="1"/>
      <protection locked="0"/>
    </xf>
    <xf numFmtId="49" fontId="9" fillId="0" borderId="1" xfId="1" applyNumberFormat="1" applyFont="1" applyBorder="1" applyAlignment="1" applyProtection="1">
      <alignment horizontal="left" vertical="center" wrapText="1" indent="1"/>
      <protection locked="0"/>
    </xf>
    <xf numFmtId="172" fontId="27" fillId="0" borderId="0" xfId="0" applyNumberFormat="1" applyFont="1" applyAlignment="1">
      <alignment horizontal="center" vertical="center"/>
    </xf>
    <xf numFmtId="165" fontId="27" fillId="0" borderId="0" xfId="1" applyNumberFormat="1" applyFont="1" applyFill="1" applyAlignment="1" applyProtection="1">
      <alignment horizontal="center" vertical="center"/>
      <protection locked="0"/>
    </xf>
    <xf numFmtId="49" fontId="8" fillId="0" borderId="1" xfId="1" applyNumberFormat="1" applyFont="1" applyFill="1" applyBorder="1" applyAlignment="1" applyProtection="1">
      <alignment horizontal="left" vertical="center" wrapText="1" indent="1"/>
      <protection locked="0"/>
    </xf>
    <xf numFmtId="165" fontId="44" fillId="0" borderId="0" xfId="1" applyNumberFormat="1" applyFont="1" applyFill="1" applyAlignment="1" applyProtection="1">
      <alignment horizontal="left" vertical="center" wrapText="1" indent="1"/>
      <protection locked="0"/>
    </xf>
    <xf numFmtId="49" fontId="45" fillId="0" borderId="0" xfId="1" applyNumberFormat="1" applyFont="1" applyFill="1" applyAlignment="1" applyProtection="1">
      <alignment vertical="center" wrapText="1"/>
      <protection locked="0"/>
    </xf>
    <xf numFmtId="0" fontId="45" fillId="0" borderId="0" xfId="0" applyFont="1" applyAlignment="1">
      <alignment vertical="center"/>
    </xf>
    <xf numFmtId="172" fontId="45" fillId="0" borderId="0" xfId="0" applyNumberFormat="1" applyFont="1" applyAlignment="1">
      <alignment horizontal="center" vertical="center"/>
    </xf>
    <xf numFmtId="167" fontId="45" fillId="0" borderId="0" xfId="1" applyNumberFormat="1" applyFont="1" applyAlignment="1" applyProtection="1">
      <alignment horizontal="center" vertical="center" wrapText="1"/>
      <protection locked="0"/>
    </xf>
    <xf numFmtId="0" fontId="46" fillId="0" borderId="0" xfId="0" applyFont="1" applyFill="1" applyAlignment="1">
      <alignment horizontal="center" vertical="center"/>
    </xf>
    <xf numFmtId="0" fontId="45" fillId="0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165" fontId="45" fillId="0" borderId="0" xfId="1" applyNumberFormat="1" applyFont="1" applyAlignment="1" applyProtection="1">
      <alignment horizontal="center" vertical="center"/>
      <protection locked="0"/>
    </xf>
    <xf numFmtId="20" fontId="47" fillId="0" borderId="0" xfId="1" applyNumberFormat="1" applyFont="1" applyFill="1" applyAlignment="1">
      <alignment horizontal="center" vertical="center" wrapText="1"/>
    </xf>
    <xf numFmtId="49" fontId="47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47" fillId="0" borderId="2" xfId="0" applyNumberFormat="1" applyFont="1" applyFill="1" applyBorder="1" applyAlignment="1" applyProtection="1">
      <alignment horizontal="left" vertical="center" wrapText="1" indent="1"/>
      <protection locked="0"/>
    </xf>
    <xf numFmtId="49" fontId="47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48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48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0" fillId="0" borderId="1" xfId="0" applyFont="1" applyFill="1" applyBorder="1" applyAlignment="1">
      <alignment horizontal="left" vertical="center" wrapText="1" indent="1"/>
    </xf>
    <xf numFmtId="168" fontId="7" fillId="0" borderId="0" xfId="1" applyNumberFormat="1" applyFont="1" applyFill="1" applyAlignment="1">
      <alignment horizontal="left" vertical="center" wrapText="1"/>
    </xf>
    <xf numFmtId="20" fontId="7" fillId="0" borderId="0" xfId="1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49" fontId="7" fillId="0" borderId="0" xfId="1" applyNumberFormat="1" applyFont="1" applyFill="1" applyAlignment="1">
      <alignment horizontal="left" vertical="center" wrapText="1"/>
    </xf>
    <xf numFmtId="49" fontId="7" fillId="0" borderId="1" xfId="1" applyNumberFormat="1" applyFont="1" applyBorder="1" applyAlignment="1" applyProtection="1">
      <alignment horizontal="left" vertical="center" wrapText="1" indent="1"/>
      <protection locked="0"/>
    </xf>
    <xf numFmtId="49" fontId="7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7" fillId="0" borderId="1" xfId="1" applyNumberFormat="1" applyFont="1" applyBorder="1" applyAlignment="1" applyProtection="1">
      <alignment horizontal="center" vertical="center" wrapText="1"/>
      <protection locked="0"/>
    </xf>
    <xf numFmtId="20" fontId="27" fillId="0" borderId="0" xfId="0" applyNumberFormat="1" applyFont="1" applyAlignment="1">
      <alignment horizontal="center" vertical="center"/>
    </xf>
    <xf numFmtId="20" fontId="45" fillId="0" borderId="0" xfId="0" applyNumberFormat="1" applyFont="1" applyAlignment="1">
      <alignment horizontal="center" vertical="center"/>
    </xf>
    <xf numFmtId="20" fontId="34" fillId="0" borderId="0" xfId="0" applyNumberFormat="1" applyFont="1" applyAlignment="1">
      <alignment horizontal="center" vertical="center"/>
    </xf>
    <xf numFmtId="165" fontId="27" fillId="0" borderId="0" xfId="1" quotePrefix="1" applyNumberFormat="1" applyFont="1" applyAlignment="1" applyProtection="1">
      <alignment horizontal="center" vertical="center"/>
      <protection locked="0"/>
    </xf>
    <xf numFmtId="20" fontId="49" fillId="0" borderId="0" xfId="0" applyNumberFormat="1" applyFont="1" applyAlignment="1">
      <alignment horizontal="center" vertical="center"/>
    </xf>
    <xf numFmtId="0" fontId="50" fillId="0" borderId="0" xfId="1" applyNumberFormat="1" applyFont="1" applyAlignment="1">
      <alignment horizontal="left" vertical="center" wrapText="1"/>
    </xf>
    <xf numFmtId="168" fontId="50" fillId="0" borderId="0" xfId="1" applyNumberFormat="1" applyFont="1" applyAlignment="1">
      <alignment horizontal="left" vertical="center" wrapText="1"/>
    </xf>
    <xf numFmtId="166" fontId="50" fillId="0" borderId="0" xfId="1" applyNumberFormat="1" applyFont="1" applyAlignment="1">
      <alignment horizontal="left" vertical="center" wrapText="1"/>
    </xf>
    <xf numFmtId="20" fontId="50" fillId="0" borderId="0" xfId="1" applyNumberFormat="1" applyFont="1" applyAlignment="1">
      <alignment horizontal="left" vertical="center" wrapText="1"/>
    </xf>
    <xf numFmtId="167" fontId="44" fillId="0" borderId="0" xfId="1" applyNumberFormat="1" applyFont="1" applyAlignment="1" applyProtection="1">
      <alignment horizontal="center" vertical="center" wrapText="1"/>
      <protection locked="0"/>
    </xf>
    <xf numFmtId="167" fontId="51" fillId="0" borderId="0" xfId="1" applyNumberFormat="1" applyFont="1" applyAlignment="1" applyProtection="1">
      <alignment horizontal="center" vertical="center" wrapText="1"/>
      <protection locked="0"/>
    </xf>
    <xf numFmtId="0" fontId="52" fillId="0" borderId="0" xfId="0" applyFont="1" applyFill="1" applyAlignment="1">
      <alignment horizontal="center" vertical="center"/>
    </xf>
    <xf numFmtId="1" fontId="27" fillId="0" borderId="0" xfId="0" applyNumberFormat="1" applyFont="1" applyAlignment="1">
      <alignment horizontal="center" vertical="center"/>
    </xf>
    <xf numFmtId="1" fontId="27" fillId="0" borderId="0" xfId="0" quotePrefix="1" applyNumberFormat="1" applyFont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65" fontId="44" fillId="0" borderId="0" xfId="1" applyNumberFormat="1" applyFont="1" applyAlignment="1" applyProtection="1">
      <alignment horizontal="center" vertical="center"/>
      <protection locked="0"/>
    </xf>
    <xf numFmtId="1" fontId="53" fillId="0" borderId="0" xfId="0" applyNumberFormat="1" applyFont="1" applyAlignment="1">
      <alignment horizontal="center" vertical="center"/>
    </xf>
    <xf numFmtId="165" fontId="53" fillId="0" borderId="0" xfId="1" applyNumberFormat="1" applyFont="1" applyAlignment="1" applyProtection="1">
      <alignment horizontal="center" vertical="center"/>
      <protection locked="0"/>
    </xf>
    <xf numFmtId="1" fontId="34" fillId="0" borderId="0" xfId="0" applyNumberFormat="1" applyFont="1" applyAlignment="1">
      <alignment horizontal="left" vertical="center"/>
    </xf>
    <xf numFmtId="49" fontId="6" fillId="0" borderId="1" xfId="1" applyNumberFormat="1" applyFont="1" applyBorder="1" applyAlignment="1" applyProtection="1">
      <alignment horizontal="left" vertical="center" wrapText="1" indent="1"/>
      <protection locked="0"/>
    </xf>
    <xf numFmtId="49" fontId="5" fillId="0" borderId="1" xfId="1" applyNumberFormat="1" applyFont="1" applyBorder="1" applyAlignment="1" applyProtection="1">
      <alignment horizontal="left" vertical="center" wrapText="1" indent="1"/>
      <protection locked="0"/>
    </xf>
    <xf numFmtId="49" fontId="4" fillId="0" borderId="1" xfId="1" applyNumberFormat="1" applyFont="1" applyBorder="1" applyAlignment="1" applyProtection="1">
      <alignment horizontal="left" vertical="center" wrapText="1" indent="1"/>
      <protection locked="0"/>
    </xf>
    <xf numFmtId="0" fontId="0" fillId="5" borderId="1" xfId="0" applyFont="1" applyFill="1" applyBorder="1" applyAlignment="1">
      <alignment horizontal="left" vertical="center" wrapText="1" indent="1"/>
    </xf>
    <xf numFmtId="49" fontId="4" fillId="5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4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4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21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3" fillId="0" borderId="1" xfId="1" applyNumberFormat="1" applyFont="1" applyFill="1" applyBorder="1" applyAlignment="1" applyProtection="1">
      <alignment horizontal="left" vertical="center" wrapText="1" indent="1"/>
      <protection locked="0"/>
    </xf>
    <xf numFmtId="20" fontId="47" fillId="5" borderId="0" xfId="1" applyNumberFormat="1" applyFont="1" applyFill="1" applyAlignment="1">
      <alignment horizontal="center" vertical="center" wrapText="1"/>
    </xf>
    <xf numFmtId="49" fontId="3" fillId="0" borderId="2" xfId="1" applyNumberFormat="1" applyFont="1" applyFill="1" applyBorder="1" applyAlignment="1" applyProtection="1">
      <alignment horizontal="left" vertical="center" wrapText="1" indent="1"/>
      <protection locked="0"/>
    </xf>
    <xf numFmtId="0" fontId="2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49" fontId="7" fillId="0" borderId="3" xfId="1" applyNumberFormat="1" applyFont="1" applyBorder="1" applyAlignment="1" applyProtection="1">
      <alignment horizontal="left" vertical="center" wrapText="1" indent="1"/>
      <protection locked="0"/>
    </xf>
    <xf numFmtId="49" fontId="7" fillId="0" borderId="5" xfId="1" applyNumberFormat="1" applyFont="1" applyBorder="1" applyAlignment="1" applyProtection="1">
      <alignment horizontal="left" vertical="center" wrapText="1" indent="1"/>
      <protection locked="0"/>
    </xf>
    <xf numFmtId="49" fontId="7" fillId="0" borderId="4" xfId="1" applyNumberFormat="1" applyFont="1" applyBorder="1" applyAlignment="1" applyProtection="1">
      <alignment horizontal="left" vertical="center" wrapText="1" indent="1"/>
      <protection locked="0"/>
    </xf>
    <xf numFmtId="165" fontId="2" fillId="3" borderId="3" xfId="0" applyNumberFormat="1" applyFont="1" applyFill="1" applyBorder="1" applyAlignment="1" applyProtection="1">
      <alignment horizontal="left" vertical="center" wrapText="1" indent="1"/>
      <protection locked="0"/>
    </xf>
    <xf numFmtId="165" fontId="9" fillId="3" borderId="5" xfId="0" applyNumberFormat="1" applyFont="1" applyFill="1" applyBorder="1" applyAlignment="1" applyProtection="1">
      <alignment horizontal="left" vertical="center" wrapText="1" indent="1"/>
      <protection locked="0"/>
    </xf>
    <xf numFmtId="165" fontId="9" fillId="3" borderId="4" xfId="0" applyNumberFormat="1" applyFont="1" applyFill="1" applyBorder="1" applyAlignment="1" applyProtection="1">
      <alignment horizontal="left" vertical="center" wrapText="1" indent="1"/>
      <protection locked="0"/>
    </xf>
    <xf numFmtId="49" fontId="7" fillId="0" borderId="3" xfId="1" applyNumberFormat="1" applyFont="1" applyBorder="1" applyAlignment="1" applyProtection="1">
      <alignment horizontal="center" vertical="center" wrapText="1"/>
      <protection locked="0"/>
    </xf>
    <xf numFmtId="49" fontId="7" fillId="0" borderId="5" xfId="1" applyNumberFormat="1" applyFont="1" applyBorder="1" applyAlignment="1" applyProtection="1">
      <alignment horizontal="center" vertical="center" wrapText="1"/>
      <protection locked="0"/>
    </xf>
    <xf numFmtId="49" fontId="7" fillId="0" borderId="4" xfId="1" applyNumberFormat="1" applyFont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horizontal="left" vertical="center" wrapText="1" indent="1"/>
    </xf>
    <xf numFmtId="49" fontId="6" fillId="0" borderId="3" xfId="1" applyNumberFormat="1" applyFont="1" applyBorder="1" applyAlignment="1" applyProtection="1">
      <alignment horizontal="left" vertical="center" wrapText="1" indent="1"/>
      <protection locked="0"/>
    </xf>
    <xf numFmtId="49" fontId="5" fillId="0" borderId="3" xfId="1" applyNumberFormat="1" applyFont="1" applyBorder="1" applyAlignment="1" applyProtection="1">
      <alignment horizontal="left" vertical="center" wrapText="1" indent="1"/>
      <protection locked="0"/>
    </xf>
    <xf numFmtId="20" fontId="22" fillId="5" borderId="0" xfId="1" applyNumberFormat="1" applyFont="1" applyFill="1" applyAlignment="1">
      <alignment horizontal="center" vertical="center" wrapText="1"/>
    </xf>
  </cellXfs>
  <cellStyles count="2">
    <cellStyle name="Normal" xfId="0" builtinId="0"/>
    <cellStyle name="Standard 34" xfId="1" xr:uid="{00000000-0005-0000-0000-000001000000}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\.mm\.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_ ;[Red]\-#,##0\ "/>
      <alignment horizontal="left" vertical="center" textRotation="0" wrapText="1" relative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h:mm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2" formatCode="0.\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numFmt numFmtId="166" formatCode="ddd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numFmt numFmtId="168" formatCode="[$-3409]dd\-mmm\-yy;@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color rgb="FFFF0000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FF0000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rgb="FF00999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98533</xdr:colOff>
      <xdr:row>3</xdr:row>
      <xdr:rowOff>1</xdr:rowOff>
    </xdr:from>
    <xdr:to>
      <xdr:col>16</xdr:col>
      <xdr:colOff>807981</xdr:colOff>
      <xdr:row>22</xdr:row>
      <xdr:rowOff>0</xdr:rowOff>
    </xdr:to>
    <xdr:pic>
      <xdr:nvPicPr>
        <xdr:cNvPr id="3" name="Picture 2" descr="https://www.phoenixreisen.com/media/grafiken/kreuzfahrt/reise/kartegross/11B37C08-C61C-989E-770008BD9E6ECFAB.jpg">
          <a:extLst>
            <a:ext uri="{FF2B5EF4-FFF2-40B4-BE49-F238E27FC236}">
              <a16:creationId xmlns:a16="http://schemas.microsoft.com/office/drawing/2014/main" id="{A4587830-9A46-46DC-B904-78BDACA2F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5223" y="617484"/>
          <a:ext cx="5465379" cy="4368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EFEA91-4AED-4DB1-9096-B4C6DB0F245E}" name="Table2" displayName="Table2" ref="A4:H22" totalsRowShown="0" headerRowDxfId="111" dataDxfId="110" headerRowCellStyle="Standard 34">
  <tableColumns count="8">
    <tableColumn id="1" xr3:uid="{53ABBCE6-AEEF-406D-842C-99A7BAB0760D}" name="D" dataDxfId="109"/>
    <tableColumn id="2" xr3:uid="{47E48539-9836-4021-BE63-D8D79F491A2C}" name="Date" dataDxfId="108" dataCellStyle="Standard 34"/>
    <tableColumn id="3" xr3:uid="{6FAD49A7-6671-4512-9718-268062D62FAD}" name="Day" dataDxfId="107">
      <calculatedColumnFormula>Table2[[#This Row],[Date]]</calculatedColumnFormula>
    </tableColumn>
    <tableColumn id="4" xr3:uid="{BEA830F9-BEB5-4C46-B5E1-AA3457DF4B8C}" name="A/B/C" dataDxfId="106"/>
    <tableColumn id="5" xr3:uid="{39E5F955-3F43-4EA0-8E3C-8F3246E5A099}" name="STA" dataDxfId="105" dataCellStyle="Standard 34"/>
    <tableColumn id="6" xr3:uid="{D4CA80FD-91EB-46A5-8CEE-18768CB0322B}" name="STD" dataDxfId="104" dataCellStyle="Standard 34"/>
    <tableColumn id="7" xr3:uid="{3201030D-135A-48F5-9A88-6662C5E9B39F}" name="Port" dataDxfId="103"/>
    <tableColumn id="8" xr3:uid="{4700BF51-F1B7-46D0-A4B9-844A24A31443}" name="Port Code" dataDxfId="10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4837BE-A634-4D67-9C22-6B286D856CED}" name="Table4" displayName="Table4" ref="A1:K19" totalsRowShown="0" headerRowDxfId="101" dataDxfId="100" headerRowCellStyle="Standard 34">
  <autoFilter ref="A1:K19" xr:uid="{212820C5-CA31-4472-AABD-99977026D818}"/>
  <tableColumns count="11">
    <tableColumn id="1" xr3:uid="{32C4B44E-34DD-4A39-ACDB-7CCD6A34FE33}" name="D" dataDxfId="99">
      <calculatedColumnFormula>Schedule!#REF!</calculatedColumnFormula>
    </tableColumn>
    <tableColumn id="2" xr3:uid="{2CC00783-DFDA-4D0E-89B4-16CD936034BB}" name="Date" dataDxfId="98" dataCellStyle="Standard 34"/>
    <tableColumn id="3" xr3:uid="{4F083A8A-7F0B-4FB2-AE64-B46BE81BDC9E}" name="Day" dataDxfId="97"/>
    <tableColumn id="4" xr3:uid="{A86486BD-179A-4C4F-B7A6-BA32036DF129}" name="A/B/C" dataDxfId="96" dataCellStyle="Standard 34"/>
    <tableColumn id="5" xr3:uid="{7C5A1A06-AF4F-4470-B94A-3EF9C15A5A85}" name="STA" dataDxfId="95" dataCellStyle="Standard 34"/>
    <tableColumn id="6" xr3:uid="{B108A4CD-BBD5-4A46-B2B3-050BE794A499}" name="STD" dataDxfId="94" dataCellStyle="Standard 34"/>
    <tableColumn id="7" xr3:uid="{AAC02AA5-1718-44B9-B2A2-B9484FA5D420}" name="Port" dataDxfId="93" dataCellStyle="Standard 34"/>
    <tableColumn id="8" xr3:uid="{228DFD27-EB09-49EE-A4BD-D413D06C2232}" name="Port Code" dataDxfId="92" dataCellStyle="Standard 34"/>
    <tableColumn id="9" xr3:uid="{D60692B4-6F37-4334-82C5-013D015C22A5}" name="BRB" dataDxfId="91"/>
    <tableColumn id="10" xr3:uid="{908ECAD2-4694-41E8-8DB9-599B4FACAE53}" name="TP_x000a_(BS, Shuttle, LB, Promo)" dataDxfId="90"/>
    <tableColumn id="11" xr3:uid="{886616AD-8853-4329-9977-998CB0198020}" name="Remarks" dataDxfId="89" dataCellStyle="Standard 3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D3244-E74F-4628-B92F-F1A57AEC6A7A}" name="Table1" displayName="Table1" ref="A1:W75" totalsRowCount="1" headerRowDxfId="48" dataDxfId="47" totalsRowDxfId="46">
  <autoFilter ref="A1:W74" xr:uid="{419F3114-6E48-40A7-B669-DC7131FD5B2C}"/>
  <sortState ref="A16:W22">
    <sortCondition ref="I1:I74"/>
  </sortState>
  <tableColumns count="23">
    <tableColumn id="23" xr3:uid="{F30B8199-FE18-4CED-ACDE-E970957D2219}" name="D" dataDxfId="45" totalsRowDxfId="44" dataCellStyle="Standard 34">
      <calculatedColumnFormula>Schedule!A$7</calculatedColumnFormula>
    </tableColumn>
    <tableColumn id="1" xr3:uid="{D57B427B-7FBD-4AB9-B5E7-4772060BB2B1}" name="Date" dataDxfId="43" totalsRowDxfId="42" dataCellStyle="Standard 34"/>
    <tableColumn id="2" xr3:uid="{E7AB7FCC-8E75-43F4-AD66-A3ACBA3AF00D}" name="Day" dataDxfId="41" totalsRowDxfId="40" dataCellStyle="Standard 34"/>
    <tableColumn id="3" xr3:uid="{5D4D3E63-3128-4F41-AA21-D0ABE4B79AA8}" name="A/B" dataDxfId="39" totalsRowDxfId="38"/>
    <tableColumn id="4" xr3:uid="{2E09532F-2465-46A0-A610-07D9B6FEA44A}" name="STA" dataDxfId="37" totalsRowDxfId="36"/>
    <tableColumn id="5" xr3:uid="{0CB6ECA1-3D18-44DB-A9CB-ED92479365A4}" name="STD" dataDxfId="35" totalsRowDxfId="34"/>
    <tableColumn id="6" xr3:uid="{DA22D272-58E0-4CD5-81BF-D3AFB927BA38}" name="Port" dataDxfId="33" totalsRowDxfId="32"/>
    <tableColumn id="7" xr3:uid="{A927A52A-970A-46A7-AC64-6C7EC09E9D7C}" name="Port Code" dataDxfId="31" totalsRowDxfId="30"/>
    <tableColumn id="8" xr3:uid="{BA1E8146-F616-4436-A69F-A16A61EF3ACC}" name="Exc. Code" dataDxfId="29" totalsRowDxfId="28" dataCellStyle="Standard 34"/>
    <tableColumn id="9" xr3:uid="{9FCE8055-2220-408E-8715-96874AD92A75}" name="Titel" totalsRowFunction="count" dataDxfId="27" totalsRowDxfId="26"/>
    <tableColumn id="10" xr3:uid="{D227D729-B257-4B5C-A85E-0D388E65454E}" name="Price" dataDxfId="25" totalsRowDxfId="24"/>
    <tableColumn id="11" xr3:uid="{C8040921-3C94-4CC1-A5B4-0A649935CDFD}" name="Depart" dataDxfId="23" totalsRowDxfId="22"/>
    <tableColumn id="12" xr3:uid="{CAA38D07-DCDF-4475-81D8-3FC36A0B3A82}" name="Return" dataDxfId="21" totalsRowDxfId="20" dataCellStyle="Standard 34">
      <calculatedColumnFormula>Table1[[#This Row],[Depart]]+Table1[[#This Row],[Dur''n]]</calculatedColumnFormula>
    </tableColumn>
    <tableColumn id="13" xr3:uid="{98B7888F-4015-402D-A03B-A889D82488D4}" name="Dur'n" dataDxfId="19" totalsRowDxfId="18"/>
    <tableColumn id="14" xr3:uid="{9DC1E59B-FFE2-4897-B6E7-1DC648B01026}" name="PAX" totalsRowFunction="sum" dataDxfId="17" totalsRowDxfId="16"/>
    <tableColumn id="15" xr3:uid="{D89BF66D-E2A2-4835-983D-E583B92DAB6A}" name="WL" dataDxfId="15" totalsRowDxfId="14"/>
    <tableColumn id="16" xr3:uid="{46C89B44-697B-440A-B4D3-10D98928C018}" name="Guides" dataDxfId="13" totalsRowDxfId="12"/>
    <tableColumn id="17" xr3:uid="{0EDE41F4-34F0-4987-ABAF-167EBBB72231}" name="Groups" totalsRowFunction="sum" dataDxfId="11" totalsRowDxfId="10"/>
    <tableColumn id="18" xr3:uid="{4C5C75D4-7E92-4269-952C-CF614DB0B122}" name="Max" dataDxfId="9" totalsRowDxfId="8"/>
    <tableColumn id="19" xr3:uid="{2C14352F-9F1E-4CB9-917C-12D975DBA7DA}" name="Meals" dataDxfId="7" totalsRowDxfId="6"/>
    <tableColumn id="20" xr3:uid="{40F280C1-FDD0-42AD-9CAB-3EDB833C8B24}" name="Internal Remarks" dataDxfId="5" totalsRowDxfId="4" dataCellStyle="Standard 34"/>
    <tableColumn id="21" xr3:uid="{FD1D3768-0E5D-4341-A814-6B602A43A566}" name="Gebi" dataDxfId="3" totalsRowDxfId="2" dataCellStyle="Standard 34"/>
    <tableColumn id="22" xr3:uid="{E406B867-24C3-4621-BAA1-BDE5920249CB}" name="Guest Info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dimension ref="A1:R99"/>
  <sheetViews>
    <sheetView tabSelected="1" topLeftCell="A4" zoomScale="145" zoomScaleNormal="145" workbookViewId="0">
      <selection activeCell="E22" sqref="E22"/>
    </sheetView>
  </sheetViews>
  <sheetFormatPr defaultColWidth="9.140625" defaultRowHeight="15" x14ac:dyDescent="0.25"/>
  <cols>
    <col min="1" max="1" width="3.42578125" style="2" customWidth="1"/>
    <col min="2" max="2" width="10.85546875" style="2" customWidth="1"/>
    <col min="3" max="3" width="4.42578125" style="2" customWidth="1"/>
    <col min="4" max="4" width="4.7109375" style="12" customWidth="1"/>
    <col min="5" max="5" width="6.85546875" style="12" customWidth="1"/>
    <col min="6" max="6" width="7" style="12" customWidth="1"/>
    <col min="7" max="7" width="20.140625" style="2" customWidth="1"/>
    <col min="8" max="8" width="7.5703125" style="2" customWidth="1"/>
    <col min="9" max="9" width="1.42578125" style="1" customWidth="1"/>
    <col min="10" max="10" width="9.140625" style="113"/>
    <col min="11" max="15" width="9.140625" style="1"/>
    <col min="16" max="16" width="14.85546875" style="1" customWidth="1"/>
    <col min="17" max="17" width="12.42578125" style="1" customWidth="1"/>
    <col min="18" max="18" width="0.7109375" style="1" customWidth="1"/>
    <col min="19" max="16384" width="9.140625" style="1"/>
  </cols>
  <sheetData>
    <row r="1" spans="1:18" ht="20.25" customHeight="1" x14ac:dyDescent="0.2">
      <c r="A1" s="174" t="s">
        <v>79</v>
      </c>
      <c r="B1" s="174"/>
      <c r="C1" s="174"/>
      <c r="D1" s="174"/>
      <c r="E1" s="174"/>
      <c r="F1" s="174"/>
      <c r="G1" s="174"/>
      <c r="H1" s="174"/>
      <c r="J1" s="112"/>
    </row>
    <row r="2" spans="1:18" ht="15.75" customHeight="1" x14ac:dyDescent="0.2">
      <c r="A2" s="175" t="s">
        <v>80</v>
      </c>
      <c r="B2" s="175"/>
      <c r="C2" s="175"/>
      <c r="D2" s="175"/>
      <c r="E2" s="175"/>
      <c r="F2" s="175"/>
      <c r="G2" s="175"/>
      <c r="H2" s="175"/>
    </row>
    <row r="3" spans="1:18" ht="12.75" customHeight="1" x14ac:dyDescent="0.2">
      <c r="A3" s="6"/>
      <c r="B3" s="6"/>
      <c r="C3" s="6"/>
      <c r="D3" s="11"/>
      <c r="E3" s="11"/>
      <c r="F3" s="11"/>
      <c r="G3" s="6"/>
      <c r="H3" s="6"/>
    </row>
    <row r="4" spans="1:18" ht="18" customHeight="1" x14ac:dyDescent="0.2">
      <c r="A4" s="42" t="s">
        <v>34</v>
      </c>
      <c r="B4" s="42" t="s">
        <v>2</v>
      </c>
      <c r="C4" s="43" t="s">
        <v>3</v>
      </c>
      <c r="D4" s="44" t="s">
        <v>22</v>
      </c>
      <c r="E4" s="44" t="s">
        <v>5</v>
      </c>
      <c r="F4" s="44" t="s">
        <v>6</v>
      </c>
      <c r="G4" s="45" t="s">
        <v>23</v>
      </c>
      <c r="H4" s="45" t="s">
        <v>7</v>
      </c>
      <c r="J4"/>
      <c r="L4"/>
    </row>
    <row r="5" spans="1:18" ht="18" customHeight="1" x14ac:dyDescent="0.2">
      <c r="A5" s="59">
        <v>1</v>
      </c>
      <c r="B5" s="22">
        <v>45773</v>
      </c>
      <c r="C5" s="60">
        <f>Table2[[#This Row],[Date]]</f>
        <v>45773</v>
      </c>
      <c r="D5" s="61" t="s">
        <v>11</v>
      </c>
      <c r="E5" s="21">
        <v>0.375</v>
      </c>
      <c r="F5" s="189">
        <v>0.79166666666666663</v>
      </c>
      <c r="G5" s="59" t="s">
        <v>54</v>
      </c>
      <c r="H5" s="59" t="s">
        <v>53</v>
      </c>
    </row>
    <row r="6" spans="1:18" ht="18" customHeight="1" x14ac:dyDescent="0.2">
      <c r="A6" s="62">
        <v>2</v>
      </c>
      <c r="B6" s="137">
        <v>45774</v>
      </c>
      <c r="C6" s="63">
        <f>Table2[[#This Row],[Date]]</f>
        <v>45774</v>
      </c>
      <c r="D6" s="64" t="s">
        <v>24</v>
      </c>
      <c r="E6" s="138" t="s">
        <v>1</v>
      </c>
      <c r="F6" s="138" t="s">
        <v>1</v>
      </c>
      <c r="G6" s="62" t="s">
        <v>60</v>
      </c>
      <c r="H6" s="139" t="s">
        <v>1</v>
      </c>
    </row>
    <row r="7" spans="1:18" ht="18" customHeight="1" x14ac:dyDescent="0.2">
      <c r="A7" s="62">
        <v>3</v>
      </c>
      <c r="B7" s="137">
        <v>45775</v>
      </c>
      <c r="C7" s="63">
        <f>Table2[[#This Row],[Date]]</f>
        <v>45775</v>
      </c>
      <c r="D7" s="64" t="s">
        <v>11</v>
      </c>
      <c r="E7" s="65">
        <v>0.33333333333333331</v>
      </c>
      <c r="F7" s="65">
        <v>0.75</v>
      </c>
      <c r="G7" s="66" t="s">
        <v>61</v>
      </c>
      <c r="H7" s="139" t="s">
        <v>70</v>
      </c>
      <c r="P7" s="10"/>
    </row>
    <row r="8" spans="1:18" ht="18" customHeight="1" x14ac:dyDescent="0.2">
      <c r="A8" s="62">
        <v>4</v>
      </c>
      <c r="B8" s="137">
        <v>45776</v>
      </c>
      <c r="C8" s="63">
        <f>Table2[[#This Row],[Date]]</f>
        <v>45776</v>
      </c>
      <c r="D8" s="64" t="s">
        <v>11</v>
      </c>
      <c r="E8" s="65">
        <v>0.33333333333333331</v>
      </c>
      <c r="F8" s="65">
        <v>0.83333333333333337</v>
      </c>
      <c r="G8" s="62" t="s">
        <v>62</v>
      </c>
      <c r="H8" s="140" t="s">
        <v>71</v>
      </c>
      <c r="Q8" s="13"/>
      <c r="R8" s="13"/>
    </row>
    <row r="9" spans="1:18" ht="18" customHeight="1" x14ac:dyDescent="0.2">
      <c r="A9" s="62">
        <v>5</v>
      </c>
      <c r="B9" s="137">
        <v>45777</v>
      </c>
      <c r="C9" s="63">
        <f>Table2[[#This Row],[Date]]</f>
        <v>45777</v>
      </c>
      <c r="D9" s="64" t="s">
        <v>11</v>
      </c>
      <c r="E9" s="65">
        <v>0.33333333333333331</v>
      </c>
      <c r="F9" s="65">
        <v>0.75</v>
      </c>
      <c r="G9" s="66" t="s">
        <v>63</v>
      </c>
      <c r="H9" s="139" t="s">
        <v>72</v>
      </c>
    </row>
    <row r="10" spans="1:18" ht="18" customHeight="1" x14ac:dyDescent="0.2">
      <c r="A10" s="62">
        <v>6</v>
      </c>
      <c r="B10" s="137">
        <v>45778</v>
      </c>
      <c r="C10" s="63">
        <f>Table2[[#This Row],[Date]]</f>
        <v>45778</v>
      </c>
      <c r="D10" s="64" t="s">
        <v>24</v>
      </c>
      <c r="E10" s="138" t="s">
        <v>1</v>
      </c>
      <c r="F10" s="138" t="s">
        <v>1</v>
      </c>
      <c r="G10" s="66" t="s">
        <v>60</v>
      </c>
      <c r="H10" s="139" t="s">
        <v>1</v>
      </c>
    </row>
    <row r="11" spans="1:18" ht="18" customHeight="1" x14ac:dyDescent="0.2">
      <c r="A11" s="62">
        <v>7</v>
      </c>
      <c r="B11" s="137">
        <v>45779</v>
      </c>
      <c r="C11" s="63">
        <f>Table2[[#This Row],[Date]]</f>
        <v>45779</v>
      </c>
      <c r="D11" s="64" t="s">
        <v>24</v>
      </c>
      <c r="E11" s="138" t="s">
        <v>1</v>
      </c>
      <c r="F11" s="138" t="s">
        <v>1</v>
      </c>
      <c r="G11" s="66" t="s">
        <v>60</v>
      </c>
      <c r="H11" s="139" t="s">
        <v>1</v>
      </c>
    </row>
    <row r="12" spans="1:18" ht="18" customHeight="1" x14ac:dyDescent="0.2">
      <c r="A12" s="62">
        <v>8</v>
      </c>
      <c r="B12" s="137">
        <v>45780</v>
      </c>
      <c r="C12" s="63">
        <f>Table2[[#This Row],[Date]]</f>
        <v>45780</v>
      </c>
      <c r="D12" s="64" t="s">
        <v>11</v>
      </c>
      <c r="E12" s="130">
        <v>0.33333333333333331</v>
      </c>
      <c r="F12" s="130" t="s">
        <v>1</v>
      </c>
      <c r="G12" s="66" t="s">
        <v>64</v>
      </c>
      <c r="H12" s="139" t="s">
        <v>73</v>
      </c>
    </row>
    <row r="13" spans="1:18" s="15" customFormat="1" ht="18" customHeight="1" x14ac:dyDescent="0.2">
      <c r="A13" s="62">
        <v>9</v>
      </c>
      <c r="B13" s="137">
        <v>45781</v>
      </c>
      <c r="C13" s="63">
        <f>Table2[[#This Row],[Date]]</f>
        <v>45781</v>
      </c>
      <c r="D13" s="64" t="s">
        <v>11</v>
      </c>
      <c r="E13" s="130" t="s">
        <v>1</v>
      </c>
      <c r="F13" s="130">
        <v>0.83333333333333337</v>
      </c>
      <c r="G13" s="62" t="s">
        <v>64</v>
      </c>
      <c r="H13" s="139" t="s">
        <v>73</v>
      </c>
      <c r="I13" s="20"/>
      <c r="J13" s="114"/>
    </row>
    <row r="14" spans="1:18" ht="18" customHeight="1" x14ac:dyDescent="0.2">
      <c r="A14" s="62">
        <v>10</v>
      </c>
      <c r="B14" s="137">
        <v>45782</v>
      </c>
      <c r="C14" s="63">
        <f>Table2[[#This Row],[Date]]</f>
        <v>45782</v>
      </c>
      <c r="D14" s="64" t="s">
        <v>4</v>
      </c>
      <c r="E14" s="65">
        <v>0.33333333333333331</v>
      </c>
      <c r="F14" s="65">
        <v>0.75</v>
      </c>
      <c r="G14" s="62" t="s">
        <v>65</v>
      </c>
      <c r="H14" s="140" t="s">
        <v>74</v>
      </c>
    </row>
    <row r="15" spans="1:18" ht="18" customHeight="1" x14ac:dyDescent="0.2">
      <c r="A15" s="62">
        <v>11</v>
      </c>
      <c r="B15" s="137">
        <v>45783</v>
      </c>
      <c r="C15" s="63">
        <f>Table2[[#This Row],[Date]]</f>
        <v>45783</v>
      </c>
      <c r="D15" s="64" t="s">
        <v>4</v>
      </c>
      <c r="E15" s="65">
        <v>0.33333333333333331</v>
      </c>
      <c r="F15" s="65">
        <v>0.75</v>
      </c>
      <c r="G15" s="66" t="s">
        <v>66</v>
      </c>
      <c r="H15" s="139" t="s">
        <v>75</v>
      </c>
    </row>
    <row r="16" spans="1:18" ht="18" customHeight="1" x14ac:dyDescent="0.2">
      <c r="A16" s="62">
        <v>12</v>
      </c>
      <c r="B16" s="137">
        <v>45784</v>
      </c>
      <c r="C16" s="63">
        <f>Table2[[#This Row],[Date]]</f>
        <v>45784</v>
      </c>
      <c r="D16" s="64" t="s">
        <v>11</v>
      </c>
      <c r="E16" s="65">
        <v>0.5</v>
      </c>
      <c r="F16" s="138" t="s">
        <v>1</v>
      </c>
      <c r="G16" s="66" t="s">
        <v>67</v>
      </c>
      <c r="H16" s="139" t="s">
        <v>76</v>
      </c>
    </row>
    <row r="17" spans="1:8" ht="18" customHeight="1" x14ac:dyDescent="0.2">
      <c r="A17" s="62">
        <v>13</v>
      </c>
      <c r="B17" s="137">
        <v>45785</v>
      </c>
      <c r="C17" s="63">
        <f>Table2[[#This Row],[Date]]</f>
        <v>45785</v>
      </c>
      <c r="D17" s="64" t="s">
        <v>11</v>
      </c>
      <c r="E17" s="138" t="s">
        <v>1</v>
      </c>
      <c r="F17" s="65">
        <v>0.58333333333333337</v>
      </c>
      <c r="G17" s="62" t="s">
        <v>67</v>
      </c>
      <c r="H17" s="140" t="s">
        <v>76</v>
      </c>
    </row>
    <row r="18" spans="1:8" ht="18" customHeight="1" x14ac:dyDescent="0.2">
      <c r="A18" s="62">
        <v>14</v>
      </c>
      <c r="B18" s="137">
        <v>45786</v>
      </c>
      <c r="C18" s="63">
        <f>Table2[[#This Row],[Date]]</f>
        <v>45786</v>
      </c>
      <c r="D18" s="64" t="s">
        <v>4</v>
      </c>
      <c r="E18" s="65">
        <v>0.375</v>
      </c>
      <c r="F18" s="172">
        <v>0.79166666666666663</v>
      </c>
      <c r="G18" s="66" t="s">
        <v>68</v>
      </c>
      <c r="H18" s="139" t="s">
        <v>77</v>
      </c>
    </row>
    <row r="19" spans="1:8" ht="18" customHeight="1" x14ac:dyDescent="0.2">
      <c r="A19" s="62">
        <v>15</v>
      </c>
      <c r="B19" s="137">
        <v>45787</v>
      </c>
      <c r="C19" s="63">
        <f>Table2[[#This Row],[Date]]</f>
        <v>45787</v>
      </c>
      <c r="D19" s="64" t="s">
        <v>24</v>
      </c>
      <c r="E19" s="138" t="s">
        <v>1</v>
      </c>
      <c r="F19" s="138" t="s">
        <v>1</v>
      </c>
      <c r="G19" s="62" t="s">
        <v>60</v>
      </c>
      <c r="H19" s="139" t="s">
        <v>1</v>
      </c>
    </row>
    <row r="20" spans="1:8" ht="18" customHeight="1" x14ac:dyDescent="0.2">
      <c r="A20" s="62">
        <v>16</v>
      </c>
      <c r="B20" s="137">
        <v>45788</v>
      </c>
      <c r="C20" s="63">
        <f>Table2[[#This Row],[Date]]</f>
        <v>45788</v>
      </c>
      <c r="D20" s="64" t="s">
        <v>11</v>
      </c>
      <c r="E20" s="65">
        <v>0.33333333333333331</v>
      </c>
      <c r="F20" s="65">
        <v>0.70833333333333337</v>
      </c>
      <c r="G20" s="62" t="s">
        <v>69</v>
      </c>
      <c r="H20" s="140" t="s">
        <v>78</v>
      </c>
    </row>
    <row r="21" spans="1:8" ht="18" customHeight="1" x14ac:dyDescent="0.2">
      <c r="A21" s="62">
        <v>17</v>
      </c>
      <c r="B21" s="137">
        <v>45789</v>
      </c>
      <c r="C21" s="63">
        <f>Table2[[#This Row],[Date]]</f>
        <v>45789</v>
      </c>
      <c r="D21" s="64" t="s">
        <v>24</v>
      </c>
      <c r="E21" s="138" t="s">
        <v>1</v>
      </c>
      <c r="F21" s="138" t="s">
        <v>1</v>
      </c>
      <c r="G21" s="62" t="s">
        <v>60</v>
      </c>
      <c r="H21" s="140" t="s">
        <v>1</v>
      </c>
    </row>
    <row r="22" spans="1:8" ht="18" customHeight="1" x14ac:dyDescent="0.2">
      <c r="A22" s="62" t="s">
        <v>1</v>
      </c>
      <c r="B22" s="22">
        <v>45790</v>
      </c>
      <c r="C22" s="60">
        <f>Table2[[#This Row],[Date]]</f>
        <v>45790</v>
      </c>
      <c r="D22" s="61" t="s">
        <v>11</v>
      </c>
      <c r="E22" s="21">
        <v>0.375</v>
      </c>
      <c r="F22" s="21">
        <v>0.75</v>
      </c>
      <c r="G22" s="59" t="s">
        <v>54</v>
      </c>
      <c r="H22" s="59" t="s">
        <v>53</v>
      </c>
    </row>
    <row r="23" spans="1:8" ht="20.100000000000001" customHeight="1" x14ac:dyDescent="0.25"/>
    <row r="24" spans="1:8" ht="20.100000000000001" customHeight="1" x14ac:dyDescent="0.25"/>
    <row r="25" spans="1:8" ht="20.100000000000001" customHeight="1" x14ac:dyDescent="0.25"/>
    <row r="26" spans="1:8" ht="20.100000000000001" customHeight="1" x14ac:dyDescent="0.25"/>
    <row r="27" spans="1:8" ht="20.100000000000001" customHeight="1" x14ac:dyDescent="0.25"/>
    <row r="28" spans="1:8" ht="20.100000000000001" customHeight="1" x14ac:dyDescent="0.25"/>
    <row r="29" spans="1:8" ht="20.100000000000001" customHeight="1" x14ac:dyDescent="0.25"/>
    <row r="30" spans="1:8" ht="20.100000000000001" customHeight="1" x14ac:dyDescent="0.25"/>
    <row r="31" spans="1:8" ht="20.100000000000001" customHeight="1" x14ac:dyDescent="0.25"/>
    <row r="32" spans="1:8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</sheetData>
  <mergeCells count="2">
    <mergeCell ref="A1:H1"/>
    <mergeCell ref="A2:H2"/>
  </mergeCells>
  <pageMargins left="0.16" right="0.17" top="0.3" bottom="0.21" header="0.19" footer="0.16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9E8-724C-45A7-BDA5-A3C1F793B284}">
  <sheetPr>
    <pageSetUpPr fitToPage="1"/>
  </sheetPr>
  <dimension ref="A1:Q14"/>
  <sheetViews>
    <sheetView zoomScale="85" zoomScaleNormal="85" workbookViewId="0">
      <pane ySplit="1" topLeftCell="A2" activePane="bottomLeft" state="frozen"/>
      <selection pane="bottomLeft" activeCell="J10" sqref="J10:J11"/>
    </sheetView>
  </sheetViews>
  <sheetFormatPr defaultColWidth="8.85546875" defaultRowHeight="12.75" x14ac:dyDescent="0.2"/>
  <cols>
    <col min="1" max="1" width="4.42578125" style="111" customWidth="1"/>
    <col min="2" max="2" width="12.140625" style="82" customWidth="1"/>
    <col min="3" max="3" width="6.85546875" style="111" customWidth="1"/>
    <col min="4" max="4" width="5.85546875" style="111" customWidth="1"/>
    <col min="5" max="6" width="8.42578125" style="82" customWidth="1"/>
    <col min="7" max="7" width="17.28515625" style="82" customWidth="1"/>
    <col min="8" max="8" width="11.28515625" style="82" customWidth="1"/>
    <col min="9" max="9" width="35.28515625" customWidth="1"/>
    <col min="10" max="11" width="19.85546875" customWidth="1"/>
    <col min="12" max="12" width="21.42578125" style="4" customWidth="1"/>
    <col min="13" max="13" width="18.85546875" customWidth="1"/>
    <col min="14" max="14" width="17.85546875" customWidth="1"/>
    <col min="15" max="15" width="12.42578125" customWidth="1"/>
    <col min="16" max="16" width="25.5703125" customWidth="1"/>
    <col min="17" max="17" width="8.85546875" style="24"/>
  </cols>
  <sheetData>
    <row r="1" spans="1:16" ht="30" x14ac:dyDescent="0.2">
      <c r="A1" s="105" t="s">
        <v>34</v>
      </c>
      <c r="B1" s="106" t="str">
        <f>Schedule!B4</f>
        <v>Date</v>
      </c>
      <c r="C1" s="105" t="str">
        <f>Schedule!C4</f>
        <v>Day</v>
      </c>
      <c r="D1" s="107" t="s">
        <v>4</v>
      </c>
      <c r="E1" s="108" t="str">
        <f>Schedule!E4</f>
        <v>STA</v>
      </c>
      <c r="F1" s="108" t="str">
        <f>Schedule!F4</f>
        <v>STD</v>
      </c>
      <c r="G1" s="108" t="str">
        <f>Schedule!G4</f>
        <v>Port</v>
      </c>
      <c r="H1" s="108" t="str">
        <f>Schedule!H4</f>
        <v>Port Code</v>
      </c>
      <c r="I1" s="3" t="s">
        <v>28</v>
      </c>
      <c r="J1" s="3" t="s">
        <v>29</v>
      </c>
      <c r="K1" s="3" t="s">
        <v>30</v>
      </c>
      <c r="L1" s="3" t="s">
        <v>55</v>
      </c>
      <c r="M1" s="3" t="s">
        <v>31</v>
      </c>
      <c r="N1" s="3" t="s">
        <v>32</v>
      </c>
      <c r="O1" s="3" t="s">
        <v>33</v>
      </c>
      <c r="P1" s="3" t="s">
        <v>27</v>
      </c>
    </row>
    <row r="2" spans="1:16" ht="72" customHeight="1" x14ac:dyDescent="0.2">
      <c r="A2" s="92">
        <f>Schedule!A5</f>
        <v>1</v>
      </c>
      <c r="B2" s="93">
        <f>Schedule!B5</f>
        <v>45773</v>
      </c>
      <c r="C2" s="94">
        <f>Schedule!C5</f>
        <v>45773</v>
      </c>
      <c r="D2" s="109" t="str">
        <f>Schedule!D5</f>
        <v>B</v>
      </c>
      <c r="E2" s="96">
        <f>Schedule!E5</f>
        <v>0.375</v>
      </c>
      <c r="F2" s="96">
        <f>Schedule!F5</f>
        <v>0.79166666666666663</v>
      </c>
      <c r="G2" s="93" t="str">
        <f>Schedule!G5</f>
        <v>BREMERHAVEN</v>
      </c>
      <c r="H2" s="93" t="str">
        <f>Schedule!H5</f>
        <v>DEBRV</v>
      </c>
      <c r="I2" s="58" t="s">
        <v>59</v>
      </c>
      <c r="J2" s="117" t="s">
        <v>58</v>
      </c>
      <c r="K2" s="142" t="s">
        <v>1</v>
      </c>
      <c r="L2" s="136" t="s">
        <v>1</v>
      </c>
      <c r="M2" s="141" t="s">
        <v>56</v>
      </c>
      <c r="N2" s="141" t="s">
        <v>95</v>
      </c>
      <c r="O2" s="143" t="s">
        <v>1</v>
      </c>
      <c r="P2" s="88"/>
    </row>
    <row r="3" spans="1:16" ht="72" customHeight="1" x14ac:dyDescent="0.2">
      <c r="A3" s="97">
        <f>Schedule!A7</f>
        <v>3</v>
      </c>
      <c r="B3" s="98">
        <f>Schedule!B7</f>
        <v>45775</v>
      </c>
      <c r="C3" s="99">
        <f>Schedule!C7</f>
        <v>45775</v>
      </c>
      <c r="D3" s="110" t="str">
        <f>Schedule!D7</f>
        <v>B</v>
      </c>
      <c r="E3" s="101">
        <f>Schedule!E7</f>
        <v>0.33333333333333331</v>
      </c>
      <c r="F3" s="101">
        <f>Schedule!F7</f>
        <v>0.75</v>
      </c>
      <c r="G3" s="98" t="str">
        <f>Schedule!G7</f>
        <v>Aberdeen</v>
      </c>
      <c r="H3" s="98" t="str">
        <f>Schedule!H7</f>
        <v>GBABD</v>
      </c>
      <c r="I3" s="176" t="s">
        <v>85</v>
      </c>
      <c r="J3" s="163" t="s">
        <v>82</v>
      </c>
      <c r="K3" s="142" t="s">
        <v>1</v>
      </c>
      <c r="L3" s="166" t="s">
        <v>259</v>
      </c>
      <c r="M3" s="167" t="s">
        <v>257</v>
      </c>
      <c r="N3" s="141" t="s">
        <v>93</v>
      </c>
      <c r="O3" s="182" t="s">
        <v>102</v>
      </c>
      <c r="P3" s="67"/>
    </row>
    <row r="4" spans="1:16" ht="72" customHeight="1" x14ac:dyDescent="0.2">
      <c r="A4" s="97">
        <f>Schedule!A8</f>
        <v>4</v>
      </c>
      <c r="B4" s="98">
        <f>Schedule!B8</f>
        <v>45776</v>
      </c>
      <c r="C4" s="99">
        <f>Schedule!C8</f>
        <v>45776</v>
      </c>
      <c r="D4" s="110" t="str">
        <f>Schedule!D8</f>
        <v>B</v>
      </c>
      <c r="E4" s="101">
        <f>Schedule!E8</f>
        <v>0.33333333333333331</v>
      </c>
      <c r="F4" s="101">
        <f>Schedule!F8</f>
        <v>0.83333333333333337</v>
      </c>
      <c r="G4" s="98" t="str">
        <f>Schedule!G8</f>
        <v>Invergordon</v>
      </c>
      <c r="H4" s="98" t="str">
        <f>Schedule!H8</f>
        <v>GBIVG</v>
      </c>
      <c r="I4" s="177"/>
      <c r="J4" s="164" t="s">
        <v>83</v>
      </c>
      <c r="K4" s="142" t="s">
        <v>1</v>
      </c>
      <c r="L4" s="136" t="s">
        <v>260</v>
      </c>
      <c r="M4" s="164" t="s">
        <v>96</v>
      </c>
      <c r="N4" s="141" t="s">
        <v>92</v>
      </c>
      <c r="O4" s="183"/>
      <c r="P4" s="67" t="s">
        <v>258</v>
      </c>
    </row>
    <row r="5" spans="1:16" ht="30" x14ac:dyDescent="0.2">
      <c r="A5" s="97">
        <f>Schedule!A9</f>
        <v>5</v>
      </c>
      <c r="B5" s="98">
        <f>Schedule!B9</f>
        <v>45777</v>
      </c>
      <c r="C5" s="99">
        <f>Schedule!C9</f>
        <v>45777</v>
      </c>
      <c r="D5" s="110" t="str">
        <f>Schedule!D9</f>
        <v>B</v>
      </c>
      <c r="E5" s="101">
        <f>Schedule!E9</f>
        <v>0.33333333333333331</v>
      </c>
      <c r="F5" s="101">
        <f>Schedule!F9</f>
        <v>0.75</v>
      </c>
      <c r="G5" s="98" t="str">
        <f>Schedule!G9</f>
        <v>Kirkwall, Orkney Isles</v>
      </c>
      <c r="H5" s="98" t="str">
        <f>Schedule!H9</f>
        <v>GBKWL</v>
      </c>
      <c r="I5" s="178"/>
      <c r="J5" s="165" t="s">
        <v>261</v>
      </c>
      <c r="K5" s="142" t="s">
        <v>1</v>
      </c>
      <c r="L5" s="136" t="s">
        <v>263</v>
      </c>
      <c r="M5" s="165" t="s">
        <v>262</v>
      </c>
      <c r="N5" s="141" t="s">
        <v>91</v>
      </c>
      <c r="O5" s="184"/>
      <c r="P5" s="25"/>
    </row>
    <row r="6" spans="1:16" ht="72" customHeight="1" x14ac:dyDescent="0.2">
      <c r="A6" s="97">
        <f>Schedule!A12</f>
        <v>8</v>
      </c>
      <c r="B6" s="98">
        <f>Schedule!B12</f>
        <v>45780</v>
      </c>
      <c r="C6" s="99">
        <f>Schedule!C12</f>
        <v>45780</v>
      </c>
      <c r="D6" s="110" t="str">
        <f>Schedule!D12</f>
        <v>B</v>
      </c>
      <c r="E6" s="101">
        <f>Schedule!E12</f>
        <v>0.33333333333333331</v>
      </c>
      <c r="F6" s="101" t="str">
        <f>Schedule!F12</f>
        <v>-</v>
      </c>
      <c r="G6" s="98" t="str">
        <f>Schedule!G12</f>
        <v>Reykjavik</v>
      </c>
      <c r="H6" s="98" t="str">
        <f>Schedule!H12</f>
        <v>ISREY</v>
      </c>
      <c r="I6" s="179" t="s">
        <v>278</v>
      </c>
      <c r="J6" s="187" t="s">
        <v>84</v>
      </c>
      <c r="K6" s="142" t="s">
        <v>1</v>
      </c>
      <c r="L6" s="185" t="s">
        <v>100</v>
      </c>
      <c r="M6" s="176" t="s">
        <v>90</v>
      </c>
      <c r="N6" s="176" t="s">
        <v>94</v>
      </c>
      <c r="O6" s="182" t="s">
        <v>103</v>
      </c>
      <c r="P6" s="25"/>
    </row>
    <row r="7" spans="1:16" ht="72" customHeight="1" x14ac:dyDescent="0.2">
      <c r="A7" s="97">
        <f>Schedule!A13</f>
        <v>9</v>
      </c>
      <c r="B7" s="98">
        <f>Schedule!B13</f>
        <v>45781</v>
      </c>
      <c r="C7" s="99">
        <f>Schedule!C13</f>
        <v>45781</v>
      </c>
      <c r="D7" s="110" t="str">
        <f>Schedule!D13</f>
        <v>B</v>
      </c>
      <c r="E7" s="101" t="str">
        <f>Schedule!E13</f>
        <v>-</v>
      </c>
      <c r="F7" s="101">
        <f>Schedule!F13</f>
        <v>0.83333333333333337</v>
      </c>
      <c r="G7" s="98" t="str">
        <f>Schedule!G13</f>
        <v>Reykjavik</v>
      </c>
      <c r="H7" s="98" t="str">
        <f>Schedule!H13</f>
        <v>ISREY</v>
      </c>
      <c r="I7" s="180"/>
      <c r="J7" s="178"/>
      <c r="K7" s="142" t="s">
        <v>81</v>
      </c>
      <c r="L7" s="186"/>
      <c r="M7" s="178"/>
      <c r="N7" s="178"/>
      <c r="O7" s="183"/>
      <c r="P7" s="67"/>
    </row>
    <row r="8" spans="1:16" ht="72" customHeight="1" x14ac:dyDescent="0.2">
      <c r="A8" s="97">
        <f>Schedule!A14</f>
        <v>10</v>
      </c>
      <c r="B8" s="98">
        <f>Schedule!B14</f>
        <v>45782</v>
      </c>
      <c r="C8" s="99">
        <f>Schedule!C14</f>
        <v>45782</v>
      </c>
      <c r="D8" s="110" t="str">
        <f>Schedule!D14</f>
        <v>A/B</v>
      </c>
      <c r="E8" s="101">
        <f>Schedule!E14</f>
        <v>0.33333333333333331</v>
      </c>
      <c r="F8" s="101">
        <f>Schedule!F14</f>
        <v>0.75</v>
      </c>
      <c r="G8" s="98" t="str">
        <f>Schedule!G14</f>
        <v>Grundarfjordur</v>
      </c>
      <c r="H8" s="98" t="str">
        <f>Schedule!H14</f>
        <v>ISGRF</v>
      </c>
      <c r="I8" s="180"/>
      <c r="J8" s="141" t="s">
        <v>57</v>
      </c>
      <c r="K8" s="142" t="s">
        <v>1</v>
      </c>
      <c r="L8" s="136" t="s">
        <v>99</v>
      </c>
      <c r="M8" s="141" t="s">
        <v>1</v>
      </c>
      <c r="N8" s="141" t="s">
        <v>1</v>
      </c>
      <c r="O8" s="183"/>
      <c r="P8" s="67"/>
    </row>
    <row r="9" spans="1:16" ht="72" customHeight="1" x14ac:dyDescent="0.2">
      <c r="A9" s="97">
        <f>Schedule!A15</f>
        <v>11</v>
      </c>
      <c r="B9" s="98">
        <f>Schedule!B15</f>
        <v>45783</v>
      </c>
      <c r="C9" s="99">
        <f>Schedule!C15</f>
        <v>45783</v>
      </c>
      <c r="D9" s="110" t="str">
        <f>Schedule!D15</f>
        <v>A/B</v>
      </c>
      <c r="E9" s="101">
        <f>Schedule!E15</f>
        <v>0.33333333333333331</v>
      </c>
      <c r="F9" s="101">
        <f>Schedule!F15</f>
        <v>0.75</v>
      </c>
      <c r="G9" s="98" t="str">
        <f>Schedule!G15</f>
        <v>Isafjordur</v>
      </c>
      <c r="H9" s="98" t="str">
        <f>Schedule!H15</f>
        <v>ISISA</v>
      </c>
      <c r="I9" s="180"/>
      <c r="J9" s="164" t="s">
        <v>86</v>
      </c>
      <c r="K9" s="142" t="s">
        <v>1</v>
      </c>
      <c r="L9" s="136" t="s">
        <v>99</v>
      </c>
      <c r="M9" s="141" t="s">
        <v>1</v>
      </c>
      <c r="N9" s="141" t="s">
        <v>1</v>
      </c>
      <c r="O9" s="183"/>
      <c r="P9" s="25"/>
    </row>
    <row r="10" spans="1:16" ht="72" customHeight="1" x14ac:dyDescent="0.2">
      <c r="A10" s="97">
        <f>Schedule!A16</f>
        <v>12</v>
      </c>
      <c r="B10" s="98">
        <f>Schedule!B16</f>
        <v>45784</v>
      </c>
      <c r="C10" s="99">
        <f>Schedule!C16</f>
        <v>45784</v>
      </c>
      <c r="D10" s="110" t="str">
        <f>Schedule!D16</f>
        <v>B</v>
      </c>
      <c r="E10" s="101">
        <f>Schedule!E16</f>
        <v>0.5</v>
      </c>
      <c r="F10" s="101" t="str">
        <f>Schedule!F16</f>
        <v>-</v>
      </c>
      <c r="G10" s="98" t="str">
        <f>Schedule!G16</f>
        <v>Akureyri</v>
      </c>
      <c r="H10" s="98" t="str">
        <f>Schedule!H16</f>
        <v>ISAKU</v>
      </c>
      <c r="I10" s="180"/>
      <c r="J10" s="188" t="s">
        <v>87</v>
      </c>
      <c r="K10" s="142" t="s">
        <v>1</v>
      </c>
      <c r="L10" s="185" t="s">
        <v>100</v>
      </c>
      <c r="M10" s="176" t="s">
        <v>1</v>
      </c>
      <c r="N10" s="176" t="s">
        <v>97</v>
      </c>
      <c r="O10" s="183"/>
      <c r="P10" s="25"/>
    </row>
    <row r="11" spans="1:16" ht="72" customHeight="1" x14ac:dyDescent="0.2">
      <c r="A11" s="97">
        <f>Schedule!A17</f>
        <v>13</v>
      </c>
      <c r="B11" s="98">
        <f>Schedule!B17</f>
        <v>45785</v>
      </c>
      <c r="C11" s="99">
        <f>Schedule!C17</f>
        <v>45785</v>
      </c>
      <c r="D11" s="110" t="str">
        <f>Schedule!D17</f>
        <v>B</v>
      </c>
      <c r="E11" s="101" t="str">
        <f>Schedule!E17</f>
        <v>-</v>
      </c>
      <c r="F11" s="101">
        <f>Schedule!F17</f>
        <v>0.58333333333333337</v>
      </c>
      <c r="G11" s="98" t="str">
        <f>Schedule!G17</f>
        <v>Akureyri</v>
      </c>
      <c r="H11" s="98" t="str">
        <f>Schedule!H17</f>
        <v>ISAKU</v>
      </c>
      <c r="I11" s="180"/>
      <c r="J11" s="178"/>
      <c r="K11" s="142" t="s">
        <v>1</v>
      </c>
      <c r="L11" s="186"/>
      <c r="M11" s="178"/>
      <c r="N11" s="178"/>
      <c r="O11" s="183"/>
      <c r="P11" s="25"/>
    </row>
    <row r="12" spans="1:16" ht="72" customHeight="1" x14ac:dyDescent="0.2">
      <c r="A12" s="97">
        <f>Schedule!A18</f>
        <v>14</v>
      </c>
      <c r="B12" s="98">
        <f>Schedule!B18</f>
        <v>45786</v>
      </c>
      <c r="C12" s="99">
        <f>Schedule!C18</f>
        <v>45786</v>
      </c>
      <c r="D12" s="110" t="str">
        <f>Schedule!D18</f>
        <v>A/B</v>
      </c>
      <c r="E12" s="101">
        <f>Schedule!E18</f>
        <v>0.375</v>
      </c>
      <c r="F12" s="101">
        <f>Schedule!F18</f>
        <v>0.79166666666666663</v>
      </c>
      <c r="G12" s="98" t="str">
        <f>Schedule!G18</f>
        <v>Seydisfjordur</v>
      </c>
      <c r="H12" s="98" t="str">
        <f>Schedule!H18</f>
        <v>ISSEY</v>
      </c>
      <c r="I12" s="181"/>
      <c r="J12" s="164" t="s">
        <v>88</v>
      </c>
      <c r="K12" s="142" t="s">
        <v>1</v>
      </c>
      <c r="L12" s="136" t="s">
        <v>99</v>
      </c>
      <c r="M12" s="141" t="s">
        <v>1</v>
      </c>
      <c r="N12" s="141" t="s">
        <v>1</v>
      </c>
      <c r="O12" s="184"/>
      <c r="P12" s="116"/>
    </row>
    <row r="13" spans="1:16" ht="72" customHeight="1" x14ac:dyDescent="0.2">
      <c r="A13" s="97">
        <f>Schedule!A20</f>
        <v>16</v>
      </c>
      <c r="B13" s="98">
        <f>Schedule!B20</f>
        <v>45788</v>
      </c>
      <c r="C13" s="99">
        <f>Schedule!C20</f>
        <v>45788</v>
      </c>
      <c r="D13" s="110" t="str">
        <f>Schedule!D20</f>
        <v>B</v>
      </c>
      <c r="E13" s="101">
        <f>Schedule!E20</f>
        <v>0.33333333333333331</v>
      </c>
      <c r="F13" s="101">
        <f>Schedule!F20</f>
        <v>0.70833333333333337</v>
      </c>
      <c r="G13" s="98" t="str">
        <f>Schedule!G20</f>
        <v>Lerwick, Shetland Isles</v>
      </c>
      <c r="H13" s="98" t="str">
        <f>Schedule!H20</f>
        <v>GBLER</v>
      </c>
      <c r="I13" s="141" t="s">
        <v>85</v>
      </c>
      <c r="J13" s="164" t="s">
        <v>89</v>
      </c>
      <c r="K13" s="142" t="s">
        <v>1</v>
      </c>
      <c r="L13" s="136" t="s">
        <v>101</v>
      </c>
      <c r="M13" s="165" t="s">
        <v>262</v>
      </c>
      <c r="N13" s="141" t="s">
        <v>98</v>
      </c>
      <c r="O13" s="143" t="s">
        <v>102</v>
      </c>
      <c r="P13" s="25"/>
    </row>
    <row r="14" spans="1:16" ht="72" customHeight="1" x14ac:dyDescent="0.2">
      <c r="A14" s="92" t="str">
        <f>Schedule!A22</f>
        <v>-</v>
      </c>
      <c r="B14" s="93">
        <f>Schedule!B22</f>
        <v>45790</v>
      </c>
      <c r="C14" s="94">
        <f>Schedule!C22</f>
        <v>45790</v>
      </c>
      <c r="D14" s="109" t="str">
        <f>Schedule!D22</f>
        <v>B</v>
      </c>
      <c r="E14" s="96">
        <f>Schedule!E22</f>
        <v>0.375</v>
      </c>
      <c r="F14" s="96">
        <f>Schedule!F22</f>
        <v>0.75</v>
      </c>
      <c r="G14" s="93" t="str">
        <f>Schedule!G22</f>
        <v>BREMERHAVEN</v>
      </c>
      <c r="H14" s="93" t="str">
        <f>Schedule!H22</f>
        <v>DEBRV</v>
      </c>
      <c r="I14" s="58" t="s">
        <v>59</v>
      </c>
      <c r="J14" s="141" t="s">
        <v>58</v>
      </c>
      <c r="K14" s="142" t="s">
        <v>1</v>
      </c>
      <c r="L14" s="141" t="s">
        <v>1</v>
      </c>
      <c r="M14" s="117" t="s">
        <v>56</v>
      </c>
      <c r="N14" s="141" t="s">
        <v>95</v>
      </c>
      <c r="O14" s="143" t="s">
        <v>1</v>
      </c>
      <c r="P14" s="25"/>
    </row>
  </sheetData>
  <sheetProtection formatColumns="0" formatRows="0" selectLockedCells="1" sort="0" autoFilter="0"/>
  <protectedRanges>
    <protectedRange sqref="K2:P2 L3:M4 N14" name="Range1"/>
    <protectedRange sqref="I3:I4" name="Range1_9_1"/>
    <protectedRange sqref="I14 I2" name="Range1_2_4"/>
  </protectedRanges>
  <autoFilter ref="A1:P14" xr:uid="{689437D9-0936-4D39-8CC0-6D899B928D87}"/>
  <mergeCells count="12">
    <mergeCell ref="O3:O5"/>
    <mergeCell ref="O6:O12"/>
    <mergeCell ref="N10:N11"/>
    <mergeCell ref="L6:L7"/>
    <mergeCell ref="J6:J7"/>
    <mergeCell ref="J10:J11"/>
    <mergeCell ref="L10:L11"/>
    <mergeCell ref="I3:I5"/>
    <mergeCell ref="I6:I12"/>
    <mergeCell ref="M6:M7"/>
    <mergeCell ref="M10:M11"/>
    <mergeCell ref="N6:N7"/>
  </mergeCells>
  <pageMargins left="0.23622047244094491" right="0.23622047244094491" top="0.36" bottom="0.3" header="0.21" footer="0.16"/>
  <pageSetup paperSize="9" scale="5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K19"/>
  <sheetViews>
    <sheetView zoomScale="85" zoomScaleNormal="85" workbookViewId="0">
      <selection activeCell="J19" sqref="J19"/>
    </sheetView>
  </sheetViews>
  <sheetFormatPr defaultColWidth="8.85546875" defaultRowHeight="12.75" x14ac:dyDescent="0.2"/>
  <cols>
    <col min="1" max="1" width="6.140625" style="102" customWidth="1"/>
    <col min="2" max="2" width="13.42578125" style="102" customWidth="1"/>
    <col min="3" max="3" width="8.28515625" style="102" customWidth="1"/>
    <col min="4" max="4" width="10.140625" style="103" customWidth="1"/>
    <col min="5" max="5" width="9.28515625" style="102" bestFit="1" customWidth="1"/>
    <col min="6" max="6" width="9.140625" style="102"/>
    <col min="7" max="7" width="18.85546875" style="104" customWidth="1"/>
    <col min="8" max="8" width="13.5703125" style="102" customWidth="1"/>
    <col min="9" max="11" width="26.7109375" style="4" customWidth="1"/>
  </cols>
  <sheetData>
    <row r="1" spans="1:11" ht="35.25" customHeight="1" x14ac:dyDescent="0.2">
      <c r="A1" s="89" t="s">
        <v>34</v>
      </c>
      <c r="B1" s="89" t="s">
        <v>2</v>
      </c>
      <c r="C1" s="90" t="s">
        <v>3</v>
      </c>
      <c r="D1" s="91" t="s">
        <v>22</v>
      </c>
      <c r="E1" s="91" t="s">
        <v>5</v>
      </c>
      <c r="F1" s="91" t="s">
        <v>6</v>
      </c>
      <c r="G1" s="91" t="s">
        <v>23</v>
      </c>
      <c r="H1" s="91" t="s">
        <v>7</v>
      </c>
      <c r="I1" s="23" t="s">
        <v>25</v>
      </c>
      <c r="J1" s="23" t="s">
        <v>26</v>
      </c>
      <c r="K1" s="23" t="s">
        <v>27</v>
      </c>
    </row>
    <row r="2" spans="1:11" s="5" customFormat="1" ht="30" customHeight="1" x14ac:dyDescent="0.2">
      <c r="A2" s="92">
        <f>Schedule!A5</f>
        <v>1</v>
      </c>
      <c r="B2" s="93">
        <f>Schedule!B5</f>
        <v>45773</v>
      </c>
      <c r="C2" s="94">
        <f>Schedule!C5</f>
        <v>45773</v>
      </c>
      <c r="D2" s="95" t="str">
        <f>Schedule!D5</f>
        <v>B</v>
      </c>
      <c r="E2" s="96">
        <f>Schedule!E5</f>
        <v>0.375</v>
      </c>
      <c r="F2" s="96">
        <f>Schedule!F5</f>
        <v>0.79166666666666663</v>
      </c>
      <c r="G2" s="93" t="str">
        <f>Schedule!G5</f>
        <v>BREMERHAVEN</v>
      </c>
      <c r="H2" s="93" t="str">
        <f>Schedule!H5</f>
        <v>DEBRV</v>
      </c>
      <c r="I2" s="120"/>
      <c r="J2" s="68"/>
      <c r="K2" s="168"/>
    </row>
    <row r="3" spans="1:11" ht="30" customHeight="1" x14ac:dyDescent="0.2">
      <c r="A3" s="97">
        <f>Schedule!A6</f>
        <v>2</v>
      </c>
      <c r="B3" s="98">
        <f>Schedule!B6</f>
        <v>45774</v>
      </c>
      <c r="C3" s="99">
        <f>Schedule!C6</f>
        <v>45774</v>
      </c>
      <c r="D3" s="100" t="str">
        <f>Schedule!D6</f>
        <v>C</v>
      </c>
      <c r="E3" s="101" t="str">
        <f>Schedule!E6</f>
        <v>-</v>
      </c>
      <c r="F3" s="101" t="str">
        <f>Schedule!F6</f>
        <v>-</v>
      </c>
      <c r="G3" s="98" t="str">
        <f>Schedule!G6</f>
        <v>At Sea</v>
      </c>
      <c r="H3" s="98" t="str">
        <f>Schedule!H6</f>
        <v>-</v>
      </c>
      <c r="I3" s="135" t="s">
        <v>265</v>
      </c>
      <c r="J3" s="171" t="s">
        <v>274</v>
      </c>
      <c r="K3" s="120"/>
    </row>
    <row r="4" spans="1:11" ht="30" customHeight="1" x14ac:dyDescent="0.2">
      <c r="A4" s="97">
        <f>Schedule!A7</f>
        <v>3</v>
      </c>
      <c r="B4" s="98">
        <f>Schedule!B7</f>
        <v>45775</v>
      </c>
      <c r="C4" s="99">
        <f>Schedule!C7</f>
        <v>45775</v>
      </c>
      <c r="D4" s="100" t="str">
        <f>Schedule!D7</f>
        <v>B</v>
      </c>
      <c r="E4" s="101">
        <f>Schedule!E7</f>
        <v>0.33333333333333331</v>
      </c>
      <c r="F4" s="101">
        <f>Schedule!F7</f>
        <v>0.75</v>
      </c>
      <c r="G4" s="98" t="str">
        <f>Schedule!G7</f>
        <v>Aberdeen</v>
      </c>
      <c r="H4" s="98" t="str">
        <f>Schedule!H7</f>
        <v>GBABD</v>
      </c>
      <c r="I4" s="131" t="s">
        <v>273</v>
      </c>
      <c r="J4" s="168" t="s">
        <v>267</v>
      </c>
      <c r="K4" s="170" t="s">
        <v>270</v>
      </c>
    </row>
    <row r="5" spans="1:11" ht="30" customHeight="1" x14ac:dyDescent="0.2">
      <c r="A5" s="97">
        <f>Schedule!A8</f>
        <v>4</v>
      </c>
      <c r="B5" s="98">
        <f>Schedule!B8</f>
        <v>45776</v>
      </c>
      <c r="C5" s="99">
        <f>Schedule!C8</f>
        <v>45776</v>
      </c>
      <c r="D5" s="100" t="str">
        <f>Schedule!D8</f>
        <v>B</v>
      </c>
      <c r="E5" s="101">
        <f>Schedule!E8</f>
        <v>0.33333333333333331</v>
      </c>
      <c r="F5" s="101">
        <f>Schedule!F8</f>
        <v>0.83333333333333337</v>
      </c>
      <c r="G5" s="98" t="str">
        <f>Schedule!G8</f>
        <v>Invergordon</v>
      </c>
      <c r="H5" s="98" t="str">
        <f>Schedule!H8</f>
        <v>GBIVG</v>
      </c>
      <c r="I5" s="131"/>
      <c r="J5" s="171" t="s">
        <v>275</v>
      </c>
      <c r="K5" s="171" t="s">
        <v>270</v>
      </c>
    </row>
    <row r="6" spans="1:11" ht="30" customHeight="1" x14ac:dyDescent="0.2">
      <c r="A6" s="97">
        <f>Schedule!A9</f>
        <v>5</v>
      </c>
      <c r="B6" s="98">
        <f>Schedule!B9</f>
        <v>45777</v>
      </c>
      <c r="C6" s="99">
        <f>Schedule!C9</f>
        <v>45777</v>
      </c>
      <c r="D6" s="100" t="str">
        <f>Schedule!D9</f>
        <v>B</v>
      </c>
      <c r="E6" s="101">
        <f>Schedule!E9</f>
        <v>0.33333333333333331</v>
      </c>
      <c r="F6" s="101">
        <f>Schedule!F9</f>
        <v>0.75</v>
      </c>
      <c r="G6" s="98" t="str">
        <f>Schedule!G9</f>
        <v>Kirkwall, Orkney Isles</v>
      </c>
      <c r="H6" s="98" t="str">
        <f>Schedule!H9</f>
        <v>GBKWL</v>
      </c>
      <c r="I6" s="132"/>
      <c r="J6" s="38"/>
      <c r="K6" s="171" t="s">
        <v>270</v>
      </c>
    </row>
    <row r="7" spans="1:11" ht="30" customHeight="1" x14ac:dyDescent="0.2">
      <c r="A7" s="97">
        <f>Schedule!A10</f>
        <v>6</v>
      </c>
      <c r="B7" s="98">
        <f>Schedule!B10</f>
        <v>45778</v>
      </c>
      <c r="C7" s="99">
        <f>Schedule!C10</f>
        <v>45778</v>
      </c>
      <c r="D7" s="100" t="str">
        <f>Schedule!D10</f>
        <v>C</v>
      </c>
      <c r="E7" s="101" t="str">
        <f>Schedule!E10</f>
        <v>-</v>
      </c>
      <c r="F7" s="101" t="str">
        <f>Schedule!F10</f>
        <v>-</v>
      </c>
      <c r="G7" s="98" t="str">
        <f>Schedule!G10</f>
        <v>At Sea</v>
      </c>
      <c r="H7" s="98" t="str">
        <f>Schedule!H10</f>
        <v>-</v>
      </c>
      <c r="I7" s="135" t="s">
        <v>264</v>
      </c>
      <c r="J7" s="168" t="s">
        <v>268</v>
      </c>
      <c r="K7" s="68"/>
    </row>
    <row r="8" spans="1:11" ht="30" customHeight="1" x14ac:dyDescent="0.2">
      <c r="A8" s="97">
        <f>Schedule!A11</f>
        <v>7</v>
      </c>
      <c r="B8" s="98">
        <f>Schedule!B11</f>
        <v>45779</v>
      </c>
      <c r="C8" s="99">
        <f>Schedule!C11</f>
        <v>45779</v>
      </c>
      <c r="D8" s="100" t="str">
        <f>Schedule!D11</f>
        <v>C</v>
      </c>
      <c r="E8" s="101" t="str">
        <f>Schedule!E11</f>
        <v>-</v>
      </c>
      <c r="F8" s="101" t="str">
        <f>Schedule!F11</f>
        <v>-</v>
      </c>
      <c r="G8" s="98" t="str">
        <f>Schedule!G11</f>
        <v>At Sea</v>
      </c>
      <c r="H8" s="98" t="str">
        <f>Schedule!H11</f>
        <v>-</v>
      </c>
      <c r="I8" s="133"/>
      <c r="J8" s="38"/>
      <c r="K8" s="38"/>
    </row>
    <row r="9" spans="1:11" ht="30" customHeight="1" x14ac:dyDescent="0.2">
      <c r="A9" s="97">
        <f>Schedule!A12</f>
        <v>8</v>
      </c>
      <c r="B9" s="98">
        <f>Schedule!B12</f>
        <v>45780</v>
      </c>
      <c r="C9" s="99">
        <f>Schedule!C12</f>
        <v>45780</v>
      </c>
      <c r="D9" s="100" t="str">
        <f>Schedule!D12</f>
        <v>B</v>
      </c>
      <c r="E9" s="101">
        <f>Schedule!E12</f>
        <v>0.33333333333333331</v>
      </c>
      <c r="F9" s="101" t="str">
        <f>Schedule!F12</f>
        <v>-</v>
      </c>
      <c r="G9" s="98" t="str">
        <f>Schedule!G12</f>
        <v>Reykjavik</v>
      </c>
      <c r="H9" s="98" t="str">
        <f>Schedule!H12</f>
        <v>ISREY</v>
      </c>
      <c r="I9" s="134"/>
      <c r="J9" s="52"/>
      <c r="K9" s="171" t="s">
        <v>270</v>
      </c>
    </row>
    <row r="10" spans="1:11" ht="30" customHeight="1" x14ac:dyDescent="0.2">
      <c r="A10" s="97">
        <f>Schedule!A13</f>
        <v>9</v>
      </c>
      <c r="B10" s="98">
        <f>Schedule!B13</f>
        <v>45781</v>
      </c>
      <c r="C10" s="99">
        <f>Schedule!C13</f>
        <v>45781</v>
      </c>
      <c r="D10" s="100" t="str">
        <f>Schedule!D13</f>
        <v>B</v>
      </c>
      <c r="E10" s="101" t="str">
        <f>Schedule!E13</f>
        <v>-</v>
      </c>
      <c r="F10" s="101">
        <f>Schedule!F13</f>
        <v>0.83333333333333337</v>
      </c>
      <c r="G10" s="98" t="str">
        <f>Schedule!G13</f>
        <v>Reykjavik</v>
      </c>
      <c r="H10" s="98" t="str">
        <f>Schedule!H13</f>
        <v>ISREY</v>
      </c>
      <c r="I10" s="54"/>
      <c r="J10" s="38"/>
      <c r="K10" s="38"/>
    </row>
    <row r="11" spans="1:11" ht="30" customHeight="1" x14ac:dyDescent="0.2">
      <c r="A11" s="97">
        <f>Schedule!A14</f>
        <v>10</v>
      </c>
      <c r="B11" s="98">
        <f>Schedule!B14</f>
        <v>45782</v>
      </c>
      <c r="C11" s="99">
        <f>Schedule!C14</f>
        <v>45782</v>
      </c>
      <c r="D11" s="100" t="str">
        <f>Schedule!D14</f>
        <v>A/B</v>
      </c>
      <c r="E11" s="101">
        <f>Schedule!E14</f>
        <v>0.33333333333333331</v>
      </c>
      <c r="F11" s="101">
        <f>Schedule!F14</f>
        <v>0.75</v>
      </c>
      <c r="G11" s="98" t="str">
        <f>Schedule!G14</f>
        <v>Grundarfjordur</v>
      </c>
      <c r="H11" s="98" t="str">
        <f>Schedule!H14</f>
        <v>ISGRF</v>
      </c>
      <c r="I11" s="54"/>
      <c r="J11" s="38"/>
      <c r="K11" s="38"/>
    </row>
    <row r="12" spans="1:11" ht="30" customHeight="1" x14ac:dyDescent="0.2">
      <c r="A12" s="97">
        <f>Schedule!A15</f>
        <v>11</v>
      </c>
      <c r="B12" s="98">
        <f>Schedule!B15</f>
        <v>45783</v>
      </c>
      <c r="C12" s="99">
        <f>Schedule!C15</f>
        <v>45783</v>
      </c>
      <c r="D12" s="100" t="str">
        <f>Schedule!D15</f>
        <v>A/B</v>
      </c>
      <c r="E12" s="101">
        <f>Schedule!E15</f>
        <v>0.33333333333333331</v>
      </c>
      <c r="F12" s="101">
        <f>Schedule!F15</f>
        <v>0.75</v>
      </c>
      <c r="G12" s="98" t="str">
        <f>Schedule!G15</f>
        <v>Isafjordur</v>
      </c>
      <c r="H12" s="98" t="str">
        <f>Schedule!H15</f>
        <v>ISISA</v>
      </c>
      <c r="I12" s="53"/>
      <c r="J12" s="38"/>
      <c r="K12" s="38"/>
    </row>
    <row r="13" spans="1:11" ht="30" customHeight="1" x14ac:dyDescent="0.2">
      <c r="A13" s="97">
        <f>Schedule!A16</f>
        <v>12</v>
      </c>
      <c r="B13" s="98">
        <f>Schedule!B16</f>
        <v>45784</v>
      </c>
      <c r="C13" s="99">
        <f>Schedule!C16</f>
        <v>45784</v>
      </c>
      <c r="D13" s="100" t="str">
        <f>Schedule!D16</f>
        <v>B</v>
      </c>
      <c r="E13" s="101">
        <f>Schedule!E16</f>
        <v>0.5</v>
      </c>
      <c r="F13" s="101" t="str">
        <f>Schedule!F16</f>
        <v>-</v>
      </c>
      <c r="G13" s="98" t="str">
        <f>Schedule!G16</f>
        <v>Akureyri</v>
      </c>
      <c r="H13" s="98" t="str">
        <f>Schedule!H16</f>
        <v>ISAKU</v>
      </c>
      <c r="I13" s="169" t="s">
        <v>271</v>
      </c>
      <c r="J13" s="169" t="s">
        <v>269</v>
      </c>
      <c r="K13" s="38"/>
    </row>
    <row r="14" spans="1:11" ht="30" customHeight="1" x14ac:dyDescent="0.2">
      <c r="A14" s="97">
        <f>Schedule!A17</f>
        <v>13</v>
      </c>
      <c r="B14" s="98">
        <f>Schedule!B17</f>
        <v>45785</v>
      </c>
      <c r="C14" s="99">
        <f>Schedule!C17</f>
        <v>45785</v>
      </c>
      <c r="D14" s="100" t="str">
        <f>Schedule!D17</f>
        <v>B</v>
      </c>
      <c r="E14" s="101" t="str">
        <f>Schedule!E17</f>
        <v>-</v>
      </c>
      <c r="F14" s="101">
        <f>Schedule!F17</f>
        <v>0.58333333333333337</v>
      </c>
      <c r="G14" s="98" t="str">
        <f>Schedule!G17</f>
        <v>Akureyri</v>
      </c>
      <c r="H14" s="98" t="str">
        <f>Schedule!H17</f>
        <v>ISAKU</v>
      </c>
      <c r="I14" s="134"/>
      <c r="J14" s="169"/>
      <c r="K14" s="38"/>
    </row>
    <row r="15" spans="1:11" ht="30" customHeight="1" x14ac:dyDescent="0.2">
      <c r="A15" s="97">
        <f>Schedule!A18</f>
        <v>14</v>
      </c>
      <c r="B15" s="98">
        <f>Schedule!B18</f>
        <v>45786</v>
      </c>
      <c r="C15" s="99">
        <f>Schedule!C18</f>
        <v>45786</v>
      </c>
      <c r="D15" s="100" t="str">
        <f>Schedule!D18</f>
        <v>A/B</v>
      </c>
      <c r="E15" s="101">
        <f>Schedule!E18</f>
        <v>0.375</v>
      </c>
      <c r="F15" s="101">
        <f>Schedule!F18</f>
        <v>0.79166666666666663</v>
      </c>
      <c r="G15" s="98" t="str">
        <f>Schedule!G18</f>
        <v>Seydisfjordur</v>
      </c>
      <c r="H15" s="98" t="str">
        <f>Schedule!H18</f>
        <v>ISSEY</v>
      </c>
      <c r="I15" s="53"/>
      <c r="J15" s="173" t="s">
        <v>272</v>
      </c>
      <c r="K15" s="38"/>
    </row>
    <row r="16" spans="1:11" ht="30" customHeight="1" x14ac:dyDescent="0.2">
      <c r="A16" s="97">
        <f>Schedule!A19</f>
        <v>15</v>
      </c>
      <c r="B16" s="98">
        <f>Schedule!B19</f>
        <v>45787</v>
      </c>
      <c r="C16" s="99">
        <f>Schedule!C19</f>
        <v>45787</v>
      </c>
      <c r="D16" s="100" t="str">
        <f>Schedule!D19</f>
        <v>C</v>
      </c>
      <c r="E16" s="101" t="str">
        <f>Schedule!E19</f>
        <v>-</v>
      </c>
      <c r="F16" s="101" t="str">
        <f>Schedule!F19</f>
        <v>-</v>
      </c>
      <c r="G16" s="98" t="str">
        <f>Schedule!G19</f>
        <v>At Sea</v>
      </c>
      <c r="H16" s="98" t="str">
        <f>Schedule!H19</f>
        <v>-</v>
      </c>
      <c r="I16" s="169" t="s">
        <v>266</v>
      </c>
      <c r="J16" s="173" t="s">
        <v>275</v>
      </c>
      <c r="K16" s="38"/>
    </row>
    <row r="17" spans="1:11" ht="30" customHeight="1" x14ac:dyDescent="0.2">
      <c r="A17" s="97">
        <f>Schedule!A20</f>
        <v>16</v>
      </c>
      <c r="B17" s="98">
        <f>Schedule!B20</f>
        <v>45788</v>
      </c>
      <c r="C17" s="99">
        <f>Schedule!C20</f>
        <v>45788</v>
      </c>
      <c r="D17" s="100" t="str">
        <f>Schedule!D20</f>
        <v>B</v>
      </c>
      <c r="E17" s="101">
        <f>Schedule!E20</f>
        <v>0.33333333333333331</v>
      </c>
      <c r="F17" s="101">
        <f>Schedule!F20</f>
        <v>0.70833333333333337</v>
      </c>
      <c r="G17" s="98" t="str">
        <f>Schedule!G20</f>
        <v>Lerwick, Shetland Isles</v>
      </c>
      <c r="H17" s="98" t="str">
        <f>Schedule!H20</f>
        <v>GBLER</v>
      </c>
      <c r="I17" s="53"/>
      <c r="J17" s="53"/>
      <c r="K17" s="171" t="s">
        <v>270</v>
      </c>
    </row>
    <row r="18" spans="1:11" ht="30" customHeight="1" x14ac:dyDescent="0.2">
      <c r="A18" s="97">
        <f>Schedule!A21</f>
        <v>17</v>
      </c>
      <c r="B18" s="98">
        <f>Schedule!B21</f>
        <v>45789</v>
      </c>
      <c r="C18" s="99">
        <f>Schedule!C21</f>
        <v>45789</v>
      </c>
      <c r="D18" s="100" t="str">
        <f>Schedule!D21</f>
        <v>C</v>
      </c>
      <c r="E18" s="101" t="str">
        <f>Schedule!E21</f>
        <v>-</v>
      </c>
      <c r="F18" s="101" t="str">
        <f>Schedule!F21</f>
        <v>-</v>
      </c>
      <c r="G18" s="98" t="str">
        <f>Schedule!G21</f>
        <v>At Sea</v>
      </c>
      <c r="H18" s="98" t="str">
        <f>Schedule!H21</f>
        <v>-</v>
      </c>
      <c r="I18" s="53"/>
      <c r="J18" s="173" t="s">
        <v>276</v>
      </c>
      <c r="K18" s="38"/>
    </row>
    <row r="19" spans="1:11" s="5" customFormat="1" ht="30" customHeight="1" x14ac:dyDescent="0.2">
      <c r="A19" s="92" t="str">
        <f>Schedule!A22</f>
        <v>-</v>
      </c>
      <c r="B19" s="93">
        <f>Schedule!B22</f>
        <v>45790</v>
      </c>
      <c r="C19" s="94">
        <f>Schedule!C22</f>
        <v>45790</v>
      </c>
      <c r="D19" s="95" t="str">
        <f>Schedule!D22</f>
        <v>B</v>
      </c>
      <c r="E19" s="96">
        <f>Schedule!E22</f>
        <v>0.375</v>
      </c>
      <c r="F19" s="96">
        <f>Schedule!F22</f>
        <v>0.75</v>
      </c>
      <c r="G19" s="93" t="str">
        <f>Schedule!G22</f>
        <v>BREMERHAVEN</v>
      </c>
      <c r="H19" s="93" t="str">
        <f>Schedule!H22</f>
        <v>DEBRV</v>
      </c>
      <c r="I19" s="115"/>
      <c r="J19" s="69"/>
      <c r="K19" s="68"/>
    </row>
  </sheetData>
  <sheetProtection formatColumns="0" formatRows="0" selectLockedCells="1" sort="0" autoFilter="0"/>
  <protectedRanges>
    <protectedRange sqref="I5:K8 I2 I3:J4 K2:K4 J9:K9 I10:K10 I11 J13:J14" name="Range1"/>
    <protectedRange sqref="J2" name="Range1_1"/>
  </protectedRanges>
  <pageMargins left="0.48" right="0.25" top="0.44" bottom="0.47" header="0.3" footer="0.3"/>
  <pageSetup paperSize="9" scale="6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75"/>
  <sheetViews>
    <sheetView zoomScaleNormal="100" workbookViewId="0">
      <selection activeCell="J14" sqref="J14"/>
    </sheetView>
  </sheetViews>
  <sheetFormatPr defaultColWidth="11.42578125" defaultRowHeight="12.75" x14ac:dyDescent="0.2"/>
  <cols>
    <col min="1" max="1" width="3.28515625" style="82" customWidth="1"/>
    <col min="2" max="2" width="10.140625" style="83" bestFit="1" customWidth="1"/>
    <col min="3" max="3" width="5.85546875" style="83" customWidth="1"/>
    <col min="4" max="4" width="4.5703125" style="84" customWidth="1"/>
    <col min="5" max="5" width="7" style="85" bestFit="1" customWidth="1"/>
    <col min="6" max="6" width="7.140625" style="86" bestFit="1" customWidth="1"/>
    <col min="7" max="7" width="17.140625" style="86" bestFit="1" customWidth="1"/>
    <col min="8" max="8" width="9.5703125" style="87" bestFit="1" customWidth="1"/>
    <col min="9" max="9" width="7.7109375" style="7" bestFit="1" customWidth="1"/>
    <col min="10" max="10" width="44.140625" style="7" customWidth="1"/>
    <col min="11" max="11" width="6.7109375" style="7" customWidth="1"/>
    <col min="12" max="12" width="6.7109375" style="14" customWidth="1"/>
    <col min="13" max="13" width="6.7109375" style="26" customWidth="1"/>
    <col min="14" max="15" width="6.7109375" style="9" customWidth="1"/>
    <col min="16" max="16" width="6.7109375" style="19" customWidth="1"/>
    <col min="17" max="20" width="6.7109375" style="8" customWidth="1"/>
    <col min="21" max="21" width="20.5703125" style="8" customWidth="1"/>
    <col min="22" max="22" width="6.7109375" style="16" customWidth="1"/>
    <col min="23" max="23" width="22.42578125" style="7" customWidth="1"/>
    <col min="24" max="24" width="22.28515625" style="7" customWidth="1"/>
    <col min="25" max="16384" width="11.42578125" style="7"/>
  </cols>
  <sheetData>
    <row r="1" spans="1:43" s="37" customFormat="1" ht="24" customHeight="1" x14ac:dyDescent="0.2">
      <c r="A1" s="75" t="s">
        <v>34</v>
      </c>
      <c r="B1" s="75" t="s">
        <v>2</v>
      </c>
      <c r="C1" s="76" t="s">
        <v>3</v>
      </c>
      <c r="D1" s="77" t="s">
        <v>4</v>
      </c>
      <c r="E1" s="78" t="s">
        <v>5</v>
      </c>
      <c r="F1" s="78" t="s">
        <v>6</v>
      </c>
      <c r="G1" s="79" t="s">
        <v>23</v>
      </c>
      <c r="H1" s="79" t="s">
        <v>7</v>
      </c>
      <c r="I1" s="27" t="s">
        <v>8</v>
      </c>
      <c r="J1" s="27" t="s">
        <v>0</v>
      </c>
      <c r="K1" s="28" t="s">
        <v>21</v>
      </c>
      <c r="L1" s="29" t="s">
        <v>10</v>
      </c>
      <c r="M1" s="30" t="s">
        <v>12</v>
      </c>
      <c r="N1" s="30" t="s">
        <v>13</v>
      </c>
      <c r="O1" s="31" t="s">
        <v>9</v>
      </c>
      <c r="P1" s="32" t="s">
        <v>14</v>
      </c>
      <c r="Q1" s="32" t="s">
        <v>15</v>
      </c>
      <c r="R1" s="32" t="s">
        <v>16</v>
      </c>
      <c r="S1" s="32" t="s">
        <v>35</v>
      </c>
      <c r="T1" s="33" t="s">
        <v>17</v>
      </c>
      <c r="U1" s="34" t="s">
        <v>18</v>
      </c>
      <c r="V1" s="35" t="s">
        <v>19</v>
      </c>
      <c r="W1" s="34" t="s">
        <v>20</v>
      </c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</row>
    <row r="2" spans="1:43" ht="24.95" customHeight="1" x14ac:dyDescent="0.2">
      <c r="A2" s="149">
        <f>Schedule!A$7</f>
        <v>3</v>
      </c>
      <c r="B2" s="150">
        <f>Schedule!B7</f>
        <v>45775</v>
      </c>
      <c r="C2" s="151">
        <f>Schedule!C7</f>
        <v>45775</v>
      </c>
      <c r="D2" s="150" t="str">
        <f>Schedule!D7</f>
        <v>B</v>
      </c>
      <c r="E2" s="152">
        <f>Schedule!E7</f>
        <v>0.33333333333333331</v>
      </c>
      <c r="F2" s="152">
        <f>Schedule!F7</f>
        <v>0.75</v>
      </c>
      <c r="G2" s="150" t="str">
        <f>Schedule!G7</f>
        <v>Aberdeen</v>
      </c>
      <c r="H2" s="150" t="str">
        <f>Schedule!H7</f>
        <v>GBABD</v>
      </c>
      <c r="I2" s="50" t="s">
        <v>176</v>
      </c>
      <c r="J2" s="49" t="s">
        <v>178</v>
      </c>
      <c r="K2" s="118">
        <v>59</v>
      </c>
      <c r="L2" s="144">
        <v>0.36805555555555558</v>
      </c>
      <c r="M2" s="46">
        <f>Table1[[#This Row],[Depart]]+Table1[[#This Row],[Dur''n]]</f>
        <v>0.53472222222222221</v>
      </c>
      <c r="N2" s="46">
        <v>0.16666666666666666</v>
      </c>
      <c r="O2" s="70">
        <v>122</v>
      </c>
      <c r="P2" s="73"/>
      <c r="Q2" s="47"/>
      <c r="R2" s="156">
        <v>3</v>
      </c>
      <c r="S2" s="48">
        <v>135</v>
      </c>
      <c r="T2" s="47" t="s">
        <v>1</v>
      </c>
      <c r="U2" s="51"/>
      <c r="V2" s="71" t="s">
        <v>138</v>
      </c>
      <c r="W2" s="49"/>
    </row>
    <row r="3" spans="1:43" ht="24.95" customHeight="1" x14ac:dyDescent="0.2">
      <c r="A3" s="149">
        <f>Schedule!A$7</f>
        <v>3</v>
      </c>
      <c r="B3" s="150">
        <f>Schedule!B$7</f>
        <v>45775</v>
      </c>
      <c r="C3" s="151">
        <f>Schedule!C$7</f>
        <v>45775</v>
      </c>
      <c r="D3" s="150" t="str">
        <f>Schedule!D$7</f>
        <v>B</v>
      </c>
      <c r="E3" s="152">
        <f>Schedule!E$7</f>
        <v>0.33333333333333331</v>
      </c>
      <c r="F3" s="152">
        <f>Schedule!F$7</f>
        <v>0.75</v>
      </c>
      <c r="G3" s="150" t="str">
        <f>Schedule!G$7</f>
        <v>Aberdeen</v>
      </c>
      <c r="H3" s="150" t="str">
        <f>Schedule!H$7</f>
        <v>GBABD</v>
      </c>
      <c r="I3" s="50" t="s">
        <v>139</v>
      </c>
      <c r="J3" s="49" t="s">
        <v>106</v>
      </c>
      <c r="K3" s="118">
        <v>135</v>
      </c>
      <c r="L3" s="144">
        <v>0.38194444444444442</v>
      </c>
      <c r="M3" s="46">
        <f>Table1[[#This Row],[Depart]]+Table1[[#This Row],[Dur''n]]</f>
        <v>0.67361111111111116</v>
      </c>
      <c r="N3" s="46">
        <v>0.29166666666666669</v>
      </c>
      <c r="O3" s="70">
        <v>68</v>
      </c>
      <c r="P3" s="73"/>
      <c r="Q3" s="47"/>
      <c r="R3" s="156">
        <v>2</v>
      </c>
      <c r="S3" s="48">
        <v>90</v>
      </c>
      <c r="T3" s="47" t="s">
        <v>136</v>
      </c>
      <c r="U3" s="51"/>
      <c r="V3" s="71" t="s">
        <v>138</v>
      </c>
      <c r="W3" s="49" t="s">
        <v>256</v>
      </c>
    </row>
    <row r="4" spans="1:43" ht="24.95" customHeight="1" x14ac:dyDescent="0.2">
      <c r="A4" s="149">
        <f>Schedule!A$7</f>
        <v>3</v>
      </c>
      <c r="B4" s="150">
        <f>Schedule!B$7</f>
        <v>45775</v>
      </c>
      <c r="C4" s="151">
        <f>Schedule!C$7</f>
        <v>45775</v>
      </c>
      <c r="D4" s="150" t="str">
        <f>Schedule!D$7</f>
        <v>B</v>
      </c>
      <c r="E4" s="152">
        <f>Schedule!E$7</f>
        <v>0.33333333333333331</v>
      </c>
      <c r="F4" s="152">
        <f>Schedule!F$7</f>
        <v>0.75</v>
      </c>
      <c r="G4" s="150" t="str">
        <f>Schedule!G$7</f>
        <v>Aberdeen</v>
      </c>
      <c r="H4" s="150" t="str">
        <f>Schedule!H$7</f>
        <v>GBABD</v>
      </c>
      <c r="I4" s="50" t="s">
        <v>141</v>
      </c>
      <c r="J4" s="49" t="s">
        <v>107</v>
      </c>
      <c r="K4" s="118">
        <v>75</v>
      </c>
      <c r="L4" s="144">
        <v>0.3888888888888889</v>
      </c>
      <c r="M4" s="46">
        <f>Table1[[#This Row],[Depart]]+Table1[[#This Row],[Dur''n]]</f>
        <v>0.51388888888888884</v>
      </c>
      <c r="N4" s="46">
        <v>0.125</v>
      </c>
      <c r="O4" s="70">
        <v>38</v>
      </c>
      <c r="P4" s="73"/>
      <c r="Q4" s="47"/>
      <c r="R4" s="157">
        <v>1</v>
      </c>
      <c r="S4" s="48">
        <v>45</v>
      </c>
      <c r="T4" s="47" t="s">
        <v>1</v>
      </c>
      <c r="U4" s="51"/>
      <c r="V4" s="71" t="s">
        <v>138</v>
      </c>
      <c r="W4" s="49"/>
    </row>
    <row r="5" spans="1:43" ht="24.95" customHeight="1" x14ac:dyDescent="0.2">
      <c r="A5" s="149">
        <f>Schedule!A$7</f>
        <v>3</v>
      </c>
      <c r="B5" s="150">
        <f>Schedule!B$7</f>
        <v>45775</v>
      </c>
      <c r="C5" s="151">
        <f>Schedule!C$7</f>
        <v>45775</v>
      </c>
      <c r="D5" s="150" t="str">
        <f>Schedule!D$7</f>
        <v>B</v>
      </c>
      <c r="E5" s="152">
        <f>Schedule!E$7</f>
        <v>0.33333333333333331</v>
      </c>
      <c r="F5" s="152">
        <f>Schedule!F$7</f>
        <v>0.75</v>
      </c>
      <c r="G5" s="150" t="str">
        <f>Schedule!G$7</f>
        <v>Aberdeen</v>
      </c>
      <c r="H5" s="150" t="str">
        <f>Schedule!H$7</f>
        <v>GBABD</v>
      </c>
      <c r="I5" s="50" t="s">
        <v>140</v>
      </c>
      <c r="J5" s="49" t="s">
        <v>108</v>
      </c>
      <c r="K5" s="118">
        <v>75</v>
      </c>
      <c r="L5" s="144">
        <v>0.39583333333333331</v>
      </c>
      <c r="M5" s="46">
        <f>Table1[[#This Row],[Depart]]+Table1[[#This Row],[Dur''n]]</f>
        <v>0.5625</v>
      </c>
      <c r="N5" s="46">
        <v>0.16666666666666666</v>
      </c>
      <c r="O5" s="155">
        <v>14</v>
      </c>
      <c r="P5" s="73"/>
      <c r="Q5" s="47"/>
      <c r="R5" s="156">
        <v>0</v>
      </c>
      <c r="S5" s="48">
        <v>45</v>
      </c>
      <c r="T5" s="47" t="s">
        <v>1</v>
      </c>
      <c r="U5" s="121" t="s">
        <v>251</v>
      </c>
      <c r="V5" s="71" t="s">
        <v>138</v>
      </c>
      <c r="W5" s="49"/>
    </row>
    <row r="6" spans="1:43" ht="24.95" customHeight="1" x14ac:dyDescent="0.2">
      <c r="A6" s="149">
        <f>Schedule!A$7</f>
        <v>3</v>
      </c>
      <c r="B6" s="150">
        <f>Schedule!B$7</f>
        <v>45775</v>
      </c>
      <c r="C6" s="151">
        <f>Schedule!C$7</f>
        <v>45775</v>
      </c>
      <c r="D6" s="150" t="str">
        <f>Schedule!D$7</f>
        <v>B</v>
      </c>
      <c r="E6" s="152">
        <f>Schedule!E$7</f>
        <v>0.33333333333333331</v>
      </c>
      <c r="F6" s="152">
        <f>Schedule!F$7</f>
        <v>0.75</v>
      </c>
      <c r="G6" s="150" t="str">
        <f>Schedule!G$7</f>
        <v>Aberdeen</v>
      </c>
      <c r="H6" s="150" t="str">
        <f>Schedule!H$7</f>
        <v>GBABD</v>
      </c>
      <c r="I6" s="50" t="s">
        <v>177</v>
      </c>
      <c r="J6" s="49" t="s">
        <v>179</v>
      </c>
      <c r="K6" s="118">
        <v>59</v>
      </c>
      <c r="L6" s="144">
        <v>0.5625</v>
      </c>
      <c r="M6" s="46">
        <f>Table1[[#This Row],[Depart]]+Table1[[#This Row],[Dur''n]]</f>
        <v>0.72916666666666663</v>
      </c>
      <c r="N6" s="46">
        <v>0.16666666666666666</v>
      </c>
      <c r="O6" s="70">
        <v>122</v>
      </c>
      <c r="P6" s="73"/>
      <c r="Q6" s="47"/>
      <c r="R6" s="156">
        <v>3</v>
      </c>
      <c r="S6" s="48">
        <v>135</v>
      </c>
      <c r="T6" s="47" t="s">
        <v>1</v>
      </c>
      <c r="U6" s="51"/>
      <c r="V6" s="71" t="s">
        <v>138</v>
      </c>
      <c r="W6" s="49"/>
    </row>
    <row r="7" spans="1:43" ht="24.95" customHeight="1" x14ac:dyDescent="0.2">
      <c r="A7" s="149">
        <f>Schedule!A$8</f>
        <v>4</v>
      </c>
      <c r="B7" s="150">
        <f>Schedule!B$8</f>
        <v>45776</v>
      </c>
      <c r="C7" s="151">
        <f>Schedule!C$8</f>
        <v>45776</v>
      </c>
      <c r="D7" s="150" t="str">
        <f>Schedule!D$8</f>
        <v>B</v>
      </c>
      <c r="E7" s="152">
        <f>Schedule!E$8</f>
        <v>0.33333333333333331</v>
      </c>
      <c r="F7" s="152">
        <f>Schedule!F$8</f>
        <v>0.83333333333333337</v>
      </c>
      <c r="G7" s="150" t="str">
        <f>Schedule!G$8</f>
        <v>Invergordon</v>
      </c>
      <c r="H7" s="150" t="str">
        <f>Schedule!H$8</f>
        <v>GBIVG</v>
      </c>
      <c r="I7" s="50" t="s">
        <v>180</v>
      </c>
      <c r="J7" s="49" t="s">
        <v>182</v>
      </c>
      <c r="K7" s="118">
        <v>79</v>
      </c>
      <c r="L7" s="144">
        <v>0.35416666666666669</v>
      </c>
      <c r="M7" s="46">
        <f>Table1[[#This Row],[Depart]]+Table1[[#This Row],[Dur''n]]</f>
        <v>0.54166666666666674</v>
      </c>
      <c r="N7" s="46">
        <v>0.1875</v>
      </c>
      <c r="O7" s="70">
        <v>30</v>
      </c>
      <c r="P7" s="73"/>
      <c r="Q7" s="47"/>
      <c r="R7" s="156">
        <v>1</v>
      </c>
      <c r="S7" s="48">
        <v>45</v>
      </c>
      <c r="T7" s="47"/>
      <c r="U7" s="51"/>
      <c r="V7" s="71" t="s">
        <v>138</v>
      </c>
      <c r="W7" s="49"/>
    </row>
    <row r="8" spans="1:43" ht="24.95" customHeight="1" x14ac:dyDescent="0.2">
      <c r="A8" s="149">
        <f>Schedule!A$8</f>
        <v>4</v>
      </c>
      <c r="B8" s="150">
        <f>Schedule!B$8</f>
        <v>45776</v>
      </c>
      <c r="C8" s="151">
        <f>Schedule!C$8</f>
        <v>45776</v>
      </c>
      <c r="D8" s="150" t="str">
        <f>Schedule!D$8</f>
        <v>B</v>
      </c>
      <c r="E8" s="152">
        <f>Schedule!E$8</f>
        <v>0.33333333333333331</v>
      </c>
      <c r="F8" s="152">
        <f>Schedule!F$8</f>
        <v>0.83333333333333337</v>
      </c>
      <c r="G8" s="150" t="str">
        <f>Schedule!G$8</f>
        <v>Invergordon</v>
      </c>
      <c r="H8" s="150" t="str">
        <f>Schedule!H$8</f>
        <v>GBIVG</v>
      </c>
      <c r="I8" s="50" t="s">
        <v>181</v>
      </c>
      <c r="J8" s="49" t="s">
        <v>183</v>
      </c>
      <c r="K8" s="118">
        <v>79</v>
      </c>
      <c r="L8" s="144">
        <v>0.3611111111111111</v>
      </c>
      <c r="M8" s="46">
        <f>Table1[[#This Row],[Depart]]+Table1[[#This Row],[Dur''n]]</f>
        <v>0.54861111111111116</v>
      </c>
      <c r="N8" s="46">
        <v>0.1875</v>
      </c>
      <c r="O8" s="70">
        <v>25</v>
      </c>
      <c r="P8" s="73"/>
      <c r="Q8" s="47"/>
      <c r="R8" s="156">
        <v>1</v>
      </c>
      <c r="S8" s="48">
        <v>45</v>
      </c>
      <c r="T8" s="47"/>
      <c r="U8" s="51"/>
      <c r="V8" s="71" t="s">
        <v>138</v>
      </c>
      <c r="W8" s="49"/>
    </row>
    <row r="9" spans="1:43" ht="24.95" customHeight="1" x14ac:dyDescent="0.2">
      <c r="A9" s="149">
        <f>Schedule!A$8</f>
        <v>4</v>
      </c>
      <c r="B9" s="150">
        <f>Schedule!B$8</f>
        <v>45776</v>
      </c>
      <c r="C9" s="151">
        <f>Schedule!C$8</f>
        <v>45776</v>
      </c>
      <c r="D9" s="150" t="str">
        <f>Schedule!D$8</f>
        <v>B</v>
      </c>
      <c r="E9" s="152">
        <f>Schedule!E$8</f>
        <v>0.33333333333333331</v>
      </c>
      <c r="F9" s="152">
        <f>Schedule!F$8</f>
        <v>0.83333333333333337</v>
      </c>
      <c r="G9" s="150" t="str">
        <f>Schedule!G$8</f>
        <v>Invergordon</v>
      </c>
      <c r="H9" s="150" t="str">
        <f>Schedule!H$8</f>
        <v>GBIVG</v>
      </c>
      <c r="I9" s="50" t="s">
        <v>142</v>
      </c>
      <c r="J9" s="49" t="s">
        <v>109</v>
      </c>
      <c r="K9" s="118">
        <v>85</v>
      </c>
      <c r="L9" s="144">
        <v>0.3888888888888889</v>
      </c>
      <c r="M9" s="46">
        <f>Table1[[#This Row],[Depart]]+Table1[[#This Row],[Dur''n]]</f>
        <v>0.55555555555555558</v>
      </c>
      <c r="N9" s="46">
        <v>0.16666666666666666</v>
      </c>
      <c r="O9" s="70">
        <v>34</v>
      </c>
      <c r="P9" s="73"/>
      <c r="Q9" s="47"/>
      <c r="R9" s="156">
        <v>1</v>
      </c>
      <c r="S9" s="48">
        <v>45</v>
      </c>
      <c r="T9" s="47"/>
      <c r="U9" s="51"/>
      <c r="V9" s="71" t="s">
        <v>138</v>
      </c>
      <c r="W9" s="49"/>
    </row>
    <row r="10" spans="1:43" ht="24.95" customHeight="1" x14ac:dyDescent="0.2">
      <c r="A10" s="149">
        <f>Schedule!A$8</f>
        <v>4</v>
      </c>
      <c r="B10" s="150">
        <f>Schedule!B$8</f>
        <v>45776</v>
      </c>
      <c r="C10" s="151">
        <f>Schedule!C$8</f>
        <v>45776</v>
      </c>
      <c r="D10" s="150" t="str">
        <f>Schedule!D$8</f>
        <v>B</v>
      </c>
      <c r="E10" s="152">
        <f>Schedule!E$8</f>
        <v>0.33333333333333331</v>
      </c>
      <c r="F10" s="152">
        <f>Schedule!F$8</f>
        <v>0.83333333333333337</v>
      </c>
      <c r="G10" s="150" t="str">
        <f>Schedule!G$8</f>
        <v>Invergordon</v>
      </c>
      <c r="H10" s="150" t="str">
        <f>Schedule!H$8</f>
        <v>GBIVG</v>
      </c>
      <c r="I10" s="50" t="s">
        <v>143</v>
      </c>
      <c r="J10" s="49" t="s">
        <v>110</v>
      </c>
      <c r="K10" s="118">
        <v>85</v>
      </c>
      <c r="L10" s="144">
        <v>0.375</v>
      </c>
      <c r="M10" s="46">
        <f>Table1[[#This Row],[Depart]]+Table1[[#This Row],[Dur''n]]</f>
        <v>0.54166666666666663</v>
      </c>
      <c r="N10" s="46">
        <v>0.16666666666666666</v>
      </c>
      <c r="O10" s="70">
        <v>100</v>
      </c>
      <c r="P10" s="73"/>
      <c r="Q10" s="47"/>
      <c r="R10" s="156">
        <v>3</v>
      </c>
      <c r="S10" s="48">
        <v>135</v>
      </c>
      <c r="T10" s="47"/>
      <c r="U10" s="51"/>
      <c r="V10" s="71"/>
      <c r="W10" s="49"/>
    </row>
    <row r="11" spans="1:43" ht="24.95" customHeight="1" x14ac:dyDescent="0.2">
      <c r="A11" s="149">
        <f>Schedule!A$8</f>
        <v>4</v>
      </c>
      <c r="B11" s="150">
        <f>Schedule!B$8</f>
        <v>45776</v>
      </c>
      <c r="C11" s="151">
        <f>Schedule!C$8</f>
        <v>45776</v>
      </c>
      <c r="D11" s="150" t="str">
        <f>Schedule!D$8</f>
        <v>B</v>
      </c>
      <c r="E11" s="152">
        <f>Schedule!E$8</f>
        <v>0.33333333333333331</v>
      </c>
      <c r="F11" s="152">
        <f>Schedule!F$8</f>
        <v>0.83333333333333337</v>
      </c>
      <c r="G11" s="150" t="str">
        <f>Schedule!G$8</f>
        <v>Invergordon</v>
      </c>
      <c r="H11" s="150" t="str">
        <f>Schedule!H$8</f>
        <v>GBIVG</v>
      </c>
      <c r="I11" s="50" t="s">
        <v>144</v>
      </c>
      <c r="J11" s="49" t="s">
        <v>111</v>
      </c>
      <c r="K11" s="118">
        <v>49</v>
      </c>
      <c r="L11" s="144">
        <v>0.56944444444444442</v>
      </c>
      <c r="M11" s="46">
        <f>Table1[[#This Row],[Depart]]+Table1[[#This Row],[Dur''n]]</f>
        <v>0.73611111111111105</v>
      </c>
      <c r="N11" s="46">
        <v>0.16666666666666666</v>
      </c>
      <c r="O11" s="70">
        <v>35</v>
      </c>
      <c r="P11" s="73"/>
      <c r="Q11" s="47"/>
      <c r="R11" s="156">
        <v>1</v>
      </c>
      <c r="S11" s="48">
        <v>70</v>
      </c>
      <c r="T11" s="47"/>
      <c r="U11" s="51"/>
      <c r="V11" s="71"/>
      <c r="W11" s="49"/>
    </row>
    <row r="12" spans="1:43" ht="24.95" customHeight="1" x14ac:dyDescent="0.2">
      <c r="A12" s="149">
        <f>Schedule!A$8</f>
        <v>4</v>
      </c>
      <c r="B12" s="150">
        <f>Schedule!B$8</f>
        <v>45776</v>
      </c>
      <c r="C12" s="151">
        <f>Schedule!C$8</f>
        <v>45776</v>
      </c>
      <c r="D12" s="150" t="str">
        <f>Schedule!D$8</f>
        <v>B</v>
      </c>
      <c r="E12" s="152">
        <f>Schedule!E$8</f>
        <v>0.33333333333333331</v>
      </c>
      <c r="F12" s="152">
        <f>Schedule!F$8</f>
        <v>0.83333333333333337</v>
      </c>
      <c r="G12" s="150" t="str">
        <f>Schedule!G$8</f>
        <v>Invergordon</v>
      </c>
      <c r="H12" s="150" t="str">
        <f>Schedule!H$8</f>
        <v>GBIVG</v>
      </c>
      <c r="I12" s="50" t="s">
        <v>184</v>
      </c>
      <c r="J12" s="49" t="s">
        <v>186</v>
      </c>
      <c r="K12" s="118">
        <v>59</v>
      </c>
      <c r="L12" s="144">
        <v>0.36805555555555558</v>
      </c>
      <c r="M12" s="46">
        <f>Table1[[#This Row],[Depart]]+Table1[[#This Row],[Dur''n]]</f>
        <v>0.51388888888888895</v>
      </c>
      <c r="N12" s="46">
        <v>0.14583333333333334</v>
      </c>
      <c r="O12" s="70">
        <v>41</v>
      </c>
      <c r="P12" s="73"/>
      <c r="Q12" s="47"/>
      <c r="R12" s="156">
        <v>1</v>
      </c>
      <c r="S12" s="48">
        <v>45</v>
      </c>
      <c r="T12" s="47"/>
      <c r="U12" s="51" t="s">
        <v>192</v>
      </c>
      <c r="V12" s="71"/>
      <c r="W12" s="49"/>
    </row>
    <row r="13" spans="1:43" ht="24.95" customHeight="1" x14ac:dyDescent="0.2">
      <c r="A13" s="149">
        <f>Schedule!A$8</f>
        <v>4</v>
      </c>
      <c r="B13" s="150">
        <f>Schedule!B$8</f>
        <v>45776</v>
      </c>
      <c r="C13" s="151">
        <f>Schedule!C$8</f>
        <v>45776</v>
      </c>
      <c r="D13" s="150" t="str">
        <f>Schedule!D$8</f>
        <v>B</v>
      </c>
      <c r="E13" s="152">
        <f>Schedule!E$8</f>
        <v>0.33333333333333331</v>
      </c>
      <c r="F13" s="152">
        <f>Schedule!F$8</f>
        <v>0.83333333333333337</v>
      </c>
      <c r="G13" s="150" t="str">
        <f>Schedule!G$8</f>
        <v>Invergordon</v>
      </c>
      <c r="H13" s="150" t="str">
        <f>Schedule!H$8</f>
        <v>GBIVG</v>
      </c>
      <c r="I13" s="50" t="s">
        <v>185</v>
      </c>
      <c r="J13" s="49" t="s">
        <v>187</v>
      </c>
      <c r="K13" s="118">
        <v>59</v>
      </c>
      <c r="L13" s="144">
        <v>0.55555555555555558</v>
      </c>
      <c r="M13" s="46">
        <f>Table1[[#This Row],[Depart]]+Table1[[#This Row],[Dur''n]]</f>
        <v>0.70138888888888895</v>
      </c>
      <c r="N13" s="46">
        <v>0.14583333333333334</v>
      </c>
      <c r="O13" s="70">
        <v>41</v>
      </c>
      <c r="P13" s="73"/>
      <c r="Q13" s="47"/>
      <c r="R13" s="156">
        <v>1</v>
      </c>
      <c r="S13" s="48">
        <v>45</v>
      </c>
      <c r="T13" s="47"/>
      <c r="U13" s="51"/>
      <c r="V13" s="71"/>
      <c r="W13" s="49"/>
    </row>
    <row r="14" spans="1:43" ht="24.95" customHeight="1" x14ac:dyDescent="0.2">
      <c r="A14" s="149">
        <f>Schedule!A$8</f>
        <v>4</v>
      </c>
      <c r="B14" s="150">
        <f>Schedule!B$8</f>
        <v>45776</v>
      </c>
      <c r="C14" s="151">
        <f>Schedule!C$8</f>
        <v>45776</v>
      </c>
      <c r="D14" s="150" t="str">
        <f>Schedule!D$8</f>
        <v>B</v>
      </c>
      <c r="E14" s="152">
        <f>Schedule!E$8</f>
        <v>0.33333333333333331</v>
      </c>
      <c r="F14" s="152">
        <f>Schedule!F$8</f>
        <v>0.83333333333333337</v>
      </c>
      <c r="G14" s="150" t="str">
        <f>Schedule!G$8</f>
        <v>Invergordon</v>
      </c>
      <c r="H14" s="150" t="str">
        <f>Schedule!H$8</f>
        <v>GBIVG</v>
      </c>
      <c r="I14" s="50" t="s">
        <v>188</v>
      </c>
      <c r="J14" s="49" t="s">
        <v>190</v>
      </c>
      <c r="K14" s="118">
        <v>59</v>
      </c>
      <c r="L14" s="144">
        <v>0.39583333333333331</v>
      </c>
      <c r="M14" s="46">
        <f>Table1[[#This Row],[Depart]]+Table1[[#This Row],[Dur''n]]</f>
        <v>0.52083333333333326</v>
      </c>
      <c r="N14" s="46">
        <v>0.125</v>
      </c>
      <c r="O14" s="70">
        <v>85</v>
      </c>
      <c r="P14" s="73"/>
      <c r="Q14" s="47"/>
      <c r="R14" s="156">
        <v>2</v>
      </c>
      <c r="S14" s="48">
        <v>90</v>
      </c>
      <c r="T14" s="47"/>
      <c r="U14" s="51" t="s">
        <v>192</v>
      </c>
      <c r="V14" s="71"/>
      <c r="W14" s="49"/>
    </row>
    <row r="15" spans="1:43" ht="24.95" customHeight="1" x14ac:dyDescent="0.2">
      <c r="A15" s="149">
        <f>Schedule!A$8</f>
        <v>4</v>
      </c>
      <c r="B15" s="150">
        <f>Schedule!B$8</f>
        <v>45776</v>
      </c>
      <c r="C15" s="151">
        <f>Schedule!C$8</f>
        <v>45776</v>
      </c>
      <c r="D15" s="150" t="str">
        <f>Schedule!D$8</f>
        <v>B</v>
      </c>
      <c r="E15" s="152">
        <f>Schedule!E$8</f>
        <v>0.33333333333333331</v>
      </c>
      <c r="F15" s="152">
        <f>Schedule!F$8</f>
        <v>0.83333333333333337</v>
      </c>
      <c r="G15" s="150" t="str">
        <f>Schedule!G$8</f>
        <v>Invergordon</v>
      </c>
      <c r="H15" s="150" t="str">
        <f>Schedule!H$8</f>
        <v>GBIVG</v>
      </c>
      <c r="I15" s="50" t="s">
        <v>189</v>
      </c>
      <c r="J15" s="49" t="s">
        <v>191</v>
      </c>
      <c r="K15" s="118">
        <v>59</v>
      </c>
      <c r="L15" s="144">
        <v>0.5625</v>
      </c>
      <c r="M15" s="46">
        <f>Table1[[#This Row],[Depart]]+Table1[[#This Row],[Dur''n]]</f>
        <v>0.6875</v>
      </c>
      <c r="N15" s="46">
        <v>0.125</v>
      </c>
      <c r="O15" s="70">
        <v>90</v>
      </c>
      <c r="P15" s="73"/>
      <c r="Q15" s="47"/>
      <c r="R15" s="156">
        <v>2</v>
      </c>
      <c r="S15" s="48">
        <v>90</v>
      </c>
      <c r="T15" s="47"/>
      <c r="U15" s="51"/>
      <c r="V15" s="71"/>
      <c r="W15" s="49"/>
    </row>
    <row r="16" spans="1:43" ht="24.95" customHeight="1" x14ac:dyDescent="0.2">
      <c r="A16" s="149">
        <f>Schedule!A$9</f>
        <v>5</v>
      </c>
      <c r="B16" s="150">
        <f>Schedule!B$9</f>
        <v>45777</v>
      </c>
      <c r="C16" s="151">
        <f>Schedule!C$9</f>
        <v>45777</v>
      </c>
      <c r="D16" s="150" t="str">
        <f>Schedule!D$9</f>
        <v>B</v>
      </c>
      <c r="E16" s="152">
        <f>Schedule!E$9</f>
        <v>0.33333333333333331</v>
      </c>
      <c r="F16" s="152">
        <f>Schedule!F$9</f>
        <v>0.75</v>
      </c>
      <c r="G16" s="150" t="str">
        <f>Schedule!G$9</f>
        <v>Kirkwall, Orkney Isles</v>
      </c>
      <c r="H16" s="150" t="str">
        <f>Schedule!H$9</f>
        <v>GBKWL</v>
      </c>
      <c r="I16" s="50" t="s">
        <v>252</v>
      </c>
      <c r="J16" s="49" t="s">
        <v>253</v>
      </c>
      <c r="K16" s="118">
        <v>89</v>
      </c>
      <c r="L16" s="144">
        <v>0.375</v>
      </c>
      <c r="M16" s="46">
        <f>Table1[[#This Row],[Depart]]+Table1[[#This Row],[Dur''n]]</f>
        <v>0.52083333333333337</v>
      </c>
      <c r="N16" s="46">
        <v>0.14583333333333334</v>
      </c>
      <c r="O16" s="70">
        <v>42</v>
      </c>
      <c r="P16" s="73"/>
      <c r="Q16" s="47"/>
      <c r="R16" s="156">
        <v>1</v>
      </c>
      <c r="S16" s="48">
        <v>45</v>
      </c>
      <c r="T16" s="47"/>
      <c r="U16" s="51"/>
      <c r="V16" s="71" t="s">
        <v>138</v>
      </c>
      <c r="W16" s="49"/>
    </row>
    <row r="17" spans="1:23" ht="24.95" customHeight="1" x14ac:dyDescent="0.2">
      <c r="A17" s="149">
        <f>Schedule!A$9</f>
        <v>5</v>
      </c>
      <c r="B17" s="150">
        <f>Schedule!B$9</f>
        <v>45777</v>
      </c>
      <c r="C17" s="151">
        <f>Schedule!C$9</f>
        <v>45777</v>
      </c>
      <c r="D17" s="150" t="str">
        <f>Schedule!D$9</f>
        <v>B</v>
      </c>
      <c r="E17" s="152">
        <f>Schedule!E$9</f>
        <v>0.33333333333333331</v>
      </c>
      <c r="F17" s="152">
        <f>Schedule!F$9</f>
        <v>0.75</v>
      </c>
      <c r="G17" s="150" t="str">
        <f>Schedule!G$9</f>
        <v>Kirkwall, Orkney Isles</v>
      </c>
      <c r="H17" s="150" t="str">
        <f>Schedule!H$9</f>
        <v>GBKWL</v>
      </c>
      <c r="I17" s="50" t="s">
        <v>193</v>
      </c>
      <c r="J17" s="49" t="s">
        <v>195</v>
      </c>
      <c r="K17" s="118">
        <v>69</v>
      </c>
      <c r="L17" s="144">
        <v>0.3888888888888889</v>
      </c>
      <c r="M17" s="46">
        <f>Table1[[#This Row],[Depart]]+Table1[[#This Row],[Dur''n]]</f>
        <v>0.49305555555555558</v>
      </c>
      <c r="N17" s="46">
        <v>0.10416666666666667</v>
      </c>
      <c r="O17" s="70">
        <v>60</v>
      </c>
      <c r="P17" s="73"/>
      <c r="Q17" s="47"/>
      <c r="R17" s="156">
        <v>2</v>
      </c>
      <c r="S17" s="48">
        <v>90</v>
      </c>
      <c r="T17" s="47"/>
      <c r="U17" s="51" t="s">
        <v>192</v>
      </c>
      <c r="V17" s="71"/>
      <c r="W17" s="49"/>
    </row>
    <row r="18" spans="1:23" ht="24.95" customHeight="1" x14ac:dyDescent="0.2">
      <c r="A18" s="149">
        <f>Schedule!A$9</f>
        <v>5</v>
      </c>
      <c r="B18" s="150">
        <f>Schedule!B$9</f>
        <v>45777</v>
      </c>
      <c r="C18" s="151">
        <f>Schedule!C$9</f>
        <v>45777</v>
      </c>
      <c r="D18" s="150" t="str">
        <f>Schedule!D$9</f>
        <v>B</v>
      </c>
      <c r="E18" s="152">
        <f>Schedule!E$9</f>
        <v>0.33333333333333331</v>
      </c>
      <c r="F18" s="152">
        <f>Schedule!F$9</f>
        <v>0.75</v>
      </c>
      <c r="G18" s="150" t="str">
        <f>Schedule!G$9</f>
        <v>Kirkwall, Orkney Isles</v>
      </c>
      <c r="H18" s="150" t="str">
        <f>Schedule!H$9</f>
        <v>GBKWL</v>
      </c>
      <c r="I18" s="50" t="s">
        <v>194</v>
      </c>
      <c r="J18" s="49" t="s">
        <v>196</v>
      </c>
      <c r="K18" s="118">
        <v>69</v>
      </c>
      <c r="L18" s="144">
        <v>0.5625</v>
      </c>
      <c r="M18" s="46">
        <f>Table1[[#This Row],[Depart]]+Table1[[#This Row],[Dur''n]]</f>
        <v>0.66666666666666663</v>
      </c>
      <c r="N18" s="46">
        <v>0.10416666666666667</v>
      </c>
      <c r="O18" s="70">
        <v>32</v>
      </c>
      <c r="P18" s="73"/>
      <c r="Q18" s="47"/>
      <c r="R18" s="156">
        <v>1</v>
      </c>
      <c r="S18" s="48">
        <v>45</v>
      </c>
      <c r="T18" s="47"/>
      <c r="U18" s="51"/>
      <c r="V18" s="71"/>
      <c r="W18" s="49"/>
    </row>
    <row r="19" spans="1:23" ht="24.95" customHeight="1" x14ac:dyDescent="0.2">
      <c r="A19" s="149">
        <f>Schedule!A$9</f>
        <v>5</v>
      </c>
      <c r="B19" s="150">
        <f>Schedule!B$9</f>
        <v>45777</v>
      </c>
      <c r="C19" s="151">
        <f>Schedule!C$9</f>
        <v>45777</v>
      </c>
      <c r="D19" s="150" t="str">
        <f>Schedule!D$9</f>
        <v>B</v>
      </c>
      <c r="E19" s="152">
        <f>Schedule!E$9</f>
        <v>0.33333333333333331</v>
      </c>
      <c r="F19" s="152">
        <f>Schedule!F$9</f>
        <v>0.75</v>
      </c>
      <c r="G19" s="150" t="str">
        <f>Schedule!G$9</f>
        <v>Kirkwall, Orkney Isles</v>
      </c>
      <c r="H19" s="150" t="str">
        <f>Schedule!H$9</f>
        <v>GBKWL</v>
      </c>
      <c r="I19" s="50" t="s">
        <v>201</v>
      </c>
      <c r="J19" s="49" t="s">
        <v>203</v>
      </c>
      <c r="K19" s="118">
        <v>49</v>
      </c>
      <c r="L19" s="144">
        <v>0.39583333333333331</v>
      </c>
      <c r="M19" s="46">
        <f>Table1[[#This Row],[Depart]]+Table1[[#This Row],[Dur''n]]</f>
        <v>0.5</v>
      </c>
      <c r="N19" s="46">
        <v>0.10416666666666667</v>
      </c>
      <c r="O19" s="70">
        <v>60</v>
      </c>
      <c r="P19" s="73"/>
      <c r="Q19" s="47"/>
      <c r="R19" s="156">
        <v>3</v>
      </c>
      <c r="S19" s="48">
        <v>72</v>
      </c>
      <c r="T19" s="47"/>
      <c r="U19" s="51" t="s">
        <v>31</v>
      </c>
      <c r="V19" s="71" t="s">
        <v>138</v>
      </c>
      <c r="W19" s="49"/>
    </row>
    <row r="20" spans="1:23" ht="24.95" customHeight="1" x14ac:dyDescent="0.2">
      <c r="A20" s="149">
        <f>Schedule!A$9</f>
        <v>5</v>
      </c>
      <c r="B20" s="150">
        <f>Schedule!B$9</f>
        <v>45777</v>
      </c>
      <c r="C20" s="151">
        <f>Schedule!C$9</f>
        <v>45777</v>
      </c>
      <c r="D20" s="150" t="str">
        <f>Schedule!D$9</f>
        <v>B</v>
      </c>
      <c r="E20" s="152">
        <f>Schedule!E$9</f>
        <v>0.33333333333333331</v>
      </c>
      <c r="F20" s="152">
        <f>Schedule!F$9</f>
        <v>0.75</v>
      </c>
      <c r="G20" s="150" t="str">
        <f>Schedule!G$9</f>
        <v>Kirkwall, Orkney Isles</v>
      </c>
      <c r="H20" s="150" t="str">
        <f>Schedule!H$9</f>
        <v>GBKWL</v>
      </c>
      <c r="I20" s="50" t="s">
        <v>202</v>
      </c>
      <c r="J20" s="49" t="s">
        <v>204</v>
      </c>
      <c r="K20" s="118">
        <v>49</v>
      </c>
      <c r="L20" s="144">
        <v>0.56944444444444442</v>
      </c>
      <c r="M20" s="46">
        <f>Table1[[#This Row],[Depart]]+Table1[[#This Row],[Dur''n]]</f>
        <v>0.67361111111111105</v>
      </c>
      <c r="N20" s="46">
        <v>0.10416666666666667</v>
      </c>
      <c r="O20" s="70">
        <v>67</v>
      </c>
      <c r="P20" s="73"/>
      <c r="Q20" s="47"/>
      <c r="R20" s="156">
        <v>3</v>
      </c>
      <c r="S20" s="48">
        <v>72</v>
      </c>
      <c r="T20" s="47"/>
      <c r="U20" s="51" t="s">
        <v>31</v>
      </c>
      <c r="V20" s="71" t="s">
        <v>138</v>
      </c>
      <c r="W20" s="49"/>
    </row>
    <row r="21" spans="1:23" ht="24.95" customHeight="1" x14ac:dyDescent="0.2">
      <c r="A21" s="149">
        <f>Schedule!A$9</f>
        <v>5</v>
      </c>
      <c r="B21" s="150">
        <f>Schedule!B$9</f>
        <v>45777</v>
      </c>
      <c r="C21" s="151">
        <f>Schedule!C$9</f>
        <v>45777</v>
      </c>
      <c r="D21" s="150" t="str">
        <f>Schedule!D$9</f>
        <v>B</v>
      </c>
      <c r="E21" s="152">
        <f>Schedule!E$9</f>
        <v>0.33333333333333331</v>
      </c>
      <c r="F21" s="152">
        <f>Schedule!F$9</f>
        <v>0.75</v>
      </c>
      <c r="G21" s="150" t="str">
        <f>Schedule!G$9</f>
        <v>Kirkwall, Orkney Isles</v>
      </c>
      <c r="H21" s="150" t="str">
        <f>Schedule!H$9</f>
        <v>GBKWL</v>
      </c>
      <c r="I21" s="50" t="s">
        <v>197</v>
      </c>
      <c r="J21" s="49" t="s">
        <v>199</v>
      </c>
      <c r="K21" s="118">
        <v>79</v>
      </c>
      <c r="L21" s="144">
        <v>0.38194444444444442</v>
      </c>
      <c r="M21" s="46">
        <f>Table1[[#This Row],[Depart]]+Table1[[#This Row],[Dur''n]]</f>
        <v>0.46527777777777773</v>
      </c>
      <c r="N21" s="46">
        <v>8.3333333333333329E-2</v>
      </c>
      <c r="O21" s="70">
        <v>31</v>
      </c>
      <c r="P21" s="73"/>
      <c r="Q21" s="47"/>
      <c r="R21" s="156">
        <v>1</v>
      </c>
      <c r="S21" s="119">
        <v>45</v>
      </c>
      <c r="T21" s="47"/>
      <c r="U21" s="51" t="s">
        <v>192</v>
      </c>
      <c r="V21" s="71"/>
      <c r="W21" s="49"/>
    </row>
    <row r="22" spans="1:23" ht="24.95" customHeight="1" x14ac:dyDescent="0.2">
      <c r="A22" s="149">
        <f>Schedule!A$9</f>
        <v>5</v>
      </c>
      <c r="B22" s="150">
        <f>Schedule!B$9</f>
        <v>45777</v>
      </c>
      <c r="C22" s="151">
        <f>Schedule!C$9</f>
        <v>45777</v>
      </c>
      <c r="D22" s="150" t="str">
        <f>Schedule!D$9</f>
        <v>B</v>
      </c>
      <c r="E22" s="152">
        <f>Schedule!E$9</f>
        <v>0.33333333333333331</v>
      </c>
      <c r="F22" s="152">
        <f>Schedule!F$9</f>
        <v>0.75</v>
      </c>
      <c r="G22" s="150" t="str">
        <f>Schedule!G$9</f>
        <v>Kirkwall, Orkney Isles</v>
      </c>
      <c r="H22" s="150" t="str">
        <f>Schedule!H$9</f>
        <v>GBKWL</v>
      </c>
      <c r="I22" s="50" t="s">
        <v>198</v>
      </c>
      <c r="J22" s="49" t="s">
        <v>200</v>
      </c>
      <c r="K22" s="118">
        <v>79</v>
      </c>
      <c r="L22" s="144">
        <v>0.55555555555555558</v>
      </c>
      <c r="M22" s="46">
        <f>Table1[[#This Row],[Depart]]+Table1[[#This Row],[Dur''n]]</f>
        <v>0.63888888888888895</v>
      </c>
      <c r="N22" s="46">
        <v>8.3333333333333329E-2</v>
      </c>
      <c r="O22" s="70">
        <v>62</v>
      </c>
      <c r="P22" s="73"/>
      <c r="Q22" s="47"/>
      <c r="R22" s="156">
        <v>2</v>
      </c>
      <c r="S22" s="119">
        <v>90</v>
      </c>
      <c r="T22" s="47"/>
      <c r="U22" s="51"/>
      <c r="V22" s="71"/>
      <c r="W22" s="49"/>
    </row>
    <row r="23" spans="1:23" ht="24.95" customHeight="1" x14ac:dyDescent="0.2">
      <c r="A23" s="149">
        <f>Schedule!A$12</f>
        <v>8</v>
      </c>
      <c r="B23" s="150">
        <f>Schedule!B$12</f>
        <v>45780</v>
      </c>
      <c r="C23" s="151">
        <f>Schedule!C$12</f>
        <v>45780</v>
      </c>
      <c r="D23" s="150" t="str">
        <f>Schedule!D$12</f>
        <v>B</v>
      </c>
      <c r="E23" s="152">
        <f>Schedule!E$12</f>
        <v>0.33333333333333331</v>
      </c>
      <c r="F23" s="152" t="str">
        <f>Schedule!F$12</f>
        <v>-</v>
      </c>
      <c r="G23" s="150" t="str">
        <f>Schedule!G$12</f>
        <v>Reykjavik</v>
      </c>
      <c r="H23" s="150" t="str">
        <f>Schedule!H$12</f>
        <v>ISREY</v>
      </c>
      <c r="I23" s="50" t="s">
        <v>145</v>
      </c>
      <c r="J23" s="49" t="s">
        <v>116</v>
      </c>
      <c r="K23" s="118">
        <v>439</v>
      </c>
      <c r="L23" s="144">
        <v>0.36458333333333331</v>
      </c>
      <c r="M23" s="46">
        <f>Table1[[#This Row],[Depart]]+Table1[[#This Row],[Dur''n]]</f>
        <v>0.76041666666666663</v>
      </c>
      <c r="N23" s="46">
        <v>0.39583333333333331</v>
      </c>
      <c r="O23" s="70">
        <v>45</v>
      </c>
      <c r="P23" s="73"/>
      <c r="Q23" s="47"/>
      <c r="R23" s="156">
        <v>1</v>
      </c>
      <c r="S23" s="48">
        <v>45</v>
      </c>
      <c r="T23" s="47" t="s">
        <v>137</v>
      </c>
      <c r="U23" s="51"/>
      <c r="V23" s="71" t="s">
        <v>138</v>
      </c>
      <c r="W23" s="49"/>
    </row>
    <row r="24" spans="1:23" ht="24.95" customHeight="1" x14ac:dyDescent="0.2">
      <c r="A24" s="149">
        <f>Schedule!A$12</f>
        <v>8</v>
      </c>
      <c r="B24" s="150">
        <f>Schedule!B$12</f>
        <v>45780</v>
      </c>
      <c r="C24" s="151">
        <f>Schedule!C$12</f>
        <v>45780</v>
      </c>
      <c r="D24" s="150" t="str">
        <f>Schedule!D$12</f>
        <v>B</v>
      </c>
      <c r="E24" s="152">
        <f>Schedule!E$12</f>
        <v>0.33333333333333331</v>
      </c>
      <c r="F24" s="152" t="str">
        <f>Schedule!F$12</f>
        <v>-</v>
      </c>
      <c r="G24" s="150" t="str">
        <f>Schedule!G$12</f>
        <v>Reykjavik</v>
      </c>
      <c r="H24" s="150" t="str">
        <f>Schedule!H$12</f>
        <v>ISREY</v>
      </c>
      <c r="I24" s="50" t="s">
        <v>146</v>
      </c>
      <c r="J24" s="49" t="s">
        <v>112</v>
      </c>
      <c r="K24" s="118">
        <v>185</v>
      </c>
      <c r="L24" s="144">
        <v>0.375</v>
      </c>
      <c r="M24" s="46">
        <f>Table1[[#This Row],[Depart]]+Table1[[#This Row],[Dur''n]]</f>
        <v>0.70833333333333326</v>
      </c>
      <c r="N24" s="46">
        <v>0.33333333333333331</v>
      </c>
      <c r="O24" s="70">
        <v>145</v>
      </c>
      <c r="P24" s="73"/>
      <c r="Q24" s="47"/>
      <c r="R24" s="156">
        <v>3</v>
      </c>
      <c r="S24" s="48">
        <v>150</v>
      </c>
      <c r="T24" s="47" t="s">
        <v>137</v>
      </c>
      <c r="U24" s="51"/>
      <c r="V24" s="71"/>
      <c r="W24" s="49"/>
    </row>
    <row r="25" spans="1:23" ht="24.95" customHeight="1" x14ac:dyDescent="0.2">
      <c r="A25" s="149">
        <f>Schedule!A$12</f>
        <v>8</v>
      </c>
      <c r="B25" s="150">
        <f>Schedule!B$12</f>
        <v>45780</v>
      </c>
      <c r="C25" s="151">
        <f>Schedule!C$12</f>
        <v>45780</v>
      </c>
      <c r="D25" s="150" t="str">
        <f>Schedule!D$12</f>
        <v>B</v>
      </c>
      <c r="E25" s="152">
        <f>Schedule!E$12</f>
        <v>0.33333333333333331</v>
      </c>
      <c r="F25" s="152" t="str">
        <f>Schedule!F$12</f>
        <v>-</v>
      </c>
      <c r="G25" s="150" t="str">
        <f>Schedule!G$12</f>
        <v>Reykjavik</v>
      </c>
      <c r="H25" s="150" t="str">
        <f>Schedule!H$12</f>
        <v>ISREY</v>
      </c>
      <c r="I25" s="50" t="s">
        <v>147</v>
      </c>
      <c r="J25" s="49" t="s">
        <v>113</v>
      </c>
      <c r="K25" s="118">
        <v>199</v>
      </c>
      <c r="L25" s="144">
        <v>0.35416666666666669</v>
      </c>
      <c r="M25" s="46">
        <f>Table1[[#This Row],[Depart]]+Table1[[#This Row],[Dur''n]]</f>
        <v>0.52083333333333337</v>
      </c>
      <c r="N25" s="46">
        <v>0.16666666666666666</v>
      </c>
      <c r="O25" s="70">
        <v>31</v>
      </c>
      <c r="P25" s="73"/>
      <c r="Q25" s="47"/>
      <c r="R25" s="156">
        <v>1</v>
      </c>
      <c r="S25" s="48">
        <v>50</v>
      </c>
      <c r="T25" s="47"/>
      <c r="U25" s="51"/>
      <c r="V25" s="71"/>
      <c r="W25" s="49"/>
    </row>
    <row r="26" spans="1:23" ht="24.95" customHeight="1" x14ac:dyDescent="0.2">
      <c r="A26" s="149">
        <f>Schedule!A$12</f>
        <v>8</v>
      </c>
      <c r="B26" s="150">
        <f>Schedule!B$12</f>
        <v>45780</v>
      </c>
      <c r="C26" s="151">
        <f>Schedule!C$12</f>
        <v>45780</v>
      </c>
      <c r="D26" s="150" t="str">
        <f>Schedule!D$12</f>
        <v>B</v>
      </c>
      <c r="E26" s="152">
        <f>Schedule!E$12</f>
        <v>0.33333333333333331</v>
      </c>
      <c r="F26" s="152" t="str">
        <f>Schedule!F$12</f>
        <v>-</v>
      </c>
      <c r="G26" s="150" t="str">
        <f>Schedule!G$12</f>
        <v>Reykjavik</v>
      </c>
      <c r="H26" s="150" t="str">
        <f>Schedule!H$12</f>
        <v>ISREY</v>
      </c>
      <c r="I26" s="50" t="s">
        <v>148</v>
      </c>
      <c r="J26" s="49" t="s">
        <v>115</v>
      </c>
      <c r="K26" s="118">
        <v>149</v>
      </c>
      <c r="L26" s="144">
        <v>0.35416666666666669</v>
      </c>
      <c r="M26" s="46">
        <f>Table1[[#This Row],[Depart]]+Table1[[#This Row],[Dur''n]]</f>
        <v>0.52083333333333337</v>
      </c>
      <c r="N26" s="46">
        <v>0.16666666666666666</v>
      </c>
      <c r="O26" s="70">
        <v>15</v>
      </c>
      <c r="P26" s="73"/>
      <c r="Q26" s="47"/>
      <c r="R26" s="156">
        <v>1</v>
      </c>
      <c r="S26" s="48">
        <v>100</v>
      </c>
      <c r="T26" s="47"/>
      <c r="U26" s="51"/>
      <c r="V26" s="71"/>
      <c r="W26" s="49"/>
    </row>
    <row r="27" spans="1:23" ht="24.95" customHeight="1" x14ac:dyDescent="0.2">
      <c r="A27" s="149">
        <f>Schedule!A$12</f>
        <v>8</v>
      </c>
      <c r="B27" s="150">
        <f>Schedule!B$12</f>
        <v>45780</v>
      </c>
      <c r="C27" s="151">
        <f>Schedule!C$12</f>
        <v>45780</v>
      </c>
      <c r="D27" s="150" t="str">
        <f>Schedule!D$12</f>
        <v>B</v>
      </c>
      <c r="E27" s="152">
        <f>Schedule!E$12</f>
        <v>0.33333333333333331</v>
      </c>
      <c r="F27" s="152" t="str">
        <f>Schedule!F$12</f>
        <v>-</v>
      </c>
      <c r="G27" s="150" t="str">
        <f>Schedule!G$12</f>
        <v>Reykjavik</v>
      </c>
      <c r="H27" s="150" t="str">
        <f>Schedule!H$12</f>
        <v>ISREY</v>
      </c>
      <c r="I27" s="50" t="s">
        <v>164</v>
      </c>
      <c r="J27" s="49" t="s">
        <v>117</v>
      </c>
      <c r="K27" s="118">
        <v>239</v>
      </c>
      <c r="L27" s="144">
        <v>0.40625</v>
      </c>
      <c r="M27" s="46">
        <f>Table1[[#This Row],[Depart]]+Table1[[#This Row],[Dur''n]]</f>
        <v>0.57291666666666663</v>
      </c>
      <c r="N27" s="46">
        <v>0.16666666666666666</v>
      </c>
      <c r="O27" s="155">
        <v>13</v>
      </c>
      <c r="P27" s="73"/>
      <c r="Q27" s="47"/>
      <c r="R27" s="156">
        <v>0</v>
      </c>
      <c r="S27" s="147">
        <v>50</v>
      </c>
      <c r="T27" s="47"/>
      <c r="U27" s="121" t="s">
        <v>254</v>
      </c>
      <c r="V27" s="71"/>
      <c r="W27" s="49"/>
    </row>
    <row r="28" spans="1:23" ht="24.95" customHeight="1" x14ac:dyDescent="0.2">
      <c r="A28" s="149">
        <f>Schedule!A$12</f>
        <v>8</v>
      </c>
      <c r="B28" s="150">
        <f>Schedule!B$12</f>
        <v>45780</v>
      </c>
      <c r="C28" s="151">
        <f>Schedule!C$12</f>
        <v>45780</v>
      </c>
      <c r="D28" s="150" t="str">
        <f>Schedule!D$12</f>
        <v>B</v>
      </c>
      <c r="E28" s="152">
        <f>Schedule!E$12</f>
        <v>0.33333333333333331</v>
      </c>
      <c r="F28" s="152" t="str">
        <f>Schedule!F$12</f>
        <v>-</v>
      </c>
      <c r="G28" s="150" t="str">
        <f>Schedule!G$12</f>
        <v>Reykjavik</v>
      </c>
      <c r="H28" s="150" t="str">
        <f>Schedule!H$12</f>
        <v>ISREY</v>
      </c>
      <c r="I28" s="50" t="s">
        <v>165</v>
      </c>
      <c r="J28" s="49" t="s">
        <v>118</v>
      </c>
      <c r="K28" s="118">
        <v>99</v>
      </c>
      <c r="L28" s="144">
        <v>0.36458333333333331</v>
      </c>
      <c r="M28" s="46">
        <f>Table1[[#This Row],[Depart]]+Table1[[#This Row],[Dur''n]]</f>
        <v>0.53125</v>
      </c>
      <c r="N28" s="46">
        <v>0.16666666666666666</v>
      </c>
      <c r="O28" s="70">
        <v>86</v>
      </c>
      <c r="P28" s="73"/>
      <c r="Q28" s="47"/>
      <c r="R28" s="156">
        <v>2</v>
      </c>
      <c r="S28" s="48">
        <v>100</v>
      </c>
      <c r="T28" s="47"/>
      <c r="U28" s="51"/>
      <c r="V28" s="71"/>
      <c r="W28" s="49"/>
    </row>
    <row r="29" spans="1:23" ht="24.95" customHeight="1" x14ac:dyDescent="0.2">
      <c r="A29" s="149">
        <f>Schedule!A$12</f>
        <v>8</v>
      </c>
      <c r="B29" s="150">
        <f>Schedule!B$12</f>
        <v>45780</v>
      </c>
      <c r="C29" s="151">
        <f>Schedule!C$12</f>
        <v>45780</v>
      </c>
      <c r="D29" s="150" t="str">
        <f>Schedule!D$12</f>
        <v>B</v>
      </c>
      <c r="E29" s="152">
        <f>Schedule!E$12</f>
        <v>0.33333333333333331</v>
      </c>
      <c r="F29" s="152" t="str">
        <f>Schedule!F$12</f>
        <v>-</v>
      </c>
      <c r="G29" s="150" t="str">
        <f>Schedule!G$12</f>
        <v>Reykjavik</v>
      </c>
      <c r="H29" s="150" t="str">
        <f>Schedule!H$12</f>
        <v>ISREY</v>
      </c>
      <c r="I29" s="50" t="s">
        <v>166</v>
      </c>
      <c r="J29" s="49" t="s">
        <v>114</v>
      </c>
      <c r="K29" s="118">
        <v>49</v>
      </c>
      <c r="L29" s="144">
        <v>0.5625</v>
      </c>
      <c r="M29" s="46">
        <f>Table1[[#This Row],[Depart]]+Table1[[#This Row],[Dur''n]]</f>
        <v>0.64583333333333337</v>
      </c>
      <c r="N29" s="46">
        <v>8.3333333333333329E-2</v>
      </c>
      <c r="O29" s="70">
        <v>103</v>
      </c>
      <c r="P29" s="73"/>
      <c r="Q29" s="47"/>
      <c r="R29" s="156">
        <v>2</v>
      </c>
      <c r="S29" s="159">
        <v>110</v>
      </c>
      <c r="T29" s="47" t="s">
        <v>1</v>
      </c>
      <c r="U29" s="121" t="s">
        <v>255</v>
      </c>
      <c r="V29" s="71"/>
      <c r="W29" s="49"/>
    </row>
    <row r="30" spans="1:23" ht="24.95" customHeight="1" x14ac:dyDescent="0.2">
      <c r="A30" s="149">
        <f>Schedule!A$13</f>
        <v>9</v>
      </c>
      <c r="B30" s="150">
        <f>Schedule!B$13</f>
        <v>45781</v>
      </c>
      <c r="C30" s="151">
        <f>Schedule!C$13</f>
        <v>45781</v>
      </c>
      <c r="D30" s="150" t="str">
        <f>Schedule!D$13</f>
        <v>B</v>
      </c>
      <c r="E30" s="152" t="str">
        <f>Schedule!E$13</f>
        <v>-</v>
      </c>
      <c r="F30" s="152">
        <f>Schedule!F$13</f>
        <v>0.83333333333333337</v>
      </c>
      <c r="G30" s="150" t="str">
        <f>Schedule!G$13</f>
        <v>Reykjavik</v>
      </c>
      <c r="H30" s="150" t="str">
        <f>Schedule!H$13</f>
        <v>ISREY</v>
      </c>
      <c r="I30" s="122" t="s">
        <v>149</v>
      </c>
      <c r="J30" s="123" t="s">
        <v>112</v>
      </c>
      <c r="K30" s="124">
        <v>185</v>
      </c>
      <c r="L30" s="145">
        <v>0.36458333333333331</v>
      </c>
      <c r="M30" s="125">
        <f>Table1[[#This Row],[Depart]]+Table1[[#This Row],[Dur''n]]</f>
        <v>0.69791666666666663</v>
      </c>
      <c r="N30" s="125">
        <v>0.33333333333333331</v>
      </c>
      <c r="O30" s="126">
        <v>187</v>
      </c>
      <c r="P30" s="127"/>
      <c r="Q30" s="128"/>
      <c r="R30" s="158">
        <v>4</v>
      </c>
      <c r="S30" s="129">
        <v>200</v>
      </c>
      <c r="T30" s="128" t="s">
        <v>137</v>
      </c>
      <c r="U30" s="121"/>
      <c r="V30" s="71"/>
      <c r="W30" s="49"/>
    </row>
    <row r="31" spans="1:23" ht="24.95" customHeight="1" x14ac:dyDescent="0.2">
      <c r="A31" s="149">
        <f>Schedule!A$13</f>
        <v>9</v>
      </c>
      <c r="B31" s="150">
        <f>Schedule!B$13</f>
        <v>45781</v>
      </c>
      <c r="C31" s="151">
        <f>Schedule!C$13</f>
        <v>45781</v>
      </c>
      <c r="D31" s="150" t="str">
        <f>Schedule!D$13</f>
        <v>B</v>
      </c>
      <c r="E31" s="152" t="str">
        <f>Schedule!E$13</f>
        <v>-</v>
      </c>
      <c r="F31" s="152">
        <f>Schedule!F$13</f>
        <v>0.83333333333333337</v>
      </c>
      <c r="G31" s="150" t="str">
        <f>Schedule!G$13</f>
        <v>Reykjavik</v>
      </c>
      <c r="H31" s="150" t="str">
        <f>Schedule!H$13</f>
        <v>ISREY</v>
      </c>
      <c r="I31" s="122" t="s">
        <v>150</v>
      </c>
      <c r="J31" s="123" t="s">
        <v>113</v>
      </c>
      <c r="K31" s="124">
        <v>199</v>
      </c>
      <c r="L31" s="148">
        <v>0.32291666666666669</v>
      </c>
      <c r="M31" s="125">
        <f>Table1[[#This Row],[Depart]]+Table1[[#This Row],[Dur''n]]</f>
        <v>0.48958333333333337</v>
      </c>
      <c r="N31" s="46">
        <v>0.16666666666666666</v>
      </c>
      <c r="O31" s="126">
        <v>34</v>
      </c>
      <c r="P31" s="127"/>
      <c r="Q31" s="128"/>
      <c r="R31" s="158">
        <v>1</v>
      </c>
      <c r="S31" s="129">
        <v>50</v>
      </c>
      <c r="T31" s="128"/>
      <c r="U31" s="121"/>
      <c r="V31" s="71"/>
      <c r="W31" s="49"/>
    </row>
    <row r="32" spans="1:23" ht="24.95" customHeight="1" x14ac:dyDescent="0.2">
      <c r="A32" s="149">
        <f>Schedule!A$13</f>
        <v>9</v>
      </c>
      <c r="B32" s="150">
        <f>Schedule!B$13</f>
        <v>45781</v>
      </c>
      <c r="C32" s="151">
        <f>Schedule!C$13</f>
        <v>45781</v>
      </c>
      <c r="D32" s="150" t="str">
        <f>Schedule!D$13</f>
        <v>B</v>
      </c>
      <c r="E32" s="152" t="str">
        <f>Schedule!E$13</f>
        <v>-</v>
      </c>
      <c r="F32" s="152">
        <f>Schedule!F$13</f>
        <v>0.83333333333333337</v>
      </c>
      <c r="G32" s="150" t="str">
        <f>Schedule!G$13</f>
        <v>Reykjavik</v>
      </c>
      <c r="H32" s="150" t="str">
        <f>Schedule!H$13</f>
        <v>ISREY</v>
      </c>
      <c r="I32" s="50" t="s">
        <v>151</v>
      </c>
      <c r="J32" s="49" t="s">
        <v>115</v>
      </c>
      <c r="K32" s="118">
        <v>149</v>
      </c>
      <c r="L32" s="144">
        <v>0.35416666666666669</v>
      </c>
      <c r="M32" s="46">
        <f>Table1[[#This Row],[Depart]]+Table1[[#This Row],[Dur''n]]</f>
        <v>0.52083333333333337</v>
      </c>
      <c r="N32" s="46">
        <v>0.16666666666666666</v>
      </c>
      <c r="O32" s="70">
        <v>29</v>
      </c>
      <c r="P32" s="73"/>
      <c r="Q32" s="47"/>
      <c r="R32" s="156">
        <v>1</v>
      </c>
      <c r="S32" s="48">
        <v>100</v>
      </c>
      <c r="T32" s="47"/>
      <c r="U32" s="51"/>
      <c r="V32" s="71"/>
      <c r="W32" s="49"/>
    </row>
    <row r="33" spans="1:23" ht="24.95" customHeight="1" x14ac:dyDescent="0.2">
      <c r="A33" s="149">
        <f>Schedule!A$13</f>
        <v>9</v>
      </c>
      <c r="B33" s="150">
        <f>Schedule!B$13</f>
        <v>45781</v>
      </c>
      <c r="C33" s="151">
        <f>Schedule!C$13</f>
        <v>45781</v>
      </c>
      <c r="D33" s="150" t="str">
        <f>Schedule!D$13</f>
        <v>B</v>
      </c>
      <c r="E33" s="152" t="str">
        <f>Schedule!E$13</f>
        <v>-</v>
      </c>
      <c r="F33" s="152">
        <f>Schedule!F$13</f>
        <v>0.83333333333333337</v>
      </c>
      <c r="G33" s="150" t="str">
        <f>Schedule!G$13</f>
        <v>Reykjavik</v>
      </c>
      <c r="H33" s="150" t="str">
        <f>Schedule!H$13</f>
        <v>ISREY</v>
      </c>
      <c r="I33" s="50" t="s">
        <v>152</v>
      </c>
      <c r="J33" s="49" t="s">
        <v>114</v>
      </c>
      <c r="K33" s="118">
        <v>49</v>
      </c>
      <c r="L33" s="144">
        <v>0.52083333333333337</v>
      </c>
      <c r="M33" s="46">
        <f>Table1[[#This Row],[Depart]]+Table1[[#This Row],[Dur''n]]</f>
        <v>0.60416666666666674</v>
      </c>
      <c r="N33" s="46">
        <v>8.3333333333333329E-2</v>
      </c>
      <c r="O33" s="70">
        <v>100</v>
      </c>
      <c r="P33" s="73"/>
      <c r="Q33" s="47"/>
      <c r="R33" s="156">
        <v>2</v>
      </c>
      <c r="S33" s="48">
        <v>100</v>
      </c>
      <c r="T33" s="47"/>
      <c r="U33" s="51"/>
      <c r="V33" s="71"/>
      <c r="W33" s="49"/>
    </row>
    <row r="34" spans="1:23" ht="24.95" customHeight="1" x14ac:dyDescent="0.2">
      <c r="A34" s="149">
        <f>Schedule!A$14</f>
        <v>10</v>
      </c>
      <c r="B34" s="150">
        <f>Schedule!B$14</f>
        <v>45782</v>
      </c>
      <c r="C34" s="151">
        <f>Schedule!C$14</f>
        <v>45782</v>
      </c>
      <c r="D34" s="150" t="str">
        <f>Schedule!D$14</f>
        <v>A/B</v>
      </c>
      <c r="E34" s="152">
        <f>Schedule!E$14</f>
        <v>0.33333333333333331</v>
      </c>
      <c r="F34" s="152">
        <f>Schedule!F$14</f>
        <v>0.75</v>
      </c>
      <c r="G34" s="150" t="str">
        <f>Schedule!G$14</f>
        <v>Grundarfjordur</v>
      </c>
      <c r="H34" s="150" t="str">
        <f>Schedule!H$14</f>
        <v>ISGRF</v>
      </c>
      <c r="I34" s="50" t="s">
        <v>217</v>
      </c>
      <c r="J34" s="49" t="s">
        <v>220</v>
      </c>
      <c r="K34" s="118">
        <v>195</v>
      </c>
      <c r="L34" s="144">
        <v>0.35416666666666669</v>
      </c>
      <c r="M34" s="46">
        <f>Table1[[#This Row],[Depart]]+Table1[[#This Row],[Dur''n]]</f>
        <v>0.58333333333333337</v>
      </c>
      <c r="N34" s="46">
        <v>0.22916666666666666</v>
      </c>
      <c r="O34" s="70">
        <v>80</v>
      </c>
      <c r="P34" s="73"/>
      <c r="Q34" s="47"/>
      <c r="R34" s="156">
        <v>2</v>
      </c>
      <c r="S34" s="48">
        <v>86</v>
      </c>
      <c r="T34" s="47"/>
      <c r="U34" s="51"/>
      <c r="V34" s="71"/>
      <c r="W34" s="49"/>
    </row>
    <row r="35" spans="1:23" ht="24.95" customHeight="1" x14ac:dyDescent="0.2">
      <c r="A35" s="149">
        <f>Schedule!A$14</f>
        <v>10</v>
      </c>
      <c r="B35" s="150">
        <f>Schedule!B$14</f>
        <v>45782</v>
      </c>
      <c r="C35" s="151">
        <f>Schedule!C$14</f>
        <v>45782</v>
      </c>
      <c r="D35" s="150" t="str">
        <f>Schedule!D$14</f>
        <v>A/B</v>
      </c>
      <c r="E35" s="152">
        <f>Schedule!E$14</f>
        <v>0.33333333333333331</v>
      </c>
      <c r="F35" s="152">
        <f>Schedule!F$14</f>
        <v>0.75</v>
      </c>
      <c r="G35" s="150" t="str">
        <f>Schedule!G$14</f>
        <v>Grundarfjordur</v>
      </c>
      <c r="H35" s="150" t="str">
        <f>Schedule!H$14</f>
        <v>ISGRF</v>
      </c>
      <c r="I35" s="50" t="s">
        <v>218</v>
      </c>
      <c r="J35" s="49" t="s">
        <v>221</v>
      </c>
      <c r="K35" s="118">
        <v>195</v>
      </c>
      <c r="L35" s="144">
        <v>0.38541666666666669</v>
      </c>
      <c r="M35" s="46">
        <f>Table1[[#This Row],[Depart]]+Table1[[#This Row],[Dur''n]]</f>
        <v>0.61458333333333337</v>
      </c>
      <c r="N35" s="46">
        <v>0.22916666666666666</v>
      </c>
      <c r="O35" s="70">
        <v>80</v>
      </c>
      <c r="P35" s="73"/>
      <c r="Q35" s="47"/>
      <c r="R35" s="156">
        <v>2</v>
      </c>
      <c r="S35" s="48">
        <v>86</v>
      </c>
      <c r="T35" s="47"/>
      <c r="U35" s="51"/>
      <c r="V35" s="71"/>
      <c r="W35" s="49"/>
    </row>
    <row r="36" spans="1:23" ht="24.95" customHeight="1" x14ac:dyDescent="0.2">
      <c r="A36" s="149">
        <f>Schedule!A$14</f>
        <v>10</v>
      </c>
      <c r="B36" s="150">
        <f>Schedule!B$14</f>
        <v>45782</v>
      </c>
      <c r="C36" s="151">
        <f>Schedule!C$14</f>
        <v>45782</v>
      </c>
      <c r="D36" s="150" t="str">
        <f>Schedule!D$14</f>
        <v>A/B</v>
      </c>
      <c r="E36" s="152">
        <f>Schedule!E$14</f>
        <v>0.33333333333333331</v>
      </c>
      <c r="F36" s="152">
        <f>Schedule!F$14</f>
        <v>0.75</v>
      </c>
      <c r="G36" s="150" t="str">
        <f>Schedule!G$14</f>
        <v>Grundarfjordur</v>
      </c>
      <c r="H36" s="150" t="str">
        <f>Schedule!H$14</f>
        <v>ISGRF</v>
      </c>
      <c r="I36" s="50" t="s">
        <v>219</v>
      </c>
      <c r="J36" s="49" t="s">
        <v>222</v>
      </c>
      <c r="K36" s="118">
        <v>195</v>
      </c>
      <c r="L36" s="144">
        <v>0.41666666666666669</v>
      </c>
      <c r="M36" s="46">
        <f>Table1[[#This Row],[Depart]]+Table1[[#This Row],[Dur''n]]</f>
        <v>0.64583333333333337</v>
      </c>
      <c r="N36" s="46">
        <v>0.22916666666666666</v>
      </c>
      <c r="O36" s="70">
        <v>27</v>
      </c>
      <c r="P36" s="73"/>
      <c r="Q36" s="47"/>
      <c r="R36" s="160">
        <v>1</v>
      </c>
      <c r="S36" s="161">
        <v>86</v>
      </c>
      <c r="T36" s="47"/>
      <c r="U36" s="51"/>
      <c r="V36" s="71"/>
      <c r="W36" s="49"/>
    </row>
    <row r="37" spans="1:23" ht="24.95" customHeight="1" x14ac:dyDescent="0.2">
      <c r="A37" s="149">
        <f>Schedule!A$14</f>
        <v>10</v>
      </c>
      <c r="B37" s="150">
        <f>Schedule!B$14</f>
        <v>45782</v>
      </c>
      <c r="C37" s="151">
        <f>Schedule!C$14</f>
        <v>45782</v>
      </c>
      <c r="D37" s="150" t="str">
        <f>Schedule!D$14</f>
        <v>A/B</v>
      </c>
      <c r="E37" s="152">
        <f>Schedule!E$14</f>
        <v>0.33333333333333331</v>
      </c>
      <c r="F37" s="152">
        <f>Schedule!F$14</f>
        <v>0.75</v>
      </c>
      <c r="G37" s="150" t="str">
        <f>Schedule!G$14</f>
        <v>Grundarfjordur</v>
      </c>
      <c r="H37" s="150" t="str">
        <f>Schedule!H$14</f>
        <v>ISGRF</v>
      </c>
      <c r="I37" s="50" t="s">
        <v>153</v>
      </c>
      <c r="J37" s="49" t="s">
        <v>119</v>
      </c>
      <c r="K37" s="118">
        <v>179</v>
      </c>
      <c r="L37" s="148">
        <v>0.52083333333333337</v>
      </c>
      <c r="M37" s="46">
        <f>Table1[[#This Row],[Depart]]+Table1[[#This Row],[Dur''n]]</f>
        <v>0.70833333333333337</v>
      </c>
      <c r="N37" s="46">
        <v>0.1875</v>
      </c>
      <c r="O37" s="70">
        <v>43</v>
      </c>
      <c r="P37" s="73"/>
      <c r="Q37" s="47"/>
      <c r="R37" s="156">
        <v>1</v>
      </c>
      <c r="S37" s="48">
        <v>50</v>
      </c>
      <c r="T37" s="47"/>
      <c r="U37" s="51"/>
      <c r="V37" s="71" t="s">
        <v>138</v>
      </c>
      <c r="W37" s="49"/>
    </row>
    <row r="38" spans="1:23" ht="24.95" customHeight="1" x14ac:dyDescent="0.2">
      <c r="A38" s="149">
        <f>Schedule!A$14</f>
        <v>10</v>
      </c>
      <c r="B38" s="150">
        <f>Schedule!B$14</f>
        <v>45782</v>
      </c>
      <c r="C38" s="151">
        <f>Schedule!C$14</f>
        <v>45782</v>
      </c>
      <c r="D38" s="150" t="str">
        <f>Schedule!D$14</f>
        <v>A/B</v>
      </c>
      <c r="E38" s="152">
        <f>Schedule!E$14</f>
        <v>0.33333333333333331</v>
      </c>
      <c r="F38" s="152">
        <f>Schedule!F$14</f>
        <v>0.75</v>
      </c>
      <c r="G38" s="150" t="str">
        <f>Schedule!G$14</f>
        <v>Grundarfjordur</v>
      </c>
      <c r="H38" s="150" t="str">
        <f>Schedule!H$14</f>
        <v>ISGRF</v>
      </c>
      <c r="I38" s="50" t="s">
        <v>154</v>
      </c>
      <c r="J38" s="49" t="s">
        <v>120</v>
      </c>
      <c r="K38" s="118">
        <v>299</v>
      </c>
      <c r="L38" s="144">
        <v>0.40625</v>
      </c>
      <c r="M38" s="46">
        <f>Table1[[#This Row],[Depart]]+Table1[[#This Row],[Dur''n]]</f>
        <v>0.55208333333333337</v>
      </c>
      <c r="N38" s="46">
        <v>0.14583333333333334</v>
      </c>
      <c r="O38" s="70">
        <v>12</v>
      </c>
      <c r="P38" s="73"/>
      <c r="Q38" s="47"/>
      <c r="R38" s="156">
        <v>1</v>
      </c>
      <c r="S38" s="147" t="s">
        <v>229</v>
      </c>
      <c r="T38" s="47"/>
      <c r="U38" s="51"/>
      <c r="V38" s="71" t="s">
        <v>138</v>
      </c>
      <c r="W38" s="49"/>
    </row>
    <row r="39" spans="1:23" ht="24.95" customHeight="1" x14ac:dyDescent="0.2">
      <c r="A39" s="149">
        <f>Schedule!A$14</f>
        <v>10</v>
      </c>
      <c r="B39" s="150">
        <f>Schedule!B$14</f>
        <v>45782</v>
      </c>
      <c r="C39" s="151">
        <f>Schedule!C$14</f>
        <v>45782</v>
      </c>
      <c r="D39" s="150" t="str">
        <f>Schedule!D$14</f>
        <v>A/B</v>
      </c>
      <c r="E39" s="152">
        <f>Schedule!E$14</f>
        <v>0.33333333333333331</v>
      </c>
      <c r="F39" s="152">
        <f>Schedule!F$14</f>
        <v>0.75</v>
      </c>
      <c r="G39" s="150" t="str">
        <f>Schedule!G$14</f>
        <v>Grundarfjordur</v>
      </c>
      <c r="H39" s="150" t="str">
        <f>Schedule!H$14</f>
        <v>ISGRF</v>
      </c>
      <c r="I39" s="50" t="s">
        <v>223</v>
      </c>
      <c r="J39" s="49" t="s">
        <v>226</v>
      </c>
      <c r="K39" s="118">
        <v>59</v>
      </c>
      <c r="L39" s="144">
        <v>0.36458333333333331</v>
      </c>
      <c r="M39" s="46">
        <f>Table1[[#This Row],[Depart]]+Table1[[#This Row],[Dur''n]]</f>
        <v>0.48958333333333331</v>
      </c>
      <c r="N39" s="46">
        <v>0.125</v>
      </c>
      <c r="O39" s="70">
        <v>23</v>
      </c>
      <c r="P39" s="73"/>
      <c r="Q39" s="47"/>
      <c r="R39" s="156">
        <v>1</v>
      </c>
      <c r="S39" s="48">
        <v>25</v>
      </c>
      <c r="T39" s="47"/>
      <c r="U39" s="51"/>
      <c r="V39" s="71" t="s">
        <v>138</v>
      </c>
      <c r="W39" s="49"/>
    </row>
    <row r="40" spans="1:23" ht="24.95" customHeight="1" x14ac:dyDescent="0.2">
      <c r="A40" s="149">
        <f>Schedule!A$14</f>
        <v>10</v>
      </c>
      <c r="B40" s="150">
        <f>Schedule!B$14</f>
        <v>45782</v>
      </c>
      <c r="C40" s="151">
        <f>Schedule!C$14</f>
        <v>45782</v>
      </c>
      <c r="D40" s="150" t="str">
        <f>Schedule!D$14</f>
        <v>A/B</v>
      </c>
      <c r="E40" s="152">
        <f>Schedule!E$14</f>
        <v>0.33333333333333331</v>
      </c>
      <c r="F40" s="152">
        <f>Schedule!F$14</f>
        <v>0.75</v>
      </c>
      <c r="G40" s="150" t="str">
        <f>Schedule!G$14</f>
        <v>Grundarfjordur</v>
      </c>
      <c r="H40" s="150" t="str">
        <f>Schedule!H$14</f>
        <v>ISGRF</v>
      </c>
      <c r="I40" s="50" t="s">
        <v>224</v>
      </c>
      <c r="J40" s="49" t="s">
        <v>227</v>
      </c>
      <c r="K40" s="118">
        <v>59</v>
      </c>
      <c r="L40" s="144">
        <v>0.54166666666666663</v>
      </c>
      <c r="M40" s="46">
        <f>Table1[[#This Row],[Depart]]+Table1[[#This Row],[Dur''n]]</f>
        <v>0.66666666666666663</v>
      </c>
      <c r="N40" s="46">
        <v>0.125</v>
      </c>
      <c r="O40" s="70">
        <v>25</v>
      </c>
      <c r="P40" s="73"/>
      <c r="Q40" s="47"/>
      <c r="R40" s="156">
        <v>1</v>
      </c>
      <c r="S40" s="48">
        <v>25</v>
      </c>
      <c r="T40" s="47"/>
      <c r="U40" s="51"/>
      <c r="V40" s="71" t="s">
        <v>138</v>
      </c>
      <c r="W40" s="49"/>
    </row>
    <row r="41" spans="1:23" ht="24.95" customHeight="1" x14ac:dyDescent="0.2">
      <c r="A41" s="149">
        <f>Schedule!A$14</f>
        <v>10</v>
      </c>
      <c r="B41" s="150">
        <f>Schedule!B$14</f>
        <v>45782</v>
      </c>
      <c r="C41" s="151">
        <f>Schedule!C$14</f>
        <v>45782</v>
      </c>
      <c r="D41" s="150" t="str">
        <f>Schedule!D$14</f>
        <v>A/B</v>
      </c>
      <c r="E41" s="152">
        <f>Schedule!E$14</f>
        <v>0.33333333333333331</v>
      </c>
      <c r="F41" s="152">
        <f>Schedule!F$14</f>
        <v>0.75</v>
      </c>
      <c r="G41" s="150" t="str">
        <f>Schedule!G$14</f>
        <v>Grundarfjordur</v>
      </c>
      <c r="H41" s="150" t="str">
        <f>Schedule!H$14</f>
        <v>ISGRF</v>
      </c>
      <c r="I41" s="50" t="s">
        <v>225</v>
      </c>
      <c r="J41" s="49" t="s">
        <v>228</v>
      </c>
      <c r="K41" s="118">
        <v>59</v>
      </c>
      <c r="L41" s="144">
        <v>0.5625</v>
      </c>
      <c r="M41" s="46">
        <f>Table1[[#This Row],[Depart]]+Table1[[#This Row],[Dur''n]]</f>
        <v>0.6875</v>
      </c>
      <c r="N41" s="46">
        <v>0.125</v>
      </c>
      <c r="O41" s="70">
        <v>25</v>
      </c>
      <c r="P41" s="73"/>
      <c r="Q41" s="47"/>
      <c r="R41" s="156">
        <v>1</v>
      </c>
      <c r="S41" s="48">
        <v>25</v>
      </c>
      <c r="T41" s="47"/>
      <c r="U41" s="51"/>
      <c r="V41" s="71" t="s">
        <v>138</v>
      </c>
      <c r="W41" s="49"/>
    </row>
    <row r="42" spans="1:23" ht="24.95" customHeight="1" x14ac:dyDescent="0.2">
      <c r="A42" s="149">
        <f>Schedule!A$15</f>
        <v>11</v>
      </c>
      <c r="B42" s="150">
        <f>Schedule!B$15</f>
        <v>45783</v>
      </c>
      <c r="C42" s="151">
        <f>Schedule!C$15</f>
        <v>45783</v>
      </c>
      <c r="D42" s="150" t="str">
        <f>Schedule!D$15</f>
        <v>A/B</v>
      </c>
      <c r="E42" s="152">
        <f>Schedule!E$15</f>
        <v>0.33333333333333331</v>
      </c>
      <c r="F42" s="152">
        <f>Schedule!F$15</f>
        <v>0.75</v>
      </c>
      <c r="G42" s="150" t="str">
        <f>Schedule!G$15</f>
        <v>Isafjordur</v>
      </c>
      <c r="H42" s="150" t="str">
        <f>Schedule!H$15</f>
        <v>ISISA</v>
      </c>
      <c r="I42" s="50" t="s">
        <v>230</v>
      </c>
      <c r="J42" s="49" t="s">
        <v>232</v>
      </c>
      <c r="K42" s="118">
        <v>179</v>
      </c>
      <c r="L42" s="144">
        <v>0.35416666666666669</v>
      </c>
      <c r="M42" s="46">
        <f>Table1[[#This Row],[Depart]]+Table1[[#This Row],[Dur''n]]</f>
        <v>0.54166666666666674</v>
      </c>
      <c r="N42" s="46">
        <v>0.1875</v>
      </c>
      <c r="O42" s="70">
        <v>31</v>
      </c>
      <c r="P42" s="73"/>
      <c r="Q42" s="47"/>
      <c r="R42" s="156">
        <v>1</v>
      </c>
      <c r="S42" s="48">
        <v>47</v>
      </c>
      <c r="T42" s="47"/>
      <c r="U42" s="51"/>
      <c r="V42" s="71" t="s">
        <v>138</v>
      </c>
      <c r="W42" s="49"/>
    </row>
    <row r="43" spans="1:23" ht="24.95" customHeight="1" x14ac:dyDescent="0.2">
      <c r="A43" s="149">
        <f>Schedule!A$15</f>
        <v>11</v>
      </c>
      <c r="B43" s="150">
        <f>Schedule!B$15</f>
        <v>45783</v>
      </c>
      <c r="C43" s="151">
        <f>Schedule!C$15</f>
        <v>45783</v>
      </c>
      <c r="D43" s="150" t="str">
        <f>Schedule!D$15</f>
        <v>A/B</v>
      </c>
      <c r="E43" s="152">
        <f>Schedule!E$15</f>
        <v>0.33333333333333331</v>
      </c>
      <c r="F43" s="152">
        <f>Schedule!F$15</f>
        <v>0.75</v>
      </c>
      <c r="G43" s="150" t="str">
        <f>Schedule!G$15</f>
        <v>Isafjordur</v>
      </c>
      <c r="H43" s="150" t="str">
        <f>Schedule!H$15</f>
        <v>ISISA</v>
      </c>
      <c r="I43" s="50" t="s">
        <v>231</v>
      </c>
      <c r="J43" s="49" t="s">
        <v>233</v>
      </c>
      <c r="K43" s="118">
        <v>179</v>
      </c>
      <c r="L43" s="144">
        <v>0.54166666666666663</v>
      </c>
      <c r="M43" s="46">
        <f>Table1[[#This Row],[Depart]]+Table1[[#This Row],[Dur''n]]</f>
        <v>0.72916666666666663</v>
      </c>
      <c r="N43" s="46">
        <v>0.1875</v>
      </c>
      <c r="O43" s="70">
        <v>31</v>
      </c>
      <c r="P43" s="73"/>
      <c r="Q43" s="47"/>
      <c r="R43" s="156">
        <v>1</v>
      </c>
      <c r="S43" s="48">
        <v>47</v>
      </c>
      <c r="T43" s="47"/>
      <c r="U43" s="51"/>
      <c r="V43" s="71" t="s">
        <v>138</v>
      </c>
      <c r="W43" s="49"/>
    </row>
    <row r="44" spans="1:23" ht="24.95" customHeight="1" x14ac:dyDescent="0.2">
      <c r="A44" s="149">
        <f>Schedule!A$15</f>
        <v>11</v>
      </c>
      <c r="B44" s="150">
        <f>Schedule!B$15</f>
        <v>45783</v>
      </c>
      <c r="C44" s="151">
        <f>Schedule!C$15</f>
        <v>45783</v>
      </c>
      <c r="D44" s="150" t="str">
        <f>Schedule!D$15</f>
        <v>A/B</v>
      </c>
      <c r="E44" s="152">
        <f>Schedule!E$15</f>
        <v>0.33333333333333331</v>
      </c>
      <c r="F44" s="152">
        <f>Schedule!F$15</f>
        <v>0.75</v>
      </c>
      <c r="G44" s="150" t="str">
        <f>Schedule!G$15</f>
        <v>Isafjordur</v>
      </c>
      <c r="H44" s="150" t="str">
        <f>Schedule!H$15</f>
        <v>ISISA</v>
      </c>
      <c r="I44" s="50" t="s">
        <v>155</v>
      </c>
      <c r="J44" s="49" t="s">
        <v>121</v>
      </c>
      <c r="K44" s="118">
        <v>129</v>
      </c>
      <c r="L44" s="144">
        <v>0.38541666666666669</v>
      </c>
      <c r="M44" s="46">
        <f>Table1[[#This Row],[Depart]]+Table1[[#This Row],[Dur''n]]</f>
        <v>0.51041666666666674</v>
      </c>
      <c r="N44" s="46">
        <v>0.125</v>
      </c>
      <c r="O44" s="155">
        <v>21</v>
      </c>
      <c r="P44" s="73"/>
      <c r="Q44" s="47"/>
      <c r="R44" s="156">
        <v>1</v>
      </c>
      <c r="S44" s="147">
        <v>40</v>
      </c>
      <c r="T44" s="47"/>
      <c r="U44" s="121" t="s">
        <v>234</v>
      </c>
      <c r="V44" s="71" t="s">
        <v>138</v>
      </c>
      <c r="W44" s="49"/>
    </row>
    <row r="45" spans="1:23" ht="24.95" customHeight="1" x14ac:dyDescent="0.2">
      <c r="A45" s="149">
        <f>Schedule!A$15</f>
        <v>11</v>
      </c>
      <c r="B45" s="150">
        <f>Schedule!B$15</f>
        <v>45783</v>
      </c>
      <c r="C45" s="151">
        <f>Schedule!C$15</f>
        <v>45783</v>
      </c>
      <c r="D45" s="150" t="str">
        <f>Schedule!D$15</f>
        <v>A/B</v>
      </c>
      <c r="E45" s="152">
        <f>Schedule!E$15</f>
        <v>0.33333333333333331</v>
      </c>
      <c r="F45" s="152">
        <f>Schedule!F$15</f>
        <v>0.75</v>
      </c>
      <c r="G45" s="150" t="str">
        <f>Schedule!G$15</f>
        <v>Isafjordur</v>
      </c>
      <c r="H45" s="150" t="str">
        <f>Schedule!H$15</f>
        <v>ISISA</v>
      </c>
      <c r="I45" s="50" t="s">
        <v>156</v>
      </c>
      <c r="J45" s="49" t="s">
        <v>122</v>
      </c>
      <c r="K45" s="118">
        <v>139</v>
      </c>
      <c r="L45" s="144">
        <v>0.375</v>
      </c>
      <c r="M45" s="46">
        <f>Table1[[#This Row],[Depart]]+Table1[[#This Row],[Dur''n]]</f>
        <v>0.5</v>
      </c>
      <c r="N45" s="46">
        <v>0.125</v>
      </c>
      <c r="O45" s="70">
        <v>84</v>
      </c>
      <c r="P45" s="73"/>
      <c r="Q45" s="47"/>
      <c r="R45" s="156">
        <v>2</v>
      </c>
      <c r="S45" s="48">
        <v>90</v>
      </c>
      <c r="T45" s="47"/>
      <c r="U45" s="51"/>
      <c r="V45" s="71"/>
      <c r="W45" s="49"/>
    </row>
    <row r="46" spans="1:23" ht="24.95" customHeight="1" x14ac:dyDescent="0.2">
      <c r="A46" s="149">
        <f>Schedule!A$15</f>
        <v>11</v>
      </c>
      <c r="B46" s="150">
        <f>Schedule!B$15</f>
        <v>45783</v>
      </c>
      <c r="C46" s="151">
        <f>Schedule!C$15</f>
        <v>45783</v>
      </c>
      <c r="D46" s="150" t="str">
        <f>Schedule!D$15</f>
        <v>A/B</v>
      </c>
      <c r="E46" s="152">
        <f>Schedule!E$15</f>
        <v>0.33333333333333331</v>
      </c>
      <c r="F46" s="152">
        <f>Schedule!F$15</f>
        <v>0.75</v>
      </c>
      <c r="G46" s="150" t="str">
        <f>Schedule!G$15</f>
        <v>Isafjordur</v>
      </c>
      <c r="H46" s="150" t="str">
        <f>Schedule!H$15</f>
        <v>ISISA</v>
      </c>
      <c r="I46" s="50" t="s">
        <v>157</v>
      </c>
      <c r="J46" s="49" t="s">
        <v>123</v>
      </c>
      <c r="K46" s="118">
        <v>129</v>
      </c>
      <c r="L46" s="144">
        <v>0.55208333333333337</v>
      </c>
      <c r="M46" s="46">
        <f>Table1[[#This Row],[Depart]]+Table1[[#This Row],[Dur''n]]</f>
        <v>0.67708333333333337</v>
      </c>
      <c r="N46" s="46">
        <v>0.125</v>
      </c>
      <c r="O46" s="70">
        <v>58</v>
      </c>
      <c r="P46" s="73"/>
      <c r="Q46" s="47"/>
      <c r="R46" s="156">
        <v>2</v>
      </c>
      <c r="S46" s="48">
        <v>94</v>
      </c>
      <c r="T46" s="47"/>
      <c r="U46" s="51"/>
      <c r="V46" s="71" t="s">
        <v>138</v>
      </c>
      <c r="W46" s="49"/>
    </row>
    <row r="47" spans="1:23" ht="24.95" customHeight="1" x14ac:dyDescent="0.2">
      <c r="A47" s="149">
        <f>Schedule!A$15</f>
        <v>11</v>
      </c>
      <c r="B47" s="150">
        <f>Schedule!B$15</f>
        <v>45783</v>
      </c>
      <c r="C47" s="151">
        <f>Schedule!C$15</f>
        <v>45783</v>
      </c>
      <c r="D47" s="150" t="str">
        <f>Schedule!D$15</f>
        <v>A/B</v>
      </c>
      <c r="E47" s="152">
        <f>Schedule!E$15</f>
        <v>0.33333333333333331</v>
      </c>
      <c r="F47" s="152">
        <f>Schedule!F$15</f>
        <v>0.75</v>
      </c>
      <c r="G47" s="150" t="str">
        <f>Schedule!G$15</f>
        <v>Isafjordur</v>
      </c>
      <c r="H47" s="150" t="str">
        <f>Schedule!H$15</f>
        <v>ISISA</v>
      </c>
      <c r="I47" s="50" t="s">
        <v>167</v>
      </c>
      <c r="J47" s="49" t="s">
        <v>124</v>
      </c>
      <c r="K47" s="118">
        <v>219</v>
      </c>
      <c r="L47" s="144">
        <v>0.35416666666666669</v>
      </c>
      <c r="M47" s="46">
        <f>Table1[[#This Row],[Depart]]+Table1[[#This Row],[Dur''n]]</f>
        <v>0.47916666666666669</v>
      </c>
      <c r="N47" s="46">
        <v>0.125</v>
      </c>
      <c r="O47" s="155">
        <v>9</v>
      </c>
      <c r="P47" s="73"/>
      <c r="Q47" s="47"/>
      <c r="R47" s="156">
        <v>0</v>
      </c>
      <c r="S47" s="48">
        <v>45</v>
      </c>
      <c r="T47" s="47"/>
      <c r="U47" s="121" t="s">
        <v>234</v>
      </c>
      <c r="V47" s="71" t="s">
        <v>138</v>
      </c>
      <c r="W47" s="49"/>
    </row>
    <row r="48" spans="1:23" ht="24.95" customHeight="1" x14ac:dyDescent="0.2">
      <c r="A48" s="149">
        <f>Schedule!A$15</f>
        <v>11</v>
      </c>
      <c r="B48" s="150">
        <f>Schedule!B$15</f>
        <v>45783</v>
      </c>
      <c r="C48" s="151">
        <f>Schedule!C$15</f>
        <v>45783</v>
      </c>
      <c r="D48" s="150" t="str">
        <f>Schedule!D$15</f>
        <v>A/B</v>
      </c>
      <c r="E48" s="152">
        <f>Schedule!E$15</f>
        <v>0.33333333333333331</v>
      </c>
      <c r="F48" s="152">
        <f>Schedule!F$15</f>
        <v>0.75</v>
      </c>
      <c r="G48" s="150" t="str">
        <f>Schedule!G$15</f>
        <v>Isafjordur</v>
      </c>
      <c r="H48" s="150" t="str">
        <f>Schedule!H$15</f>
        <v>ISISA</v>
      </c>
      <c r="I48" s="50" t="s">
        <v>168</v>
      </c>
      <c r="J48" s="49" t="s">
        <v>125</v>
      </c>
      <c r="K48" s="118">
        <v>195</v>
      </c>
      <c r="L48" s="144">
        <v>0.35416666666666669</v>
      </c>
      <c r="M48" s="46">
        <f>Table1[[#This Row],[Depart]]+Table1[[#This Row],[Dur''n]]</f>
        <v>0.47916666666666669</v>
      </c>
      <c r="N48" s="46">
        <v>0.125</v>
      </c>
      <c r="O48" s="70">
        <v>21</v>
      </c>
      <c r="P48" s="73"/>
      <c r="Q48" s="47"/>
      <c r="R48" s="156">
        <v>1</v>
      </c>
      <c r="S48" s="48">
        <v>45</v>
      </c>
      <c r="T48" s="47"/>
      <c r="U48" s="51" t="s">
        <v>235</v>
      </c>
      <c r="V48" s="71" t="s">
        <v>138</v>
      </c>
      <c r="W48" s="49"/>
    </row>
    <row r="49" spans="1:23" ht="24.95" customHeight="1" x14ac:dyDescent="0.2">
      <c r="A49" s="149">
        <f>Schedule!A$15</f>
        <v>11</v>
      </c>
      <c r="B49" s="150">
        <f>Schedule!B$15</f>
        <v>45783</v>
      </c>
      <c r="C49" s="151">
        <f>Schedule!C$15</f>
        <v>45783</v>
      </c>
      <c r="D49" s="150" t="str">
        <f>Schedule!D$15</f>
        <v>A/B</v>
      </c>
      <c r="E49" s="152">
        <f>Schedule!E$15</f>
        <v>0.33333333333333331</v>
      </c>
      <c r="F49" s="152">
        <f>Schedule!F$15</f>
        <v>0.75</v>
      </c>
      <c r="G49" s="150" t="str">
        <f>Schedule!G$15</f>
        <v>Isafjordur</v>
      </c>
      <c r="H49" s="150" t="str">
        <f>Schedule!H$15</f>
        <v>ISISA</v>
      </c>
      <c r="I49" s="50" t="s">
        <v>236</v>
      </c>
      <c r="J49" s="49" t="s">
        <v>238</v>
      </c>
      <c r="K49" s="118">
        <v>129</v>
      </c>
      <c r="L49" s="144">
        <v>0.38541666666666669</v>
      </c>
      <c r="M49" s="46">
        <f>Table1[[#This Row],[Depart]]+Table1[[#This Row],[Dur''n]]</f>
        <v>0.51041666666666674</v>
      </c>
      <c r="N49" s="46">
        <v>0.125</v>
      </c>
      <c r="O49" s="70">
        <v>52</v>
      </c>
      <c r="P49" s="73">
        <v>2</v>
      </c>
      <c r="Q49" s="47"/>
      <c r="R49" s="156">
        <v>1</v>
      </c>
      <c r="S49" s="48">
        <v>52</v>
      </c>
      <c r="T49" s="47"/>
      <c r="U49" s="51"/>
      <c r="V49" s="71"/>
      <c r="W49" s="49"/>
    </row>
    <row r="50" spans="1:23" ht="24.95" customHeight="1" x14ac:dyDescent="0.2">
      <c r="A50" s="149">
        <f>Schedule!A$15</f>
        <v>11</v>
      </c>
      <c r="B50" s="150">
        <f>Schedule!B$15</f>
        <v>45783</v>
      </c>
      <c r="C50" s="151">
        <f>Schedule!C$15</f>
        <v>45783</v>
      </c>
      <c r="D50" s="150" t="str">
        <f>Schedule!D$15</f>
        <v>A/B</v>
      </c>
      <c r="E50" s="152">
        <f>Schedule!E$15</f>
        <v>0.33333333333333331</v>
      </c>
      <c r="F50" s="152">
        <f>Schedule!F$15</f>
        <v>0.75</v>
      </c>
      <c r="G50" s="150" t="str">
        <f>Schedule!G$15</f>
        <v>Isafjordur</v>
      </c>
      <c r="H50" s="150" t="str">
        <f>Schedule!H$15</f>
        <v>ISISA</v>
      </c>
      <c r="I50" s="50" t="s">
        <v>237</v>
      </c>
      <c r="J50" s="49" t="s">
        <v>239</v>
      </c>
      <c r="K50" s="118">
        <v>129</v>
      </c>
      <c r="L50" s="144">
        <v>0.55208333333333337</v>
      </c>
      <c r="M50" s="46">
        <f>Table1[[#This Row],[Depart]]+Table1[[#This Row],[Dur''n]]</f>
        <v>0.67708333333333337</v>
      </c>
      <c r="N50" s="46">
        <v>0.125</v>
      </c>
      <c r="O50" s="70">
        <v>52</v>
      </c>
      <c r="P50" s="73" t="s">
        <v>1</v>
      </c>
      <c r="Q50" s="47"/>
      <c r="R50" s="156">
        <v>1</v>
      </c>
      <c r="S50" s="48">
        <v>52</v>
      </c>
      <c r="T50" s="47"/>
      <c r="U50" s="51"/>
      <c r="V50" s="71"/>
      <c r="W50" s="49"/>
    </row>
    <row r="51" spans="1:23" ht="24.95" customHeight="1" x14ac:dyDescent="0.2">
      <c r="A51" s="149">
        <f>Schedule!A$16</f>
        <v>12</v>
      </c>
      <c r="B51" s="150">
        <f>Schedule!B$16</f>
        <v>45784</v>
      </c>
      <c r="C51" s="151">
        <f>Schedule!C$16</f>
        <v>45784</v>
      </c>
      <c r="D51" s="150" t="str">
        <f>Schedule!D$16</f>
        <v>B</v>
      </c>
      <c r="E51" s="152">
        <f>Schedule!E$16</f>
        <v>0.5</v>
      </c>
      <c r="F51" s="152" t="str">
        <f>Schedule!F$16</f>
        <v>-</v>
      </c>
      <c r="G51" s="150" t="str">
        <f>Schedule!G$16</f>
        <v>Akureyri</v>
      </c>
      <c r="H51" s="150" t="str">
        <f>Schedule!H$16</f>
        <v>ISAKU</v>
      </c>
      <c r="I51" s="50" t="s">
        <v>158</v>
      </c>
      <c r="J51" s="49" t="s">
        <v>127</v>
      </c>
      <c r="K51" s="118">
        <v>159</v>
      </c>
      <c r="L51" s="144">
        <v>0.52083333333333337</v>
      </c>
      <c r="M51" s="46">
        <f>Table1[[#This Row],[Depart]]+Table1[[#This Row],[Dur''n]]</f>
        <v>0.79166666666666674</v>
      </c>
      <c r="N51" s="46">
        <v>0.27083333333333331</v>
      </c>
      <c r="O51" s="70">
        <v>161</v>
      </c>
      <c r="P51" s="73"/>
      <c r="Q51" s="47"/>
      <c r="R51" s="156">
        <v>4</v>
      </c>
      <c r="S51" s="48">
        <v>200</v>
      </c>
      <c r="T51" s="47"/>
      <c r="U51" s="51"/>
      <c r="V51" s="71" t="s">
        <v>138</v>
      </c>
      <c r="W51" s="49"/>
    </row>
    <row r="52" spans="1:23" ht="24.95" customHeight="1" x14ac:dyDescent="0.2">
      <c r="A52" s="149">
        <f>Schedule!A$16</f>
        <v>12</v>
      </c>
      <c r="B52" s="150">
        <f>Schedule!B$16</f>
        <v>45784</v>
      </c>
      <c r="C52" s="151">
        <f>Schedule!C$16</f>
        <v>45784</v>
      </c>
      <c r="D52" s="150" t="str">
        <f>Schedule!D$16</f>
        <v>B</v>
      </c>
      <c r="E52" s="152">
        <f>Schedule!E$16</f>
        <v>0.5</v>
      </c>
      <c r="F52" s="152" t="str">
        <f>Schedule!F$16</f>
        <v>-</v>
      </c>
      <c r="G52" s="150" t="str">
        <f>Schedule!G$16</f>
        <v>Akureyri</v>
      </c>
      <c r="H52" s="150" t="str">
        <f>Schedule!H$16</f>
        <v>ISAKU</v>
      </c>
      <c r="I52" s="50" t="s">
        <v>159</v>
      </c>
      <c r="J52" s="49" t="s">
        <v>128</v>
      </c>
      <c r="K52" s="118">
        <v>189</v>
      </c>
      <c r="L52" s="144">
        <v>0.53125</v>
      </c>
      <c r="M52" s="46">
        <f>Table1[[#This Row],[Depart]]+Table1[[#This Row],[Dur''n]]</f>
        <v>0.73958333333333337</v>
      </c>
      <c r="N52" s="153">
        <v>0.20833333333333334</v>
      </c>
      <c r="O52" s="70">
        <v>52</v>
      </c>
      <c r="P52" s="73"/>
      <c r="Q52" s="47"/>
      <c r="R52" s="156">
        <v>1</v>
      </c>
      <c r="S52" s="48">
        <v>55</v>
      </c>
      <c r="T52" s="47"/>
      <c r="U52" s="51" t="s">
        <v>240</v>
      </c>
      <c r="V52" s="71"/>
      <c r="W52" s="49"/>
    </row>
    <row r="53" spans="1:23" ht="24.95" customHeight="1" x14ac:dyDescent="0.2">
      <c r="A53" s="149">
        <f>Schedule!A$16</f>
        <v>12</v>
      </c>
      <c r="B53" s="150">
        <f>Schedule!B$16</f>
        <v>45784</v>
      </c>
      <c r="C53" s="151">
        <f>Schedule!C$16</f>
        <v>45784</v>
      </c>
      <c r="D53" s="150" t="str">
        <f>Schedule!D$16</f>
        <v>B</v>
      </c>
      <c r="E53" s="152">
        <f>Schedule!E$16</f>
        <v>0.5</v>
      </c>
      <c r="F53" s="152" t="str">
        <f>Schedule!F$16</f>
        <v>-</v>
      </c>
      <c r="G53" s="150" t="str">
        <f>Schedule!G$16</f>
        <v>Akureyri</v>
      </c>
      <c r="H53" s="150" t="str">
        <f>Schedule!H$16</f>
        <v>ISAKU</v>
      </c>
      <c r="I53" s="50" t="s">
        <v>160</v>
      </c>
      <c r="J53" s="49" t="s">
        <v>130</v>
      </c>
      <c r="K53" s="118">
        <v>119</v>
      </c>
      <c r="L53" s="144">
        <v>0.5625</v>
      </c>
      <c r="M53" s="46">
        <f>Table1[[#This Row],[Depart]]+Table1[[#This Row],[Dur''n]]</f>
        <v>0.72916666666666663</v>
      </c>
      <c r="N53" s="46">
        <v>0.16666666666666666</v>
      </c>
      <c r="O53" s="70">
        <v>23</v>
      </c>
      <c r="P53" s="73"/>
      <c r="Q53" s="47"/>
      <c r="R53" s="156">
        <v>1</v>
      </c>
      <c r="S53" s="48">
        <v>100</v>
      </c>
      <c r="T53" s="47"/>
      <c r="U53" s="51"/>
      <c r="V53" s="71" t="s">
        <v>138</v>
      </c>
      <c r="W53" s="49"/>
    </row>
    <row r="54" spans="1:23" ht="24.95" customHeight="1" x14ac:dyDescent="0.2">
      <c r="A54" s="149">
        <f>Schedule!A$16</f>
        <v>12</v>
      </c>
      <c r="B54" s="150">
        <f>Schedule!B$16</f>
        <v>45784</v>
      </c>
      <c r="C54" s="151">
        <f>Schedule!C$16</f>
        <v>45784</v>
      </c>
      <c r="D54" s="150" t="str">
        <f>Schedule!D$16</f>
        <v>B</v>
      </c>
      <c r="E54" s="152">
        <f>Schedule!E$16</f>
        <v>0.5</v>
      </c>
      <c r="F54" s="152" t="str">
        <f>Schedule!F$16</f>
        <v>-</v>
      </c>
      <c r="G54" s="150" t="str">
        <f>Schedule!G$16</f>
        <v>Akureyri</v>
      </c>
      <c r="H54" s="150" t="str">
        <f>Schedule!H$16</f>
        <v>ISAKU</v>
      </c>
      <c r="I54" s="50" t="s">
        <v>161</v>
      </c>
      <c r="J54" s="49" t="s">
        <v>126</v>
      </c>
      <c r="K54" s="118">
        <v>119</v>
      </c>
      <c r="L54" s="144">
        <v>0.5625</v>
      </c>
      <c r="M54" s="46">
        <f>Table1[[#This Row],[Depart]]+Table1[[#This Row],[Dur''n]]</f>
        <v>0.70833333333333337</v>
      </c>
      <c r="N54" s="153">
        <v>0.14583333333333334</v>
      </c>
      <c r="O54" s="70">
        <v>103</v>
      </c>
      <c r="P54" s="73"/>
      <c r="Q54" s="47"/>
      <c r="R54" s="156">
        <v>2</v>
      </c>
      <c r="S54" s="48">
        <v>100</v>
      </c>
      <c r="T54" s="47"/>
      <c r="U54" s="51" t="s">
        <v>241</v>
      </c>
      <c r="V54" s="71" t="s">
        <v>138</v>
      </c>
      <c r="W54" s="49"/>
    </row>
    <row r="55" spans="1:23" ht="24.95" customHeight="1" x14ac:dyDescent="0.2">
      <c r="A55" s="149">
        <f>Schedule!A$16</f>
        <v>12</v>
      </c>
      <c r="B55" s="150">
        <f>Schedule!B$16</f>
        <v>45784</v>
      </c>
      <c r="C55" s="151">
        <f>Schedule!C$16</f>
        <v>45784</v>
      </c>
      <c r="D55" s="150" t="str">
        <f>Schedule!D$16</f>
        <v>B</v>
      </c>
      <c r="E55" s="152">
        <f>Schedule!E$16</f>
        <v>0.5</v>
      </c>
      <c r="F55" s="152" t="str">
        <f>Schedule!F$16</f>
        <v>-</v>
      </c>
      <c r="G55" s="150" t="str">
        <f>Schedule!G$16</f>
        <v>Akureyri</v>
      </c>
      <c r="H55" s="150" t="str">
        <f>Schedule!H$16</f>
        <v>ISAKU</v>
      </c>
      <c r="I55" s="50" t="s">
        <v>162</v>
      </c>
      <c r="J55" s="49" t="s">
        <v>129</v>
      </c>
      <c r="K55" s="118">
        <v>99</v>
      </c>
      <c r="L55" s="144">
        <v>0.55208333333333337</v>
      </c>
      <c r="M55" s="46">
        <f>Table1[[#This Row],[Depart]]+Table1[[#This Row],[Dur''n]]</f>
        <v>0.67708333333333337</v>
      </c>
      <c r="N55" s="46">
        <v>0.125</v>
      </c>
      <c r="O55" s="70">
        <v>65</v>
      </c>
      <c r="P55" s="73"/>
      <c r="Q55" s="47"/>
      <c r="R55" s="156">
        <v>2</v>
      </c>
      <c r="S55" s="48">
        <v>100</v>
      </c>
      <c r="T55" s="47"/>
      <c r="U55" s="51"/>
      <c r="V55" s="71"/>
      <c r="W55" s="49"/>
    </row>
    <row r="56" spans="1:23" ht="24.95" customHeight="1" x14ac:dyDescent="0.2">
      <c r="A56" s="149">
        <f>Schedule!A$17</f>
        <v>13</v>
      </c>
      <c r="B56" s="150">
        <f>Schedule!B$17</f>
        <v>45785</v>
      </c>
      <c r="C56" s="151">
        <f>Schedule!C$17</f>
        <v>45785</v>
      </c>
      <c r="D56" s="150" t="str">
        <f>Schedule!D$17</f>
        <v>B</v>
      </c>
      <c r="E56" s="152" t="str">
        <f>Schedule!E$17</f>
        <v>-</v>
      </c>
      <c r="F56" s="152">
        <f>Schedule!F$17</f>
        <v>0.58333333333333337</v>
      </c>
      <c r="G56" s="150" t="str">
        <f>Schedule!G$17</f>
        <v>Akureyri</v>
      </c>
      <c r="H56" s="150" t="str">
        <f>Schedule!H$17</f>
        <v>ISAKU</v>
      </c>
      <c r="I56" s="50" t="s">
        <v>163</v>
      </c>
      <c r="J56" s="49" t="s">
        <v>130</v>
      </c>
      <c r="K56" s="118">
        <v>119</v>
      </c>
      <c r="L56" s="144">
        <v>0.35416666666666669</v>
      </c>
      <c r="M56" s="46">
        <f>Table1[[#This Row],[Depart]]+Table1[[#This Row],[Dur''n]]</f>
        <v>0.52083333333333337</v>
      </c>
      <c r="N56" s="46">
        <v>0.16666666666666666</v>
      </c>
      <c r="O56" s="70">
        <v>67</v>
      </c>
      <c r="P56" s="73"/>
      <c r="Q56" s="47"/>
      <c r="R56" s="156">
        <v>1</v>
      </c>
      <c r="S56" s="48">
        <v>100</v>
      </c>
      <c r="T56" s="47"/>
      <c r="U56" s="51"/>
      <c r="V56" s="71" t="s">
        <v>138</v>
      </c>
      <c r="W56" s="49"/>
    </row>
    <row r="57" spans="1:23" ht="24.95" customHeight="1" x14ac:dyDescent="0.2">
      <c r="A57" s="149">
        <f>Schedule!A$17</f>
        <v>13</v>
      </c>
      <c r="B57" s="150">
        <f>Schedule!B$17</f>
        <v>45785</v>
      </c>
      <c r="C57" s="151">
        <f>Schedule!C$17</f>
        <v>45785</v>
      </c>
      <c r="D57" s="150" t="str">
        <f>Schedule!D$17</f>
        <v>B</v>
      </c>
      <c r="E57" s="152" t="str">
        <f>Schedule!E$17</f>
        <v>-</v>
      </c>
      <c r="F57" s="152">
        <f>Schedule!F$17</f>
        <v>0.58333333333333337</v>
      </c>
      <c r="G57" s="150" t="str">
        <f>Schedule!G$17</f>
        <v>Akureyri</v>
      </c>
      <c r="H57" s="150" t="str">
        <f>Schedule!H$17</f>
        <v>ISAKU</v>
      </c>
      <c r="I57" s="50" t="s">
        <v>171</v>
      </c>
      <c r="J57" s="49" t="s">
        <v>126</v>
      </c>
      <c r="K57" s="118">
        <v>119</v>
      </c>
      <c r="L57" s="144">
        <v>0.35416666666666669</v>
      </c>
      <c r="M57" s="46">
        <f>Table1[[#This Row],[Depart]]+Table1[[#This Row],[Dur''n]]</f>
        <v>0.5</v>
      </c>
      <c r="N57" s="153">
        <v>0.14583333333333334</v>
      </c>
      <c r="O57" s="70">
        <v>68</v>
      </c>
      <c r="P57" s="73"/>
      <c r="Q57" s="47"/>
      <c r="R57" s="156">
        <v>2</v>
      </c>
      <c r="S57" s="48">
        <v>100</v>
      </c>
      <c r="T57" s="47"/>
      <c r="U57" s="51" t="s">
        <v>241</v>
      </c>
      <c r="V57" s="71" t="s">
        <v>138</v>
      </c>
      <c r="W57" s="49"/>
    </row>
    <row r="58" spans="1:23" ht="24.95" customHeight="1" x14ac:dyDescent="0.2">
      <c r="A58" s="149">
        <f>Schedule!A$17</f>
        <v>13</v>
      </c>
      <c r="B58" s="150">
        <f>Schedule!B$17</f>
        <v>45785</v>
      </c>
      <c r="C58" s="151">
        <f>Schedule!C$17</f>
        <v>45785</v>
      </c>
      <c r="D58" s="150" t="str">
        <f>Schedule!D$17</f>
        <v>B</v>
      </c>
      <c r="E58" s="152" t="str">
        <f>Schedule!E$17</f>
        <v>-</v>
      </c>
      <c r="F58" s="152">
        <f>Schedule!F$17</f>
        <v>0.58333333333333337</v>
      </c>
      <c r="G58" s="150" t="str">
        <f>Schedule!G$17</f>
        <v>Akureyri</v>
      </c>
      <c r="H58" s="150" t="str">
        <f>Schedule!H$17</f>
        <v>ISAKU</v>
      </c>
      <c r="I58" s="50" t="s">
        <v>170</v>
      </c>
      <c r="J58" s="49" t="s">
        <v>129</v>
      </c>
      <c r="K58" s="118">
        <v>99</v>
      </c>
      <c r="L58" s="144">
        <v>0.375</v>
      </c>
      <c r="M58" s="46">
        <f>Table1[[#This Row],[Depart]]+Table1[[#This Row],[Dur''n]]</f>
        <v>0.5</v>
      </c>
      <c r="N58" s="46">
        <v>0.125</v>
      </c>
      <c r="O58" s="70">
        <v>41</v>
      </c>
      <c r="P58" s="73"/>
      <c r="Q58" s="47"/>
      <c r="R58" s="156">
        <v>1</v>
      </c>
      <c r="S58" s="48">
        <v>150</v>
      </c>
      <c r="T58" s="47"/>
      <c r="U58" s="51"/>
      <c r="V58" s="71"/>
      <c r="W58" s="49"/>
    </row>
    <row r="59" spans="1:23" ht="24.95" customHeight="1" x14ac:dyDescent="0.2">
      <c r="A59" s="149">
        <f>Schedule!A$18</f>
        <v>14</v>
      </c>
      <c r="B59" s="150">
        <f>Schedule!B$18</f>
        <v>45786</v>
      </c>
      <c r="C59" s="151">
        <f>Schedule!C$18</f>
        <v>45786</v>
      </c>
      <c r="D59" s="150" t="str">
        <f>Schedule!D$18</f>
        <v>A/B</v>
      </c>
      <c r="E59" s="152">
        <f>Schedule!E$18</f>
        <v>0.375</v>
      </c>
      <c r="F59" s="152">
        <f>Schedule!F$18</f>
        <v>0.79166666666666663</v>
      </c>
      <c r="G59" s="150" t="str">
        <f>Schedule!G$18</f>
        <v>Seydisfjordur</v>
      </c>
      <c r="H59" s="150" t="str">
        <f>Schedule!H$18</f>
        <v>ISSEY</v>
      </c>
      <c r="I59" s="50" t="s">
        <v>172</v>
      </c>
      <c r="J59" s="49" t="s">
        <v>131</v>
      </c>
      <c r="K59" s="118">
        <v>219</v>
      </c>
      <c r="L59" s="148">
        <v>0.52083333333333337</v>
      </c>
      <c r="M59" s="46">
        <f>Table1[[#This Row],[Depart]]+Table1[[#This Row],[Dur''n]]</f>
        <v>0.72916666666666674</v>
      </c>
      <c r="N59" s="46">
        <v>0.20833333333333334</v>
      </c>
      <c r="O59" s="70">
        <v>52</v>
      </c>
      <c r="P59" s="73"/>
      <c r="Q59" s="47"/>
      <c r="R59" s="156">
        <v>1</v>
      </c>
      <c r="S59" s="48">
        <v>59</v>
      </c>
      <c r="T59" s="47"/>
      <c r="U59" s="51"/>
      <c r="V59" s="71" t="s">
        <v>138</v>
      </c>
      <c r="W59" s="49"/>
    </row>
    <row r="60" spans="1:23" ht="24.95" customHeight="1" x14ac:dyDescent="0.2">
      <c r="A60" s="149">
        <f>Schedule!A$18</f>
        <v>14</v>
      </c>
      <c r="B60" s="150">
        <f>Schedule!B$18</f>
        <v>45786</v>
      </c>
      <c r="C60" s="151">
        <f>Schedule!C$18</f>
        <v>45786</v>
      </c>
      <c r="D60" s="150" t="str">
        <f>Schedule!D$18</f>
        <v>A/B</v>
      </c>
      <c r="E60" s="152">
        <f>Schedule!E$18</f>
        <v>0.375</v>
      </c>
      <c r="F60" s="152">
        <f>Schedule!F$18</f>
        <v>0.79166666666666663</v>
      </c>
      <c r="G60" s="150" t="str">
        <f>Schedule!G$18</f>
        <v>Seydisfjordur</v>
      </c>
      <c r="H60" s="150" t="str">
        <f>Schedule!H$18</f>
        <v>ISSEY</v>
      </c>
      <c r="I60" s="50" t="s">
        <v>242</v>
      </c>
      <c r="J60" s="49" t="s">
        <v>244</v>
      </c>
      <c r="K60" s="118">
        <v>189</v>
      </c>
      <c r="L60" s="144">
        <v>0.39583333333333331</v>
      </c>
      <c r="M60" s="46">
        <f>Table1[[#This Row],[Depart]]+Table1[[#This Row],[Dur''n]]</f>
        <v>0.5625</v>
      </c>
      <c r="N60" s="46">
        <v>0.16666666666666666</v>
      </c>
      <c r="O60" s="70">
        <v>80</v>
      </c>
      <c r="P60" s="73"/>
      <c r="Q60" s="47"/>
      <c r="R60" s="156">
        <v>2</v>
      </c>
      <c r="S60" s="48">
        <v>97</v>
      </c>
      <c r="T60" s="47"/>
      <c r="U60" s="51"/>
      <c r="V60" s="71"/>
      <c r="W60" s="49"/>
    </row>
    <row r="61" spans="1:23" ht="24.95" customHeight="1" x14ac:dyDescent="0.2">
      <c r="A61" s="149">
        <f>Schedule!A$18</f>
        <v>14</v>
      </c>
      <c r="B61" s="150">
        <f>Schedule!B$18</f>
        <v>45786</v>
      </c>
      <c r="C61" s="151">
        <f>Schedule!C$18</f>
        <v>45786</v>
      </c>
      <c r="D61" s="150" t="str">
        <f>Schedule!D$18</f>
        <v>A/B</v>
      </c>
      <c r="E61" s="152">
        <f>Schedule!E$18</f>
        <v>0.375</v>
      </c>
      <c r="F61" s="152">
        <f>Schedule!F$18</f>
        <v>0.79166666666666663</v>
      </c>
      <c r="G61" s="150" t="str">
        <f>Schedule!G$18</f>
        <v>Seydisfjordur</v>
      </c>
      <c r="H61" s="150" t="str">
        <f>Schedule!H$18</f>
        <v>ISSEY</v>
      </c>
      <c r="I61" s="50" t="s">
        <v>243</v>
      </c>
      <c r="J61" s="49" t="s">
        <v>245</v>
      </c>
      <c r="K61" s="118">
        <v>189</v>
      </c>
      <c r="L61" s="144">
        <v>0.5625</v>
      </c>
      <c r="M61" s="46">
        <f>Table1[[#This Row],[Depart]]+Table1[[#This Row],[Dur''n]]</f>
        <v>0.72916666666666663</v>
      </c>
      <c r="N61" s="46">
        <v>0.16666666666666666</v>
      </c>
      <c r="O61" s="70">
        <v>36</v>
      </c>
      <c r="P61" s="73"/>
      <c r="Q61" s="47"/>
      <c r="R61" s="156">
        <v>1</v>
      </c>
      <c r="S61" s="48">
        <v>97</v>
      </c>
      <c r="T61" s="47"/>
      <c r="U61" s="51"/>
      <c r="V61" s="71"/>
      <c r="W61" s="49"/>
    </row>
    <row r="62" spans="1:23" ht="24.95" customHeight="1" x14ac:dyDescent="0.2">
      <c r="A62" s="149">
        <f>Schedule!A$18</f>
        <v>14</v>
      </c>
      <c r="B62" s="150">
        <f>Schedule!B$18</f>
        <v>45786</v>
      </c>
      <c r="C62" s="151">
        <f>Schedule!C$18</f>
        <v>45786</v>
      </c>
      <c r="D62" s="150" t="str">
        <f>Schedule!D$18</f>
        <v>A/B</v>
      </c>
      <c r="E62" s="152">
        <f>Schedule!E$18</f>
        <v>0.375</v>
      </c>
      <c r="F62" s="152">
        <f>Schedule!F$18</f>
        <v>0.79166666666666663</v>
      </c>
      <c r="G62" s="150" t="str">
        <f>Schedule!G$18</f>
        <v>Seydisfjordur</v>
      </c>
      <c r="H62" s="150" t="str">
        <f>Schedule!H$18</f>
        <v>ISSEY</v>
      </c>
      <c r="I62" s="50" t="s">
        <v>169</v>
      </c>
      <c r="J62" s="49" t="s">
        <v>132</v>
      </c>
      <c r="K62" s="118">
        <v>179</v>
      </c>
      <c r="L62" s="144">
        <v>0.39583333333333331</v>
      </c>
      <c r="M62" s="46">
        <f>Table1[[#This Row],[Depart]]+Table1[[#This Row],[Dur''n]]</f>
        <v>0.53125</v>
      </c>
      <c r="N62" s="154">
        <v>0.13541666666666666</v>
      </c>
      <c r="O62" s="70">
        <v>24</v>
      </c>
      <c r="P62" s="73"/>
      <c r="Q62" s="47"/>
      <c r="R62" s="156">
        <v>1</v>
      </c>
      <c r="S62" s="48">
        <v>38</v>
      </c>
      <c r="T62" s="47"/>
      <c r="U62" s="51" t="s">
        <v>246</v>
      </c>
      <c r="V62" s="71" t="s">
        <v>138</v>
      </c>
      <c r="W62" s="49"/>
    </row>
    <row r="63" spans="1:23" ht="24.95" customHeight="1" x14ac:dyDescent="0.2">
      <c r="A63" s="149">
        <f>Schedule!A$18</f>
        <v>14</v>
      </c>
      <c r="B63" s="150">
        <f>Schedule!B$18</f>
        <v>45786</v>
      </c>
      <c r="C63" s="151">
        <f>Schedule!C$18</f>
        <v>45786</v>
      </c>
      <c r="D63" s="150" t="str">
        <f>Schedule!D$18</f>
        <v>A/B</v>
      </c>
      <c r="E63" s="152">
        <f>Schedule!E$18</f>
        <v>0.375</v>
      </c>
      <c r="F63" s="152">
        <f>Schedule!F$18</f>
        <v>0.79166666666666663</v>
      </c>
      <c r="G63" s="150" t="str">
        <f>Schedule!G$18</f>
        <v>Seydisfjordur</v>
      </c>
      <c r="H63" s="150" t="str">
        <f>Schedule!H$18</f>
        <v>ISSEY</v>
      </c>
      <c r="I63" s="50" t="s">
        <v>169</v>
      </c>
      <c r="J63" s="49" t="s">
        <v>132</v>
      </c>
      <c r="K63" s="118">
        <v>179</v>
      </c>
      <c r="L63" s="144">
        <v>0.58333333333333337</v>
      </c>
      <c r="M63" s="46">
        <f>Table1[[#This Row],[Depart]]+Table1[[#This Row],[Dur''n]]</f>
        <v>0.71875</v>
      </c>
      <c r="N63" s="154">
        <v>0.13541666666666666</v>
      </c>
      <c r="O63" s="70">
        <v>25</v>
      </c>
      <c r="P63" s="73"/>
      <c r="Q63" s="47"/>
      <c r="R63" s="156">
        <v>1</v>
      </c>
      <c r="S63" s="48">
        <v>38</v>
      </c>
      <c r="T63" s="47"/>
      <c r="U63" s="51"/>
      <c r="V63" s="71" t="s">
        <v>138</v>
      </c>
      <c r="W63" s="49"/>
    </row>
    <row r="64" spans="1:23" ht="24.95" customHeight="1" x14ac:dyDescent="0.2">
      <c r="A64" s="149">
        <f>Schedule!A$18</f>
        <v>14</v>
      </c>
      <c r="B64" s="150">
        <f>Schedule!B$18</f>
        <v>45786</v>
      </c>
      <c r="C64" s="151">
        <f>Schedule!C$18</f>
        <v>45786</v>
      </c>
      <c r="D64" s="150" t="str">
        <f>Schedule!D$18</f>
        <v>A/B</v>
      </c>
      <c r="E64" s="152">
        <f>Schedule!E$18</f>
        <v>0.375</v>
      </c>
      <c r="F64" s="152">
        <f>Schedule!F$18</f>
        <v>0.79166666666666663</v>
      </c>
      <c r="G64" s="150" t="str">
        <f>Schedule!G$18</f>
        <v>Seydisfjordur</v>
      </c>
      <c r="H64" s="150" t="str">
        <f>Schedule!H$18</f>
        <v>ISSEY</v>
      </c>
      <c r="I64" s="50" t="s">
        <v>247</v>
      </c>
      <c r="J64" s="49" t="s">
        <v>249</v>
      </c>
      <c r="K64" s="118">
        <v>109</v>
      </c>
      <c r="L64" s="144">
        <v>0.39583333333333331</v>
      </c>
      <c r="M64" s="46">
        <f>Table1[[#This Row],[Depart]]+Table1[[#This Row],[Dur''n]]</f>
        <v>0.5</v>
      </c>
      <c r="N64" s="46">
        <v>0.10416666666666667</v>
      </c>
      <c r="O64" s="70">
        <v>30</v>
      </c>
      <c r="P64" s="73">
        <v>2</v>
      </c>
      <c r="Q64" s="47"/>
      <c r="R64" s="156">
        <v>1</v>
      </c>
      <c r="S64" s="48">
        <v>30</v>
      </c>
      <c r="T64" s="47"/>
      <c r="U64" s="51"/>
      <c r="V64" s="71" t="s">
        <v>138</v>
      </c>
      <c r="W64" s="49"/>
    </row>
    <row r="65" spans="1:23" ht="24.95" customHeight="1" x14ac:dyDescent="0.2">
      <c r="A65" s="149">
        <f>Schedule!A$18</f>
        <v>14</v>
      </c>
      <c r="B65" s="150">
        <f>Schedule!B$18</f>
        <v>45786</v>
      </c>
      <c r="C65" s="151">
        <f>Schedule!C$18</f>
        <v>45786</v>
      </c>
      <c r="D65" s="150" t="str">
        <f>Schedule!D$18</f>
        <v>A/B</v>
      </c>
      <c r="E65" s="152">
        <f>Schedule!E$18</f>
        <v>0.375</v>
      </c>
      <c r="F65" s="152">
        <f>Schedule!F$18</f>
        <v>0.79166666666666663</v>
      </c>
      <c r="G65" s="150" t="str">
        <f>Schedule!G$18</f>
        <v>Seydisfjordur</v>
      </c>
      <c r="H65" s="150" t="str">
        <f>Schedule!H$18</f>
        <v>ISSEY</v>
      </c>
      <c r="I65" s="50" t="s">
        <v>248</v>
      </c>
      <c r="J65" s="49" t="s">
        <v>250</v>
      </c>
      <c r="K65" s="118">
        <v>109</v>
      </c>
      <c r="L65" s="144">
        <v>0.5625</v>
      </c>
      <c r="M65" s="46">
        <f>Table1[[#This Row],[Depart]]+Table1[[#This Row],[Dur''n]]</f>
        <v>0.66666666666666663</v>
      </c>
      <c r="N65" s="46">
        <v>0.10416666666666667</v>
      </c>
      <c r="O65" s="70">
        <v>30</v>
      </c>
      <c r="P65" s="73" t="s">
        <v>1</v>
      </c>
      <c r="Q65" s="47"/>
      <c r="R65" s="156">
        <v>1</v>
      </c>
      <c r="S65" s="48">
        <v>30</v>
      </c>
      <c r="T65" s="47"/>
      <c r="U65" s="51"/>
      <c r="V65" s="71" t="s">
        <v>138</v>
      </c>
      <c r="W65" s="49"/>
    </row>
    <row r="66" spans="1:23" ht="24.95" customHeight="1" x14ac:dyDescent="0.2">
      <c r="A66" s="149">
        <f>Schedule!A$20</f>
        <v>16</v>
      </c>
      <c r="B66" s="150">
        <f>Schedule!B$20</f>
        <v>45788</v>
      </c>
      <c r="C66" s="151">
        <f>Schedule!C$20</f>
        <v>45788</v>
      </c>
      <c r="D66" s="150" t="str">
        <f>Schedule!D$20</f>
        <v>B</v>
      </c>
      <c r="E66" s="152">
        <f>Schedule!E$20</f>
        <v>0.33333333333333331</v>
      </c>
      <c r="F66" s="152">
        <f>Schedule!F$20</f>
        <v>0.70833333333333337</v>
      </c>
      <c r="G66" s="150" t="str">
        <f>Schedule!G$20</f>
        <v>Lerwick, Shetland Isles</v>
      </c>
      <c r="H66" s="150" t="str">
        <f>Schedule!H$20</f>
        <v>GBLER</v>
      </c>
      <c r="I66" s="50" t="s">
        <v>173</v>
      </c>
      <c r="J66" s="49" t="s">
        <v>134</v>
      </c>
      <c r="K66" s="118">
        <v>85</v>
      </c>
      <c r="L66" s="144">
        <v>0.38541666666666669</v>
      </c>
      <c r="M66" s="46">
        <f>Table1[[#This Row],[Depart]]+Table1[[#This Row],[Dur''n]]</f>
        <v>0.55208333333333337</v>
      </c>
      <c r="N66" s="46">
        <v>0.16666666666666666</v>
      </c>
      <c r="O66" s="70">
        <v>26</v>
      </c>
      <c r="P66" s="73"/>
      <c r="Q66" s="47"/>
      <c r="R66" s="156">
        <v>1</v>
      </c>
      <c r="S66" s="48">
        <v>45</v>
      </c>
      <c r="T66" s="47"/>
      <c r="U66" s="51"/>
      <c r="V66" s="71" t="s">
        <v>138</v>
      </c>
      <c r="W66" s="49"/>
    </row>
    <row r="67" spans="1:23" ht="24.95" customHeight="1" x14ac:dyDescent="0.2">
      <c r="A67" s="149">
        <f>Schedule!A$20</f>
        <v>16</v>
      </c>
      <c r="B67" s="150">
        <f>Schedule!B$20</f>
        <v>45788</v>
      </c>
      <c r="C67" s="151">
        <f>Schedule!C$20</f>
        <v>45788</v>
      </c>
      <c r="D67" s="150" t="str">
        <f>Schedule!D$20</f>
        <v>B</v>
      </c>
      <c r="E67" s="152">
        <f>Schedule!E$20</f>
        <v>0.33333333333333331</v>
      </c>
      <c r="F67" s="152">
        <f>Schedule!F$20</f>
        <v>0.70833333333333337</v>
      </c>
      <c r="G67" s="150" t="str">
        <f>Schedule!G$20</f>
        <v>Lerwick, Shetland Isles</v>
      </c>
      <c r="H67" s="150" t="str">
        <f>Schedule!H$20</f>
        <v>GBLER</v>
      </c>
      <c r="I67" s="50" t="s">
        <v>174</v>
      </c>
      <c r="J67" s="49" t="s">
        <v>135</v>
      </c>
      <c r="K67" s="118">
        <v>75</v>
      </c>
      <c r="L67" s="144">
        <v>0.36458333333333331</v>
      </c>
      <c r="M67" s="46">
        <f>Table1[[#This Row],[Depart]]+Table1[[#This Row],[Dur''n]]</f>
        <v>0.53125</v>
      </c>
      <c r="N67" s="46">
        <v>0.16666666666666666</v>
      </c>
      <c r="O67" s="70">
        <v>34</v>
      </c>
      <c r="P67" s="73"/>
      <c r="Q67" s="47"/>
      <c r="R67" s="156">
        <v>1</v>
      </c>
      <c r="S67" s="48">
        <v>45</v>
      </c>
      <c r="T67" s="47"/>
      <c r="U67" s="51"/>
      <c r="V67" s="71" t="s">
        <v>138</v>
      </c>
      <c r="W67" s="49"/>
    </row>
    <row r="68" spans="1:23" ht="24.95" customHeight="1" x14ac:dyDescent="0.2">
      <c r="A68" s="149">
        <f>Schedule!A$20</f>
        <v>16</v>
      </c>
      <c r="B68" s="150">
        <f>Schedule!B$20</f>
        <v>45788</v>
      </c>
      <c r="C68" s="151">
        <f>Schedule!C$20</f>
        <v>45788</v>
      </c>
      <c r="D68" s="150" t="str">
        <f>Schedule!D$20</f>
        <v>B</v>
      </c>
      <c r="E68" s="152">
        <f>Schedule!E$20</f>
        <v>0.33333333333333331</v>
      </c>
      <c r="F68" s="152">
        <f>Schedule!F$20</f>
        <v>0.70833333333333337</v>
      </c>
      <c r="G68" s="150" t="str">
        <f>Schedule!G$20</f>
        <v>Lerwick, Shetland Isles</v>
      </c>
      <c r="H68" s="150" t="str">
        <f>Schedule!H$20</f>
        <v>GBLER</v>
      </c>
      <c r="I68" s="50" t="s">
        <v>175</v>
      </c>
      <c r="J68" s="49" t="s">
        <v>133</v>
      </c>
      <c r="K68" s="118">
        <v>85</v>
      </c>
      <c r="L68" s="144">
        <v>0.375</v>
      </c>
      <c r="M68" s="46">
        <f>Table1[[#This Row],[Depart]]+Table1[[#This Row],[Dur''n]]</f>
        <v>0.52083333333333337</v>
      </c>
      <c r="N68" s="46">
        <v>0.14583333333333334</v>
      </c>
      <c r="O68" s="70">
        <v>47</v>
      </c>
      <c r="P68" s="73"/>
      <c r="Q68" s="47"/>
      <c r="R68" s="156">
        <v>1</v>
      </c>
      <c r="S68" s="48">
        <v>45</v>
      </c>
      <c r="T68" s="47"/>
      <c r="U68" s="51"/>
      <c r="V68" s="71" t="s">
        <v>138</v>
      </c>
      <c r="W68" s="49"/>
    </row>
    <row r="69" spans="1:23" ht="24.95" customHeight="1" x14ac:dyDescent="0.2">
      <c r="A69" s="149">
        <f>Schedule!A$20</f>
        <v>16</v>
      </c>
      <c r="B69" s="150">
        <f>Schedule!B$20</f>
        <v>45788</v>
      </c>
      <c r="C69" s="151">
        <f>Schedule!C$20</f>
        <v>45788</v>
      </c>
      <c r="D69" s="150" t="str">
        <f>Schedule!D$20</f>
        <v>B</v>
      </c>
      <c r="E69" s="152">
        <f>Schedule!E$20</f>
        <v>0.33333333333333331</v>
      </c>
      <c r="F69" s="152">
        <f>Schedule!F$20</f>
        <v>0.70833333333333337</v>
      </c>
      <c r="G69" s="150" t="str">
        <f>Schedule!G$20</f>
        <v>Lerwick, Shetland Isles</v>
      </c>
      <c r="H69" s="150" t="str">
        <f>Schedule!H$20</f>
        <v>GBLER</v>
      </c>
      <c r="I69" s="50" t="s">
        <v>209</v>
      </c>
      <c r="J69" s="49" t="s">
        <v>213</v>
      </c>
      <c r="K69" s="118">
        <v>45</v>
      </c>
      <c r="L69" s="144">
        <v>0.375</v>
      </c>
      <c r="M69" s="46">
        <f>Table1[[#This Row],[Depart]]+Table1[[#This Row],[Dur''n]]</f>
        <v>0.5</v>
      </c>
      <c r="N69" s="46">
        <v>0.125</v>
      </c>
      <c r="O69" s="70">
        <v>34</v>
      </c>
      <c r="P69" s="73"/>
      <c r="Q69" s="47"/>
      <c r="R69" s="156">
        <v>1</v>
      </c>
      <c r="S69" s="48">
        <v>40</v>
      </c>
      <c r="T69" s="47"/>
      <c r="U69" s="51"/>
      <c r="V69" s="71" t="s">
        <v>138</v>
      </c>
      <c r="W69" s="49"/>
    </row>
    <row r="70" spans="1:23" ht="24.95" customHeight="1" x14ac:dyDescent="0.2">
      <c r="A70" s="149">
        <f>Schedule!A$20</f>
        <v>16</v>
      </c>
      <c r="B70" s="150">
        <f>Schedule!B$20</f>
        <v>45788</v>
      </c>
      <c r="C70" s="151">
        <f>Schedule!C$20</f>
        <v>45788</v>
      </c>
      <c r="D70" s="150" t="str">
        <f>Schedule!D$20</f>
        <v>B</v>
      </c>
      <c r="E70" s="152">
        <f>Schedule!E$20</f>
        <v>0.33333333333333331</v>
      </c>
      <c r="F70" s="152">
        <f>Schedule!F$20</f>
        <v>0.70833333333333337</v>
      </c>
      <c r="G70" s="150" t="str">
        <f>Schedule!G$20</f>
        <v>Lerwick, Shetland Isles</v>
      </c>
      <c r="H70" s="150" t="str">
        <f>Schedule!H$20</f>
        <v>GBLER</v>
      </c>
      <c r="I70" s="50" t="s">
        <v>210</v>
      </c>
      <c r="J70" s="49" t="s">
        <v>214</v>
      </c>
      <c r="K70" s="118">
        <v>45</v>
      </c>
      <c r="L70" s="144">
        <v>0.39583333333333331</v>
      </c>
      <c r="M70" s="46">
        <f>Table1[[#This Row],[Depart]]+Table1[[#This Row],[Dur''n]]</f>
        <v>0.52083333333333326</v>
      </c>
      <c r="N70" s="46">
        <v>0.125</v>
      </c>
      <c r="O70" s="70">
        <v>34</v>
      </c>
      <c r="P70" s="73"/>
      <c r="Q70" s="47"/>
      <c r="R70" s="156">
        <v>1</v>
      </c>
      <c r="S70" s="48">
        <v>40</v>
      </c>
      <c r="T70" s="47"/>
      <c r="U70" s="51"/>
      <c r="V70" s="71" t="s">
        <v>138</v>
      </c>
      <c r="W70" s="49"/>
    </row>
    <row r="71" spans="1:23" ht="24.95" customHeight="1" x14ac:dyDescent="0.2">
      <c r="A71" s="149">
        <f>Schedule!A$20</f>
        <v>16</v>
      </c>
      <c r="B71" s="150">
        <f>Schedule!B$20</f>
        <v>45788</v>
      </c>
      <c r="C71" s="151">
        <f>Schedule!C$20</f>
        <v>45788</v>
      </c>
      <c r="D71" s="150" t="str">
        <f>Schedule!D$20</f>
        <v>B</v>
      </c>
      <c r="E71" s="152">
        <f>Schedule!E$20</f>
        <v>0.33333333333333331</v>
      </c>
      <c r="F71" s="152">
        <f>Schedule!F$20</f>
        <v>0.70833333333333337</v>
      </c>
      <c r="G71" s="150" t="str">
        <f>Schedule!G$20</f>
        <v>Lerwick, Shetland Isles</v>
      </c>
      <c r="H71" s="150" t="str">
        <f>Schedule!H$20</f>
        <v>GBLER</v>
      </c>
      <c r="I71" s="50" t="s">
        <v>211</v>
      </c>
      <c r="J71" s="49" t="s">
        <v>215</v>
      </c>
      <c r="K71" s="118">
        <v>45</v>
      </c>
      <c r="L71" s="144">
        <v>0.41666666666666669</v>
      </c>
      <c r="M71" s="46">
        <f>Table1[[#This Row],[Depart]]+Table1[[#This Row],[Dur''n]]</f>
        <v>0.54166666666666674</v>
      </c>
      <c r="N71" s="46">
        <v>0.125</v>
      </c>
      <c r="O71" s="70">
        <v>34</v>
      </c>
      <c r="P71" s="73"/>
      <c r="Q71" s="47"/>
      <c r="R71" s="156">
        <v>1</v>
      </c>
      <c r="S71" s="48">
        <v>40</v>
      </c>
      <c r="T71" s="47"/>
      <c r="U71" s="51"/>
      <c r="V71" s="71" t="s">
        <v>138</v>
      </c>
      <c r="W71" s="49"/>
    </row>
    <row r="72" spans="1:23" ht="24.95" customHeight="1" x14ac:dyDescent="0.2">
      <c r="A72" s="149">
        <f>Schedule!A$20</f>
        <v>16</v>
      </c>
      <c r="B72" s="150">
        <f>Schedule!B$20</f>
        <v>45788</v>
      </c>
      <c r="C72" s="151">
        <f>Schedule!C$20</f>
        <v>45788</v>
      </c>
      <c r="D72" s="150" t="str">
        <f>Schedule!D$20</f>
        <v>B</v>
      </c>
      <c r="E72" s="152">
        <f>Schedule!E$20</f>
        <v>0.33333333333333331</v>
      </c>
      <c r="F72" s="152">
        <f>Schedule!F$20</f>
        <v>0.70833333333333337</v>
      </c>
      <c r="G72" s="150" t="str">
        <f>Schedule!G$20</f>
        <v>Lerwick, Shetland Isles</v>
      </c>
      <c r="H72" s="150" t="str">
        <f>Schedule!H$20</f>
        <v>GBLER</v>
      </c>
      <c r="I72" s="50" t="s">
        <v>212</v>
      </c>
      <c r="J72" s="49" t="s">
        <v>216</v>
      </c>
      <c r="K72" s="118">
        <v>45</v>
      </c>
      <c r="L72" s="144">
        <v>0.4375</v>
      </c>
      <c r="M72" s="46">
        <f>Table1[[#This Row],[Depart]]+Table1[[#This Row],[Dur''n]]</f>
        <v>0.5625</v>
      </c>
      <c r="N72" s="46">
        <v>0.125</v>
      </c>
      <c r="O72" s="70">
        <v>34</v>
      </c>
      <c r="P72" s="73"/>
      <c r="Q72" s="47"/>
      <c r="R72" s="156">
        <v>1</v>
      </c>
      <c r="S72" s="48">
        <v>40</v>
      </c>
      <c r="T72" s="47"/>
      <c r="U72" s="51"/>
      <c r="V72" s="71" t="s">
        <v>138</v>
      </c>
      <c r="W72" s="49"/>
    </row>
    <row r="73" spans="1:23" ht="24.95" customHeight="1" x14ac:dyDescent="0.2">
      <c r="A73" s="149">
        <f>Schedule!A$20</f>
        <v>16</v>
      </c>
      <c r="B73" s="150">
        <f>Schedule!B$20</f>
        <v>45788</v>
      </c>
      <c r="C73" s="151">
        <f>Schedule!C$20</f>
        <v>45788</v>
      </c>
      <c r="D73" s="150" t="str">
        <f>Schedule!D$20</f>
        <v>B</v>
      </c>
      <c r="E73" s="152">
        <f>Schedule!E$20</f>
        <v>0.33333333333333331</v>
      </c>
      <c r="F73" s="152">
        <f>Schedule!F$20</f>
        <v>0.70833333333333337</v>
      </c>
      <c r="G73" s="150" t="str">
        <f>Schedule!G$20</f>
        <v>Lerwick, Shetland Isles</v>
      </c>
      <c r="H73" s="150" t="str">
        <f>Schedule!H$20</f>
        <v>GBLER</v>
      </c>
      <c r="I73" s="50" t="s">
        <v>205</v>
      </c>
      <c r="J73" s="49" t="s">
        <v>207</v>
      </c>
      <c r="K73" s="118">
        <v>75</v>
      </c>
      <c r="L73" s="144">
        <v>0.41666666666666669</v>
      </c>
      <c r="M73" s="46">
        <f>Table1[[#This Row],[Depart]]+Table1[[#This Row],[Dur''n]]</f>
        <v>0.5</v>
      </c>
      <c r="N73" s="46">
        <v>8.3333333333333329E-2</v>
      </c>
      <c r="O73" s="70">
        <v>66</v>
      </c>
      <c r="P73" s="73"/>
      <c r="Q73" s="47"/>
      <c r="R73" s="156">
        <v>2</v>
      </c>
      <c r="S73" s="48">
        <v>90</v>
      </c>
      <c r="T73" s="47"/>
      <c r="U73" s="51" t="s">
        <v>192</v>
      </c>
      <c r="V73" s="71"/>
      <c r="W73" s="49"/>
    </row>
    <row r="74" spans="1:23" ht="24.95" customHeight="1" x14ac:dyDescent="0.2">
      <c r="A74" s="149">
        <f>Schedule!A$20</f>
        <v>16</v>
      </c>
      <c r="B74" s="150">
        <f>Schedule!B$20</f>
        <v>45788</v>
      </c>
      <c r="C74" s="151">
        <f>Schedule!C$20</f>
        <v>45788</v>
      </c>
      <c r="D74" s="150" t="str">
        <f>Schedule!D$20</f>
        <v>B</v>
      </c>
      <c r="E74" s="152">
        <f>Schedule!E$20</f>
        <v>0.33333333333333331</v>
      </c>
      <c r="F74" s="152">
        <f>Schedule!F$20</f>
        <v>0.70833333333333337</v>
      </c>
      <c r="G74" s="150" t="str">
        <f>Schedule!G$20</f>
        <v>Lerwick, Shetland Isles</v>
      </c>
      <c r="H74" s="150" t="str">
        <f>Schedule!H$20</f>
        <v>GBLER</v>
      </c>
      <c r="I74" s="50" t="s">
        <v>206</v>
      </c>
      <c r="J74" s="49" t="s">
        <v>208</v>
      </c>
      <c r="K74" s="118">
        <v>75</v>
      </c>
      <c r="L74" s="144">
        <v>0.55208333333333337</v>
      </c>
      <c r="M74" s="46">
        <f>Table1[[#This Row],[Depart]]+Table1[[#This Row],[Dur''n]]</f>
        <v>0.63541666666666674</v>
      </c>
      <c r="N74" s="46">
        <v>8.3333333333333329E-2</v>
      </c>
      <c r="O74" s="70">
        <v>70</v>
      </c>
      <c r="P74" s="73"/>
      <c r="Q74" s="47"/>
      <c r="R74" s="156">
        <v>2</v>
      </c>
      <c r="S74" s="48">
        <v>90</v>
      </c>
      <c r="T74" s="47"/>
      <c r="U74" s="51"/>
      <c r="V74" s="71"/>
      <c r="W74" s="49"/>
    </row>
    <row r="75" spans="1:23" x14ac:dyDescent="0.2">
      <c r="A75" s="80"/>
      <c r="B75" s="81"/>
      <c r="C75" s="80"/>
      <c r="D75" s="80"/>
      <c r="E75" s="80"/>
      <c r="F75" s="80"/>
      <c r="G75" s="80"/>
      <c r="H75" s="80"/>
      <c r="I75" s="55"/>
      <c r="J75" s="55">
        <f>SUBTOTAL(103,Table1[Titel])</f>
        <v>73</v>
      </c>
      <c r="K75" s="55"/>
      <c r="L75" s="146"/>
      <c r="M75" s="56"/>
      <c r="N75" s="72"/>
      <c r="O75" s="74">
        <f>SUBTOTAL(109,Table1[PAX])</f>
        <v>3897</v>
      </c>
      <c r="P75" s="55"/>
      <c r="Q75" s="55"/>
      <c r="R75" s="162">
        <f>SUBTOTAL(109,Table1[Groups])</f>
        <v>106</v>
      </c>
      <c r="S75" s="55"/>
      <c r="T75" s="55"/>
      <c r="U75" s="57"/>
      <c r="V75" s="55"/>
      <c r="W75" s="55"/>
    </row>
  </sheetData>
  <sheetProtection formatCells="0" formatColumns="0" formatRows="0" insertColumns="0" insertRows="0" selectLockedCells="1" sort="0" autoFilter="0"/>
  <protectedRanges>
    <protectedRange sqref="N53:N74 N2:N13 N16:N29 N31:N51" name="Range1"/>
  </protectedRanges>
  <conditionalFormatting sqref="S2:S3 S12 S5:S7 S9:S10 S14 S16:S17 S19 S22:S34 S74 S37:S38 S41:S42 S44:S48 S50:S60 S62 S65:S69">
    <cfRule type="cellIs" dxfId="88" priority="186" operator="lessThan">
      <formula>$O2</formula>
    </cfRule>
  </conditionalFormatting>
  <conditionalFormatting sqref="M2:M3 M12 M5:M7 M9:M10 M14 M16:M17 M19 M22:M34 M74 M37:M38 M41:M42 M44:M48 M50:M60 M62 M65:M69">
    <cfRule type="cellIs" dxfId="87" priority="183" operator="greaterThan">
      <formula>$F2</formula>
    </cfRule>
  </conditionalFormatting>
  <conditionalFormatting sqref="S11">
    <cfRule type="cellIs" dxfId="86" priority="48" operator="lessThan">
      <formula>$O11</formula>
    </cfRule>
  </conditionalFormatting>
  <conditionalFormatting sqref="M11">
    <cfRule type="cellIs" dxfId="85" priority="47" operator="greaterThan">
      <formula>$F11</formula>
    </cfRule>
  </conditionalFormatting>
  <conditionalFormatting sqref="S4">
    <cfRule type="cellIs" dxfId="84" priority="42" operator="lessThan">
      <formula>$O4</formula>
    </cfRule>
  </conditionalFormatting>
  <conditionalFormatting sqref="M4">
    <cfRule type="cellIs" dxfId="83" priority="41" operator="greaterThan">
      <formula>$F4</formula>
    </cfRule>
  </conditionalFormatting>
  <conditionalFormatting sqref="S8">
    <cfRule type="cellIs" dxfId="82" priority="40" operator="lessThan">
      <formula>$O8</formula>
    </cfRule>
  </conditionalFormatting>
  <conditionalFormatting sqref="M8">
    <cfRule type="cellIs" dxfId="81" priority="39" operator="greaterThan">
      <formula>$F8</formula>
    </cfRule>
  </conditionalFormatting>
  <conditionalFormatting sqref="S13">
    <cfRule type="cellIs" dxfId="80" priority="38" operator="lessThan">
      <formula>$O13</formula>
    </cfRule>
  </conditionalFormatting>
  <conditionalFormatting sqref="M13">
    <cfRule type="cellIs" dxfId="79" priority="37" operator="greaterThan">
      <formula>$F13</formula>
    </cfRule>
  </conditionalFormatting>
  <conditionalFormatting sqref="S15">
    <cfRule type="cellIs" dxfId="78" priority="36" operator="lessThan">
      <formula>$O15</formula>
    </cfRule>
  </conditionalFormatting>
  <conditionalFormatting sqref="M15">
    <cfRule type="cellIs" dxfId="77" priority="35" operator="greaterThan">
      <formula>$F15</formula>
    </cfRule>
  </conditionalFormatting>
  <conditionalFormatting sqref="S18">
    <cfRule type="cellIs" dxfId="76" priority="32" operator="lessThan">
      <formula>$O18</formula>
    </cfRule>
  </conditionalFormatting>
  <conditionalFormatting sqref="M18">
    <cfRule type="cellIs" dxfId="75" priority="31" operator="greaterThan">
      <formula>$F18</formula>
    </cfRule>
  </conditionalFormatting>
  <conditionalFormatting sqref="S21">
    <cfRule type="cellIs" dxfId="74" priority="30" operator="lessThan">
      <formula>$O21</formula>
    </cfRule>
  </conditionalFormatting>
  <conditionalFormatting sqref="M21">
    <cfRule type="cellIs" dxfId="73" priority="29" operator="greaterThan">
      <formula>$F21</formula>
    </cfRule>
  </conditionalFormatting>
  <conditionalFormatting sqref="S20">
    <cfRule type="cellIs" dxfId="72" priority="28" operator="lessThan">
      <formula>$O20</formula>
    </cfRule>
  </conditionalFormatting>
  <conditionalFormatting sqref="M20">
    <cfRule type="cellIs" dxfId="71" priority="27" operator="greaterThan">
      <formula>$F20</formula>
    </cfRule>
  </conditionalFormatting>
  <conditionalFormatting sqref="S73">
    <cfRule type="cellIs" dxfId="70" priority="26" operator="lessThan">
      <formula>$O73</formula>
    </cfRule>
  </conditionalFormatting>
  <conditionalFormatting sqref="M73">
    <cfRule type="cellIs" dxfId="69" priority="25" operator="greaterThan">
      <formula>$F73</formula>
    </cfRule>
  </conditionalFormatting>
  <conditionalFormatting sqref="S70">
    <cfRule type="cellIs" dxfId="68" priority="24" operator="lessThan">
      <formula>$O70</formula>
    </cfRule>
  </conditionalFormatting>
  <conditionalFormatting sqref="M70">
    <cfRule type="cellIs" dxfId="67" priority="23" operator="greaterThan">
      <formula>$F70</formula>
    </cfRule>
  </conditionalFormatting>
  <conditionalFormatting sqref="S71">
    <cfRule type="cellIs" dxfId="66" priority="22" operator="lessThan">
      <formula>$O71</formula>
    </cfRule>
  </conditionalFormatting>
  <conditionalFormatting sqref="M71">
    <cfRule type="cellIs" dxfId="65" priority="21" operator="greaterThan">
      <formula>$F71</formula>
    </cfRule>
  </conditionalFormatting>
  <conditionalFormatting sqref="S72">
    <cfRule type="cellIs" dxfId="64" priority="20" operator="lessThan">
      <formula>$O72</formula>
    </cfRule>
  </conditionalFormatting>
  <conditionalFormatting sqref="M72">
    <cfRule type="cellIs" dxfId="63" priority="19" operator="greaterThan">
      <formula>$F72</formula>
    </cfRule>
  </conditionalFormatting>
  <conditionalFormatting sqref="S35:S36">
    <cfRule type="cellIs" dxfId="62" priority="18" operator="lessThan">
      <formula>$O35</formula>
    </cfRule>
  </conditionalFormatting>
  <conditionalFormatting sqref="M35:M36">
    <cfRule type="cellIs" dxfId="61" priority="17" operator="greaterThan">
      <formula>$F35</formula>
    </cfRule>
  </conditionalFormatting>
  <conditionalFormatting sqref="S39:S40">
    <cfRule type="cellIs" dxfId="60" priority="16" operator="lessThan">
      <formula>$O39</formula>
    </cfRule>
  </conditionalFormatting>
  <conditionalFormatting sqref="M39:M40">
    <cfRule type="cellIs" dxfId="59" priority="15" operator="greaterThan">
      <formula>$F39</formula>
    </cfRule>
  </conditionalFormatting>
  <conditionalFormatting sqref="S43">
    <cfRule type="cellIs" dxfId="58" priority="14" operator="lessThan">
      <formula>$O43</formula>
    </cfRule>
  </conditionalFormatting>
  <conditionalFormatting sqref="M43">
    <cfRule type="cellIs" dxfId="57" priority="13" operator="greaterThan">
      <formula>$F43</formula>
    </cfRule>
  </conditionalFormatting>
  <conditionalFormatting sqref="S49">
    <cfRule type="cellIs" dxfId="56" priority="8" operator="lessThan">
      <formula>$O49</formula>
    </cfRule>
  </conditionalFormatting>
  <conditionalFormatting sqref="M49">
    <cfRule type="cellIs" dxfId="55" priority="7" operator="greaterThan">
      <formula>$F49</formula>
    </cfRule>
  </conditionalFormatting>
  <conditionalFormatting sqref="S61">
    <cfRule type="cellIs" dxfId="54" priority="6" operator="lessThan">
      <formula>$O61</formula>
    </cfRule>
  </conditionalFormatting>
  <conditionalFormatting sqref="M61">
    <cfRule type="cellIs" dxfId="53" priority="5" operator="greaterThan">
      <formula>$F61</formula>
    </cfRule>
  </conditionalFormatting>
  <conditionalFormatting sqref="S63">
    <cfRule type="cellIs" dxfId="52" priority="4" operator="lessThan">
      <formula>$O63</formula>
    </cfRule>
  </conditionalFormatting>
  <conditionalFormatting sqref="M63">
    <cfRule type="cellIs" dxfId="51" priority="3" operator="greaterThan">
      <formula>$F63</formula>
    </cfRule>
  </conditionalFormatting>
  <conditionalFormatting sqref="S64">
    <cfRule type="cellIs" dxfId="50" priority="2" operator="lessThan">
      <formula>$O64</formula>
    </cfRule>
  </conditionalFormatting>
  <conditionalFormatting sqref="M64">
    <cfRule type="cellIs" dxfId="49" priority="1" operator="greaterThan">
      <formula>$F64</formula>
    </cfRule>
  </conditionalFormatting>
  <pageMargins left="0.23622047244094491" right="0.23622047244094491" top="0.74803149606299213" bottom="0.74803149606299213" header="0.31496062992125984" footer="0.31496062992125984"/>
  <pageSetup paperSize="9" scale="62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57A0-D53F-AD43-8970-C26CB86E0D02}">
  <dimension ref="A1:B17"/>
  <sheetViews>
    <sheetView zoomScaleNormal="100" workbookViewId="0">
      <selection activeCell="D11" sqref="D11"/>
    </sheetView>
  </sheetViews>
  <sheetFormatPr defaultColWidth="10.85546875" defaultRowHeight="12.75" x14ac:dyDescent="0.2"/>
  <cols>
    <col min="1" max="1" width="56" style="18" bestFit="1" customWidth="1"/>
    <col min="2" max="16384" width="10.85546875" style="18"/>
  </cols>
  <sheetData>
    <row r="1" spans="1:2" ht="15.75" x14ac:dyDescent="0.25">
      <c r="A1" s="39" t="s">
        <v>36</v>
      </c>
      <c r="B1" s="17"/>
    </row>
    <row r="2" spans="1:2" ht="15.75" x14ac:dyDescent="0.25">
      <c r="A2" s="17" t="s">
        <v>40</v>
      </c>
      <c r="B2" s="17" t="s">
        <v>38</v>
      </c>
    </row>
    <row r="3" spans="1:2" ht="15.75" x14ac:dyDescent="0.25">
      <c r="A3" s="17" t="s">
        <v>51</v>
      </c>
      <c r="B3" s="17" t="s">
        <v>41</v>
      </c>
    </row>
    <row r="4" spans="1:2" ht="15.75" x14ac:dyDescent="0.25">
      <c r="A4" s="17" t="s">
        <v>52</v>
      </c>
      <c r="B4" s="17" t="s">
        <v>42</v>
      </c>
    </row>
    <row r="5" spans="1:2" ht="15.75" x14ac:dyDescent="0.25">
      <c r="A5" s="17"/>
      <c r="B5" s="17"/>
    </row>
    <row r="6" spans="1:2" ht="15.75" x14ac:dyDescent="0.25">
      <c r="A6" s="39" t="s">
        <v>45</v>
      </c>
      <c r="B6" s="17"/>
    </row>
    <row r="7" spans="1:2" ht="15.75" x14ac:dyDescent="0.25">
      <c r="A7" s="17" t="s">
        <v>277</v>
      </c>
      <c r="B7" s="41">
        <v>3.5</v>
      </c>
    </row>
    <row r="8" spans="1:2" ht="15.75" x14ac:dyDescent="0.25">
      <c r="A8" s="17" t="s">
        <v>104</v>
      </c>
      <c r="B8" s="17" t="s">
        <v>105</v>
      </c>
    </row>
    <row r="9" spans="1:2" ht="15.75" x14ac:dyDescent="0.25">
      <c r="A9" s="17"/>
      <c r="B9" s="17"/>
    </row>
    <row r="10" spans="1:2" ht="15.75" x14ac:dyDescent="0.25">
      <c r="A10" s="39" t="s">
        <v>37</v>
      </c>
      <c r="B10" s="17"/>
    </row>
    <row r="11" spans="1:2" s="17" customFormat="1" ht="15.75" x14ac:dyDescent="0.25">
      <c r="A11" s="40" t="s">
        <v>43</v>
      </c>
    </row>
    <row r="12" spans="1:2" ht="15.75" x14ac:dyDescent="0.25">
      <c r="A12" s="17" t="s">
        <v>46</v>
      </c>
      <c r="B12" s="17" t="s">
        <v>48</v>
      </c>
    </row>
    <row r="13" spans="1:2" ht="15.75" x14ac:dyDescent="0.25">
      <c r="A13" s="17" t="s">
        <v>47</v>
      </c>
      <c r="B13" s="41">
        <v>7.5</v>
      </c>
    </row>
    <row r="14" spans="1:2" ht="15.75" x14ac:dyDescent="0.25">
      <c r="A14" s="17" t="s">
        <v>44</v>
      </c>
      <c r="B14" s="17" t="s">
        <v>39</v>
      </c>
    </row>
    <row r="15" spans="1:2" ht="15.75" x14ac:dyDescent="0.25">
      <c r="A15" s="17" t="s">
        <v>49</v>
      </c>
      <c r="B15" s="17" t="s">
        <v>50</v>
      </c>
    </row>
    <row r="16" spans="1:2" ht="15.75" x14ac:dyDescent="0.25">
      <c r="B16" s="17"/>
    </row>
    <row r="17" spans="1:1" ht="15.75" x14ac:dyDescent="0.25">
      <c r="A17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Schedule</vt:lpstr>
      <vt:lpstr>Port Info</vt:lpstr>
      <vt:lpstr>Termine</vt:lpstr>
      <vt:lpstr>Shore Excursions</vt:lpstr>
      <vt:lpstr>Postcards</vt:lpstr>
      <vt:lpstr>'Port Info'!Print_Titles</vt:lpstr>
      <vt:lpstr>'Shore Excursions'!Print_Titles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- Excursion Manager</cp:lastModifiedBy>
  <cp:lastPrinted>2025-04-05T01:29:05Z</cp:lastPrinted>
  <dcterms:created xsi:type="dcterms:W3CDTF">2024-02-28T09:36:18Z</dcterms:created>
  <dcterms:modified xsi:type="dcterms:W3CDTF">2025-04-25T07:32:13Z</dcterms:modified>
</cp:coreProperties>
</file>