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0D78CC2D-3D35-460E-AEAF-195D2F3FA5A7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Info'!$A$1:$P$8</definedName>
    <definedName name="_xlnm._FilterDatabase" localSheetId="3" hidden="1">'Shore Excursions'!$A$1:$W$45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D7" i="3" l="1"/>
  <c r="G6" i="3" l="1"/>
  <c r="M3" i="1" l="1"/>
  <c r="H3" i="1"/>
  <c r="G3" i="1"/>
  <c r="F3" i="1"/>
  <c r="E3" i="1"/>
  <c r="D3" i="1"/>
  <c r="C3" i="1"/>
  <c r="B3" i="1"/>
  <c r="A3" i="1"/>
  <c r="M13" i="1" l="1"/>
  <c r="H13" i="1"/>
  <c r="G13" i="1"/>
  <c r="F13" i="1"/>
  <c r="E13" i="1"/>
  <c r="D13" i="1"/>
  <c r="C13" i="1"/>
  <c r="B13" i="1"/>
  <c r="A13" i="1"/>
  <c r="M24" i="1"/>
  <c r="H24" i="1"/>
  <c r="G24" i="1"/>
  <c r="F24" i="1"/>
  <c r="E24" i="1"/>
  <c r="D24" i="1"/>
  <c r="C24" i="1"/>
  <c r="B24" i="1"/>
  <c r="A24" i="1"/>
  <c r="M23" i="1"/>
  <c r="H23" i="1"/>
  <c r="G23" i="1"/>
  <c r="F23" i="1"/>
  <c r="E23" i="1"/>
  <c r="D23" i="1"/>
  <c r="C23" i="1"/>
  <c r="B23" i="1"/>
  <c r="A23" i="1"/>
  <c r="M28" i="1"/>
  <c r="H28" i="1"/>
  <c r="G28" i="1"/>
  <c r="F28" i="1"/>
  <c r="E28" i="1"/>
  <c r="D28" i="1"/>
  <c r="C28" i="1"/>
  <c r="B28" i="1"/>
  <c r="A28" i="1"/>
  <c r="M27" i="1"/>
  <c r="H27" i="1"/>
  <c r="G27" i="1"/>
  <c r="F27" i="1"/>
  <c r="E27" i="1"/>
  <c r="D27" i="1"/>
  <c r="C27" i="1"/>
  <c r="B27" i="1"/>
  <c r="A27" i="1"/>
  <c r="M37" i="1"/>
  <c r="H37" i="1"/>
  <c r="G37" i="1"/>
  <c r="F37" i="1"/>
  <c r="E37" i="1"/>
  <c r="D37" i="1"/>
  <c r="C37" i="1"/>
  <c r="B37" i="1"/>
  <c r="A37" i="1"/>
  <c r="M12" i="1"/>
  <c r="H12" i="1"/>
  <c r="G12" i="1"/>
  <c r="F12" i="1"/>
  <c r="E12" i="1"/>
  <c r="D12" i="1"/>
  <c r="C12" i="1"/>
  <c r="B12" i="1"/>
  <c r="A12" i="1"/>
  <c r="M43" i="1"/>
  <c r="H43" i="1"/>
  <c r="G43" i="1"/>
  <c r="F43" i="1"/>
  <c r="E43" i="1"/>
  <c r="D43" i="1"/>
  <c r="C43" i="1"/>
  <c r="B43" i="1"/>
  <c r="A43" i="1"/>
  <c r="M41" i="1"/>
  <c r="H41" i="1"/>
  <c r="G41" i="1"/>
  <c r="F41" i="1"/>
  <c r="E41" i="1"/>
  <c r="D41" i="1"/>
  <c r="C41" i="1"/>
  <c r="B41" i="1"/>
  <c r="A41" i="1"/>
  <c r="M44" i="1"/>
  <c r="H44" i="1"/>
  <c r="G44" i="1"/>
  <c r="F44" i="1"/>
  <c r="E44" i="1"/>
  <c r="D44" i="1"/>
  <c r="C44" i="1"/>
  <c r="B44" i="1"/>
  <c r="A44" i="1"/>
  <c r="M38" i="1"/>
  <c r="H38" i="1"/>
  <c r="G38" i="1"/>
  <c r="F38" i="1"/>
  <c r="E38" i="1"/>
  <c r="D38" i="1"/>
  <c r="C38" i="1"/>
  <c r="B38" i="1"/>
  <c r="A38" i="1"/>
  <c r="M33" i="1"/>
  <c r="H33" i="1"/>
  <c r="G33" i="1"/>
  <c r="F33" i="1"/>
  <c r="E33" i="1"/>
  <c r="D33" i="1"/>
  <c r="C33" i="1"/>
  <c r="B33" i="1"/>
  <c r="A33" i="1"/>
  <c r="M32" i="1"/>
  <c r="H32" i="1"/>
  <c r="G32" i="1"/>
  <c r="F32" i="1"/>
  <c r="E32" i="1"/>
  <c r="D32" i="1"/>
  <c r="C32" i="1"/>
  <c r="B32" i="1"/>
  <c r="A32" i="1"/>
  <c r="M29" i="1"/>
  <c r="H29" i="1"/>
  <c r="G29" i="1"/>
  <c r="F29" i="1"/>
  <c r="E29" i="1"/>
  <c r="D29" i="1"/>
  <c r="C29" i="1"/>
  <c r="B29" i="1"/>
  <c r="A29" i="1"/>
  <c r="M26" i="1"/>
  <c r="H26" i="1"/>
  <c r="G26" i="1"/>
  <c r="F26" i="1"/>
  <c r="E26" i="1"/>
  <c r="D26" i="1"/>
  <c r="C26" i="1"/>
  <c r="B26" i="1"/>
  <c r="A26" i="1"/>
  <c r="M16" i="1"/>
  <c r="H16" i="1"/>
  <c r="G16" i="1"/>
  <c r="F16" i="1"/>
  <c r="E16" i="1"/>
  <c r="D16" i="1"/>
  <c r="C16" i="1"/>
  <c r="B16" i="1"/>
  <c r="A16" i="1"/>
  <c r="M17" i="1"/>
  <c r="H17" i="1"/>
  <c r="G17" i="1"/>
  <c r="F17" i="1"/>
  <c r="E17" i="1"/>
  <c r="D17" i="1"/>
  <c r="C17" i="1"/>
  <c r="B17" i="1"/>
  <c r="A17" i="1"/>
  <c r="M10" i="1"/>
  <c r="H10" i="1"/>
  <c r="G10" i="1"/>
  <c r="F10" i="1"/>
  <c r="E10" i="1"/>
  <c r="D10" i="1"/>
  <c r="C10" i="1"/>
  <c r="B10" i="1"/>
  <c r="A10" i="1"/>
  <c r="M9" i="1"/>
  <c r="H9" i="1"/>
  <c r="G9" i="1"/>
  <c r="F9" i="1"/>
  <c r="E9" i="1"/>
  <c r="D9" i="1"/>
  <c r="C9" i="1"/>
  <c r="B9" i="1"/>
  <c r="A9" i="1"/>
  <c r="M2" i="1"/>
  <c r="M4" i="1"/>
  <c r="M6" i="1"/>
  <c r="M7" i="1"/>
  <c r="M5" i="1"/>
  <c r="M8" i="1"/>
  <c r="M15" i="1"/>
  <c r="M14" i="1"/>
  <c r="M11" i="1"/>
  <c r="M25" i="1"/>
  <c r="M19" i="1"/>
  <c r="M18" i="1"/>
  <c r="M20" i="1"/>
  <c r="M22" i="1"/>
  <c r="M21" i="1"/>
  <c r="M30" i="1"/>
  <c r="M31" i="1"/>
  <c r="M35" i="1"/>
  <c r="M36" i="1"/>
  <c r="M34" i="1"/>
  <c r="M39" i="1"/>
  <c r="M40" i="1"/>
  <c r="M42" i="1"/>
  <c r="M45" i="1"/>
  <c r="A42" i="1" l="1"/>
  <c r="B42" i="1"/>
  <c r="C42" i="1"/>
  <c r="D42" i="1"/>
  <c r="E42" i="1"/>
  <c r="F42" i="1"/>
  <c r="G42" i="1"/>
  <c r="H42" i="1"/>
  <c r="A45" i="1"/>
  <c r="B45" i="1"/>
  <c r="C45" i="1"/>
  <c r="D45" i="1"/>
  <c r="E45" i="1"/>
  <c r="F45" i="1"/>
  <c r="G45" i="1"/>
  <c r="H45" i="1"/>
  <c r="B40" i="1"/>
  <c r="C40" i="1"/>
  <c r="D40" i="1"/>
  <c r="E40" i="1"/>
  <c r="F40" i="1"/>
  <c r="G40" i="1"/>
  <c r="H40" i="1"/>
  <c r="A40" i="1"/>
  <c r="A36" i="1"/>
  <c r="B36" i="1"/>
  <c r="C36" i="1"/>
  <c r="D36" i="1"/>
  <c r="E36" i="1"/>
  <c r="F36" i="1"/>
  <c r="G36" i="1"/>
  <c r="H36" i="1"/>
  <c r="A35" i="1"/>
  <c r="B35" i="1"/>
  <c r="C35" i="1"/>
  <c r="D35" i="1"/>
  <c r="E35" i="1"/>
  <c r="F35" i="1"/>
  <c r="G35" i="1"/>
  <c r="H35" i="1"/>
  <c r="A31" i="1"/>
  <c r="B31" i="1"/>
  <c r="C31" i="1"/>
  <c r="D31" i="1"/>
  <c r="E31" i="1"/>
  <c r="F31" i="1"/>
  <c r="G31" i="1"/>
  <c r="H31" i="1"/>
  <c r="A39" i="1"/>
  <c r="B39" i="1"/>
  <c r="C39" i="1"/>
  <c r="D39" i="1"/>
  <c r="E39" i="1"/>
  <c r="F39" i="1"/>
  <c r="G39" i="1"/>
  <c r="H39" i="1"/>
  <c r="A34" i="1"/>
  <c r="B34" i="1"/>
  <c r="C34" i="1"/>
  <c r="D34" i="1"/>
  <c r="E34" i="1"/>
  <c r="F34" i="1"/>
  <c r="G34" i="1"/>
  <c r="H34" i="1"/>
  <c r="B30" i="1"/>
  <c r="C30" i="1"/>
  <c r="D30" i="1"/>
  <c r="E30" i="1"/>
  <c r="F30" i="1"/>
  <c r="G30" i="1"/>
  <c r="H30" i="1"/>
  <c r="A30" i="1"/>
  <c r="A18" i="1"/>
  <c r="B18" i="1"/>
  <c r="C18" i="1"/>
  <c r="D18" i="1"/>
  <c r="E18" i="1"/>
  <c r="F18" i="1"/>
  <c r="G18" i="1"/>
  <c r="H18" i="1"/>
  <c r="A22" i="1"/>
  <c r="B22" i="1"/>
  <c r="C22" i="1"/>
  <c r="D22" i="1"/>
  <c r="E22" i="1"/>
  <c r="F22" i="1"/>
  <c r="G22" i="1"/>
  <c r="H22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B25" i="1"/>
  <c r="C25" i="1"/>
  <c r="D25" i="1"/>
  <c r="E25" i="1"/>
  <c r="F25" i="1"/>
  <c r="G25" i="1"/>
  <c r="H25" i="1"/>
  <c r="A25" i="1"/>
  <c r="A15" i="1"/>
  <c r="B15" i="1"/>
  <c r="C15" i="1"/>
  <c r="D15" i="1"/>
  <c r="E15" i="1"/>
  <c r="F15" i="1"/>
  <c r="G15" i="1"/>
  <c r="H15" i="1"/>
  <c r="A11" i="1"/>
  <c r="B11" i="1"/>
  <c r="C11" i="1"/>
  <c r="D11" i="1"/>
  <c r="E11" i="1"/>
  <c r="F11" i="1"/>
  <c r="G11" i="1"/>
  <c r="H11" i="1"/>
  <c r="B14" i="1"/>
  <c r="C14" i="1"/>
  <c r="D14" i="1"/>
  <c r="E14" i="1"/>
  <c r="F14" i="1"/>
  <c r="G14" i="1"/>
  <c r="H14" i="1"/>
  <c r="A5" i="1"/>
  <c r="A7" i="1"/>
  <c r="A6" i="1"/>
  <c r="A8" i="1"/>
  <c r="A2" i="1"/>
  <c r="A4" i="1"/>
  <c r="A14" i="1"/>
  <c r="B7" i="1"/>
  <c r="C7" i="1"/>
  <c r="D7" i="1"/>
  <c r="E7" i="1"/>
  <c r="F7" i="1"/>
  <c r="G7" i="1"/>
  <c r="H7" i="1"/>
  <c r="B6" i="1"/>
  <c r="C6" i="1"/>
  <c r="D6" i="1"/>
  <c r="E6" i="1"/>
  <c r="F6" i="1"/>
  <c r="G6" i="1"/>
  <c r="H6" i="1"/>
  <c r="B8" i="1"/>
  <c r="C8" i="1"/>
  <c r="D8" i="1"/>
  <c r="E8" i="1"/>
  <c r="F8" i="1"/>
  <c r="G8" i="1"/>
  <c r="H8" i="1"/>
  <c r="B2" i="1"/>
  <c r="C2" i="1"/>
  <c r="D2" i="1"/>
  <c r="E2" i="1"/>
  <c r="F2" i="1"/>
  <c r="G2" i="1"/>
  <c r="H2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H10" i="3" l="1"/>
  <c r="G10" i="3"/>
  <c r="F10" i="3"/>
  <c r="E10" i="3"/>
  <c r="D10" i="3"/>
  <c r="C10" i="3"/>
  <c r="B10" i="3"/>
  <c r="A10" i="3"/>
  <c r="B8" i="4"/>
  <c r="C8" i="4"/>
  <c r="D8" i="4"/>
  <c r="E8" i="4"/>
  <c r="F8" i="4"/>
  <c r="G8" i="4"/>
  <c r="H8" i="4"/>
  <c r="A8" i="4"/>
  <c r="C13" i="2"/>
  <c r="H7" i="4" l="1"/>
  <c r="G7" i="4"/>
  <c r="F7" i="4"/>
  <c r="E7" i="4"/>
  <c r="D7" i="4"/>
  <c r="B7" i="4"/>
  <c r="A7" i="4"/>
  <c r="H6" i="4"/>
  <c r="G6" i="4"/>
  <c r="F6" i="4"/>
  <c r="E6" i="4"/>
  <c r="D6" i="4"/>
  <c r="B6" i="4"/>
  <c r="A6" i="4"/>
  <c r="H4" i="4"/>
  <c r="G4" i="4"/>
  <c r="F4" i="4"/>
  <c r="E4" i="4"/>
  <c r="D4" i="4"/>
  <c r="B4" i="4"/>
  <c r="A4" i="4"/>
  <c r="C5" i="2"/>
  <c r="C6" i="2"/>
  <c r="C7" i="2"/>
  <c r="C8" i="2"/>
  <c r="C9" i="2"/>
  <c r="C10" i="2"/>
  <c r="C11" i="2"/>
  <c r="C6" i="4" l="1"/>
  <c r="C4" i="4"/>
  <c r="C7" i="4"/>
  <c r="A4" i="3"/>
  <c r="B4" i="3"/>
  <c r="C4" i="3"/>
  <c r="D4" i="3"/>
  <c r="E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H6" i="3"/>
  <c r="A7" i="3"/>
  <c r="B7" i="3"/>
  <c r="C7" i="3"/>
  <c r="E7" i="3"/>
  <c r="F7" i="3"/>
  <c r="G7" i="3"/>
  <c r="H7" i="3"/>
  <c r="A8" i="3"/>
  <c r="B8" i="3"/>
  <c r="C8" i="3"/>
  <c r="D8" i="3"/>
  <c r="E8" i="3"/>
  <c r="G8" i="3"/>
  <c r="H8" i="3"/>
  <c r="A9" i="3"/>
  <c r="B9" i="3"/>
  <c r="D9" i="3"/>
  <c r="E9" i="3"/>
  <c r="F9" i="3"/>
  <c r="G9" i="3"/>
  <c r="H9" i="3"/>
  <c r="A3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A3" i="4" l="1"/>
  <c r="B3" i="4"/>
  <c r="C3" i="4"/>
  <c r="D3" i="4"/>
  <c r="E3" i="4"/>
  <c r="F3" i="4"/>
  <c r="G3" i="4"/>
  <c r="H3" i="4"/>
  <c r="A5" i="4"/>
  <c r="B5" i="4"/>
  <c r="C5" i="4"/>
  <c r="D5" i="4"/>
  <c r="E5" i="4"/>
  <c r="F5" i="4"/>
  <c r="G5" i="4"/>
  <c r="H5" i="4"/>
  <c r="B2" i="4"/>
  <c r="C2" i="4"/>
  <c r="D2" i="4"/>
  <c r="E2" i="4"/>
  <c r="F2" i="4"/>
  <c r="G2" i="4"/>
  <c r="H2" i="4"/>
  <c r="A2" i="4"/>
  <c r="C12" i="2" l="1"/>
  <c r="C9" i="3" l="1"/>
  <c r="O46" i="1"/>
  <c r="J46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<sst xmlns="http://schemas.openxmlformats.org/spreadsheetml/2006/main" count="323" uniqueCount="182">
  <si>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</si>
  <si>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</si>
  <si>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</si>
  <si>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</si>
  <si>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</si>
  <si>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</si>
  <si>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</si>
  <si>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</si>
  <si>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</si>
  <si>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</si>
  <si>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</si>
  <si>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</si>
  <si>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</si>
  <si>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</si>
  <si>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</si>
  <si>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</si>
  <si>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</si>
  <si>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</si>
  <si>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</si>
  <si>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</si>
  <si>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</si>
  <si>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</si>
  <si>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</si>
  <si>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</si>
  <si>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</si>
  <si>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</si>
  <si>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</si>
  <si>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</si>
  <si>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</si>
  <si>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</si>
  <si>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</si>
  <si>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</si>
  <si>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</si>
  <si>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</si>
  <si>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</si>
  <si>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</si>
  <si>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</si>
  <si>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</si>
  <si>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</si>
  <si>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</si>
  <si>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</si>
  <si>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</si>
  <si>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</si>
  <si>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</si>
  <si>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</si>
  <si>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</si>
  <si>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</si>
  <si>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</si>
  <si>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</si>
  <si>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</si>
  <si>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</si>
  <si>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</si>
  <si>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</si>
  <si>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DEBRV</t>
  </si>
  <si>
    <t>A</t>
  </si>
  <si>
    <t>Distance to Exit/Centre</t>
  </si>
  <si>
    <t xml:space="preserve">public </t>
  </si>
  <si>
    <t>Columbuskaje</t>
  </si>
  <si>
    <r>
      <rPr>
        <sz val="11"/>
        <color theme="1"/>
        <rFont val="Calibri"/>
        <family val="2"/>
        <scheme val="minor"/>
      </rPr>
      <t xml:space="preserve">GLOBAL PORTS HOLDING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                               </t>
    </r>
  </si>
  <si>
    <t>At Sea</t>
  </si>
  <si>
    <t>Taxi Lloyd
+49 471 40222</t>
  </si>
  <si>
    <t>Anchorage</t>
  </si>
  <si>
    <t>Fjordnorwegen zum Verlieben mit MS Amera</t>
  </si>
  <si>
    <t>AMR134 | 8 Tage | 27.05.2025 - 04.06.2025</t>
  </si>
  <si>
    <t>Bremerhaven</t>
  </si>
  <si>
    <t>Bergen</t>
  </si>
  <si>
    <t>Flam</t>
  </si>
  <si>
    <t>Nordfjordeid</t>
  </si>
  <si>
    <t>Geiranger</t>
  </si>
  <si>
    <t>Maloy</t>
  </si>
  <si>
    <t>NOBGO</t>
  </si>
  <si>
    <t>NOFLA</t>
  </si>
  <si>
    <t>NOGNR</t>
  </si>
  <si>
    <t>MOMAY</t>
  </si>
  <si>
    <t>NONFD</t>
  </si>
  <si>
    <r>
      <t xml:space="preserve">OLSEN CRUISE SERVICE
</t>
    </r>
    <r>
      <rPr>
        <b/>
        <sz val="11"/>
        <color theme="1"/>
        <rFont val="Calibri"/>
        <family val="2"/>
        <scheme val="minor"/>
      </rPr>
      <t xml:space="preserve">Anne Klyve Olsen
</t>
    </r>
    <r>
      <rPr>
        <sz val="11"/>
        <color theme="1"/>
        <rFont val="Calibri"/>
        <family val="2"/>
        <scheme val="minor"/>
      </rPr>
      <t>Info@olsencruiseservice.no
+47 934 67 930</t>
    </r>
  </si>
  <si>
    <t>Bontelabo</t>
  </si>
  <si>
    <t>Rotterdam</t>
  </si>
  <si>
    <t>Cruise Pier</t>
  </si>
  <si>
    <t>NOK 33
EUR 2,83</t>
  </si>
  <si>
    <t>Wildes Nærøytal</t>
  </si>
  <si>
    <t>Höhepunkte Norwegen per Bahn und Bus</t>
  </si>
  <si>
    <t>Landschaftsfahrt und Wanderung zum Briksdal-Gletscher</t>
  </si>
  <si>
    <t>Panoramafahrt und Loen Skylift</t>
  </si>
  <si>
    <t>Kajakfahrt auf dem Nordfjord</t>
  </si>
  <si>
    <t>Helikopter-Rundflug</t>
  </si>
  <si>
    <t>Wanderung Berg Westerås</t>
  </si>
  <si>
    <t>Adlerkehre und Flydalsjuvet</t>
  </si>
  <si>
    <t>Kajakfahrt auf dem Geirangerfjord</t>
  </si>
  <si>
    <t>Höhepunkte Geiranger</t>
  </si>
  <si>
    <t>Geirangerfjord mit dem RIB-Boot</t>
  </si>
  <si>
    <t xml:space="preserve">Vorausbuchung </t>
  </si>
  <si>
    <t>Vorausbuchung bis 16.05.2025</t>
  </si>
  <si>
    <t>LB</t>
  </si>
  <si>
    <t>ca. 30 Min. Rundflug</t>
  </si>
  <si>
    <t>Der Rundflug an sich dauert etwa 30</t>
  </si>
  <si>
    <t>N</t>
  </si>
  <si>
    <t>Vestland-Rundfahrt und Hardangerfjord</t>
  </si>
  <si>
    <t>- Bank Holiday
- Concert</t>
  </si>
  <si>
    <t>Wanderung Berg Fløien</t>
  </si>
  <si>
    <t>Stadtwanderung mit Besuch der Eisbar</t>
  </si>
  <si>
    <t>Historische Stadtwanderung mit Bryggen</t>
  </si>
  <si>
    <t>Panoramafahrt Bergen</t>
  </si>
  <si>
    <t>Panoramafahrt und Fantoft Stabkirche</t>
  </si>
  <si>
    <t>711</t>
  </si>
  <si>
    <t>712</t>
  </si>
  <si>
    <t>713</t>
  </si>
  <si>
    <t>715</t>
  </si>
  <si>
    <t>714</t>
  </si>
  <si>
    <t>716</t>
  </si>
  <si>
    <t>721</t>
  </si>
  <si>
    <t>722</t>
  </si>
  <si>
    <t>731</t>
  </si>
  <si>
    <t>732</t>
  </si>
  <si>
    <t>734</t>
  </si>
  <si>
    <t>736</t>
  </si>
  <si>
    <t>741</t>
  </si>
  <si>
    <t>742</t>
  </si>
  <si>
    <t>743</t>
  </si>
  <si>
    <t>744</t>
  </si>
  <si>
    <t>745</t>
  </si>
  <si>
    <t>746</t>
  </si>
  <si>
    <t>Ende Fischmarkt</t>
  </si>
  <si>
    <t xml:space="preserve">Zug ab Flåm 13:30 / Zug ab Myrdal 14:38 / An Voss 15:26 </t>
  </si>
  <si>
    <t>Zug ab Flåm 13:30 / Zug ab Myrdal 14:48 / An Flåm 15:46</t>
  </si>
  <si>
    <t>Zug ab Flåm 14:55 / Zug ab Myrdal 16:07 / An Flåm 17:05</t>
  </si>
  <si>
    <t>723A</t>
  </si>
  <si>
    <t>723B</t>
  </si>
  <si>
    <t>Fahrt nach Myrdal mit der Flåmbahn (A)</t>
  </si>
  <si>
    <t>Fahrt nach Myrdal mit der Flåmbahn (B)</t>
  </si>
  <si>
    <t>25/45</t>
  </si>
  <si>
    <t>733A</t>
  </si>
  <si>
    <t>733B</t>
  </si>
  <si>
    <t>Panoramafahrt Nordfjord (A)</t>
  </si>
  <si>
    <t>Panoramafahrt Nordfjord (B)</t>
  </si>
  <si>
    <t>10/11</t>
  </si>
  <si>
    <t>10/19</t>
  </si>
  <si>
    <t>735A</t>
  </si>
  <si>
    <t>735B</t>
  </si>
  <si>
    <t>FANAUSFLUG: Gemeinsamer Besuch im Sagastad Viking Center (inkl.) (A)</t>
  </si>
  <si>
    <t>FANAUSFLUG: Gemeinsamer Besuch im Sagastad Viking Center (inkl.) (B)</t>
  </si>
  <si>
    <t>3 add departures</t>
  </si>
  <si>
    <t>RQ ETD 13:30</t>
  </si>
  <si>
    <t>2:30 lt Ausschreibung</t>
  </si>
  <si>
    <t>751A</t>
  </si>
  <si>
    <t>751B</t>
  </si>
  <si>
    <t>Landschaftsfahrt mit Leuchtturm Kråkenes (A)</t>
  </si>
  <si>
    <t>Landschaftsfahrt mit Leuchtturm Kråkenes (B)</t>
  </si>
  <si>
    <t>Vågsberget und Kannestein (A)</t>
  </si>
  <si>
    <t>Vågsberget und Kannestein (B)</t>
  </si>
  <si>
    <t>753A</t>
  </si>
  <si>
    <t>753B</t>
  </si>
  <si>
    <t>752A</t>
  </si>
  <si>
    <t>752B</t>
  </si>
  <si>
    <t>Fjordsafari mit dem Schlauchboot (A)</t>
  </si>
  <si>
    <t>Fjordsafari mit dem Schlauchboot (B)</t>
  </si>
  <si>
    <t>total 3 departures</t>
  </si>
  <si>
    <t>10/12</t>
  </si>
  <si>
    <t>724A</t>
  </si>
  <si>
    <t>724B</t>
  </si>
  <si>
    <t>Aussichtspunkt Stegastein (A)</t>
  </si>
  <si>
    <t>Aussichtspunkt Stegastein (B)</t>
  </si>
  <si>
    <t>Min 10!</t>
  </si>
  <si>
    <t>Porto for Postcards</t>
  </si>
  <si>
    <t>Exit 150m
City 900m</t>
  </si>
  <si>
    <t>Cruise Pier / Hurtigrute Kaia</t>
  </si>
  <si>
    <t>Port Exit to city centre: 900m / 10 min Walking distance</t>
  </si>
  <si>
    <t>Town Centre 200m</t>
  </si>
  <si>
    <t>Landing Pier to town centre: 700-900m  / 10 min walking distance to city center.</t>
  </si>
  <si>
    <t>Town Centre 100m</t>
  </si>
  <si>
    <t>Fan Tour</t>
  </si>
  <si>
    <t>Seawalk</t>
  </si>
  <si>
    <t>Transfer to 
concert hall</t>
  </si>
  <si>
    <t>1-2</t>
  </si>
  <si>
    <t>likely cxl</t>
  </si>
  <si>
    <t>Ende Forum Scene</t>
  </si>
  <si>
    <t>100% Storno Bahnen</t>
  </si>
  <si>
    <t xml:space="preserve">Transfer Konzert </t>
  </si>
  <si>
    <t>LB Allergiker</t>
  </si>
  <si>
    <t>Fanausflug inklusive</t>
  </si>
  <si>
    <t>BS 12:00 Nordfjordeid - Maloy</t>
  </si>
  <si>
    <t>Abreiseinfos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</si>
</sst>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5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21" fillId="0" borderId="0"/>
  </cellStyleXfs>
  <cellXfs count="169"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49" fontId="22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5" fillId="0" borderId="0" xfId="0" applyFont="1"/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19" fillId="0" borderId="0" xfId="0" applyFont="1"/>
    <xf numFmtId="0" fontId="29" fillId="0" borderId="0" xfId="0" applyFont="1"/>
    <xf numFmtId="0" fontId="27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20" fontId="24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horizontal="left" vertical="center" wrapText="1"/>
    </xf>
    <xf numFmtId="49" fontId="22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18" fillId="0" borderId="1" xfId="1" applyNumberFormat="1" applyFont="1" applyBorder="1" applyAlignment="1" applyProtection="1">
      <alignment horizontal="left" vertical="center" wrapText="1" indent="1"/>
      <protection locked="0"/>
    </xf>
    <xf numFmtId="20" fontId="27" fillId="0" borderId="0" xfId="0" applyNumberFormat="1" applyFont="1" applyAlignment="1">
      <alignment horizontal="center" vertical="center"/>
    </xf>
    <xf numFmtId="49" fontId="30" fillId="4" borderId="0" xfId="1" applyNumberFormat="1" applyFont="1" applyFill="1" applyAlignment="1">
      <alignment vertical="center" wrapText="1"/>
    </xf>
    <xf numFmtId="169" fontId="30" fillId="4" borderId="0" xfId="0" applyNumberFormat="1" applyFont="1" applyFill="1" applyAlignment="1">
      <alignment horizontal="center" vertical="center" wrapText="1"/>
    </xf>
    <xf numFmtId="20" fontId="30" fillId="4" borderId="0" xfId="0" applyNumberFormat="1" applyFont="1" applyFill="1" applyAlignment="1">
      <alignment horizontal="center" vertical="center" wrapText="1"/>
    </xf>
    <xf numFmtId="167" fontId="30" fillId="4" borderId="0" xfId="0" applyNumberFormat="1" applyFont="1" applyFill="1" applyAlignment="1">
      <alignment horizontal="center" vertical="center" wrapText="1"/>
    </xf>
    <xf numFmtId="165" fontId="30" fillId="0" borderId="0" xfId="0" applyNumberFormat="1" applyFont="1" applyFill="1" applyAlignment="1">
      <alignment horizontal="center" vertical="center" wrapText="1"/>
    </xf>
    <xf numFmtId="165" fontId="30" fillId="4" borderId="0" xfId="0" applyNumberFormat="1" applyFont="1" applyFill="1" applyAlignment="1">
      <alignment horizontal="center" vertical="center" wrapText="1"/>
    </xf>
    <xf numFmtId="164" fontId="30" fillId="4" borderId="0" xfId="0" applyNumberFormat="1" applyFont="1" applyFill="1" applyAlignment="1">
      <alignment horizontal="center" vertical="center" wrapText="1"/>
    </xf>
    <xf numFmtId="49" fontId="30" fillId="4" borderId="0" xfId="0" applyNumberFormat="1" applyFont="1" applyFill="1" applyAlignment="1">
      <alignment horizontal="left" vertical="center" wrapText="1" indent="1"/>
    </xf>
    <xf numFmtId="49" fontId="30" fillId="4" borderId="0" xfId="0" applyNumberFormat="1" applyFont="1" applyFill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2" fillId="0" borderId="0" xfId="0" applyFont="1"/>
    <xf numFmtId="0" fontId="33" fillId="0" borderId="0" xfId="0" applyFont="1"/>
    <xf numFmtId="171" fontId="19" fillId="0" borderId="0" xfId="0" applyNumberFormat="1" applyFont="1" applyAlignment="1">
      <alignment horizontal="left"/>
    </xf>
    <xf numFmtId="168" fontId="34" fillId="2" borderId="0" xfId="1" applyNumberFormat="1" applyFont="1" applyFill="1" applyAlignment="1">
      <alignment horizontal="left" vertical="center" wrapText="1"/>
    </xf>
    <xf numFmtId="166" fontId="34" fillId="2" borderId="0" xfId="1" applyNumberFormat="1" applyFont="1" applyFill="1" applyAlignment="1">
      <alignment horizontal="left" vertical="center" wrapText="1"/>
    </xf>
    <xf numFmtId="49" fontId="34" fillId="2" borderId="0" xfId="1" applyNumberFormat="1" applyFont="1" applyFill="1" applyAlignment="1">
      <alignment horizontal="center" vertical="center" wrapText="1"/>
    </xf>
    <xf numFmtId="49" fontId="34" fillId="2" borderId="0" xfId="1" applyNumberFormat="1" applyFont="1" applyFill="1" applyAlignment="1">
      <alignment horizontal="left" vertical="center" wrapText="1"/>
    </xf>
    <xf numFmtId="167" fontId="29" fillId="0" borderId="0" xfId="1" applyNumberFormat="1" applyFont="1" applyAlignment="1" applyProtection="1">
      <alignment horizontal="center" vertical="center" wrapText="1"/>
      <protection locked="0"/>
    </xf>
    <xf numFmtId="0" fontId="29" fillId="0" borderId="0" xfId="0" applyFont="1" applyAlignment="1">
      <alignment horizontal="center" vertical="center"/>
    </xf>
    <xf numFmtId="165" fontId="29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>
      <alignment vertical="center"/>
    </xf>
    <xf numFmtId="49" fontId="29" fillId="0" borderId="0" xfId="1" applyNumberFormat="1" applyFont="1" applyFill="1" applyAlignment="1" applyProtection="1">
      <alignment vertical="center" wrapText="1"/>
      <protection locked="0"/>
    </xf>
    <xf numFmtId="165" fontId="29" fillId="0" borderId="0" xfId="1" applyNumberFormat="1" applyFont="1" applyFill="1" applyAlignment="1" applyProtection="1">
      <alignment horizontal="left" vertical="center" wrapText="1" indent="1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6" fillId="0" borderId="0" xfId="0" applyFont="1" applyAlignment="1">
      <alignment horizontal="left" vertical="center"/>
    </xf>
    <xf numFmtId="20" fontId="36" fillId="0" borderId="0" xfId="0" applyNumberFormat="1" applyFont="1" applyAlignment="1">
      <alignment horizontal="left" vertical="center"/>
    </xf>
    <xf numFmtId="0" fontId="36" fillId="0" borderId="0" xfId="0" applyFont="1" applyAlignment="1" applyProtection="1">
      <alignment horizontal="left" vertical="center" wrapText="1"/>
      <protection locked="0"/>
    </xf>
    <xf numFmtId="0" fontId="36" fillId="0" borderId="0" xfId="0" applyFont="1" applyAlignment="1">
      <alignment horizontal="left" vertical="center" indent="1"/>
    </xf>
    <xf numFmtId="49" fontId="24" fillId="0" borderId="1" xfId="1" applyNumberFormat="1" applyFont="1" applyBorder="1" applyAlignment="1" applyProtection="1">
      <alignment horizontal="left" vertical="center" wrapText="1" indent="1"/>
      <protection locked="0"/>
    </xf>
    <xf numFmtId="0" fontId="24" fillId="0" borderId="0" xfId="0" applyFont="1" applyFill="1" applyAlignment="1">
      <alignment horizontal="left" vertical="center"/>
    </xf>
    <xf numFmtId="166" fontId="24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166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20" fontId="15" fillId="0" borderId="0" xfId="1" applyNumberFormat="1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49" fontId="23" fillId="0" borderId="1" xfId="1" applyNumberFormat="1" applyFont="1" applyBorder="1" applyAlignment="1" applyProtection="1">
      <alignment horizontal="left" vertical="center" wrapText="1" indent="1"/>
      <protection locked="0"/>
    </xf>
    <xf numFmtId="49" fontId="2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5" fillId="0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3" fontId="35" fillId="0" borderId="0" xfId="0" applyNumberFormat="1" applyFont="1" applyFill="1" applyAlignment="1">
      <alignment horizontal="center" vertical="center"/>
    </xf>
    <xf numFmtId="168" fontId="38" fillId="4" borderId="0" xfId="1" applyNumberFormat="1" applyFont="1" applyFill="1" applyAlignment="1">
      <alignment vertical="center" wrapText="1"/>
    </xf>
    <xf numFmtId="166" fontId="38" fillId="4" borderId="0" xfId="1" applyNumberFormat="1" applyFont="1" applyFill="1" applyAlignment="1">
      <alignment horizontal="left" vertical="center" wrapText="1"/>
    </xf>
    <xf numFmtId="49" fontId="38" fillId="4" borderId="0" xfId="1" applyNumberFormat="1" applyFont="1" applyFill="1" applyAlignment="1">
      <alignment horizontal="left" vertical="center" wrapText="1"/>
    </xf>
    <xf numFmtId="170" fontId="38" fillId="4" borderId="0" xfId="1" applyNumberFormat="1" applyFont="1" applyFill="1" applyAlignment="1">
      <alignment horizontal="left" vertical="center" wrapText="1"/>
    </xf>
    <xf numFmtId="49" fontId="38" fillId="4" borderId="0" xfId="1" applyNumberFormat="1" applyFont="1" applyFill="1" applyAlignment="1">
      <alignment vertical="center" wrapText="1"/>
    </xf>
    <xf numFmtId="168" fontId="39" fillId="0" borderId="0" xfId="1" applyNumberFormat="1" applyFont="1" applyAlignment="1">
      <alignment horizontal="left" vertical="center" wrapText="1"/>
    </xf>
    <xf numFmtId="166" fontId="39" fillId="0" borderId="0" xfId="1" applyNumberFormat="1" applyFont="1" applyAlignment="1">
      <alignment horizontal="left" vertical="center" wrapText="1"/>
    </xf>
    <xf numFmtId="20" fontId="39" fillId="0" borderId="0" xfId="1" applyNumberFormat="1" applyFont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168" fontId="40" fillId="0" borderId="0" xfId="0" applyNumberFormat="1" applyFont="1" applyAlignment="1">
      <alignment horizontal="left" vertical="center"/>
    </xf>
    <xf numFmtId="0" fontId="41" fillId="0" borderId="0" xfId="0" applyFont="1"/>
    <xf numFmtId="168" fontId="41" fillId="0" borderId="0" xfId="0" applyNumberFormat="1" applyFont="1" applyAlignment="1">
      <alignment vertical="center"/>
    </xf>
    <xf numFmtId="166" fontId="41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170" fontId="41" fillId="0" borderId="0" xfId="0" applyNumberFormat="1" applyFont="1" applyAlignment="1">
      <alignment horizontal="left" vertical="center"/>
    </xf>
    <xf numFmtId="0" fontId="41" fillId="0" borderId="0" xfId="0" applyFont="1" applyAlignment="1">
      <alignment vertical="center"/>
    </xf>
    <xf numFmtId="168" fontId="42" fillId="0" borderId="0" xfId="1" applyNumberFormat="1" applyFont="1" applyFill="1" applyAlignment="1">
      <alignment horizontal="left" vertical="top" wrapText="1" indent="1"/>
    </xf>
    <xf numFmtId="166" fontId="42" fillId="0" borderId="0" xfId="1" applyNumberFormat="1" applyFont="1" applyFill="1" applyAlignment="1">
      <alignment horizontal="left" vertical="top" wrapText="1" indent="1"/>
    </xf>
    <xf numFmtId="49" fontId="42" fillId="0" borderId="0" xfId="1" applyNumberFormat="1" applyFont="1" applyFill="1" applyAlignment="1">
      <alignment horizontal="left" vertical="top" wrapText="1" indent="1"/>
    </xf>
    <xf numFmtId="1" fontId="43" fillId="0" borderId="1" xfId="0" applyNumberFormat="1" applyFont="1" applyBorder="1" applyAlignment="1">
      <alignment horizontal="center" vertical="center" wrapText="1"/>
    </xf>
    <xf numFmtId="168" fontId="43" fillId="0" borderId="1" xfId="1" applyNumberFormat="1" applyFont="1" applyBorder="1" applyAlignment="1">
      <alignment horizontal="left" vertical="center" wrapText="1" indent="1"/>
    </xf>
    <xf numFmtId="166" fontId="43" fillId="0" borderId="1" xfId="0" applyNumberFormat="1" applyFont="1" applyBorder="1" applyAlignment="1">
      <alignment horizontal="center" vertical="center" wrapText="1"/>
    </xf>
    <xf numFmtId="168" fontId="43" fillId="0" borderId="1" xfId="1" applyNumberFormat="1" applyFont="1" applyFill="1" applyBorder="1" applyAlignment="1">
      <alignment horizontal="center" vertical="center" wrapText="1"/>
    </xf>
    <xf numFmtId="20" fontId="43" fillId="0" borderId="1" xfId="1" applyNumberFormat="1" applyFont="1" applyBorder="1" applyAlignment="1">
      <alignment horizontal="left" vertical="center" wrapText="1" indent="1"/>
    </xf>
    <xf numFmtId="1" fontId="44" fillId="0" borderId="1" xfId="0" applyNumberFormat="1" applyFont="1" applyBorder="1" applyAlignment="1">
      <alignment horizontal="center" vertical="center" wrapText="1"/>
    </xf>
    <xf numFmtId="168" fontId="44" fillId="0" borderId="1" xfId="1" applyNumberFormat="1" applyFont="1" applyBorder="1" applyAlignment="1">
      <alignment horizontal="left" vertical="center" wrapText="1" indent="1"/>
    </xf>
    <xf numFmtId="166" fontId="44" fillId="0" borderId="1" xfId="0" applyNumberFormat="1" applyFont="1" applyBorder="1" applyAlignment="1">
      <alignment horizontal="center" vertical="center" wrapText="1"/>
    </xf>
    <xf numFmtId="168" fontId="44" fillId="0" borderId="1" xfId="1" applyNumberFormat="1" applyFont="1" applyFill="1" applyBorder="1" applyAlignment="1">
      <alignment horizontal="center" vertical="center" wrapText="1"/>
    </xf>
    <xf numFmtId="20" fontId="44" fillId="0" borderId="1" xfId="1" applyNumberFormat="1" applyFont="1" applyBorder="1" applyAlignment="1">
      <alignment horizontal="left" vertical="center" wrapText="1" indent="1"/>
    </xf>
    <xf numFmtId="0" fontId="41" fillId="0" borderId="0" xfId="0" applyFont="1" applyAlignment="1">
      <alignment horizontal="left" indent="1"/>
    </xf>
    <xf numFmtId="0" fontId="41" fillId="0" borderId="0" xfId="0" applyFont="1" applyFill="1" applyAlignment="1">
      <alignment horizontal="left" indent="1"/>
    </xf>
    <xf numFmtId="0" fontId="45" fillId="0" borderId="0" xfId="0" applyFont="1" applyAlignment="1">
      <alignment horizontal="left" indent="1"/>
    </xf>
    <xf numFmtId="166" fontId="42" fillId="2" borderId="0" xfId="1" applyNumberFormat="1" applyFont="1" applyFill="1" applyAlignment="1">
      <alignment horizontal="center" vertical="top" wrapText="1"/>
    </xf>
    <xf numFmtId="168" fontId="42" fillId="2" borderId="0" xfId="1" applyNumberFormat="1" applyFont="1" applyFill="1" applyAlignment="1">
      <alignment horizontal="left" vertical="top" wrapText="1" indent="1"/>
    </xf>
    <xf numFmtId="49" fontId="42" fillId="2" borderId="0" xfId="1" applyNumberFormat="1" applyFont="1" applyFill="1" applyAlignment="1">
      <alignment horizontal="center" vertical="top" wrapText="1"/>
    </xf>
    <xf numFmtId="49" fontId="42" fillId="2" borderId="0" xfId="1" applyNumberFormat="1" applyFont="1" applyFill="1" applyAlignment="1">
      <alignment horizontal="left" vertical="top" wrapText="1" indent="1"/>
    </xf>
    <xf numFmtId="168" fontId="43" fillId="0" borderId="1" xfId="1" applyNumberFormat="1" applyFont="1" applyBorder="1" applyAlignment="1">
      <alignment horizontal="center" vertical="center" wrapText="1"/>
    </xf>
    <xf numFmtId="168" fontId="44" fillId="0" borderId="1" xfId="1" applyNumberFormat="1" applyFont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/>
    </xf>
    <xf numFmtId="49" fontId="13" fillId="0" borderId="1" xfId="1" applyNumberFormat="1" applyFont="1" applyBorder="1" applyAlignment="1" applyProtection="1">
      <alignment horizontal="left" vertical="center" wrapText="1" indent="1"/>
      <protection locked="0"/>
    </xf>
    <xf numFmtId="0" fontId="39" fillId="0" borderId="0" xfId="1" applyNumberFormat="1" applyFont="1" applyAlignment="1">
      <alignment horizontal="left" vertical="center" wrapText="1"/>
    </xf>
    <xf numFmtId="172" fontId="29" fillId="0" borderId="0" xfId="0" applyNumberFormat="1" applyFont="1" applyAlignment="1">
      <alignment horizontal="center" vertical="center"/>
    </xf>
    <xf numFmtId="165" fontId="29" fillId="0" borderId="0" xfId="1" applyNumberFormat="1" applyFont="1" applyFill="1" applyAlignment="1" applyProtection="1">
      <alignment horizontal="center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1" xfId="0" applyFont="1" applyFill="1" applyBorder="1" applyAlignment="1">
      <alignment horizontal="left" vertical="center" wrapText="1" indent="1"/>
    </xf>
    <xf numFmtId="168" fontId="11" fillId="0" borderId="0" xfId="1" applyNumberFormat="1" applyFont="1" applyFill="1" applyAlignment="1">
      <alignment horizontal="left" vertical="center" wrapText="1"/>
    </xf>
    <xf numFmtId="20" fontId="11" fillId="0" borderId="0" xfId="1" applyNumberFormat="1" applyFont="1" applyFill="1" applyAlignment="1">
      <alignment horizontal="center" vertical="center" wrapText="1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1" fillId="0" borderId="1" xfId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left" vertical="center"/>
    </xf>
    <xf numFmtId="20" fontId="29" fillId="0" borderId="0" xfId="0" applyNumberFormat="1" applyFont="1" applyAlignment="1">
      <alignment horizontal="center" vertical="center"/>
    </xf>
    <xf numFmtId="165" fontId="29" fillId="0" borderId="0" xfId="1" quotePrefix="1" applyNumberFormat="1" applyFont="1" applyAlignment="1" applyProtection="1">
      <alignment horizontal="center" vertical="center"/>
      <protection locked="0"/>
    </xf>
    <xf numFmtId="49" fontId="8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>
      <alignment horizontal="left" indent="1"/>
    </xf>
    <xf numFmtId="0" fontId="7" fillId="0" borderId="0" xfId="0" applyFont="1" applyFill="1" applyAlignment="1">
      <alignment horizontal="left" vertical="center"/>
    </xf>
    <xf numFmtId="168" fontId="7" fillId="0" borderId="0" xfId="1" applyNumberFormat="1" applyFont="1" applyFill="1" applyAlignment="1">
      <alignment horizontal="left" vertical="center" wrapText="1"/>
    </xf>
    <xf numFmtId="166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20" fontId="7" fillId="0" borderId="0" xfId="1" applyNumberFormat="1" applyFont="1" applyFill="1" applyAlignment="1">
      <alignment horizontal="center" vertical="center" wrapText="1"/>
    </xf>
    <xf numFmtId="49" fontId="7" fillId="0" borderId="0" xfId="1" applyNumberFormat="1" applyFont="1" applyFill="1" applyAlignment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7" fillId="0" borderId="1" xfId="0" applyFont="1" applyFill="1" applyBorder="1" applyAlignment="1">
      <alignment horizontal="left" indent="1"/>
    </xf>
    <xf numFmtId="0" fontId="0" fillId="0" borderId="0" xfId="0" applyFont="1"/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0" fontId="5" fillId="0" borderId="0" xfId="0" applyFont="1" applyFill="1" applyAlignment="1">
      <alignment horizontal="center" vertical="center"/>
    </xf>
    <xf numFmtId="20" fontId="23" fillId="0" borderId="0" xfId="1" applyNumberFormat="1" applyFont="1" applyFill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20" fontId="47" fillId="0" borderId="0" xfId="1" applyNumberFormat="1" applyFont="1" applyAlignment="1">
      <alignment horizontal="left" vertical="center" wrapText="1"/>
    </xf>
    <xf numFmtId="1" fontId="46" fillId="0" borderId="0" xfId="0" quotePrefix="1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quotePrefix="1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20" fontId="5" fillId="0" borderId="0" xfId="1" applyNumberFormat="1" applyFont="1" applyFill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2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44" fillId="5" borderId="1" xfId="1" applyNumberFormat="1" applyFont="1" applyFill="1" applyBorder="1" applyAlignment="1">
      <alignment horizontal="center" vertical="center" wrapText="1"/>
    </xf>
    <xf numFmtId="20" fontId="49" fillId="0" borderId="1" xfId="1" applyNumberFormat="1" applyFont="1" applyBorder="1" applyAlignment="1">
      <alignment horizontal="left" vertical="center" wrapText="1" indent="1"/>
    </xf>
    <xf numFmtId="49" fontId="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2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49" fontId="7" fillId="0" borderId="3" xfId="1" applyNumberFormat="1" applyFont="1" applyBorder="1" applyAlignment="1" applyProtection="1">
      <alignment horizontal="left" vertical="center" wrapText="1" indent="1"/>
      <protection locked="0"/>
    </xf>
    <xf numFmtId="49" fontId="11" fillId="0" borderId="4" xfId="1" applyNumberFormat="1" applyFont="1" applyBorder="1" applyAlignment="1" applyProtection="1">
      <alignment horizontal="left" vertical="center" wrapText="1" indent="1"/>
      <protection locked="0"/>
    </xf>
    <xf numFmtId="49" fontId="11" fillId="0" borderId="5" xfId="1" applyNumberFormat="1" applyFont="1" applyBorder="1" applyAlignment="1" applyProtection="1">
      <alignment horizontal="left" vertical="center" wrapText="1" indent="1"/>
      <protection locked="0"/>
    </xf>
    <xf numFmtId="49" fontId="6" fillId="0" borderId="3" xfId="1" applyNumberFormat="1" applyFont="1" applyBorder="1" applyAlignment="1" applyProtection="1">
      <alignment horizontal="center" vertical="center" wrapText="1"/>
      <protection locked="0"/>
    </xf>
    <xf numFmtId="49" fontId="9" fillId="0" borderId="4" xfId="1" applyNumberFormat="1" applyFont="1" applyBorder="1" applyAlignment="1" applyProtection="1">
      <alignment horizontal="center" vertical="center" wrapText="1"/>
      <protection locked="0"/>
    </xf>
    <xf numFmtId="49" fontId="9" fillId="0" borderId="5" xfId="1" applyNumberFormat="1" applyFont="1" applyBorder="1" applyAlignment="1" applyProtection="1">
      <alignment horizontal="center" vertical="center" wrapText="1"/>
      <protection locked="0"/>
    </xf>
    <xf numFmtId="20" fontId="50" fillId="0" borderId="1" xfId="1" applyNumberFormat="1" applyFont="1" applyBorder="1" applyAlignment="1">
      <alignment horizontal="left" vertical="center" wrapText="1" indent="1"/>
    </xf>
  </cellXfs>
  <cellStyles count="2">
    <cellStyle name="Normal" xfId="0" builtinId="0"/>
    <cellStyle name="Standard 34" xfId="1" xr:uid="{00000000-0005-0000-0000-000001000000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160733</xdr:rowOff>
    </xdr:from>
    <xdr:to>
      <xdr:col>12</xdr:col>
      <xdr:colOff>161488</xdr:colOff>
      <xdr:row>12</xdr:row>
      <xdr:rowOff>244077</xdr:rowOff>
    </xdr:to>
    <xdr:pic>
      <xdr:nvPicPr>
        <xdr:cNvPr id="3" name="Picture 2" descr="https://www.phoenixreisen.com/media/grafiken/kreuzfahrt/reise/kartegross/4AAB9F09-B124-50D5-F45E096125305E0B.jpg">
          <a:extLst>
            <a:ext uri="{FF2B5EF4-FFF2-40B4-BE49-F238E27FC236}">
              <a16:creationId xmlns:a16="http://schemas.microsoft.com/office/drawing/2014/main" id="{E922E293-F4F6-4A79-9AD4-43A41A01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3406" y="619124"/>
          <a:ext cx="1983145" cy="228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13" totalsRowShown="0" headerRowDxfId="140" dataDxfId="139" headerRowCellStyle="Standard 34">
  <tableColumns count="8">
    <tableColumn id="1" xr3:uid="{53ABBCE6-AEEF-406D-842C-99A7BAB0760D}" name="D" dataDxfId="138"/>
    <tableColumn id="2" xr3:uid="{47E48539-9836-4021-BE63-D8D79F491A2C}" name="Date" dataDxfId="137" dataCellStyle="Standard 34"/>
    <tableColumn id="3" xr3:uid="{6FAD49A7-6671-4512-9718-268062D62FAD}" name="Day" dataDxfId="136">
      <calculatedColumnFormula>Table2[[#This Row],[Date]]</calculatedColumnFormula>
    </tableColumn>
    <tableColumn id="4" xr3:uid="{BEA830F9-BEB5-4C46-B5E1-AA3457DF4B8C}" name="A/B/C" dataDxfId="135"/>
    <tableColumn id="5" xr3:uid="{39E5F955-3F43-4EA0-8E3C-8F3246E5A099}" name="STA" dataDxfId="134" dataCellStyle="Standard 34"/>
    <tableColumn id="6" xr3:uid="{D4CA80FD-91EB-46A5-8CEE-18768CB0322B}" name="STD" dataDxfId="133" dataCellStyle="Standard 34"/>
    <tableColumn id="7" xr3:uid="{3201030D-135A-48F5-9A88-6662C5E9B39F}" name="Port" dataDxfId="132"/>
    <tableColumn id="8" xr3:uid="{4700BF51-F1B7-46D0-A4B9-844A24A31443}" name="Port Code" dataDxfId="13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10" totalsRowShown="0" headerRowDxfId="130" dataDxfId="129" headerRowCellStyle="Standard 34">
  <autoFilter ref="A1:K10" xr:uid="{212820C5-CA31-4472-AABD-99977026D818}"/>
  <tableColumns count="11">
    <tableColumn id="1" xr3:uid="{32C4B44E-34DD-4A39-ACDB-7CCD6A34FE33}" name="D" dataDxfId="128">
      <calculatedColumnFormula>Schedule!#REF!</calculatedColumnFormula>
    </tableColumn>
    <tableColumn id="2" xr3:uid="{2CC00783-DFDA-4D0E-89B4-16CD936034BB}" name="Date" dataDxfId="127" dataCellStyle="Standard 34"/>
    <tableColumn id="3" xr3:uid="{4F083A8A-7F0B-4FB2-AE64-B46BE81BDC9E}" name="Day" dataDxfId="126"/>
    <tableColumn id="4" xr3:uid="{A86486BD-179A-4C4F-B7A6-BA32036DF129}" name="A/B/C" dataDxfId="125" dataCellStyle="Standard 34"/>
    <tableColumn id="5" xr3:uid="{7C5A1A06-AF4F-4470-B94A-3EF9C15A5A85}" name="STA" dataDxfId="124" dataCellStyle="Standard 34"/>
    <tableColumn id="6" xr3:uid="{B108A4CD-BBD5-4A46-B2B3-050BE794A499}" name="STD" dataDxfId="123" dataCellStyle="Standard 34"/>
    <tableColumn id="7" xr3:uid="{AAC02AA5-1718-44B9-B2A2-B9484FA5D420}" name="Port" dataDxfId="122" dataCellStyle="Standard 34"/>
    <tableColumn id="8" xr3:uid="{228DFD27-EB09-49EE-A4BD-D413D06C2232}" name="Port Code" dataDxfId="121" dataCellStyle="Standard 34"/>
    <tableColumn id="9" xr3:uid="{D60692B4-6F37-4334-82C5-013D015C22A5}" name="BRB" dataDxfId="120"/>
    <tableColumn id="10" xr3:uid="{908ECAD2-4694-41E8-8DB9-599B4FACAE53}" name="TP_x000a_(BS, Shuttle, LB, Promo)" dataDxfId="119"/>
    <tableColumn id="11" xr3:uid="{886616AD-8853-4329-9977-998CB0198020}" name="Remarks" dataDxfId="118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46" totalsRowCount="1" headerRowDxfId="48" dataDxfId="47" totalsRowDxfId="46">
  <autoFilter ref="A1:W45" xr:uid="{419F3114-6E48-40A7-B669-DC7131FD5B2C}"/>
  <sortState ref="A19:W29">
    <sortCondition ref="L1:L45"/>
  </sortState>
  <tableColumns count="23">
    <tableColumn id="23" xr3:uid="{F30B8199-FE18-4CED-ACDE-E970957D2219}" name="D" dataDxfId="45" totalsRowDxfId="44" dataCellStyle="Standard 34">
      <calculatedColumnFormula>Schedule!A$7</calculatedColumnFormula>
    </tableColumn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/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R89"/>
  <sheetViews>
    <sheetView zoomScale="160" zoomScaleNormal="160" workbookViewId="0">
      <selection activeCell="G15" sqref="G15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2" customWidth="1"/>
    <col min="5" max="5" width="6.28515625" style="12" customWidth="1"/>
    <col min="6" max="6" width="6.42578125" style="12" customWidth="1"/>
    <col min="7" max="7" width="20.140625" style="2" customWidth="1"/>
    <col min="8" max="8" width="8.140625" style="2" customWidth="1"/>
    <col min="9" max="9" width="1.42578125" style="1" customWidth="1"/>
    <col min="10" max="10" width="9.140625" style="111"/>
    <col min="11" max="15" width="9.140625" style="1"/>
    <col min="16" max="16" width="14.85546875" style="1" customWidth="1"/>
    <col min="17" max="17" width="12.42578125" style="1" customWidth="1"/>
    <col min="18" max="18" width="0.7109375" style="1" customWidth="1"/>
    <col min="19" max="16384" width="9.140625" style="1"/>
  </cols>
  <sheetData>
    <row r="1" spans="1:18" ht="20.25" customHeight="1" x14ac:dyDescent="0.2">
      <c r="A1" s="160" t="s">
        <v>62</v>
      </c>
      <c r="B1" s="160"/>
      <c r="C1" s="160"/>
      <c r="D1" s="160"/>
      <c r="E1" s="160"/>
      <c r="F1" s="160"/>
      <c r="G1" s="160"/>
      <c r="H1" s="160"/>
      <c r="J1" s="110"/>
    </row>
    <row r="2" spans="1:18" ht="15.75" customHeight="1" x14ac:dyDescent="0.2">
      <c r="A2" s="161" t="s">
        <v>63</v>
      </c>
      <c r="B2" s="161"/>
      <c r="C2" s="161"/>
      <c r="D2" s="161"/>
      <c r="E2" s="161"/>
      <c r="F2" s="161"/>
      <c r="G2" s="161"/>
      <c r="H2" s="161"/>
    </row>
    <row r="3" spans="1:18" ht="12.75" customHeight="1" x14ac:dyDescent="0.2">
      <c r="A3" s="6"/>
      <c r="B3" s="6"/>
      <c r="C3" s="6"/>
      <c r="D3" s="11"/>
      <c r="E3" s="11"/>
      <c r="F3" s="11"/>
      <c r="G3" s="6"/>
      <c r="H3" s="6"/>
    </row>
    <row r="4" spans="1:18" ht="18" customHeight="1" x14ac:dyDescent="0.2">
      <c r="A4" s="41" t="s">
        <v>34</v>
      </c>
      <c r="B4" s="41" t="s">
        <v>2</v>
      </c>
      <c r="C4" s="42" t="s">
        <v>3</v>
      </c>
      <c r="D4" s="43" t="s">
        <v>22</v>
      </c>
      <c r="E4" s="43" t="s">
        <v>5</v>
      </c>
      <c r="F4" s="43" t="s">
        <v>6</v>
      </c>
      <c r="G4" s="44" t="s">
        <v>23</v>
      </c>
      <c r="H4" s="44" t="s">
        <v>7</v>
      </c>
      <c r="J4"/>
      <c r="L4"/>
    </row>
    <row r="5" spans="1:18" ht="18" customHeight="1" x14ac:dyDescent="0.2">
      <c r="A5" s="57">
        <v>1</v>
      </c>
      <c r="B5" s="21">
        <v>45804</v>
      </c>
      <c r="C5" s="58">
        <f>Table2[[#This Row],[Date]]</f>
        <v>45804</v>
      </c>
      <c r="D5" s="59" t="s">
        <v>11</v>
      </c>
      <c r="E5" s="20">
        <v>0.375</v>
      </c>
      <c r="F5" s="20">
        <v>0.75</v>
      </c>
      <c r="G5" s="57" t="s">
        <v>64</v>
      </c>
      <c r="H5" s="57" t="s">
        <v>53</v>
      </c>
    </row>
    <row r="6" spans="1:18" ht="18" customHeight="1" x14ac:dyDescent="0.2">
      <c r="A6" s="60">
        <v>2</v>
      </c>
      <c r="B6" s="118">
        <v>45805</v>
      </c>
      <c r="C6" s="61">
        <f>Table2[[#This Row],[Date]]</f>
        <v>45805</v>
      </c>
      <c r="D6" s="62" t="s">
        <v>24</v>
      </c>
      <c r="E6" s="134" t="s">
        <v>1</v>
      </c>
      <c r="F6" s="134" t="s">
        <v>1</v>
      </c>
      <c r="G6" s="60" t="s">
        <v>59</v>
      </c>
      <c r="H6" s="130" t="s">
        <v>1</v>
      </c>
    </row>
    <row r="7" spans="1:18" ht="18" customHeight="1" x14ac:dyDescent="0.2">
      <c r="A7" s="60">
        <v>3</v>
      </c>
      <c r="B7" s="118">
        <v>45806</v>
      </c>
      <c r="C7" s="61">
        <f>Table2[[#This Row],[Date]]</f>
        <v>45806</v>
      </c>
      <c r="D7" s="62" t="s">
        <v>11</v>
      </c>
      <c r="E7" s="63">
        <v>0.33333333333333331</v>
      </c>
      <c r="F7" s="63">
        <v>0.83333333333333337</v>
      </c>
      <c r="G7" s="64" t="s">
        <v>65</v>
      </c>
      <c r="H7" s="130" t="s">
        <v>70</v>
      </c>
      <c r="P7" s="10"/>
    </row>
    <row r="8" spans="1:18" ht="18" customHeight="1" x14ac:dyDescent="0.2">
      <c r="A8" s="60">
        <v>4</v>
      </c>
      <c r="B8" s="118">
        <v>45807</v>
      </c>
      <c r="C8" s="61">
        <f>Table2[[#This Row],[Date]]</f>
        <v>45807</v>
      </c>
      <c r="D8" s="142" t="s">
        <v>11</v>
      </c>
      <c r="E8" s="152">
        <v>0.5</v>
      </c>
      <c r="F8" s="63">
        <v>0.79166666666666663</v>
      </c>
      <c r="G8" s="60" t="s">
        <v>66</v>
      </c>
      <c r="H8" s="135" t="s">
        <v>71</v>
      </c>
      <c r="Q8" s="13"/>
      <c r="R8" s="13"/>
    </row>
    <row r="9" spans="1:18" ht="18" customHeight="1" x14ac:dyDescent="0.2">
      <c r="A9" s="60">
        <v>5</v>
      </c>
      <c r="B9" s="118">
        <v>45808</v>
      </c>
      <c r="C9" s="61">
        <f>Table2[[#This Row],[Date]]</f>
        <v>45808</v>
      </c>
      <c r="D9" s="62" t="s">
        <v>54</v>
      </c>
      <c r="E9" s="63">
        <v>0.375</v>
      </c>
      <c r="F9" s="63">
        <v>0.79166666666666663</v>
      </c>
      <c r="G9" s="64" t="s">
        <v>67</v>
      </c>
      <c r="H9" s="130" t="s">
        <v>74</v>
      </c>
    </row>
    <row r="10" spans="1:18" ht="18" customHeight="1" x14ac:dyDescent="0.2">
      <c r="A10" s="60">
        <v>6</v>
      </c>
      <c r="B10" s="118">
        <v>45809</v>
      </c>
      <c r="C10" s="61">
        <f>Table2[[#This Row],[Date]]</f>
        <v>45809</v>
      </c>
      <c r="D10" s="145" t="s">
        <v>11</v>
      </c>
      <c r="E10" s="119">
        <v>0.33333333333333331</v>
      </c>
      <c r="F10" s="119">
        <v>0.70833333333333337</v>
      </c>
      <c r="G10" s="123" t="s">
        <v>68</v>
      </c>
      <c r="H10" s="130" t="s">
        <v>72</v>
      </c>
    </row>
    <row r="11" spans="1:18" ht="18" customHeight="1" x14ac:dyDescent="0.2">
      <c r="A11" s="60">
        <v>7</v>
      </c>
      <c r="B11" s="118">
        <v>45810</v>
      </c>
      <c r="C11" s="61">
        <f>Table2[[#This Row],[Date]]</f>
        <v>45810</v>
      </c>
      <c r="D11" s="62" t="s">
        <v>11</v>
      </c>
      <c r="E11" s="119">
        <v>0.33333333333333331</v>
      </c>
      <c r="F11" s="143">
        <v>0.54166666666666663</v>
      </c>
      <c r="G11" s="64" t="s">
        <v>69</v>
      </c>
      <c r="H11" s="130" t="s">
        <v>73</v>
      </c>
    </row>
    <row r="12" spans="1:18" s="19" customFormat="1" ht="18" customHeight="1" x14ac:dyDescent="0.2">
      <c r="A12" s="130">
        <v>8</v>
      </c>
      <c r="B12" s="131">
        <v>45811</v>
      </c>
      <c r="C12" s="132">
        <f>Table2[[#This Row],[Date]]</f>
        <v>45811</v>
      </c>
      <c r="D12" s="133" t="s">
        <v>24</v>
      </c>
      <c r="E12" s="134" t="s">
        <v>1</v>
      </c>
      <c r="F12" s="134" t="s">
        <v>1</v>
      </c>
      <c r="G12" s="130" t="s">
        <v>59</v>
      </c>
      <c r="H12" s="130" t="s">
        <v>1</v>
      </c>
      <c r="J12" s="111"/>
    </row>
    <row r="13" spans="1:18" ht="20.100000000000001" customHeight="1" x14ac:dyDescent="0.2">
      <c r="A13" s="57" t="s">
        <v>1</v>
      </c>
      <c r="B13" s="21">
        <v>45812</v>
      </c>
      <c r="C13" s="58">
        <f>Table2[[#This Row],[Date]]</f>
        <v>45812</v>
      </c>
      <c r="D13" s="59" t="s">
        <v>11</v>
      </c>
      <c r="E13" s="20">
        <v>0.375</v>
      </c>
      <c r="F13" s="20">
        <v>0.75</v>
      </c>
      <c r="G13" s="57" t="s">
        <v>64</v>
      </c>
      <c r="H13" s="57" t="s">
        <v>53</v>
      </c>
    </row>
    <row r="14" spans="1:18" ht="20.100000000000001" customHeight="1" x14ac:dyDescent="0.25"/>
    <row r="15" spans="1:18" ht="20.100000000000001" customHeight="1" x14ac:dyDescent="0.25"/>
    <row r="16" spans="1:1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</sheetData>
  <mergeCells count="2">
    <mergeCell ref="A1:H1"/>
    <mergeCell ref="A2:H2"/>
  </mergeCells>
  <pageMargins left="0.32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8"/>
  <sheetViews>
    <sheetView zoomScale="85" zoomScaleNormal="85" workbookViewId="0">
      <pane ySplit="1" topLeftCell="A2" activePane="bottomLeft" state="frozen"/>
      <selection pane="bottomLeft" activeCell="I20" sqref="I20"/>
    </sheetView>
  </sheetViews>
  <sheetFormatPr defaultColWidth="8.85546875" defaultRowHeight="12.75" x14ac:dyDescent="0.2"/>
  <cols>
    <col min="1" max="1" width="4.42578125" style="109" customWidth="1"/>
    <col min="2" max="2" width="12.140625" style="81" customWidth="1"/>
    <col min="3" max="3" width="6.85546875" style="109" customWidth="1"/>
    <col min="4" max="4" width="5.85546875" style="109" customWidth="1"/>
    <col min="5" max="6" width="8.42578125" style="81" customWidth="1"/>
    <col min="7" max="7" width="17.28515625" style="81" customWidth="1"/>
    <col min="8" max="8" width="11.28515625" style="81" customWidth="1"/>
    <col min="9" max="9" width="35.28515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23"/>
  </cols>
  <sheetData>
    <row r="1" spans="1:16" ht="30" x14ac:dyDescent="0.2">
      <c r="A1" s="103" t="s">
        <v>34</v>
      </c>
      <c r="B1" s="104" t="str">
        <f>Schedule!B4</f>
        <v>Date</v>
      </c>
      <c r="C1" s="103" t="str">
        <f>Schedule!C4</f>
        <v>Day</v>
      </c>
      <c r="D1" s="105" t="s">
        <v>4</v>
      </c>
      <c r="E1" s="106" t="str">
        <f>Schedule!E4</f>
        <v>STA</v>
      </c>
      <c r="F1" s="106" t="str">
        <f>Schedule!F4</f>
        <v>STD</v>
      </c>
      <c r="G1" s="106" t="str">
        <f>Schedule!G4</f>
        <v>Port</v>
      </c>
      <c r="H1" s="106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55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90">
        <f>Schedule!A5</f>
        <v>1</v>
      </c>
      <c r="B2" s="91">
        <f>Schedule!B5</f>
        <v>45804</v>
      </c>
      <c r="C2" s="92">
        <f>Schedule!C5</f>
        <v>45804</v>
      </c>
      <c r="D2" s="107" t="str">
        <f>Schedule!D5</f>
        <v>B</v>
      </c>
      <c r="E2" s="94">
        <f>Schedule!E5</f>
        <v>0.375</v>
      </c>
      <c r="F2" s="94">
        <f>Schedule!F5</f>
        <v>0.75</v>
      </c>
      <c r="G2" s="91" t="str">
        <f>Schedule!G5</f>
        <v>Bremerhaven</v>
      </c>
      <c r="H2" s="91" t="str">
        <f>Schedule!H5</f>
        <v>DEBRV</v>
      </c>
      <c r="I2" s="56" t="s">
        <v>58</v>
      </c>
      <c r="J2" s="112" t="s">
        <v>57</v>
      </c>
      <c r="K2" s="121" t="s">
        <v>1</v>
      </c>
      <c r="L2" s="117" t="s">
        <v>1</v>
      </c>
      <c r="M2" s="120" t="s">
        <v>56</v>
      </c>
      <c r="N2" s="120" t="s">
        <v>60</v>
      </c>
      <c r="O2" s="122" t="s">
        <v>1</v>
      </c>
      <c r="P2" s="136"/>
    </row>
    <row r="3" spans="1:16" ht="50.1" customHeight="1" x14ac:dyDescent="0.2">
      <c r="A3" s="95">
        <f>Schedule!A7</f>
        <v>3</v>
      </c>
      <c r="B3" s="96">
        <f>Schedule!B7</f>
        <v>45806</v>
      </c>
      <c r="C3" s="97">
        <f>Schedule!C7</f>
        <v>45806</v>
      </c>
      <c r="D3" s="108" t="str">
        <f>Schedule!D7</f>
        <v>B</v>
      </c>
      <c r="E3" s="99">
        <f>Schedule!E7</f>
        <v>0.33333333333333331</v>
      </c>
      <c r="F3" s="99">
        <f>Schedule!F7</f>
        <v>0.83333333333333337</v>
      </c>
      <c r="G3" s="96" t="str">
        <f>Schedule!G7</f>
        <v>Bergen</v>
      </c>
      <c r="H3" s="96" t="str">
        <f>Schedule!H7</f>
        <v>NOBGO</v>
      </c>
      <c r="I3" s="162" t="s">
        <v>75</v>
      </c>
      <c r="J3" s="136" t="s">
        <v>76</v>
      </c>
      <c r="K3" s="137" t="s">
        <v>77</v>
      </c>
      <c r="L3" s="117" t="s">
        <v>164</v>
      </c>
      <c r="M3" s="155" t="s">
        <v>172</v>
      </c>
      <c r="N3" s="141" t="s">
        <v>1</v>
      </c>
      <c r="O3" s="165" t="s">
        <v>79</v>
      </c>
      <c r="P3" s="154" t="s">
        <v>98</v>
      </c>
    </row>
    <row r="4" spans="1:16" ht="50.1" customHeight="1" x14ac:dyDescent="0.2">
      <c r="A4" s="95">
        <f>Schedule!A8</f>
        <v>4</v>
      </c>
      <c r="B4" s="96">
        <f>Schedule!B8</f>
        <v>45807</v>
      </c>
      <c r="C4" s="97">
        <f>Schedule!C8</f>
        <v>45807</v>
      </c>
      <c r="D4" s="108" t="str">
        <f>Schedule!D8</f>
        <v>B</v>
      </c>
      <c r="E4" s="99">
        <f>Schedule!E8</f>
        <v>0.5</v>
      </c>
      <c r="F4" s="99">
        <f>Schedule!F8</f>
        <v>0.79166666666666663</v>
      </c>
      <c r="G4" s="96" t="str">
        <f>Schedule!G8</f>
        <v>Flam</v>
      </c>
      <c r="H4" s="96" t="str">
        <f>Schedule!H8</f>
        <v>NOFLA</v>
      </c>
      <c r="I4" s="163"/>
      <c r="J4" s="153" t="s">
        <v>78</v>
      </c>
      <c r="K4" s="137" t="s">
        <v>1</v>
      </c>
      <c r="L4" s="117" t="s">
        <v>167</v>
      </c>
      <c r="M4" s="153" t="s">
        <v>1</v>
      </c>
      <c r="N4" s="141" t="s">
        <v>1</v>
      </c>
      <c r="O4" s="166"/>
      <c r="P4" s="65"/>
    </row>
    <row r="5" spans="1:16" ht="50.1" customHeight="1" x14ac:dyDescent="0.2">
      <c r="A5" s="95">
        <f>Schedule!A9</f>
        <v>5</v>
      </c>
      <c r="B5" s="96">
        <f>Schedule!B9</f>
        <v>45808</v>
      </c>
      <c r="C5" s="97">
        <f>Schedule!C9</f>
        <v>45808</v>
      </c>
      <c r="D5" s="108" t="str">
        <f>Schedule!D9</f>
        <v>A</v>
      </c>
      <c r="E5" s="99">
        <f>Schedule!E9</f>
        <v>0.375</v>
      </c>
      <c r="F5" s="99">
        <f>Schedule!F9</f>
        <v>0.79166666666666663</v>
      </c>
      <c r="G5" s="96" t="str">
        <f>Schedule!G9</f>
        <v>Nordfjordeid</v>
      </c>
      <c r="H5" s="96" t="str">
        <f>Schedule!H9</f>
        <v>NONFD</v>
      </c>
      <c r="I5" s="163"/>
      <c r="J5" s="136" t="s">
        <v>61</v>
      </c>
      <c r="K5" s="137" t="s">
        <v>1</v>
      </c>
      <c r="L5" s="117" t="s">
        <v>168</v>
      </c>
      <c r="M5" s="153" t="s">
        <v>1</v>
      </c>
      <c r="N5" s="141" t="s">
        <v>1</v>
      </c>
      <c r="O5" s="166"/>
      <c r="P5" s="154" t="s">
        <v>170</v>
      </c>
    </row>
    <row r="6" spans="1:16" ht="50.1" customHeight="1" x14ac:dyDescent="0.2">
      <c r="A6" s="95">
        <f>Schedule!A10</f>
        <v>6</v>
      </c>
      <c r="B6" s="96">
        <f>Schedule!B10</f>
        <v>45809</v>
      </c>
      <c r="C6" s="97">
        <f>Schedule!C10</f>
        <v>45809</v>
      </c>
      <c r="D6" s="108" t="str">
        <f>Schedule!D10</f>
        <v>B</v>
      </c>
      <c r="E6" s="99">
        <f>Schedule!E10</f>
        <v>0.33333333333333331</v>
      </c>
      <c r="F6" s="99">
        <f>Schedule!F10</f>
        <v>0.70833333333333337</v>
      </c>
      <c r="G6" s="96" t="str">
        <f>Schedule!G10</f>
        <v>Geiranger</v>
      </c>
      <c r="H6" s="96" t="str">
        <f>Schedule!H10</f>
        <v>NOGNR</v>
      </c>
      <c r="I6" s="163"/>
      <c r="J6" s="154" t="s">
        <v>171</v>
      </c>
      <c r="K6" s="137" t="s">
        <v>1</v>
      </c>
      <c r="L6" s="117" t="s">
        <v>169</v>
      </c>
      <c r="M6" s="153" t="s">
        <v>1</v>
      </c>
      <c r="N6" s="141" t="s">
        <v>1</v>
      </c>
      <c r="O6" s="166"/>
      <c r="P6" s="141"/>
    </row>
    <row r="7" spans="1:16" ht="50.1" customHeight="1" x14ac:dyDescent="0.2">
      <c r="A7" s="95">
        <f>Schedule!A11</f>
        <v>7</v>
      </c>
      <c r="B7" s="96">
        <f>Schedule!B11</f>
        <v>45810</v>
      </c>
      <c r="C7" s="97">
        <f>Schedule!C11</f>
        <v>45810</v>
      </c>
      <c r="D7" s="108" t="str">
        <f>Schedule!D11</f>
        <v>B</v>
      </c>
      <c r="E7" s="99">
        <f>Schedule!E11</f>
        <v>0.33333333333333331</v>
      </c>
      <c r="F7" s="99">
        <f>Schedule!F11</f>
        <v>0.54166666666666663</v>
      </c>
      <c r="G7" s="96" t="str">
        <f>Schedule!G11</f>
        <v>Maloy</v>
      </c>
      <c r="H7" s="96" t="str">
        <f>Schedule!H11</f>
        <v>MOMAY</v>
      </c>
      <c r="I7" s="164"/>
      <c r="J7" s="154" t="s">
        <v>165</v>
      </c>
      <c r="K7" s="137" t="s">
        <v>1</v>
      </c>
      <c r="L7" s="117" t="s">
        <v>166</v>
      </c>
      <c r="M7" s="153" t="s">
        <v>1</v>
      </c>
      <c r="N7" s="141" t="s">
        <v>1</v>
      </c>
      <c r="O7" s="167"/>
      <c r="P7" s="65" t="s">
        <v>142</v>
      </c>
    </row>
    <row r="8" spans="1:16" ht="72" customHeight="1" x14ac:dyDescent="0.2">
      <c r="A8" s="90" t="str">
        <f>Schedule!A$13</f>
        <v>-</v>
      </c>
      <c r="B8" s="91">
        <f>Schedule!B$13</f>
        <v>45812</v>
      </c>
      <c r="C8" s="92">
        <f>Schedule!C$13</f>
        <v>45812</v>
      </c>
      <c r="D8" s="107" t="str">
        <f>Schedule!D$13</f>
        <v>B</v>
      </c>
      <c r="E8" s="94">
        <f>Schedule!E$13</f>
        <v>0.375</v>
      </c>
      <c r="F8" s="94">
        <f>Schedule!F$13</f>
        <v>0.75</v>
      </c>
      <c r="G8" s="91" t="str">
        <f>Schedule!G$13</f>
        <v>Bremerhaven</v>
      </c>
      <c r="H8" s="91" t="str">
        <f>Schedule!H$13</f>
        <v>DEBRV</v>
      </c>
      <c r="I8" s="56" t="s">
        <v>58</v>
      </c>
      <c r="J8" s="120" t="s">
        <v>57</v>
      </c>
      <c r="K8" s="121" t="s">
        <v>1</v>
      </c>
      <c r="L8" s="120" t="s">
        <v>1</v>
      </c>
      <c r="M8" s="153" t="s">
        <v>56</v>
      </c>
      <c r="N8" s="120" t="s">
        <v>60</v>
      </c>
      <c r="O8" s="122" t="s">
        <v>1</v>
      </c>
      <c r="P8" s="24"/>
    </row>
  </sheetData>
  <sheetProtection formatColumns="0" formatRows="0" selectLockedCells="1" sort="0" autoFilter="0"/>
  <protectedRanges>
    <protectedRange sqref="K2:P2 L3:M4 N8 M5" name="Range1"/>
    <protectedRange sqref="I3:I4" name="Range1_9_1"/>
    <protectedRange sqref="I8 I2" name="Range1_2_4"/>
  </protectedRanges>
  <autoFilter ref="A1:P8" xr:uid="{689437D9-0936-4D39-8CC0-6D899B928D87}"/>
  <mergeCells count="2">
    <mergeCell ref="I3:I7"/>
    <mergeCell ref="O3:O7"/>
  </mergeCells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0"/>
  <sheetViews>
    <sheetView tabSelected="1" zoomScale="85" zoomScaleNormal="85" workbookViewId="0">
      <selection activeCell="I22" sqref="I22"/>
    </sheetView>
  </sheetViews>
  <sheetFormatPr defaultColWidth="8.85546875" defaultRowHeight="12.75" x14ac:dyDescent="0.2"/>
  <cols>
    <col min="1" max="1" width="6.140625" style="100" customWidth="1"/>
    <col min="2" max="2" width="13.42578125" style="100" customWidth="1"/>
    <col min="3" max="3" width="8.28515625" style="100" customWidth="1"/>
    <col min="4" max="4" width="10.140625" style="101" customWidth="1"/>
    <col min="5" max="5" width="9.28515625" style="100" bestFit="1" customWidth="1"/>
    <col min="6" max="6" width="9.140625" style="100"/>
    <col min="7" max="7" width="18.85546875" style="102" customWidth="1"/>
    <col min="8" max="8" width="13.5703125" style="100" customWidth="1"/>
    <col min="9" max="11" width="26.7109375" style="4" customWidth="1"/>
  </cols>
  <sheetData>
    <row r="1" spans="1:11" ht="35.25" customHeight="1" x14ac:dyDescent="0.2">
      <c r="A1" s="87" t="s">
        <v>34</v>
      </c>
      <c r="B1" s="87" t="s">
        <v>2</v>
      </c>
      <c r="C1" s="88" t="s">
        <v>3</v>
      </c>
      <c r="D1" s="89" t="s">
        <v>22</v>
      </c>
      <c r="E1" s="89" t="s">
        <v>5</v>
      </c>
      <c r="F1" s="89" t="s">
        <v>6</v>
      </c>
      <c r="G1" s="89" t="s">
        <v>23</v>
      </c>
      <c r="H1" s="89" t="s">
        <v>7</v>
      </c>
      <c r="I1" s="22" t="s">
        <v>25</v>
      </c>
      <c r="J1" s="22" t="s">
        <v>26</v>
      </c>
      <c r="K1" s="22" t="s">
        <v>27</v>
      </c>
    </row>
    <row r="2" spans="1:11" s="5" customFormat="1" ht="30" customHeight="1" x14ac:dyDescent="0.2">
      <c r="A2" s="90">
        <f>Schedule!A5</f>
        <v>1</v>
      </c>
      <c r="B2" s="91">
        <f>Schedule!B5</f>
        <v>45804</v>
      </c>
      <c r="C2" s="92">
        <f>Schedule!C5</f>
        <v>45804</v>
      </c>
      <c r="D2" s="93" t="str">
        <f>Schedule!D5</f>
        <v>B</v>
      </c>
      <c r="E2" s="94">
        <f>Schedule!E5</f>
        <v>0.375</v>
      </c>
      <c r="F2" s="94">
        <f>Schedule!F5</f>
        <v>0.75</v>
      </c>
      <c r="G2" s="91" t="str">
        <f>Schedule!G5</f>
        <v>Bremerhaven</v>
      </c>
      <c r="H2" s="91" t="str">
        <f>Schedule!H5</f>
        <v>DEBRV</v>
      </c>
      <c r="I2" s="127"/>
      <c r="J2" s="127"/>
      <c r="K2" s="127"/>
    </row>
    <row r="3" spans="1:11" ht="30" customHeight="1" x14ac:dyDescent="0.2">
      <c r="A3" s="95">
        <f>Schedule!A6</f>
        <v>2</v>
      </c>
      <c r="B3" s="96">
        <f>Schedule!B6</f>
        <v>45805</v>
      </c>
      <c r="C3" s="97">
        <f>Schedule!C6</f>
        <v>45805</v>
      </c>
      <c r="D3" s="98" t="str">
        <f>Schedule!D6</f>
        <v>C</v>
      </c>
      <c r="E3" s="99" t="str">
        <f>Schedule!E6</f>
        <v>-</v>
      </c>
      <c r="F3" s="99" t="str">
        <f>Schedule!F6</f>
        <v>-</v>
      </c>
      <c r="G3" s="96" t="str">
        <f>Schedule!G6</f>
        <v>At Sea</v>
      </c>
      <c r="H3" s="96" t="str">
        <f>Schedule!H6</f>
        <v>-</v>
      </c>
      <c r="I3" s="66" t="s">
        <v>180</v>
      </c>
      <c r="J3" s="156" t="s">
        <v>178</v>
      </c>
      <c r="K3" s="116"/>
    </row>
    <row r="4" spans="1:11" ht="30" customHeight="1" x14ac:dyDescent="0.2">
      <c r="A4" s="95">
        <f>Schedule!A7</f>
        <v>3</v>
      </c>
      <c r="B4" s="96">
        <f>Schedule!B7</f>
        <v>45806</v>
      </c>
      <c r="C4" s="97">
        <f>Schedule!C7</f>
        <v>45806</v>
      </c>
      <c r="D4" s="98" t="str">
        <f>Schedule!D7</f>
        <v>B</v>
      </c>
      <c r="E4" s="99">
        <f>Schedule!E7</f>
        <v>0.33333333333333331</v>
      </c>
      <c r="F4" s="158">
        <v>0.91666666666666663</v>
      </c>
      <c r="G4" s="96" t="str">
        <f>Schedule!G7</f>
        <v>Bergen</v>
      </c>
      <c r="H4" s="96" t="str">
        <f>Schedule!H7</f>
        <v>NOBGO</v>
      </c>
      <c r="I4" s="127"/>
      <c r="J4" s="156" t="s">
        <v>93</v>
      </c>
      <c r="K4" s="156" t="s">
        <v>177</v>
      </c>
    </row>
    <row r="5" spans="1:11" ht="30" customHeight="1" x14ac:dyDescent="0.2">
      <c r="A5" s="95">
        <f>Schedule!A8</f>
        <v>4</v>
      </c>
      <c r="B5" s="96">
        <f>Schedule!B8</f>
        <v>45807</v>
      </c>
      <c r="C5" s="97">
        <f>Schedule!C8</f>
        <v>45807</v>
      </c>
      <c r="D5" s="98" t="str">
        <f>Schedule!D8</f>
        <v>B</v>
      </c>
      <c r="E5" s="99">
        <f>Schedule!E8</f>
        <v>0.5</v>
      </c>
      <c r="F5" s="99">
        <f>Schedule!F8</f>
        <v>0.79166666666666663</v>
      </c>
      <c r="G5" s="96" t="str">
        <f>Schedule!G8</f>
        <v>Flam</v>
      </c>
      <c r="H5" s="96" t="str">
        <f>Schedule!H8</f>
        <v>NOFLA</v>
      </c>
      <c r="I5" s="127"/>
      <c r="J5" s="127"/>
      <c r="K5" s="156" t="s">
        <v>176</v>
      </c>
    </row>
    <row r="6" spans="1:11" ht="30" customHeight="1" x14ac:dyDescent="0.2">
      <c r="A6" s="95">
        <f>Schedule!A9</f>
        <v>5</v>
      </c>
      <c r="B6" s="96">
        <f>Schedule!B9</f>
        <v>45808</v>
      </c>
      <c r="C6" s="97">
        <f>Schedule!C9</f>
        <v>45808</v>
      </c>
      <c r="D6" s="157" t="str">
        <f>Schedule!D9</f>
        <v>A</v>
      </c>
      <c r="E6" s="99">
        <f>Schedule!E9</f>
        <v>0.375</v>
      </c>
      <c r="F6" s="99">
        <f>Schedule!F9</f>
        <v>0.79166666666666663</v>
      </c>
      <c r="G6" s="96" t="str">
        <f>Schedule!G9</f>
        <v>Nordfjordeid</v>
      </c>
      <c r="H6" s="96" t="str">
        <f>Schedule!H9</f>
        <v>NONFD</v>
      </c>
      <c r="I6" s="128"/>
      <c r="J6" s="156" t="s">
        <v>93</v>
      </c>
      <c r="K6" s="156" t="s">
        <v>179</v>
      </c>
    </row>
    <row r="7" spans="1:11" ht="30" customHeight="1" x14ac:dyDescent="0.2">
      <c r="A7" s="95">
        <f>Schedule!A10</f>
        <v>6</v>
      </c>
      <c r="B7" s="96">
        <f>Schedule!B10</f>
        <v>45809</v>
      </c>
      <c r="C7" s="97">
        <f>Schedule!C10</f>
        <v>45809</v>
      </c>
      <c r="D7" s="98" t="str">
        <f>Schedule!D10</f>
        <v>B</v>
      </c>
      <c r="E7" s="99">
        <f>Schedule!E10</f>
        <v>0.33333333333333331</v>
      </c>
      <c r="F7" s="99">
        <f>Schedule!F10</f>
        <v>0.70833333333333337</v>
      </c>
      <c r="G7" s="96" t="str">
        <f>Schedule!G10</f>
        <v>Geiranger</v>
      </c>
      <c r="H7" s="96" t="str">
        <f>Schedule!H10</f>
        <v>NOGNR</v>
      </c>
      <c r="I7" s="126"/>
      <c r="J7" s="51"/>
      <c r="K7" s="66"/>
    </row>
    <row r="8" spans="1:11" ht="30" customHeight="1" x14ac:dyDescent="0.2">
      <c r="A8" s="95">
        <f>Schedule!A11</f>
        <v>7</v>
      </c>
      <c r="B8" s="96">
        <f>Schedule!B11</f>
        <v>45810</v>
      </c>
      <c r="C8" s="97">
        <f>Schedule!C11</f>
        <v>45810</v>
      </c>
      <c r="D8" s="98" t="str">
        <f>Schedule!D11</f>
        <v>B</v>
      </c>
      <c r="E8" s="99">
        <f>Schedule!E11</f>
        <v>0.33333333333333331</v>
      </c>
      <c r="F8" s="168">
        <v>0.5625</v>
      </c>
      <c r="G8" s="96" t="str">
        <f>Schedule!G11</f>
        <v>Maloy</v>
      </c>
      <c r="H8" s="96" t="str">
        <f>Schedule!H11</f>
        <v>MOMAY</v>
      </c>
      <c r="I8" s="159" t="s">
        <v>181</v>
      </c>
      <c r="J8" s="127"/>
      <c r="K8" s="37"/>
    </row>
    <row r="9" spans="1:11" s="140" customFormat="1" ht="30" customHeight="1" x14ac:dyDescent="0.2">
      <c r="A9" s="95">
        <f>Schedule!A12</f>
        <v>8</v>
      </c>
      <c r="B9" s="96">
        <f>Schedule!B12</f>
        <v>45811</v>
      </c>
      <c r="C9" s="97">
        <f>Schedule!C12</f>
        <v>45811</v>
      </c>
      <c r="D9" s="98" t="str">
        <f>Schedule!D12</f>
        <v>C</v>
      </c>
      <c r="E9" s="99" t="str">
        <f>Schedule!E12</f>
        <v>-</v>
      </c>
      <c r="F9" s="99" t="str">
        <f>Schedule!F12</f>
        <v>-</v>
      </c>
      <c r="G9" s="96" t="str">
        <f>Schedule!G12</f>
        <v>At Sea</v>
      </c>
      <c r="H9" s="96" t="str">
        <f>Schedule!H12</f>
        <v>-</v>
      </c>
      <c r="I9" s="129"/>
      <c r="J9" s="139"/>
      <c r="K9" s="138"/>
    </row>
    <row r="10" spans="1:11" ht="30" customHeight="1" x14ac:dyDescent="0.2">
      <c r="A10" s="90" t="str">
        <f>Schedule!A13</f>
        <v>-</v>
      </c>
      <c r="B10" s="91">
        <f>Schedule!B13</f>
        <v>45812</v>
      </c>
      <c r="C10" s="92">
        <f>Schedule!C13</f>
        <v>45812</v>
      </c>
      <c r="D10" s="93" t="str">
        <f>Schedule!D13</f>
        <v>B</v>
      </c>
      <c r="E10" s="94">
        <f>Schedule!E13</f>
        <v>0.375</v>
      </c>
      <c r="F10" s="94">
        <f>Schedule!F13</f>
        <v>0.75</v>
      </c>
      <c r="G10" s="91" t="str">
        <f>Schedule!G13</f>
        <v>Bremerhaven</v>
      </c>
      <c r="H10" s="91" t="str">
        <f>Schedule!H13</f>
        <v>DEBRV</v>
      </c>
      <c r="I10" s="126"/>
      <c r="J10" s="127"/>
      <c r="K10" s="37"/>
    </row>
  </sheetData>
  <sheetProtection formatColumns="0" formatRows="0" selectLockedCells="1" sort="0" autoFilter="0"/>
  <protectedRanges>
    <protectedRange sqref="K2:K4 I5:K8 I2 I3:J4" name="Range1"/>
    <protectedRange sqref="J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6"/>
  <sheetViews>
    <sheetView topLeftCell="E1" zoomScaleNormal="100" workbookViewId="0">
      <selection activeCell="J6" sqref="J6"/>
    </sheetView>
  </sheetViews>
  <sheetFormatPr defaultColWidth="11.42578125" defaultRowHeight="12.75" x14ac:dyDescent="0.2"/>
  <cols>
    <col min="1" max="1" width="3.28515625" style="81" customWidth="1"/>
    <col min="2" max="2" width="10.140625" style="82" bestFit="1" customWidth="1"/>
    <col min="3" max="3" width="5.85546875" style="82" customWidth="1"/>
    <col min="4" max="4" width="4.5703125" style="83" customWidth="1"/>
    <col min="5" max="5" width="7.140625" style="84" bestFit="1" customWidth="1"/>
    <col min="6" max="6" width="7.140625" style="85" bestFit="1" customWidth="1"/>
    <col min="7" max="7" width="17.140625" style="85" bestFit="1" customWidth="1"/>
    <col min="8" max="8" width="9.5703125" style="86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4" customWidth="1"/>
    <col min="13" max="13" width="6.7109375" style="25" customWidth="1"/>
    <col min="14" max="15" width="6.7109375" style="9" customWidth="1"/>
    <col min="16" max="16" width="6.7109375" style="18" customWidth="1"/>
    <col min="17" max="17" width="6.7109375" style="8" customWidth="1"/>
    <col min="18" max="18" width="6.7109375" style="151" customWidth="1"/>
    <col min="19" max="20" width="6.7109375" style="8" customWidth="1"/>
    <col min="21" max="21" width="26.5703125" style="8" customWidth="1"/>
    <col min="22" max="22" width="6.7109375" style="15" customWidth="1"/>
    <col min="23" max="23" width="22.42578125" style="7" customWidth="1"/>
    <col min="24" max="24" width="22.28515625" style="7" customWidth="1"/>
    <col min="25" max="16384" width="11.42578125" style="7"/>
  </cols>
  <sheetData>
    <row r="1" spans="1:43" s="36" customFormat="1" ht="24" customHeight="1" x14ac:dyDescent="0.2">
      <c r="A1" s="71" t="s">
        <v>34</v>
      </c>
      <c r="B1" s="71" t="s">
        <v>2</v>
      </c>
      <c r="C1" s="72" t="s">
        <v>3</v>
      </c>
      <c r="D1" s="73" t="s">
        <v>4</v>
      </c>
      <c r="E1" s="74" t="s">
        <v>5</v>
      </c>
      <c r="F1" s="74" t="s">
        <v>6</v>
      </c>
      <c r="G1" s="75" t="s">
        <v>23</v>
      </c>
      <c r="H1" s="75" t="s">
        <v>7</v>
      </c>
      <c r="I1" s="26" t="s">
        <v>8</v>
      </c>
      <c r="J1" s="26" t="s">
        <v>0</v>
      </c>
      <c r="K1" s="27" t="s">
        <v>21</v>
      </c>
      <c r="L1" s="28" t="s">
        <v>10</v>
      </c>
      <c r="M1" s="29" t="s">
        <v>12</v>
      </c>
      <c r="N1" s="29" t="s">
        <v>13</v>
      </c>
      <c r="O1" s="30" t="s">
        <v>9</v>
      </c>
      <c r="P1" s="31" t="s">
        <v>14</v>
      </c>
      <c r="Q1" s="31" t="s">
        <v>15</v>
      </c>
      <c r="R1" s="31" t="s">
        <v>16</v>
      </c>
      <c r="S1" s="31" t="s">
        <v>35</v>
      </c>
      <c r="T1" s="32" t="s">
        <v>17</v>
      </c>
      <c r="U1" s="33" t="s">
        <v>18</v>
      </c>
      <c r="V1" s="34" t="s">
        <v>19</v>
      </c>
      <c r="W1" s="33" t="s">
        <v>20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</row>
    <row r="2" spans="1:43" ht="24.95" customHeight="1" x14ac:dyDescent="0.2">
      <c r="A2" s="113">
        <f>Schedule!A$7</f>
        <v>3</v>
      </c>
      <c r="B2" s="76">
        <f>Schedule!B$7</f>
        <v>45806</v>
      </c>
      <c r="C2" s="77">
        <f>Schedule!C$7</f>
        <v>45806</v>
      </c>
      <c r="D2" s="76" t="str">
        <f>Schedule!D$7</f>
        <v>B</v>
      </c>
      <c r="E2" s="78">
        <f>Schedule!E$7</f>
        <v>0.33333333333333331</v>
      </c>
      <c r="F2" s="78">
        <f>Schedule!F$7</f>
        <v>0.83333333333333337</v>
      </c>
      <c r="G2" s="76" t="str">
        <f>Schedule!G$7</f>
        <v>Bergen</v>
      </c>
      <c r="H2" s="76" t="str">
        <f>Schedule!H$7</f>
        <v>NOBGO</v>
      </c>
      <c r="I2" s="49" t="s">
        <v>104</v>
      </c>
      <c r="J2" s="48" t="s">
        <v>97</v>
      </c>
      <c r="K2" s="114">
        <v>129</v>
      </c>
      <c r="L2" s="124">
        <v>0.34722222222222227</v>
      </c>
      <c r="M2" s="45">
        <f>Table1[[#This Row],[Depart]]+Table1[[#This Row],[Dur''n]]</f>
        <v>0.59722222222222232</v>
      </c>
      <c r="N2" s="45">
        <v>0.25</v>
      </c>
      <c r="O2" s="67">
        <v>93</v>
      </c>
      <c r="P2" s="69"/>
      <c r="Q2" s="46"/>
      <c r="R2" s="147">
        <v>2</v>
      </c>
      <c r="S2" s="47">
        <v>120</v>
      </c>
      <c r="T2" s="46" t="s">
        <v>93</v>
      </c>
      <c r="U2" s="50"/>
      <c r="V2" s="50"/>
      <c r="W2" s="144" t="s">
        <v>91</v>
      </c>
    </row>
    <row r="3" spans="1:43" ht="24.95" customHeight="1" x14ac:dyDescent="0.2">
      <c r="A3" s="113">
        <f>Schedule!A$7</f>
        <v>3</v>
      </c>
      <c r="B3" s="76">
        <f>Schedule!B$7</f>
        <v>45806</v>
      </c>
      <c r="C3" s="77">
        <f>Schedule!C$7</f>
        <v>45806</v>
      </c>
      <c r="D3" s="76" t="str">
        <f>Schedule!D$7</f>
        <v>B</v>
      </c>
      <c r="E3" s="78">
        <f>Schedule!E$7</f>
        <v>0.33333333333333331</v>
      </c>
      <c r="F3" s="78">
        <f>Schedule!F$7</f>
        <v>0.83333333333333337</v>
      </c>
      <c r="G3" s="76" t="str">
        <f>Schedule!G$7</f>
        <v>Bergen</v>
      </c>
      <c r="H3" s="76" t="str">
        <f>Schedule!H$7</f>
        <v>NOBGO</v>
      </c>
      <c r="I3" s="49" t="s">
        <v>104</v>
      </c>
      <c r="J3" s="48" t="s">
        <v>97</v>
      </c>
      <c r="K3" s="114">
        <v>129</v>
      </c>
      <c r="L3" s="124">
        <v>0.35416666666666669</v>
      </c>
      <c r="M3" s="45">
        <f>Table1[[#This Row],[Depart]]+Table1[[#This Row],[Dur''n]]</f>
        <v>0.60416666666666674</v>
      </c>
      <c r="N3" s="45">
        <v>0.25</v>
      </c>
      <c r="O3" s="67" t="s">
        <v>1</v>
      </c>
      <c r="P3" s="69"/>
      <c r="Q3" s="46"/>
      <c r="R3" s="147">
        <v>1</v>
      </c>
      <c r="S3" s="47" t="s">
        <v>1</v>
      </c>
      <c r="T3" s="46" t="s">
        <v>93</v>
      </c>
      <c r="U3" s="50"/>
      <c r="V3" s="50"/>
      <c r="W3" s="144" t="s">
        <v>91</v>
      </c>
    </row>
    <row r="4" spans="1:43" ht="24.95" customHeight="1" x14ac:dyDescent="0.2">
      <c r="A4" s="113">
        <f>Schedule!A$7</f>
        <v>3</v>
      </c>
      <c r="B4" s="76">
        <f>Schedule!B$7</f>
        <v>45806</v>
      </c>
      <c r="C4" s="77">
        <f>Schedule!C$7</f>
        <v>45806</v>
      </c>
      <c r="D4" s="76" t="str">
        <f>Schedule!D$7</f>
        <v>B</v>
      </c>
      <c r="E4" s="78">
        <f>Schedule!E$7</f>
        <v>0.33333333333333331</v>
      </c>
      <c r="F4" s="78">
        <f>Schedule!F$7</f>
        <v>0.83333333333333337</v>
      </c>
      <c r="G4" s="76" t="str">
        <f>Schedule!G$7</f>
        <v>Bergen</v>
      </c>
      <c r="H4" s="76" t="str">
        <f>Schedule!H$7</f>
        <v>NOBGO</v>
      </c>
      <c r="I4" s="49" t="s">
        <v>105</v>
      </c>
      <c r="J4" s="48" t="s">
        <v>99</v>
      </c>
      <c r="K4" s="114">
        <v>59</v>
      </c>
      <c r="L4" s="124">
        <v>0.3611111111111111</v>
      </c>
      <c r="M4" s="45">
        <f>Table1[[#This Row],[Depart]]+Table1[[#This Row],[Dur''n]]</f>
        <v>0.50694444444444442</v>
      </c>
      <c r="N4" s="45">
        <v>0.14583333333333334</v>
      </c>
      <c r="O4" s="67">
        <v>26</v>
      </c>
      <c r="P4" s="69"/>
      <c r="Q4" s="46"/>
      <c r="R4" s="147">
        <v>1</v>
      </c>
      <c r="S4" s="47">
        <v>72</v>
      </c>
      <c r="T4" s="46"/>
      <c r="U4" s="50"/>
      <c r="V4" s="50" t="s">
        <v>96</v>
      </c>
      <c r="W4" s="144" t="s">
        <v>91</v>
      </c>
    </row>
    <row r="5" spans="1:43" ht="24.95" customHeight="1" x14ac:dyDescent="0.2">
      <c r="A5" s="113">
        <f>Schedule!A$7</f>
        <v>3</v>
      </c>
      <c r="B5" s="76">
        <f>Schedule!B$7</f>
        <v>45806</v>
      </c>
      <c r="C5" s="77">
        <f>Schedule!C$7</f>
        <v>45806</v>
      </c>
      <c r="D5" s="76" t="str">
        <f>Schedule!D$7</f>
        <v>B</v>
      </c>
      <c r="E5" s="78">
        <f>Schedule!E$7</f>
        <v>0.33333333333333331</v>
      </c>
      <c r="F5" s="78">
        <f>Schedule!F$7</f>
        <v>0.83333333333333337</v>
      </c>
      <c r="G5" s="76" t="str">
        <f>Schedule!G$7</f>
        <v>Bergen</v>
      </c>
      <c r="H5" s="76" t="str">
        <f>Schedule!H$7</f>
        <v>NOBGO</v>
      </c>
      <c r="I5" s="49" t="s">
        <v>107</v>
      </c>
      <c r="J5" s="48" t="s">
        <v>101</v>
      </c>
      <c r="K5" s="114">
        <v>35</v>
      </c>
      <c r="L5" s="124">
        <v>0.375</v>
      </c>
      <c r="M5" s="45">
        <f>Table1[[#This Row],[Depart]]+Table1[[#This Row],[Dur''n]]</f>
        <v>0.45833333333333331</v>
      </c>
      <c r="N5" s="45">
        <v>8.3333333333333329E-2</v>
      </c>
      <c r="O5" s="67">
        <v>30</v>
      </c>
      <c r="P5" s="69"/>
      <c r="Q5" s="46"/>
      <c r="R5" s="148">
        <v>1</v>
      </c>
      <c r="S5" s="47">
        <v>48</v>
      </c>
      <c r="T5" s="46"/>
      <c r="U5" s="50" t="s">
        <v>122</v>
      </c>
      <c r="V5" s="50" t="s">
        <v>96</v>
      </c>
      <c r="W5" s="144" t="s">
        <v>91</v>
      </c>
    </row>
    <row r="6" spans="1:43" ht="24.95" customHeight="1" x14ac:dyDescent="0.2">
      <c r="A6" s="113">
        <f>Schedule!A$7</f>
        <v>3</v>
      </c>
      <c r="B6" s="76">
        <f>Schedule!B$7</f>
        <v>45806</v>
      </c>
      <c r="C6" s="77">
        <f>Schedule!C$7</f>
        <v>45806</v>
      </c>
      <c r="D6" s="76" t="str">
        <f>Schedule!D$7</f>
        <v>B</v>
      </c>
      <c r="E6" s="78">
        <f>Schedule!E$7</f>
        <v>0.33333333333333331</v>
      </c>
      <c r="F6" s="78">
        <f>Schedule!F$7</f>
        <v>0.83333333333333337</v>
      </c>
      <c r="G6" s="76" t="str">
        <f>Schedule!G$7</f>
        <v>Bergen</v>
      </c>
      <c r="H6" s="76" t="str">
        <f>Schedule!H$7</f>
        <v>NOBGO</v>
      </c>
      <c r="I6" s="49" t="s">
        <v>106</v>
      </c>
      <c r="J6" s="48" t="s">
        <v>100</v>
      </c>
      <c r="K6" s="114">
        <v>89</v>
      </c>
      <c r="L6" s="124">
        <v>0.38194444444444442</v>
      </c>
      <c r="M6" s="45">
        <f>Table1[[#This Row],[Depart]]+Table1[[#This Row],[Dur''n]]</f>
        <v>0.50694444444444442</v>
      </c>
      <c r="N6" s="45">
        <v>0.125</v>
      </c>
      <c r="O6" s="67">
        <v>35</v>
      </c>
      <c r="P6" s="69"/>
      <c r="Q6" s="46"/>
      <c r="R6" s="148">
        <v>2</v>
      </c>
      <c r="S6" s="47">
        <v>48</v>
      </c>
      <c r="T6" s="46"/>
      <c r="U6" s="50"/>
      <c r="V6" s="50" t="s">
        <v>96</v>
      </c>
      <c r="W6" s="144" t="s">
        <v>91</v>
      </c>
    </row>
    <row r="7" spans="1:43" ht="24.95" customHeight="1" x14ac:dyDescent="0.2">
      <c r="A7" s="113">
        <f>Schedule!A$7</f>
        <v>3</v>
      </c>
      <c r="B7" s="76">
        <f>Schedule!B$7</f>
        <v>45806</v>
      </c>
      <c r="C7" s="77">
        <f>Schedule!C$7</f>
        <v>45806</v>
      </c>
      <c r="D7" s="76" t="str">
        <f>Schedule!D$7</f>
        <v>B</v>
      </c>
      <c r="E7" s="78">
        <f>Schedule!E$7</f>
        <v>0.33333333333333331</v>
      </c>
      <c r="F7" s="78">
        <f>Schedule!F$7</f>
        <v>0.83333333333333337</v>
      </c>
      <c r="G7" s="76" t="str">
        <f>Schedule!G$7</f>
        <v>Bergen</v>
      </c>
      <c r="H7" s="76" t="str">
        <f>Schedule!H$7</f>
        <v>NOBGO</v>
      </c>
      <c r="I7" s="49" t="s">
        <v>108</v>
      </c>
      <c r="J7" s="48" t="s">
        <v>103</v>
      </c>
      <c r="K7" s="114">
        <v>59</v>
      </c>
      <c r="L7" s="124">
        <v>0.4236111111111111</v>
      </c>
      <c r="M7" s="45">
        <f>Table1[[#This Row],[Depart]]+Table1[[#This Row],[Dur''n]]</f>
        <v>0.52777777777777779</v>
      </c>
      <c r="N7" s="45">
        <v>0.10416666666666667</v>
      </c>
      <c r="O7" s="67">
        <v>25</v>
      </c>
      <c r="P7" s="69"/>
      <c r="Q7" s="46"/>
      <c r="R7" s="148">
        <v>1</v>
      </c>
      <c r="S7" s="47">
        <v>45</v>
      </c>
      <c r="T7" s="46"/>
      <c r="U7" s="50"/>
      <c r="V7" s="50" t="s">
        <v>96</v>
      </c>
      <c r="W7" s="144" t="s">
        <v>91</v>
      </c>
    </row>
    <row r="8" spans="1:43" ht="24.95" customHeight="1" x14ac:dyDescent="0.2">
      <c r="A8" s="113">
        <f>Schedule!A$7</f>
        <v>3</v>
      </c>
      <c r="B8" s="76">
        <f>Schedule!B$7</f>
        <v>45806</v>
      </c>
      <c r="C8" s="77">
        <f>Schedule!C$7</f>
        <v>45806</v>
      </c>
      <c r="D8" s="76" t="str">
        <f>Schedule!D$7</f>
        <v>B</v>
      </c>
      <c r="E8" s="78">
        <f>Schedule!E$7</f>
        <v>0.33333333333333331</v>
      </c>
      <c r="F8" s="78">
        <f>Schedule!F$7</f>
        <v>0.83333333333333337</v>
      </c>
      <c r="G8" s="76" t="str">
        <f>Schedule!G$7</f>
        <v>Bergen</v>
      </c>
      <c r="H8" s="76" t="str">
        <f>Schedule!H$7</f>
        <v>NOBGO</v>
      </c>
      <c r="I8" s="49" t="s">
        <v>109</v>
      </c>
      <c r="J8" s="48" t="s">
        <v>102</v>
      </c>
      <c r="K8" s="114">
        <v>45</v>
      </c>
      <c r="L8" s="124">
        <v>0.54166666666666663</v>
      </c>
      <c r="M8" s="45">
        <f>Table1[[#This Row],[Depart]]+Table1[[#This Row],[Dur''n]]</f>
        <v>0.61458333333333326</v>
      </c>
      <c r="N8" s="45">
        <v>7.2916666666666671E-2</v>
      </c>
      <c r="O8" s="67">
        <v>110</v>
      </c>
      <c r="P8" s="69"/>
      <c r="Q8" s="46"/>
      <c r="R8" s="148">
        <v>2</v>
      </c>
      <c r="S8" s="47">
        <v>270</v>
      </c>
      <c r="T8" s="46"/>
      <c r="U8" s="50" t="s">
        <v>175</v>
      </c>
      <c r="V8" s="50"/>
      <c r="W8" s="144" t="s">
        <v>91</v>
      </c>
    </row>
    <row r="9" spans="1:43" ht="24.95" customHeight="1" x14ac:dyDescent="0.2">
      <c r="A9" s="113">
        <f>Schedule!A$7</f>
        <v>3</v>
      </c>
      <c r="B9" s="76">
        <f>Schedule!B$7</f>
        <v>45806</v>
      </c>
      <c r="C9" s="77">
        <f>Schedule!C$7</f>
        <v>45806</v>
      </c>
      <c r="D9" s="76" t="str">
        <f>Schedule!D$7</f>
        <v>B</v>
      </c>
      <c r="E9" s="78">
        <f>Schedule!E$7</f>
        <v>0.33333333333333331</v>
      </c>
      <c r="F9" s="78">
        <f>Schedule!F$7</f>
        <v>0.83333333333333337</v>
      </c>
      <c r="G9" s="76" t="str">
        <f>Schedule!G$7</f>
        <v>Bergen</v>
      </c>
      <c r="H9" s="76" t="str">
        <f>Schedule!H$7</f>
        <v>NOBGO</v>
      </c>
      <c r="I9" s="49" t="s">
        <v>109</v>
      </c>
      <c r="J9" s="48" t="s">
        <v>102</v>
      </c>
      <c r="K9" s="114">
        <v>45</v>
      </c>
      <c r="L9" s="124">
        <v>0.54861111111111105</v>
      </c>
      <c r="M9" s="45">
        <f>Table1[[#This Row],[Depart]]+Table1[[#This Row],[Dur''n]]</f>
        <v>0.62152777777777768</v>
      </c>
      <c r="N9" s="45">
        <v>7.2916666666666671E-2</v>
      </c>
      <c r="O9" s="67" t="s">
        <v>1</v>
      </c>
      <c r="P9" s="69"/>
      <c r="Q9" s="46"/>
      <c r="R9" s="148">
        <v>1</v>
      </c>
      <c r="S9" s="47" t="s">
        <v>1</v>
      </c>
      <c r="T9" s="46"/>
      <c r="U9" s="50"/>
      <c r="V9" s="50"/>
      <c r="W9" s="144" t="s">
        <v>91</v>
      </c>
    </row>
    <row r="10" spans="1:43" ht="24.95" customHeight="1" x14ac:dyDescent="0.2">
      <c r="A10" s="113">
        <f>Schedule!A$7</f>
        <v>3</v>
      </c>
      <c r="B10" s="76">
        <f>Schedule!B$7</f>
        <v>45806</v>
      </c>
      <c r="C10" s="77">
        <f>Schedule!C$7</f>
        <v>45806</v>
      </c>
      <c r="D10" s="76" t="str">
        <f>Schedule!D$7</f>
        <v>B</v>
      </c>
      <c r="E10" s="78">
        <f>Schedule!E$7</f>
        <v>0.33333333333333331</v>
      </c>
      <c r="F10" s="78">
        <f>Schedule!F$7</f>
        <v>0.83333333333333337</v>
      </c>
      <c r="G10" s="76" t="str">
        <f>Schedule!G$7</f>
        <v>Bergen</v>
      </c>
      <c r="H10" s="76" t="str">
        <f>Schedule!H$7</f>
        <v>NOBGO</v>
      </c>
      <c r="I10" s="49" t="s">
        <v>109</v>
      </c>
      <c r="J10" s="48" t="s">
        <v>102</v>
      </c>
      <c r="K10" s="114">
        <v>45</v>
      </c>
      <c r="L10" s="124">
        <v>0.55555555555555558</v>
      </c>
      <c r="M10" s="45">
        <f>Table1[[#This Row],[Depart]]+Table1[[#This Row],[Dur''n]]</f>
        <v>0.62847222222222221</v>
      </c>
      <c r="N10" s="45">
        <v>7.2916666666666671E-2</v>
      </c>
      <c r="O10" s="67" t="s">
        <v>1</v>
      </c>
      <c r="P10" s="69"/>
      <c r="Q10" s="46"/>
      <c r="R10" s="148" t="s">
        <v>1</v>
      </c>
      <c r="S10" s="47" t="s">
        <v>1</v>
      </c>
      <c r="T10" s="46"/>
      <c r="U10" s="50"/>
      <c r="V10" s="50"/>
      <c r="W10" s="144" t="s">
        <v>91</v>
      </c>
    </row>
    <row r="11" spans="1:43" ht="24.95" customHeight="1" x14ac:dyDescent="0.2">
      <c r="A11" s="113">
        <f>Schedule!A$8</f>
        <v>4</v>
      </c>
      <c r="B11" s="76">
        <f>Schedule!B$8</f>
        <v>45807</v>
      </c>
      <c r="C11" s="77">
        <f>Schedule!C$8</f>
        <v>45807</v>
      </c>
      <c r="D11" s="76" t="str">
        <f>Schedule!D$8</f>
        <v>B</v>
      </c>
      <c r="E11" s="78">
        <f>Schedule!E$8</f>
        <v>0.5</v>
      </c>
      <c r="F11" s="78">
        <f>Schedule!F$8</f>
        <v>0.79166666666666663</v>
      </c>
      <c r="G11" s="76" t="str">
        <f>Schedule!G$8</f>
        <v>Flam</v>
      </c>
      <c r="H11" s="76" t="str">
        <f>Schedule!H$8</f>
        <v>NOFLA</v>
      </c>
      <c r="I11" s="49" t="s">
        <v>158</v>
      </c>
      <c r="J11" s="48" t="s">
        <v>160</v>
      </c>
      <c r="K11" s="114">
        <v>59</v>
      </c>
      <c r="L11" s="124">
        <v>0.52777777777777779</v>
      </c>
      <c r="M11" s="45">
        <f>Table1[[#This Row],[Depart]]+Table1[[#This Row],[Dur''n]]</f>
        <v>0.61111111111111116</v>
      </c>
      <c r="N11" s="45">
        <v>8.3333333333333329E-2</v>
      </c>
      <c r="O11" s="67">
        <v>44</v>
      </c>
      <c r="P11" s="69"/>
      <c r="Q11" s="46"/>
      <c r="R11" s="149" t="s">
        <v>173</v>
      </c>
      <c r="S11" s="47">
        <v>80</v>
      </c>
      <c r="T11" s="46"/>
      <c r="U11" s="50"/>
      <c r="V11" s="50"/>
      <c r="W11" s="144" t="s">
        <v>91</v>
      </c>
    </row>
    <row r="12" spans="1:43" ht="24.95" customHeight="1" x14ac:dyDescent="0.2">
      <c r="A12" s="113">
        <f>Schedule!A$8</f>
        <v>4</v>
      </c>
      <c r="B12" s="76">
        <f>Schedule!B$8</f>
        <v>45807</v>
      </c>
      <c r="C12" s="77">
        <f>Schedule!C$8</f>
        <v>45807</v>
      </c>
      <c r="D12" s="76" t="str">
        <f>Schedule!D$8</f>
        <v>B</v>
      </c>
      <c r="E12" s="78">
        <f>Schedule!E$8</f>
        <v>0.5</v>
      </c>
      <c r="F12" s="78">
        <f>Schedule!F$8</f>
        <v>0.79166666666666663</v>
      </c>
      <c r="G12" s="76" t="str">
        <f>Schedule!G$8</f>
        <v>Flam</v>
      </c>
      <c r="H12" s="76" t="str">
        <f>Schedule!H$8</f>
        <v>NOFLA</v>
      </c>
      <c r="I12" s="49" t="s">
        <v>110</v>
      </c>
      <c r="J12" s="48" t="s">
        <v>81</v>
      </c>
      <c r="K12" s="114">
        <v>179</v>
      </c>
      <c r="L12" s="124">
        <v>0.53472222222222221</v>
      </c>
      <c r="M12" s="45">
        <f>Table1[[#This Row],[Depart]]+Table1[[#This Row],[Dur''n]]</f>
        <v>0.76388888888888884</v>
      </c>
      <c r="N12" s="45">
        <v>0.22916666666666666</v>
      </c>
      <c r="O12" s="67">
        <v>129</v>
      </c>
      <c r="P12" s="69"/>
      <c r="Q12" s="46"/>
      <c r="R12" s="148">
        <v>2</v>
      </c>
      <c r="S12" s="47">
        <v>135</v>
      </c>
      <c r="T12" s="46"/>
      <c r="U12" s="50" t="s">
        <v>123</v>
      </c>
      <c r="V12" s="50"/>
      <c r="W12" s="144" t="s">
        <v>92</v>
      </c>
    </row>
    <row r="13" spans="1:43" ht="24.95" customHeight="1" x14ac:dyDescent="0.2">
      <c r="A13" s="113">
        <f>Schedule!A$8</f>
        <v>4</v>
      </c>
      <c r="B13" s="76">
        <f>Schedule!B$8</f>
        <v>45807</v>
      </c>
      <c r="C13" s="77">
        <f>Schedule!C$8</f>
        <v>45807</v>
      </c>
      <c r="D13" s="76" t="str">
        <f>Schedule!D$8</f>
        <v>B</v>
      </c>
      <c r="E13" s="78">
        <f>Schedule!E$8</f>
        <v>0.5</v>
      </c>
      <c r="F13" s="78">
        <f>Schedule!F$8</f>
        <v>0.79166666666666663</v>
      </c>
      <c r="G13" s="76" t="str">
        <f>Schedule!G$8</f>
        <v>Flam</v>
      </c>
      <c r="H13" s="76" t="str">
        <f>Schedule!H$8</f>
        <v>NOFLA</v>
      </c>
      <c r="I13" s="49" t="s">
        <v>110</v>
      </c>
      <c r="J13" s="48" t="s">
        <v>81</v>
      </c>
      <c r="K13" s="114">
        <v>179</v>
      </c>
      <c r="L13" s="124">
        <v>0.54166666666666663</v>
      </c>
      <c r="M13" s="45">
        <f>Table1[[#This Row],[Depart]]+Table1[[#This Row],[Dur''n]]</f>
        <v>0.77083333333333326</v>
      </c>
      <c r="N13" s="45">
        <v>0.22916666666666666</v>
      </c>
      <c r="O13" s="67" t="s">
        <v>1</v>
      </c>
      <c r="P13" s="69"/>
      <c r="Q13" s="46"/>
      <c r="R13" s="148">
        <v>1</v>
      </c>
      <c r="S13" s="47" t="s">
        <v>1</v>
      </c>
      <c r="T13" s="46"/>
      <c r="U13" s="50" t="s">
        <v>123</v>
      </c>
      <c r="V13" s="50"/>
      <c r="W13" s="144"/>
    </row>
    <row r="14" spans="1:43" ht="24.95" customHeight="1" x14ac:dyDescent="0.2">
      <c r="A14" s="113">
        <f>Schedule!A$8</f>
        <v>4</v>
      </c>
      <c r="B14" s="76">
        <f>Schedule!B$8</f>
        <v>45807</v>
      </c>
      <c r="C14" s="77">
        <f>Schedule!C$8</f>
        <v>45807</v>
      </c>
      <c r="D14" s="76" t="str">
        <f>Schedule!D$8</f>
        <v>B</v>
      </c>
      <c r="E14" s="78">
        <f>Schedule!E$8</f>
        <v>0.5</v>
      </c>
      <c r="F14" s="78">
        <f>Schedule!F$8</f>
        <v>0.79166666666666663</v>
      </c>
      <c r="G14" s="76" t="str">
        <f>Schedule!G$8</f>
        <v>Flam</v>
      </c>
      <c r="H14" s="76" t="str">
        <f>Schedule!H$8</f>
        <v>NOFLA</v>
      </c>
      <c r="I14" s="49" t="s">
        <v>126</v>
      </c>
      <c r="J14" s="48" t="s">
        <v>128</v>
      </c>
      <c r="K14" s="114">
        <v>99</v>
      </c>
      <c r="L14" s="124">
        <v>0.54861111111111105</v>
      </c>
      <c r="M14" s="45">
        <f>Table1[[#This Row],[Depart]]+Table1[[#This Row],[Dur''n]]</f>
        <v>0.65277777777777768</v>
      </c>
      <c r="N14" s="45">
        <v>0.10416666666666667</v>
      </c>
      <c r="O14" s="67">
        <v>0</v>
      </c>
      <c r="P14" s="69"/>
      <c r="Q14" s="46"/>
      <c r="R14" s="148" t="s">
        <v>1</v>
      </c>
      <c r="S14" s="47">
        <v>90</v>
      </c>
      <c r="T14" s="46"/>
      <c r="U14" s="50" t="s">
        <v>124</v>
      </c>
      <c r="V14" s="50"/>
      <c r="W14" s="144" t="s">
        <v>91</v>
      </c>
    </row>
    <row r="15" spans="1:43" ht="24.95" customHeight="1" x14ac:dyDescent="0.2">
      <c r="A15" s="113">
        <f>Schedule!A$8</f>
        <v>4</v>
      </c>
      <c r="B15" s="76">
        <f>Schedule!B$8</f>
        <v>45807</v>
      </c>
      <c r="C15" s="77">
        <f>Schedule!C$8</f>
        <v>45807</v>
      </c>
      <c r="D15" s="76" t="str">
        <f>Schedule!D$8</f>
        <v>B</v>
      </c>
      <c r="E15" s="78">
        <f>Schedule!E$8</f>
        <v>0.5</v>
      </c>
      <c r="F15" s="78">
        <f>Schedule!F$8</f>
        <v>0.79166666666666663</v>
      </c>
      <c r="G15" s="76" t="str">
        <f>Schedule!G$8</f>
        <v>Flam</v>
      </c>
      <c r="H15" s="76" t="str">
        <f>Schedule!H$8</f>
        <v>NOFLA</v>
      </c>
      <c r="I15" s="49" t="s">
        <v>111</v>
      </c>
      <c r="J15" s="48" t="s">
        <v>80</v>
      </c>
      <c r="K15" s="114">
        <v>79</v>
      </c>
      <c r="L15" s="124">
        <v>0.58333333333333337</v>
      </c>
      <c r="M15" s="45">
        <f>Table1[[#This Row],[Depart]]+Table1[[#This Row],[Dur''n]]</f>
        <v>0.70833333333333337</v>
      </c>
      <c r="N15" s="45">
        <v>0.125</v>
      </c>
      <c r="O15" s="67">
        <v>48</v>
      </c>
      <c r="P15" s="69"/>
      <c r="Q15" s="46"/>
      <c r="R15" s="149" t="s">
        <v>173</v>
      </c>
      <c r="S15" s="47">
        <v>80</v>
      </c>
      <c r="T15" s="46"/>
      <c r="U15" s="50"/>
      <c r="V15" s="50"/>
      <c r="W15" s="144" t="s">
        <v>91</v>
      </c>
    </row>
    <row r="16" spans="1:43" ht="24.95" customHeight="1" x14ac:dyDescent="0.2">
      <c r="A16" s="113">
        <f>Schedule!A$8</f>
        <v>4</v>
      </c>
      <c r="B16" s="76">
        <f>Schedule!B$8</f>
        <v>45807</v>
      </c>
      <c r="C16" s="77">
        <f>Schedule!C$8</f>
        <v>45807</v>
      </c>
      <c r="D16" s="76" t="str">
        <f>Schedule!D$8</f>
        <v>B</v>
      </c>
      <c r="E16" s="78">
        <f>Schedule!E$8</f>
        <v>0.5</v>
      </c>
      <c r="F16" s="78">
        <f>Schedule!F$8</f>
        <v>0.79166666666666663</v>
      </c>
      <c r="G16" s="76" t="str">
        <f>Schedule!G$8</f>
        <v>Flam</v>
      </c>
      <c r="H16" s="76" t="str">
        <f>Schedule!H$8</f>
        <v>NOFLA</v>
      </c>
      <c r="I16" s="49" t="s">
        <v>127</v>
      </c>
      <c r="J16" s="48" t="s">
        <v>129</v>
      </c>
      <c r="K16" s="114">
        <v>99</v>
      </c>
      <c r="L16" s="124">
        <v>0.60416666666666663</v>
      </c>
      <c r="M16" s="45">
        <f>Table1[[#This Row],[Depart]]+Table1[[#This Row],[Dur''n]]</f>
        <v>0.70833333333333326</v>
      </c>
      <c r="N16" s="45">
        <v>0.10416666666666667</v>
      </c>
      <c r="O16" s="67">
        <v>112</v>
      </c>
      <c r="P16" s="69"/>
      <c r="Q16" s="46"/>
      <c r="R16" s="148">
        <v>1</v>
      </c>
      <c r="S16" s="47">
        <v>135</v>
      </c>
      <c r="T16" s="46"/>
      <c r="U16" s="50" t="s">
        <v>125</v>
      </c>
      <c r="V16" s="50"/>
      <c r="W16" s="144" t="s">
        <v>91</v>
      </c>
    </row>
    <row r="17" spans="1:23" ht="24.95" customHeight="1" x14ac:dyDescent="0.2">
      <c r="A17" s="113">
        <f>Schedule!A$8</f>
        <v>4</v>
      </c>
      <c r="B17" s="76">
        <f>Schedule!B$8</f>
        <v>45807</v>
      </c>
      <c r="C17" s="77">
        <f>Schedule!C$8</f>
        <v>45807</v>
      </c>
      <c r="D17" s="76" t="str">
        <f>Schedule!D$8</f>
        <v>B</v>
      </c>
      <c r="E17" s="78">
        <f>Schedule!E$8</f>
        <v>0.5</v>
      </c>
      <c r="F17" s="78">
        <f>Schedule!F$8</f>
        <v>0.79166666666666663</v>
      </c>
      <c r="G17" s="76" t="str">
        <f>Schedule!G$8</f>
        <v>Flam</v>
      </c>
      <c r="H17" s="76" t="str">
        <f>Schedule!H$8</f>
        <v>NOFLA</v>
      </c>
      <c r="I17" s="49" t="s">
        <v>159</v>
      </c>
      <c r="J17" s="48" t="s">
        <v>161</v>
      </c>
      <c r="K17" s="114">
        <v>59</v>
      </c>
      <c r="L17" s="124">
        <v>0.64583333333333337</v>
      </c>
      <c r="M17" s="45">
        <f>Table1[[#This Row],[Depart]]+Table1[[#This Row],[Dur''n]]</f>
        <v>0.72916666666666674</v>
      </c>
      <c r="N17" s="45">
        <v>8.3333333333333329E-2</v>
      </c>
      <c r="O17" s="67">
        <v>44</v>
      </c>
      <c r="P17" s="69"/>
      <c r="Q17" s="46"/>
      <c r="R17" s="148">
        <v>2</v>
      </c>
      <c r="S17" s="47">
        <v>80</v>
      </c>
      <c r="T17" s="46"/>
      <c r="U17" s="50"/>
      <c r="V17" s="50"/>
      <c r="W17" s="144" t="s">
        <v>91</v>
      </c>
    </row>
    <row r="18" spans="1:23" ht="24.95" customHeight="1" x14ac:dyDescent="0.2">
      <c r="A18" s="113">
        <f>Schedule!A$9</f>
        <v>5</v>
      </c>
      <c r="B18" s="76">
        <f>Schedule!B$9</f>
        <v>45808</v>
      </c>
      <c r="C18" s="77">
        <f>Schedule!C$9</f>
        <v>45808</v>
      </c>
      <c r="D18" s="76" t="str">
        <f>Schedule!D$9</f>
        <v>A</v>
      </c>
      <c r="E18" s="78">
        <f>Schedule!E$9</f>
        <v>0.375</v>
      </c>
      <c r="F18" s="78">
        <f>Schedule!F$9</f>
        <v>0.79166666666666663</v>
      </c>
      <c r="G18" s="76" t="str">
        <f>Schedule!G$9</f>
        <v>Nordfjordeid</v>
      </c>
      <c r="H18" s="76" t="str">
        <f>Schedule!H$9</f>
        <v>NONFD</v>
      </c>
      <c r="I18" s="49" t="s">
        <v>131</v>
      </c>
      <c r="J18" s="48" t="s">
        <v>133</v>
      </c>
      <c r="K18" s="114">
        <v>119</v>
      </c>
      <c r="L18" s="124">
        <v>0.39583333333333331</v>
      </c>
      <c r="M18" s="45">
        <f>Table1[[#This Row],[Depart]]+Table1[[#This Row],[Dur''n]]</f>
        <v>0.5625</v>
      </c>
      <c r="N18" s="45">
        <v>0.16666666666666666</v>
      </c>
      <c r="O18" s="67">
        <v>35</v>
      </c>
      <c r="P18" s="69"/>
      <c r="Q18" s="46"/>
      <c r="R18" s="148">
        <v>1</v>
      </c>
      <c r="S18" s="47">
        <v>80</v>
      </c>
      <c r="T18" s="46"/>
      <c r="U18" s="50"/>
      <c r="V18" s="50"/>
      <c r="W18" s="144"/>
    </row>
    <row r="19" spans="1:23" ht="24.95" customHeight="1" x14ac:dyDescent="0.2">
      <c r="A19" s="113">
        <f>Schedule!A$9</f>
        <v>5</v>
      </c>
      <c r="B19" s="76">
        <f>Schedule!B$9</f>
        <v>45808</v>
      </c>
      <c r="C19" s="77">
        <f>Schedule!C$9</f>
        <v>45808</v>
      </c>
      <c r="D19" s="76" t="str">
        <f>Schedule!D$9</f>
        <v>A</v>
      </c>
      <c r="E19" s="78">
        <f>Schedule!E$9</f>
        <v>0.375</v>
      </c>
      <c r="F19" s="78">
        <f>Schedule!F$9</f>
        <v>0.79166666666666663</v>
      </c>
      <c r="G19" s="76" t="str">
        <f>Schedule!G$9</f>
        <v>Nordfjordeid</v>
      </c>
      <c r="H19" s="76" t="str">
        <f>Schedule!H$9</f>
        <v>NONFD</v>
      </c>
      <c r="I19" s="49" t="s">
        <v>113</v>
      </c>
      <c r="J19" s="48" t="s">
        <v>83</v>
      </c>
      <c r="K19" s="114">
        <v>149</v>
      </c>
      <c r="L19" s="124">
        <v>0.40277777777777773</v>
      </c>
      <c r="M19" s="45">
        <f>Table1[[#This Row],[Depart]]+Table1[[#This Row],[Dur''n]]</f>
        <v>0.59027777777777768</v>
      </c>
      <c r="N19" s="45">
        <v>0.1875</v>
      </c>
      <c r="O19" s="67">
        <v>25</v>
      </c>
      <c r="P19" s="69"/>
      <c r="Q19" s="46"/>
      <c r="R19" s="148">
        <v>1</v>
      </c>
      <c r="S19" s="125" t="s">
        <v>130</v>
      </c>
      <c r="T19" s="46"/>
      <c r="U19" s="50"/>
      <c r="V19" s="50"/>
      <c r="W19" s="144"/>
    </row>
    <row r="20" spans="1:23" ht="24.95" customHeight="1" x14ac:dyDescent="0.2">
      <c r="A20" s="113">
        <f>Schedule!A$9</f>
        <v>5</v>
      </c>
      <c r="B20" s="76">
        <f>Schedule!B$9</f>
        <v>45808</v>
      </c>
      <c r="C20" s="77">
        <f>Schedule!C$9</f>
        <v>45808</v>
      </c>
      <c r="D20" s="76" t="str">
        <f>Schedule!D$9</f>
        <v>A</v>
      </c>
      <c r="E20" s="78">
        <f>Schedule!E$9</f>
        <v>0.375</v>
      </c>
      <c r="F20" s="78">
        <f>Schedule!F$9</f>
        <v>0.79166666666666663</v>
      </c>
      <c r="G20" s="76" t="str">
        <f>Schedule!G$9</f>
        <v>Nordfjordeid</v>
      </c>
      <c r="H20" s="76" t="str">
        <f>Schedule!H$9</f>
        <v>NONFD</v>
      </c>
      <c r="I20" s="49" t="s">
        <v>114</v>
      </c>
      <c r="J20" s="48" t="s">
        <v>84</v>
      </c>
      <c r="K20" s="114">
        <v>149</v>
      </c>
      <c r="L20" s="124">
        <v>0.40972222222222227</v>
      </c>
      <c r="M20" s="45">
        <f>Table1[[#This Row],[Depart]]+Table1[[#This Row],[Dur''n]]</f>
        <v>0.53472222222222232</v>
      </c>
      <c r="N20" s="45">
        <v>0.125</v>
      </c>
      <c r="O20" s="67">
        <v>16</v>
      </c>
      <c r="P20" s="69"/>
      <c r="Q20" s="46"/>
      <c r="R20" s="149">
        <v>1</v>
      </c>
      <c r="S20" s="47">
        <v>16</v>
      </c>
      <c r="T20" s="46"/>
      <c r="U20" s="50"/>
      <c r="V20" s="50"/>
      <c r="W20" s="144"/>
    </row>
    <row r="21" spans="1:23" ht="24.95" customHeight="1" x14ac:dyDescent="0.2">
      <c r="A21" s="113">
        <f>Schedule!A$9</f>
        <v>5</v>
      </c>
      <c r="B21" s="76">
        <f>Schedule!B$9</f>
        <v>45808</v>
      </c>
      <c r="C21" s="77">
        <f>Schedule!C$9</f>
        <v>45808</v>
      </c>
      <c r="D21" s="76" t="str">
        <f>Schedule!D$9</f>
        <v>A</v>
      </c>
      <c r="E21" s="78">
        <f>Schedule!E$9</f>
        <v>0.375</v>
      </c>
      <c r="F21" s="78">
        <f>Schedule!F$9</f>
        <v>0.79166666666666663</v>
      </c>
      <c r="G21" s="76" t="str">
        <f>Schedule!G$9</f>
        <v>Nordfjordeid</v>
      </c>
      <c r="H21" s="76" t="str">
        <f>Schedule!H$9</f>
        <v>NONFD</v>
      </c>
      <c r="I21" s="49" t="s">
        <v>115</v>
      </c>
      <c r="J21" s="48" t="s">
        <v>85</v>
      </c>
      <c r="K21" s="114">
        <v>469</v>
      </c>
      <c r="L21" s="124">
        <v>0.41666666666666669</v>
      </c>
      <c r="M21" s="45">
        <f>Table1[[#This Row],[Depart]]+Table1[[#This Row],[Dur''n]]</f>
        <v>0.45833333333333337</v>
      </c>
      <c r="N21" s="45">
        <v>4.1666666666666664E-2</v>
      </c>
      <c r="O21" s="67">
        <v>2</v>
      </c>
      <c r="P21" s="69"/>
      <c r="Q21" s="46"/>
      <c r="R21" s="149" t="s">
        <v>1</v>
      </c>
      <c r="S21" s="47">
        <v>7</v>
      </c>
      <c r="T21" s="46"/>
      <c r="U21" s="50" t="s">
        <v>174</v>
      </c>
      <c r="V21" s="50" t="s">
        <v>96</v>
      </c>
      <c r="W21" s="144" t="s">
        <v>94</v>
      </c>
    </row>
    <row r="22" spans="1:23" ht="24.95" customHeight="1" x14ac:dyDescent="0.2">
      <c r="A22" s="113">
        <f>Schedule!A$9</f>
        <v>5</v>
      </c>
      <c r="B22" s="76">
        <f>Schedule!B$9</f>
        <v>45808</v>
      </c>
      <c r="C22" s="77">
        <f>Schedule!C$9</f>
        <v>45808</v>
      </c>
      <c r="D22" s="76" t="str">
        <f>Schedule!D$9</f>
        <v>A</v>
      </c>
      <c r="E22" s="78">
        <f>Schedule!E$9</f>
        <v>0.375</v>
      </c>
      <c r="F22" s="78">
        <f>Schedule!F$9</f>
        <v>0.79166666666666663</v>
      </c>
      <c r="G22" s="76" t="str">
        <f>Schedule!G$9</f>
        <v>Nordfjordeid</v>
      </c>
      <c r="H22" s="76" t="str">
        <f>Schedule!H$9</f>
        <v>NONFD</v>
      </c>
      <c r="I22" s="49" t="s">
        <v>137</v>
      </c>
      <c r="J22" s="48" t="s">
        <v>139</v>
      </c>
      <c r="K22" s="114">
        <v>0</v>
      </c>
      <c r="L22" s="124">
        <v>0.4236111111111111</v>
      </c>
      <c r="M22" s="45">
        <f>Table1[[#This Row],[Depart]]+Table1[[#This Row],[Dur''n]]</f>
        <v>0.52777777777777779</v>
      </c>
      <c r="N22" s="45">
        <v>0.10416666666666667</v>
      </c>
      <c r="O22" s="67">
        <v>300</v>
      </c>
      <c r="P22" s="69"/>
      <c r="Q22" s="46"/>
      <c r="R22" s="148">
        <v>1</v>
      </c>
      <c r="S22" s="47">
        <v>300</v>
      </c>
      <c r="T22" s="46"/>
      <c r="U22" s="50"/>
      <c r="V22" s="50"/>
      <c r="W22" s="144"/>
    </row>
    <row r="23" spans="1:23" ht="24.95" customHeight="1" x14ac:dyDescent="0.2">
      <c r="A23" s="113">
        <f>Schedule!A$9</f>
        <v>5</v>
      </c>
      <c r="B23" s="76">
        <f>Schedule!B$9</f>
        <v>45808</v>
      </c>
      <c r="C23" s="77">
        <f>Schedule!C$9</f>
        <v>45808</v>
      </c>
      <c r="D23" s="76" t="str">
        <f>Schedule!D$9</f>
        <v>A</v>
      </c>
      <c r="E23" s="78">
        <f>Schedule!E$9</f>
        <v>0.375</v>
      </c>
      <c r="F23" s="78">
        <f>Schedule!F$9</f>
        <v>0.79166666666666663</v>
      </c>
      <c r="G23" s="76" t="str">
        <f>Schedule!G$9</f>
        <v>Nordfjordeid</v>
      </c>
      <c r="H23" s="76" t="str">
        <f>Schedule!H$9</f>
        <v>NONFD</v>
      </c>
      <c r="I23" s="49" t="s">
        <v>137</v>
      </c>
      <c r="J23" s="48" t="s">
        <v>139</v>
      </c>
      <c r="K23" s="114">
        <v>0</v>
      </c>
      <c r="L23" s="124">
        <v>0.43055555555555558</v>
      </c>
      <c r="M23" s="45">
        <f>Table1[[#This Row],[Depart]]+Table1[[#This Row],[Dur''n]]</f>
        <v>0.53472222222222221</v>
      </c>
      <c r="N23" s="45">
        <v>0.10416666666666667</v>
      </c>
      <c r="O23" s="67" t="s">
        <v>1</v>
      </c>
      <c r="P23" s="69"/>
      <c r="Q23" s="46"/>
      <c r="R23" s="148">
        <v>1</v>
      </c>
      <c r="S23" s="47" t="s">
        <v>1</v>
      </c>
      <c r="T23" s="46"/>
      <c r="U23" s="50"/>
      <c r="V23" s="50"/>
      <c r="W23" s="144"/>
    </row>
    <row r="24" spans="1:23" ht="24.95" customHeight="1" x14ac:dyDescent="0.2">
      <c r="A24" s="113">
        <f>Schedule!A$9</f>
        <v>5</v>
      </c>
      <c r="B24" s="76">
        <f>Schedule!B$9</f>
        <v>45808</v>
      </c>
      <c r="C24" s="77">
        <f>Schedule!C$9</f>
        <v>45808</v>
      </c>
      <c r="D24" s="76" t="str">
        <f>Schedule!D$9</f>
        <v>A</v>
      </c>
      <c r="E24" s="78">
        <f>Schedule!E$9</f>
        <v>0.375</v>
      </c>
      <c r="F24" s="78">
        <f>Schedule!F$9</f>
        <v>0.79166666666666663</v>
      </c>
      <c r="G24" s="76" t="str">
        <f>Schedule!G$9</f>
        <v>Nordfjordeid</v>
      </c>
      <c r="H24" s="76" t="str">
        <f>Schedule!H$9</f>
        <v>NONFD</v>
      </c>
      <c r="I24" s="49" t="s">
        <v>137</v>
      </c>
      <c r="J24" s="48" t="s">
        <v>139</v>
      </c>
      <c r="K24" s="114">
        <v>0</v>
      </c>
      <c r="L24" s="124">
        <v>0.4375</v>
      </c>
      <c r="M24" s="45">
        <f>Table1[[#This Row],[Depart]]+Table1[[#This Row],[Dur''n]]</f>
        <v>0.54166666666666663</v>
      </c>
      <c r="N24" s="45">
        <v>0.10416666666666667</v>
      </c>
      <c r="O24" s="67" t="s">
        <v>1</v>
      </c>
      <c r="P24" s="69"/>
      <c r="Q24" s="46"/>
      <c r="R24" s="148">
        <v>1</v>
      </c>
      <c r="S24" s="47" t="s">
        <v>1</v>
      </c>
      <c r="T24" s="46"/>
      <c r="U24" s="50"/>
      <c r="V24" s="50"/>
      <c r="W24" s="144"/>
    </row>
    <row r="25" spans="1:23" ht="24.95" customHeight="1" x14ac:dyDescent="0.2">
      <c r="A25" s="113">
        <f>Schedule!A$9</f>
        <v>5</v>
      </c>
      <c r="B25" s="76">
        <f>Schedule!B$9</f>
        <v>45808</v>
      </c>
      <c r="C25" s="77">
        <f>Schedule!C$9</f>
        <v>45808</v>
      </c>
      <c r="D25" s="76" t="str">
        <f>Schedule!D$9</f>
        <v>A</v>
      </c>
      <c r="E25" s="78">
        <f>Schedule!E$9</f>
        <v>0.375</v>
      </c>
      <c r="F25" s="78">
        <f>Schedule!F$9</f>
        <v>0.79166666666666663</v>
      </c>
      <c r="G25" s="76" t="str">
        <f>Schedule!G$9</f>
        <v>Nordfjordeid</v>
      </c>
      <c r="H25" s="76" t="str">
        <f>Schedule!H$9</f>
        <v>NONFD</v>
      </c>
      <c r="I25" s="49" t="s">
        <v>112</v>
      </c>
      <c r="J25" s="48" t="s">
        <v>82</v>
      </c>
      <c r="K25" s="114">
        <v>129</v>
      </c>
      <c r="L25" s="124">
        <v>0.44444444444444442</v>
      </c>
      <c r="M25" s="45">
        <f>Table1[[#This Row],[Depart]]+Table1[[#This Row],[Dur''n]]</f>
        <v>0.71527777777777768</v>
      </c>
      <c r="N25" s="45">
        <v>0.27083333333333331</v>
      </c>
      <c r="O25" s="67">
        <v>20</v>
      </c>
      <c r="P25" s="69"/>
      <c r="Q25" s="46"/>
      <c r="R25" s="148">
        <v>0</v>
      </c>
      <c r="S25" s="125" t="s">
        <v>130</v>
      </c>
      <c r="T25" s="46" t="s">
        <v>93</v>
      </c>
      <c r="U25" s="50"/>
      <c r="V25" s="50" t="s">
        <v>96</v>
      </c>
      <c r="W25" s="144"/>
    </row>
    <row r="26" spans="1:23" ht="24.95" customHeight="1" x14ac:dyDescent="0.2">
      <c r="A26" s="113">
        <f>Schedule!A$9</f>
        <v>5</v>
      </c>
      <c r="B26" s="76">
        <f>Schedule!B$9</f>
        <v>45808</v>
      </c>
      <c r="C26" s="77">
        <f>Schedule!C$9</f>
        <v>45808</v>
      </c>
      <c r="D26" s="76" t="str">
        <f>Schedule!D$9</f>
        <v>A</v>
      </c>
      <c r="E26" s="78">
        <f>Schedule!E$9</f>
        <v>0.375</v>
      </c>
      <c r="F26" s="78">
        <f>Schedule!F$9</f>
        <v>0.79166666666666663</v>
      </c>
      <c r="G26" s="76" t="str">
        <f>Schedule!G$9</f>
        <v>Nordfjordeid</v>
      </c>
      <c r="H26" s="76" t="str">
        <f>Schedule!H$9</f>
        <v>NONFD</v>
      </c>
      <c r="I26" s="49" t="s">
        <v>132</v>
      </c>
      <c r="J26" s="48" t="s">
        <v>134</v>
      </c>
      <c r="K26" s="114">
        <v>119</v>
      </c>
      <c r="L26" s="124">
        <v>0.57638888888888895</v>
      </c>
      <c r="M26" s="45">
        <f>Table1[[#This Row],[Depart]]+Table1[[#This Row],[Dur''n]]</f>
        <v>0.74305555555555558</v>
      </c>
      <c r="N26" s="45">
        <v>0.16666666666666666</v>
      </c>
      <c r="O26" s="67">
        <v>40</v>
      </c>
      <c r="P26" s="69"/>
      <c r="Q26" s="46"/>
      <c r="R26" s="148">
        <v>1</v>
      </c>
      <c r="S26" s="47">
        <v>80</v>
      </c>
      <c r="T26" s="46"/>
      <c r="U26" s="50"/>
      <c r="V26" s="50"/>
      <c r="W26" s="144"/>
    </row>
    <row r="27" spans="1:23" ht="24.95" customHeight="1" x14ac:dyDescent="0.2">
      <c r="A27" s="113">
        <f>Schedule!A$9</f>
        <v>5</v>
      </c>
      <c r="B27" s="76">
        <f>Schedule!B$9</f>
        <v>45808</v>
      </c>
      <c r="C27" s="77">
        <f>Schedule!C$9</f>
        <v>45808</v>
      </c>
      <c r="D27" s="76" t="str">
        <f>Schedule!D$9</f>
        <v>A</v>
      </c>
      <c r="E27" s="78">
        <f>Schedule!E$9</f>
        <v>0.375</v>
      </c>
      <c r="F27" s="78">
        <f>Schedule!F$9</f>
        <v>0.79166666666666663</v>
      </c>
      <c r="G27" s="76" t="str">
        <f>Schedule!G$9</f>
        <v>Nordfjordeid</v>
      </c>
      <c r="H27" s="76" t="str">
        <f>Schedule!H$9</f>
        <v>NONFD</v>
      </c>
      <c r="I27" s="49" t="s">
        <v>138</v>
      </c>
      <c r="J27" s="48" t="s">
        <v>140</v>
      </c>
      <c r="K27" s="114">
        <v>0</v>
      </c>
      <c r="L27" s="124">
        <v>0.58333333333333337</v>
      </c>
      <c r="M27" s="45">
        <f>Table1[[#This Row],[Depart]]+Table1[[#This Row],[Dur''n]]</f>
        <v>0.6875</v>
      </c>
      <c r="N27" s="45">
        <v>0.10416666666666667</v>
      </c>
      <c r="O27" s="67">
        <v>300</v>
      </c>
      <c r="P27" s="69"/>
      <c r="Q27" s="46"/>
      <c r="R27" s="148">
        <v>1</v>
      </c>
      <c r="S27" s="47">
        <v>300</v>
      </c>
      <c r="T27" s="46"/>
      <c r="U27" s="50"/>
      <c r="V27" s="50"/>
      <c r="W27" s="144"/>
    </row>
    <row r="28" spans="1:23" ht="24.95" customHeight="1" x14ac:dyDescent="0.2">
      <c r="A28" s="113">
        <f>Schedule!A$9</f>
        <v>5</v>
      </c>
      <c r="B28" s="76">
        <f>Schedule!B$9</f>
        <v>45808</v>
      </c>
      <c r="C28" s="77">
        <f>Schedule!C$9</f>
        <v>45808</v>
      </c>
      <c r="D28" s="76" t="str">
        <f>Schedule!D$9</f>
        <v>A</v>
      </c>
      <c r="E28" s="78">
        <f>Schedule!E$9</f>
        <v>0.375</v>
      </c>
      <c r="F28" s="78">
        <f>Schedule!F$9</f>
        <v>0.79166666666666663</v>
      </c>
      <c r="G28" s="76" t="str">
        <f>Schedule!G$9</f>
        <v>Nordfjordeid</v>
      </c>
      <c r="H28" s="76" t="str">
        <f>Schedule!H$9</f>
        <v>NONFD</v>
      </c>
      <c r="I28" s="49" t="s">
        <v>138</v>
      </c>
      <c r="J28" s="48" t="s">
        <v>140</v>
      </c>
      <c r="K28" s="114">
        <v>0</v>
      </c>
      <c r="L28" s="124">
        <v>0.59027777777777779</v>
      </c>
      <c r="M28" s="45">
        <f>Table1[[#This Row],[Depart]]+Table1[[#This Row],[Dur''n]]</f>
        <v>0.69444444444444442</v>
      </c>
      <c r="N28" s="45">
        <v>0.10416666666666667</v>
      </c>
      <c r="O28" s="67" t="s">
        <v>1</v>
      </c>
      <c r="P28" s="69"/>
      <c r="Q28" s="46"/>
      <c r="R28" s="148">
        <v>1</v>
      </c>
      <c r="S28" s="47" t="s">
        <v>1</v>
      </c>
      <c r="T28" s="46"/>
      <c r="U28" s="50"/>
      <c r="V28" s="50"/>
      <c r="W28" s="144"/>
    </row>
    <row r="29" spans="1:23" ht="24.95" customHeight="1" x14ac:dyDescent="0.2">
      <c r="A29" s="113">
        <f>Schedule!A$9</f>
        <v>5</v>
      </c>
      <c r="B29" s="76">
        <f>Schedule!B$9</f>
        <v>45808</v>
      </c>
      <c r="C29" s="77">
        <f>Schedule!C$9</f>
        <v>45808</v>
      </c>
      <c r="D29" s="76" t="str">
        <f>Schedule!D$9</f>
        <v>A</v>
      </c>
      <c r="E29" s="78">
        <f>Schedule!E$9</f>
        <v>0.375</v>
      </c>
      <c r="F29" s="78">
        <f>Schedule!F$9</f>
        <v>0.79166666666666663</v>
      </c>
      <c r="G29" s="76" t="str">
        <f>Schedule!G$9</f>
        <v>Nordfjordeid</v>
      </c>
      <c r="H29" s="76" t="str">
        <f>Schedule!H$9</f>
        <v>NONFD</v>
      </c>
      <c r="I29" s="49" t="s">
        <v>138</v>
      </c>
      <c r="J29" s="48" t="s">
        <v>140</v>
      </c>
      <c r="K29" s="114">
        <v>0</v>
      </c>
      <c r="L29" s="124">
        <v>0.59722222222222221</v>
      </c>
      <c r="M29" s="45">
        <f>Table1[[#This Row],[Depart]]+Table1[[#This Row],[Dur''n]]</f>
        <v>0.70138888888888884</v>
      </c>
      <c r="N29" s="45">
        <v>0.10416666666666667</v>
      </c>
      <c r="O29" s="67" t="s">
        <v>1</v>
      </c>
      <c r="P29" s="69"/>
      <c r="Q29" s="46"/>
      <c r="R29" s="148">
        <v>1</v>
      </c>
      <c r="S29" s="47" t="s">
        <v>1</v>
      </c>
      <c r="T29" s="46"/>
      <c r="U29" s="50"/>
      <c r="V29" s="50"/>
      <c r="W29" s="144"/>
    </row>
    <row r="30" spans="1:23" ht="24.95" customHeight="1" x14ac:dyDescent="0.2">
      <c r="A30" s="113">
        <f>Schedule!A$10</f>
        <v>6</v>
      </c>
      <c r="B30" s="76">
        <f>Schedule!B$10</f>
        <v>45809</v>
      </c>
      <c r="C30" s="77">
        <f>Schedule!C$10</f>
        <v>45809</v>
      </c>
      <c r="D30" s="76" t="str">
        <f>Schedule!D$10</f>
        <v>B</v>
      </c>
      <c r="E30" s="78">
        <f>Schedule!E$10</f>
        <v>0.33333333333333331</v>
      </c>
      <c r="F30" s="78">
        <f>Schedule!F$10</f>
        <v>0.70833333333333337</v>
      </c>
      <c r="G30" s="76" t="str">
        <f>Schedule!G$10</f>
        <v>Geiranger</v>
      </c>
      <c r="H30" s="76" t="str">
        <f>Schedule!H$10</f>
        <v>NOGNR</v>
      </c>
      <c r="I30" s="49" t="s">
        <v>116</v>
      </c>
      <c r="J30" s="48" t="s">
        <v>86</v>
      </c>
      <c r="K30" s="114">
        <v>65</v>
      </c>
      <c r="L30" s="124">
        <v>0.35416666666666669</v>
      </c>
      <c r="M30" s="45">
        <f>Table1[[#This Row],[Depart]]+Table1[[#This Row],[Dur''n]]</f>
        <v>0.54166666666666674</v>
      </c>
      <c r="N30" s="45">
        <v>0.1875</v>
      </c>
      <c r="O30" s="67">
        <v>19</v>
      </c>
      <c r="P30" s="69"/>
      <c r="Q30" s="46"/>
      <c r="R30" s="148">
        <v>1</v>
      </c>
      <c r="S30" s="47">
        <v>44</v>
      </c>
      <c r="T30" s="46"/>
      <c r="U30" s="50"/>
      <c r="V30" s="50" t="s">
        <v>96</v>
      </c>
      <c r="W30" s="144"/>
    </row>
    <row r="31" spans="1:23" ht="24.95" customHeight="1" x14ac:dyDescent="0.2">
      <c r="A31" s="113">
        <f>Schedule!A$10</f>
        <v>6</v>
      </c>
      <c r="B31" s="76">
        <f>Schedule!B$10</f>
        <v>45809</v>
      </c>
      <c r="C31" s="77">
        <f>Schedule!C$10</f>
        <v>45809</v>
      </c>
      <c r="D31" s="76" t="str">
        <f>Schedule!D$10</f>
        <v>B</v>
      </c>
      <c r="E31" s="78">
        <f>Schedule!E$10</f>
        <v>0.33333333333333331</v>
      </c>
      <c r="F31" s="78">
        <f>Schedule!F$10</f>
        <v>0.70833333333333337</v>
      </c>
      <c r="G31" s="76" t="str">
        <f>Schedule!G$10</f>
        <v>Geiranger</v>
      </c>
      <c r="H31" s="76" t="str">
        <f>Schedule!H$10</f>
        <v>NOGNR</v>
      </c>
      <c r="I31" s="49" t="s">
        <v>117</v>
      </c>
      <c r="J31" s="48" t="s">
        <v>89</v>
      </c>
      <c r="K31" s="114">
        <v>99</v>
      </c>
      <c r="L31" s="124">
        <v>0.36805555555555558</v>
      </c>
      <c r="M31" s="45">
        <f>Table1[[#This Row],[Depart]]+Table1[[#This Row],[Dur''n]]</f>
        <v>0.55555555555555558</v>
      </c>
      <c r="N31" s="45">
        <v>0.1875</v>
      </c>
      <c r="O31" s="67">
        <v>166</v>
      </c>
      <c r="P31" s="69"/>
      <c r="Q31" s="46"/>
      <c r="R31" s="148">
        <v>2</v>
      </c>
      <c r="S31" s="115">
        <v>270</v>
      </c>
      <c r="T31" s="46"/>
      <c r="U31" s="50"/>
      <c r="V31" s="50"/>
      <c r="W31" s="144"/>
    </row>
    <row r="32" spans="1:23" ht="24.95" customHeight="1" x14ac:dyDescent="0.2">
      <c r="A32" s="113">
        <f>Schedule!A$10</f>
        <v>6</v>
      </c>
      <c r="B32" s="76">
        <f>Schedule!B$10</f>
        <v>45809</v>
      </c>
      <c r="C32" s="77">
        <f>Schedule!C$10</f>
        <v>45809</v>
      </c>
      <c r="D32" s="76" t="str">
        <f>Schedule!D$10</f>
        <v>B</v>
      </c>
      <c r="E32" s="78">
        <f>Schedule!E$10</f>
        <v>0.33333333333333331</v>
      </c>
      <c r="F32" s="78">
        <f>Schedule!F$10</f>
        <v>0.70833333333333337</v>
      </c>
      <c r="G32" s="76" t="str">
        <f>Schedule!G$10</f>
        <v>Geiranger</v>
      </c>
      <c r="H32" s="76" t="str">
        <f>Schedule!H$10</f>
        <v>NOGNR</v>
      </c>
      <c r="I32" s="49" t="s">
        <v>117</v>
      </c>
      <c r="J32" s="48" t="s">
        <v>89</v>
      </c>
      <c r="K32" s="114">
        <v>99</v>
      </c>
      <c r="L32" s="124">
        <v>0.375</v>
      </c>
      <c r="M32" s="45">
        <f>Table1[[#This Row],[Depart]]+Table1[[#This Row],[Dur''n]]</f>
        <v>0.5625</v>
      </c>
      <c r="N32" s="45">
        <v>0.1875</v>
      </c>
      <c r="O32" s="67" t="s">
        <v>1</v>
      </c>
      <c r="P32" s="69"/>
      <c r="Q32" s="46"/>
      <c r="R32" s="148">
        <v>2</v>
      </c>
      <c r="S32" s="115" t="s">
        <v>1</v>
      </c>
      <c r="T32" s="46"/>
      <c r="U32" s="50"/>
      <c r="V32" s="50"/>
      <c r="W32" s="144"/>
    </row>
    <row r="33" spans="1:23" ht="24.95" customHeight="1" x14ac:dyDescent="0.2">
      <c r="A33" s="113">
        <f>Schedule!A$10</f>
        <v>6</v>
      </c>
      <c r="B33" s="76">
        <f>Schedule!B$10</f>
        <v>45809</v>
      </c>
      <c r="C33" s="77">
        <f>Schedule!C$10</f>
        <v>45809</v>
      </c>
      <c r="D33" s="76" t="str">
        <f>Schedule!D$10</f>
        <v>B</v>
      </c>
      <c r="E33" s="78">
        <f>Schedule!E$10</f>
        <v>0.33333333333333331</v>
      </c>
      <c r="F33" s="78">
        <f>Schedule!F$10</f>
        <v>0.70833333333333337</v>
      </c>
      <c r="G33" s="76" t="str">
        <f>Schedule!G$10</f>
        <v>Geiranger</v>
      </c>
      <c r="H33" s="76" t="str">
        <f>Schedule!H$10</f>
        <v>NOGNR</v>
      </c>
      <c r="I33" s="49" t="s">
        <v>117</v>
      </c>
      <c r="J33" s="48" t="s">
        <v>89</v>
      </c>
      <c r="K33" s="114">
        <v>99</v>
      </c>
      <c r="L33" s="124">
        <v>0.38194444444444442</v>
      </c>
      <c r="M33" s="45">
        <f>Table1[[#This Row],[Depart]]+Table1[[#This Row],[Dur''n]]</f>
        <v>0.56944444444444442</v>
      </c>
      <c r="N33" s="45">
        <v>0.1875</v>
      </c>
      <c r="O33" s="67" t="s">
        <v>1</v>
      </c>
      <c r="P33" s="69"/>
      <c r="Q33" s="46"/>
      <c r="R33" s="148">
        <v>1</v>
      </c>
      <c r="S33" s="115" t="s">
        <v>1</v>
      </c>
      <c r="T33" s="46"/>
      <c r="U33" s="50"/>
      <c r="V33" s="50"/>
      <c r="W33" s="144"/>
    </row>
    <row r="34" spans="1:23" ht="24.95" customHeight="1" x14ac:dyDescent="0.2">
      <c r="A34" s="113">
        <f>Schedule!A$10</f>
        <v>6</v>
      </c>
      <c r="B34" s="76">
        <f>Schedule!B$10</f>
        <v>45809</v>
      </c>
      <c r="C34" s="77">
        <f>Schedule!C$10</f>
        <v>45809</v>
      </c>
      <c r="D34" s="76" t="str">
        <f>Schedule!D$10</f>
        <v>B</v>
      </c>
      <c r="E34" s="78">
        <f>Schedule!E$10</f>
        <v>0.33333333333333331</v>
      </c>
      <c r="F34" s="78">
        <f>Schedule!F$10</f>
        <v>0.70833333333333337</v>
      </c>
      <c r="G34" s="76" t="str">
        <f>Schedule!G$10</f>
        <v>Geiranger</v>
      </c>
      <c r="H34" s="76" t="str">
        <f>Schedule!H$10</f>
        <v>NOGNR</v>
      </c>
      <c r="I34" s="49" t="s">
        <v>120</v>
      </c>
      <c r="J34" s="48" t="s">
        <v>90</v>
      </c>
      <c r="K34" s="114">
        <v>119</v>
      </c>
      <c r="L34" s="124">
        <v>0.39583333333333331</v>
      </c>
      <c r="M34" s="45">
        <f>Table1[[#This Row],[Depart]]+Table1[[#This Row],[Dur''n]]</f>
        <v>0.45833333333333331</v>
      </c>
      <c r="N34" s="45">
        <v>6.25E-2</v>
      </c>
      <c r="O34" s="67">
        <v>2</v>
      </c>
      <c r="P34" s="69"/>
      <c r="Q34" s="46"/>
      <c r="R34" s="148" t="s">
        <v>1</v>
      </c>
      <c r="S34" s="125" t="s">
        <v>135</v>
      </c>
      <c r="T34" s="46"/>
      <c r="U34" s="50"/>
      <c r="V34" s="50" t="s">
        <v>96</v>
      </c>
      <c r="W34" s="144"/>
    </row>
    <row r="35" spans="1:23" ht="24.95" customHeight="1" x14ac:dyDescent="0.2">
      <c r="A35" s="113">
        <f>Schedule!A$10</f>
        <v>6</v>
      </c>
      <c r="B35" s="76">
        <f>Schedule!B$10</f>
        <v>45809</v>
      </c>
      <c r="C35" s="77">
        <f>Schedule!C$10</f>
        <v>45809</v>
      </c>
      <c r="D35" s="76" t="str">
        <f>Schedule!D$10</f>
        <v>B</v>
      </c>
      <c r="E35" s="78">
        <f>Schedule!E$10</f>
        <v>0.33333333333333331</v>
      </c>
      <c r="F35" s="78">
        <f>Schedule!F$10</f>
        <v>0.70833333333333337</v>
      </c>
      <c r="G35" s="76" t="str">
        <f>Schedule!G$10</f>
        <v>Geiranger</v>
      </c>
      <c r="H35" s="76" t="str">
        <f>Schedule!H$10</f>
        <v>NOGNR</v>
      </c>
      <c r="I35" s="49" t="s">
        <v>118</v>
      </c>
      <c r="J35" s="48" t="s">
        <v>88</v>
      </c>
      <c r="K35" s="114">
        <v>109</v>
      </c>
      <c r="L35" s="124">
        <v>0.54166666666666663</v>
      </c>
      <c r="M35" s="45">
        <f>Table1[[#This Row],[Depart]]+Table1[[#This Row],[Dur''n]]</f>
        <v>0.66666666666666663</v>
      </c>
      <c r="N35" s="45">
        <v>0.125</v>
      </c>
      <c r="O35" s="67">
        <v>12</v>
      </c>
      <c r="P35" s="69"/>
      <c r="Q35" s="46"/>
      <c r="R35" s="148">
        <v>1</v>
      </c>
      <c r="S35" s="125" t="s">
        <v>136</v>
      </c>
      <c r="T35" s="46"/>
      <c r="U35" s="50"/>
      <c r="V35" s="50"/>
      <c r="W35" s="144"/>
    </row>
    <row r="36" spans="1:23" ht="24.95" customHeight="1" x14ac:dyDescent="0.2">
      <c r="A36" s="113">
        <f>Schedule!A$10</f>
        <v>6</v>
      </c>
      <c r="B36" s="76">
        <f>Schedule!B$10</f>
        <v>45809</v>
      </c>
      <c r="C36" s="77">
        <f>Schedule!C$10</f>
        <v>45809</v>
      </c>
      <c r="D36" s="76" t="str">
        <f>Schedule!D$10</f>
        <v>B</v>
      </c>
      <c r="E36" s="78">
        <f>Schedule!E$10</f>
        <v>0.33333333333333331</v>
      </c>
      <c r="F36" s="78">
        <f>Schedule!F$10</f>
        <v>0.70833333333333337</v>
      </c>
      <c r="G36" s="76" t="str">
        <f>Schedule!G$10</f>
        <v>Geiranger</v>
      </c>
      <c r="H36" s="76" t="str">
        <f>Schedule!H$10</f>
        <v>NOGNR</v>
      </c>
      <c r="I36" s="49" t="s">
        <v>119</v>
      </c>
      <c r="J36" s="48" t="s">
        <v>87</v>
      </c>
      <c r="K36" s="114">
        <v>73</v>
      </c>
      <c r="L36" s="124">
        <v>0.58333333333333337</v>
      </c>
      <c r="M36" s="45">
        <f>Table1[[#This Row],[Depart]]+Table1[[#This Row],[Dur''n]]</f>
        <v>0.66666666666666674</v>
      </c>
      <c r="N36" s="45">
        <v>8.3333333333333329E-2</v>
      </c>
      <c r="O36" s="67">
        <v>128</v>
      </c>
      <c r="P36" s="69"/>
      <c r="Q36" s="46"/>
      <c r="R36" s="148">
        <v>2</v>
      </c>
      <c r="S36" s="47">
        <v>270</v>
      </c>
      <c r="T36" s="46"/>
      <c r="U36" s="50"/>
      <c r="V36" s="50"/>
      <c r="W36" s="144"/>
    </row>
    <row r="37" spans="1:23" ht="24.95" customHeight="1" x14ac:dyDescent="0.2">
      <c r="A37" s="113">
        <f>Schedule!A$10</f>
        <v>6</v>
      </c>
      <c r="B37" s="76">
        <f>Schedule!B$10</f>
        <v>45809</v>
      </c>
      <c r="C37" s="77">
        <f>Schedule!C$10</f>
        <v>45809</v>
      </c>
      <c r="D37" s="76" t="str">
        <f>Schedule!D$10</f>
        <v>B</v>
      </c>
      <c r="E37" s="78">
        <f>Schedule!E$10</f>
        <v>0.33333333333333331</v>
      </c>
      <c r="F37" s="78">
        <f>Schedule!F$10</f>
        <v>0.70833333333333337</v>
      </c>
      <c r="G37" s="76" t="str">
        <f>Schedule!G$10</f>
        <v>Geiranger</v>
      </c>
      <c r="H37" s="76" t="str">
        <f>Schedule!H$10</f>
        <v>NOGNR</v>
      </c>
      <c r="I37" s="49" t="s">
        <v>119</v>
      </c>
      <c r="J37" s="48" t="s">
        <v>87</v>
      </c>
      <c r="K37" s="114">
        <v>73</v>
      </c>
      <c r="L37" s="124">
        <v>0.59027777777777779</v>
      </c>
      <c r="M37" s="45">
        <f>Table1[[#This Row],[Depart]]+Table1[[#This Row],[Dur''n]]</f>
        <v>0.67361111111111116</v>
      </c>
      <c r="N37" s="45">
        <v>8.3333333333333329E-2</v>
      </c>
      <c r="O37" s="67" t="s">
        <v>1</v>
      </c>
      <c r="P37" s="69"/>
      <c r="Q37" s="46"/>
      <c r="R37" s="148">
        <v>1</v>
      </c>
      <c r="S37" s="47" t="s">
        <v>1</v>
      </c>
      <c r="T37" s="46"/>
      <c r="U37" s="50"/>
      <c r="V37" s="50"/>
      <c r="W37" s="144"/>
    </row>
    <row r="38" spans="1:23" ht="24.95" customHeight="1" x14ac:dyDescent="0.2">
      <c r="A38" s="113">
        <f>Schedule!A$10</f>
        <v>6</v>
      </c>
      <c r="B38" s="76">
        <f>Schedule!B$10</f>
        <v>45809</v>
      </c>
      <c r="C38" s="77">
        <f>Schedule!C$10</f>
        <v>45809</v>
      </c>
      <c r="D38" s="76" t="str">
        <f>Schedule!D$10</f>
        <v>B</v>
      </c>
      <c r="E38" s="78">
        <f>Schedule!E$10</f>
        <v>0.33333333333333331</v>
      </c>
      <c r="F38" s="78">
        <f>Schedule!F$10</f>
        <v>0.70833333333333337</v>
      </c>
      <c r="G38" s="76" t="str">
        <f>Schedule!G$10</f>
        <v>Geiranger</v>
      </c>
      <c r="H38" s="76" t="str">
        <f>Schedule!H$10</f>
        <v>NOGNR</v>
      </c>
      <c r="I38" s="49" t="s">
        <v>119</v>
      </c>
      <c r="J38" s="48" t="s">
        <v>87</v>
      </c>
      <c r="K38" s="114">
        <v>73</v>
      </c>
      <c r="L38" s="124">
        <v>0.59722222222222221</v>
      </c>
      <c r="M38" s="45">
        <f>Table1[[#This Row],[Depart]]+Table1[[#This Row],[Dur''n]]</f>
        <v>0.68055555555555558</v>
      </c>
      <c r="N38" s="45">
        <v>8.3333333333333329E-2</v>
      </c>
      <c r="O38" s="67" t="s">
        <v>1</v>
      </c>
      <c r="P38" s="69"/>
      <c r="Q38" s="46"/>
      <c r="R38" s="148" t="s">
        <v>1</v>
      </c>
      <c r="S38" s="47" t="s">
        <v>1</v>
      </c>
      <c r="T38" s="46"/>
      <c r="U38" s="50"/>
      <c r="V38" s="50"/>
      <c r="W38" s="144"/>
    </row>
    <row r="39" spans="1:23" ht="24.95" customHeight="1" x14ac:dyDescent="0.2">
      <c r="A39" s="113">
        <f>Schedule!A$10</f>
        <v>6</v>
      </c>
      <c r="B39" s="76">
        <f>Schedule!B$10</f>
        <v>45809</v>
      </c>
      <c r="C39" s="77">
        <f>Schedule!C$10</f>
        <v>45809</v>
      </c>
      <c r="D39" s="76" t="str">
        <f>Schedule!D$10</f>
        <v>B</v>
      </c>
      <c r="E39" s="78">
        <f>Schedule!E$10</f>
        <v>0.33333333333333331</v>
      </c>
      <c r="F39" s="78">
        <f>Schedule!F$10</f>
        <v>0.70833333333333337</v>
      </c>
      <c r="G39" s="76" t="str">
        <f>Schedule!G$10</f>
        <v>Geiranger</v>
      </c>
      <c r="H39" s="76" t="str">
        <f>Schedule!H$10</f>
        <v>NOGNR</v>
      </c>
      <c r="I39" s="49" t="s">
        <v>121</v>
      </c>
      <c r="J39" s="48" t="s">
        <v>85</v>
      </c>
      <c r="K39" s="114">
        <v>479</v>
      </c>
      <c r="L39" s="124">
        <v>0.60416666666666663</v>
      </c>
      <c r="M39" s="45">
        <f>Table1[[#This Row],[Depart]]+Table1[[#This Row],[Dur''n]]</f>
        <v>0.63888888888888884</v>
      </c>
      <c r="N39" s="45">
        <v>3.4722222222222224E-2</v>
      </c>
      <c r="O39" s="67">
        <v>2</v>
      </c>
      <c r="P39" s="69"/>
      <c r="Q39" s="46"/>
      <c r="R39" s="148" t="s">
        <v>1</v>
      </c>
      <c r="S39" s="115">
        <v>5</v>
      </c>
      <c r="T39" s="46"/>
      <c r="U39" s="50" t="s">
        <v>141</v>
      </c>
      <c r="V39" s="50"/>
      <c r="W39" s="144" t="s">
        <v>95</v>
      </c>
    </row>
    <row r="40" spans="1:23" ht="24.95" customHeight="1" x14ac:dyDescent="0.2">
      <c r="A40" s="113">
        <f>Schedule!A$11</f>
        <v>7</v>
      </c>
      <c r="B40" s="76">
        <f>Schedule!B$11</f>
        <v>45810</v>
      </c>
      <c r="C40" s="77">
        <f>Schedule!C$11</f>
        <v>45810</v>
      </c>
      <c r="D40" s="76" t="str">
        <f>Schedule!D$11</f>
        <v>B</v>
      </c>
      <c r="E40" s="78">
        <f>Schedule!E$11</f>
        <v>0.33333333333333331</v>
      </c>
      <c r="F40" s="146">
        <f>Schedule!F$11</f>
        <v>0.54166666666666663</v>
      </c>
      <c r="G40" s="76" t="str">
        <f>Schedule!G$11</f>
        <v>Maloy</v>
      </c>
      <c r="H40" s="76" t="str">
        <f>Schedule!H$11</f>
        <v>MOMAY</v>
      </c>
      <c r="I40" s="49" t="s">
        <v>144</v>
      </c>
      <c r="J40" s="48" t="s">
        <v>146</v>
      </c>
      <c r="K40" s="114">
        <v>69</v>
      </c>
      <c r="L40" s="124">
        <v>0.35416666666666669</v>
      </c>
      <c r="M40" s="45">
        <f>Table1[[#This Row],[Depart]]+Table1[[#This Row],[Dur''n]]</f>
        <v>0.4375</v>
      </c>
      <c r="N40" s="45">
        <v>8.3333333333333329E-2</v>
      </c>
      <c r="O40" s="67">
        <v>105</v>
      </c>
      <c r="P40" s="69"/>
      <c r="Q40" s="46"/>
      <c r="R40" s="148">
        <v>3</v>
      </c>
      <c r="S40" s="47">
        <v>120</v>
      </c>
      <c r="T40" s="46"/>
      <c r="U40" s="50" t="s">
        <v>143</v>
      </c>
      <c r="V40" s="50"/>
      <c r="W40" s="144"/>
    </row>
    <row r="41" spans="1:23" ht="24.95" customHeight="1" x14ac:dyDescent="0.2">
      <c r="A41" s="113">
        <f>Schedule!A$11</f>
        <v>7</v>
      </c>
      <c r="B41" s="76">
        <f>Schedule!B$11</f>
        <v>45810</v>
      </c>
      <c r="C41" s="77">
        <f>Schedule!C$11</f>
        <v>45810</v>
      </c>
      <c r="D41" s="76" t="str">
        <f>Schedule!D$11</f>
        <v>B</v>
      </c>
      <c r="E41" s="78">
        <f>Schedule!E$11</f>
        <v>0.33333333333333331</v>
      </c>
      <c r="F41" s="146">
        <f>Schedule!F$11</f>
        <v>0.54166666666666663</v>
      </c>
      <c r="G41" s="76" t="str">
        <f>Schedule!G$11</f>
        <v>Maloy</v>
      </c>
      <c r="H41" s="76" t="str">
        <f>Schedule!H$11</f>
        <v>MOMAY</v>
      </c>
      <c r="I41" s="49" t="s">
        <v>150</v>
      </c>
      <c r="J41" s="48" t="s">
        <v>148</v>
      </c>
      <c r="K41" s="114">
        <v>69</v>
      </c>
      <c r="L41" s="124">
        <v>0.3611111111111111</v>
      </c>
      <c r="M41" s="45">
        <f>Table1[[#This Row],[Depart]]+Table1[[#This Row],[Dur''n]]</f>
        <v>0.44444444444444442</v>
      </c>
      <c r="N41" s="45">
        <v>8.3333333333333329E-2</v>
      </c>
      <c r="O41" s="67">
        <v>35</v>
      </c>
      <c r="P41" s="69"/>
      <c r="Q41" s="46"/>
      <c r="R41" s="148">
        <v>1</v>
      </c>
      <c r="S41" s="47">
        <v>40</v>
      </c>
      <c r="T41" s="46"/>
      <c r="U41" s="50"/>
      <c r="V41" s="50"/>
      <c r="W41" s="144"/>
    </row>
    <row r="42" spans="1:23" ht="24.95" customHeight="1" x14ac:dyDescent="0.2">
      <c r="A42" s="113">
        <f>Schedule!A$11</f>
        <v>7</v>
      </c>
      <c r="B42" s="76">
        <f>Schedule!B$11</f>
        <v>45810</v>
      </c>
      <c r="C42" s="77">
        <f>Schedule!C$11</f>
        <v>45810</v>
      </c>
      <c r="D42" s="76" t="str">
        <f>Schedule!D$11</f>
        <v>B</v>
      </c>
      <c r="E42" s="78">
        <f>Schedule!E$11</f>
        <v>0.33333333333333331</v>
      </c>
      <c r="F42" s="146">
        <f>Schedule!F$11</f>
        <v>0.54166666666666663</v>
      </c>
      <c r="G42" s="76" t="str">
        <f>Schedule!G$11</f>
        <v>Maloy</v>
      </c>
      <c r="H42" s="76" t="str">
        <f>Schedule!H$11</f>
        <v>MOMAY</v>
      </c>
      <c r="I42" s="49" t="s">
        <v>152</v>
      </c>
      <c r="J42" s="48" t="s">
        <v>154</v>
      </c>
      <c r="K42" s="114">
        <v>149</v>
      </c>
      <c r="L42" s="124">
        <v>0.36805555555555558</v>
      </c>
      <c r="M42" s="45">
        <f>Table1[[#This Row],[Depart]]+Table1[[#This Row],[Dur''n]]</f>
        <v>0.4513888888888889</v>
      </c>
      <c r="N42" s="45">
        <v>8.3333333333333329E-2</v>
      </c>
      <c r="O42" s="67">
        <v>10</v>
      </c>
      <c r="P42" s="69"/>
      <c r="Q42" s="46"/>
      <c r="R42" s="148">
        <v>1</v>
      </c>
      <c r="S42" s="125" t="s">
        <v>157</v>
      </c>
      <c r="T42" s="46"/>
      <c r="U42" s="50" t="s">
        <v>156</v>
      </c>
      <c r="V42" s="50" t="s">
        <v>96</v>
      </c>
      <c r="W42" s="144"/>
    </row>
    <row r="43" spans="1:23" ht="24.95" customHeight="1" x14ac:dyDescent="0.2">
      <c r="A43" s="113">
        <f>Schedule!A$11</f>
        <v>7</v>
      </c>
      <c r="B43" s="76">
        <f>Schedule!B$11</f>
        <v>45810</v>
      </c>
      <c r="C43" s="77">
        <f>Schedule!C$11</f>
        <v>45810</v>
      </c>
      <c r="D43" s="76" t="str">
        <f>Schedule!D$11</f>
        <v>B</v>
      </c>
      <c r="E43" s="78">
        <f>Schedule!E$11</f>
        <v>0.33333333333333331</v>
      </c>
      <c r="F43" s="146">
        <f>Schedule!F$11</f>
        <v>0.54166666666666663</v>
      </c>
      <c r="G43" s="76" t="str">
        <f>Schedule!G$11</f>
        <v>Maloy</v>
      </c>
      <c r="H43" s="76" t="str">
        <f>Schedule!H$11</f>
        <v>MOMAY</v>
      </c>
      <c r="I43" s="49" t="s">
        <v>153</v>
      </c>
      <c r="J43" s="48" t="s">
        <v>155</v>
      </c>
      <c r="K43" s="114">
        <v>149</v>
      </c>
      <c r="L43" s="124">
        <v>0.41666666666666669</v>
      </c>
      <c r="M43" s="45">
        <f>Table1[[#This Row],[Depart]]+Table1[[#This Row],[Dur''n]]</f>
        <v>0.5</v>
      </c>
      <c r="N43" s="45">
        <v>8.3333333333333329E-2</v>
      </c>
      <c r="O43" s="67">
        <v>3</v>
      </c>
      <c r="P43" s="69"/>
      <c r="Q43" s="46"/>
      <c r="R43" s="148">
        <v>1</v>
      </c>
      <c r="S43" s="125" t="s">
        <v>157</v>
      </c>
      <c r="T43" s="46"/>
      <c r="U43" s="50" t="s">
        <v>162</v>
      </c>
      <c r="V43" s="50" t="s">
        <v>96</v>
      </c>
      <c r="W43" s="144"/>
    </row>
    <row r="44" spans="1:23" ht="24.95" customHeight="1" x14ac:dyDescent="0.2">
      <c r="A44" s="113">
        <f>Schedule!A$11</f>
        <v>7</v>
      </c>
      <c r="B44" s="76">
        <f>Schedule!B$11</f>
        <v>45810</v>
      </c>
      <c r="C44" s="77">
        <f>Schedule!C$11</f>
        <v>45810</v>
      </c>
      <c r="D44" s="76" t="str">
        <f>Schedule!D$11</f>
        <v>B</v>
      </c>
      <c r="E44" s="78">
        <f>Schedule!E$11</f>
        <v>0.33333333333333331</v>
      </c>
      <c r="F44" s="146">
        <f>Schedule!F$11</f>
        <v>0.54166666666666663</v>
      </c>
      <c r="G44" s="76" t="str">
        <f>Schedule!G$11</f>
        <v>Maloy</v>
      </c>
      <c r="H44" s="76" t="str">
        <f>Schedule!H$11</f>
        <v>MOMAY</v>
      </c>
      <c r="I44" s="49" t="s">
        <v>145</v>
      </c>
      <c r="J44" s="48" t="s">
        <v>147</v>
      </c>
      <c r="K44" s="114">
        <v>69</v>
      </c>
      <c r="L44" s="124">
        <v>0.4513888888888889</v>
      </c>
      <c r="M44" s="45">
        <f>Table1[[#This Row],[Depart]]+Table1[[#This Row],[Dur''n]]</f>
        <v>0.53472222222222221</v>
      </c>
      <c r="N44" s="45">
        <v>8.3333333333333329E-2</v>
      </c>
      <c r="O44" s="67">
        <v>110</v>
      </c>
      <c r="P44" s="69"/>
      <c r="Q44" s="46"/>
      <c r="R44" s="148">
        <v>3</v>
      </c>
      <c r="S44" s="47">
        <v>120</v>
      </c>
      <c r="T44" s="46"/>
      <c r="U44" s="50"/>
      <c r="V44" s="50"/>
      <c r="W44" s="144"/>
    </row>
    <row r="45" spans="1:23" ht="24.95" customHeight="1" x14ac:dyDescent="0.2">
      <c r="A45" s="113">
        <f>Schedule!A$11</f>
        <v>7</v>
      </c>
      <c r="B45" s="76">
        <f>Schedule!B$11</f>
        <v>45810</v>
      </c>
      <c r="C45" s="77">
        <f>Schedule!C$11</f>
        <v>45810</v>
      </c>
      <c r="D45" s="76" t="str">
        <f>Schedule!D$11</f>
        <v>B</v>
      </c>
      <c r="E45" s="78">
        <f>Schedule!E$11</f>
        <v>0.33333333333333331</v>
      </c>
      <c r="F45" s="146">
        <f>Schedule!F$11</f>
        <v>0.54166666666666663</v>
      </c>
      <c r="G45" s="76" t="str">
        <f>Schedule!G$11</f>
        <v>Maloy</v>
      </c>
      <c r="H45" s="76" t="str">
        <f>Schedule!H$11</f>
        <v>MOMAY</v>
      </c>
      <c r="I45" s="49" t="s">
        <v>151</v>
      </c>
      <c r="J45" s="48" t="s">
        <v>149</v>
      </c>
      <c r="K45" s="114">
        <v>69</v>
      </c>
      <c r="L45" s="124">
        <v>0.45833333333333331</v>
      </c>
      <c r="M45" s="45">
        <f>Table1[[#This Row],[Depart]]+Table1[[#This Row],[Dur''n]]</f>
        <v>0.54166666666666663</v>
      </c>
      <c r="N45" s="45">
        <v>8.3333333333333329E-2</v>
      </c>
      <c r="O45" s="67">
        <v>38</v>
      </c>
      <c r="P45" s="69"/>
      <c r="Q45" s="46"/>
      <c r="R45" s="148">
        <v>1</v>
      </c>
      <c r="S45" s="47">
        <v>40</v>
      </c>
      <c r="T45" s="46"/>
      <c r="U45" s="50"/>
      <c r="V45" s="50"/>
      <c r="W45" s="144"/>
    </row>
    <row r="46" spans="1:23" x14ac:dyDescent="0.2">
      <c r="A46" s="79"/>
      <c r="B46" s="80"/>
      <c r="C46" s="79"/>
      <c r="D46" s="79"/>
      <c r="E46" s="79"/>
      <c r="F46" s="79"/>
      <c r="G46" s="79"/>
      <c r="H46" s="79"/>
      <c r="I46" s="52"/>
      <c r="J46" s="52">
        <f>SUBTOTAL(103,Table1[Titel])</f>
        <v>44</v>
      </c>
      <c r="K46" s="52"/>
      <c r="L46" s="53"/>
      <c r="M46" s="54"/>
      <c r="N46" s="68"/>
      <c r="O46" s="70">
        <f>SUBTOTAL(109,Table1[PAX])</f>
        <v>2064</v>
      </c>
      <c r="P46" s="52"/>
      <c r="Q46" s="52"/>
      <c r="R46" s="150"/>
      <c r="S46" s="52"/>
      <c r="T46" s="52"/>
      <c r="U46" s="55"/>
      <c r="V46" s="52"/>
      <c r="W46" s="52"/>
    </row>
  </sheetData>
  <sheetProtection formatCells="0" formatColumns="0" formatRows="0" insertColumns="0" insertRows="0" selectLockedCells="1" sort="0" autoFilter="0"/>
  <protectedRanges>
    <protectedRange sqref="N30:N45 N8:N26 N2:N6" name="Range1"/>
  </protectedRanges>
  <conditionalFormatting sqref="S2 S22 S14 S35 S40 S42 S45 S25 S4:S8">
    <cfRule type="cellIs" dxfId="117" priority="266" operator="lessThan">
      <formula>$O2</formula>
    </cfRule>
  </conditionalFormatting>
  <conditionalFormatting sqref="M2 M22 M14 M35 M31 M40 M42 M45 M25 M4:M8">
    <cfRule type="cellIs" dxfId="116" priority="263" operator="greaterThan">
      <formula>$F2</formula>
    </cfRule>
  </conditionalFormatting>
  <conditionalFormatting sqref="S18">
    <cfRule type="cellIs" dxfId="115" priority="128" operator="lessThan">
      <formula>$O18</formula>
    </cfRule>
  </conditionalFormatting>
  <conditionalFormatting sqref="M18">
    <cfRule type="cellIs" dxfId="114" priority="127" operator="greaterThan">
      <formula>$F18</formula>
    </cfRule>
  </conditionalFormatting>
  <conditionalFormatting sqref="S12">
    <cfRule type="cellIs" dxfId="113" priority="126" operator="lessThan">
      <formula>$O12</formula>
    </cfRule>
  </conditionalFormatting>
  <conditionalFormatting sqref="M12">
    <cfRule type="cellIs" dxfId="112" priority="125" operator="greaterThan">
      <formula>$F12</formula>
    </cfRule>
  </conditionalFormatting>
  <conditionalFormatting sqref="S17">
    <cfRule type="cellIs" dxfId="111" priority="124" operator="lessThan">
      <formula>$O17</formula>
    </cfRule>
  </conditionalFormatting>
  <conditionalFormatting sqref="M17">
    <cfRule type="cellIs" dxfId="110" priority="123" operator="greaterThan">
      <formula>$F17</formula>
    </cfRule>
  </conditionalFormatting>
  <conditionalFormatting sqref="M34">
    <cfRule type="cellIs" dxfId="109" priority="121" operator="greaterThan">
      <formula>$F34</formula>
    </cfRule>
  </conditionalFormatting>
  <conditionalFormatting sqref="S20">
    <cfRule type="cellIs" dxfId="108" priority="120" operator="lessThan">
      <formula>$O20</formula>
    </cfRule>
  </conditionalFormatting>
  <conditionalFormatting sqref="M19:M20">
    <cfRule type="cellIs" dxfId="107" priority="119" operator="greaterThan">
      <formula>$F19</formula>
    </cfRule>
  </conditionalFormatting>
  <conditionalFormatting sqref="S29">
    <cfRule type="cellIs" dxfId="106" priority="118" operator="lessThan">
      <formula>$O29</formula>
    </cfRule>
  </conditionalFormatting>
  <conditionalFormatting sqref="M29">
    <cfRule type="cellIs" dxfId="105" priority="117" operator="greaterThan">
      <formula>$F29</formula>
    </cfRule>
  </conditionalFormatting>
  <conditionalFormatting sqref="S39">
    <cfRule type="cellIs" dxfId="104" priority="116" operator="lessThan">
      <formula>$O39</formula>
    </cfRule>
  </conditionalFormatting>
  <conditionalFormatting sqref="M39">
    <cfRule type="cellIs" dxfId="103" priority="115" operator="greaterThan">
      <formula>$F39</formula>
    </cfRule>
  </conditionalFormatting>
  <conditionalFormatting sqref="S30">
    <cfRule type="cellIs" dxfId="102" priority="114" operator="lessThan">
      <formula>$O30</formula>
    </cfRule>
  </conditionalFormatting>
  <conditionalFormatting sqref="M30">
    <cfRule type="cellIs" dxfId="101" priority="113" operator="greaterThan">
      <formula>$F30</formula>
    </cfRule>
  </conditionalFormatting>
  <conditionalFormatting sqref="S31 S34">
    <cfRule type="cellIs" dxfId="100" priority="112" operator="lessThan">
      <formula>$O31</formula>
    </cfRule>
  </conditionalFormatting>
  <conditionalFormatting sqref="L2 L39:L40 L42 L45">
    <cfRule type="cellIs" dxfId="99" priority="79" operator="lessThan">
      <formula>$E2</formula>
    </cfRule>
  </conditionalFormatting>
  <conditionalFormatting sqref="L4:L8 L12 L17:L20 L22 L29:L31 L34:L35 L25 L14">
    <cfRule type="cellIs" dxfId="98" priority="78" operator="lessThan">
      <formula>$E4</formula>
    </cfRule>
  </conditionalFormatting>
  <conditionalFormatting sqref="S38">
    <cfRule type="cellIs" dxfId="97" priority="74" operator="lessThan">
      <formula>$O38</formula>
    </cfRule>
  </conditionalFormatting>
  <conditionalFormatting sqref="M38">
    <cfRule type="cellIs" dxfId="96" priority="73" operator="greaterThan">
      <formula>$F38</formula>
    </cfRule>
  </conditionalFormatting>
  <conditionalFormatting sqref="L38">
    <cfRule type="cellIs" dxfId="95" priority="72" operator="lessThan">
      <formula>$E38</formula>
    </cfRule>
  </conditionalFormatting>
  <conditionalFormatting sqref="S9:S10">
    <cfRule type="cellIs" dxfId="94" priority="50" operator="lessThan">
      <formula>$O9</formula>
    </cfRule>
  </conditionalFormatting>
  <conditionalFormatting sqref="M9:M10">
    <cfRule type="cellIs" dxfId="93" priority="49" operator="greaterThan">
      <formula>$F9</formula>
    </cfRule>
  </conditionalFormatting>
  <conditionalFormatting sqref="L9:L10">
    <cfRule type="cellIs" dxfId="92" priority="48" operator="lessThan">
      <formula>$E9</formula>
    </cfRule>
  </conditionalFormatting>
  <conditionalFormatting sqref="S15:S16">
    <cfRule type="cellIs" dxfId="91" priority="44" operator="lessThan">
      <formula>$O15</formula>
    </cfRule>
  </conditionalFormatting>
  <conditionalFormatting sqref="M15:M16">
    <cfRule type="cellIs" dxfId="90" priority="43" operator="greaterThan">
      <formula>$F15</formula>
    </cfRule>
  </conditionalFormatting>
  <conditionalFormatting sqref="L15:L16">
    <cfRule type="cellIs" dxfId="89" priority="42" operator="lessThan">
      <formula>$E15</formula>
    </cfRule>
  </conditionalFormatting>
  <conditionalFormatting sqref="S19">
    <cfRule type="cellIs" dxfId="88" priority="40" operator="lessThan">
      <formula>$O19</formula>
    </cfRule>
  </conditionalFormatting>
  <conditionalFormatting sqref="S21">
    <cfRule type="cellIs" dxfId="87" priority="39" operator="lessThan">
      <formula>$O21</formula>
    </cfRule>
  </conditionalFormatting>
  <conditionalFormatting sqref="M21">
    <cfRule type="cellIs" dxfId="86" priority="38" operator="greaterThan">
      <formula>$F21</formula>
    </cfRule>
  </conditionalFormatting>
  <conditionalFormatting sqref="L21">
    <cfRule type="cellIs" dxfId="85" priority="37" operator="lessThan">
      <formula>$E21</formula>
    </cfRule>
  </conditionalFormatting>
  <conditionalFormatting sqref="S26">
    <cfRule type="cellIs" dxfId="84" priority="36" operator="lessThan">
      <formula>$O26</formula>
    </cfRule>
  </conditionalFormatting>
  <conditionalFormatting sqref="M26">
    <cfRule type="cellIs" dxfId="83" priority="35" operator="greaterThan">
      <formula>$F26</formula>
    </cfRule>
  </conditionalFormatting>
  <conditionalFormatting sqref="L26">
    <cfRule type="cellIs" dxfId="82" priority="34" operator="lessThan">
      <formula>$E26</formula>
    </cfRule>
  </conditionalFormatting>
  <conditionalFormatting sqref="M32:M33">
    <cfRule type="cellIs" dxfId="81" priority="33" operator="greaterThan">
      <formula>$F32</formula>
    </cfRule>
  </conditionalFormatting>
  <conditionalFormatting sqref="S32:S33">
    <cfRule type="cellIs" dxfId="80" priority="32" operator="lessThan">
      <formula>$O32</formula>
    </cfRule>
  </conditionalFormatting>
  <conditionalFormatting sqref="L32:L33">
    <cfRule type="cellIs" dxfId="79" priority="31" operator="lessThan">
      <formula>$E32</formula>
    </cfRule>
  </conditionalFormatting>
  <conditionalFormatting sqref="S36">
    <cfRule type="cellIs" dxfId="78" priority="30" operator="lessThan">
      <formula>$O36</formula>
    </cfRule>
  </conditionalFormatting>
  <conditionalFormatting sqref="M36">
    <cfRule type="cellIs" dxfId="77" priority="29" operator="greaterThan">
      <formula>$F36</formula>
    </cfRule>
  </conditionalFormatting>
  <conditionalFormatting sqref="L36">
    <cfRule type="cellIs" dxfId="76" priority="28" operator="lessThan">
      <formula>$E36</formula>
    </cfRule>
  </conditionalFormatting>
  <conditionalFormatting sqref="S41">
    <cfRule type="cellIs" dxfId="75" priority="27" operator="lessThan">
      <formula>$O41</formula>
    </cfRule>
  </conditionalFormatting>
  <conditionalFormatting sqref="M41">
    <cfRule type="cellIs" dxfId="74" priority="26" operator="greaterThan">
      <formula>$F41</formula>
    </cfRule>
  </conditionalFormatting>
  <conditionalFormatting sqref="L41">
    <cfRule type="cellIs" dxfId="73" priority="25" operator="lessThan">
      <formula>$E41</formula>
    </cfRule>
  </conditionalFormatting>
  <conditionalFormatting sqref="S44">
    <cfRule type="cellIs" dxfId="72" priority="24" operator="lessThan">
      <formula>$O44</formula>
    </cfRule>
  </conditionalFormatting>
  <conditionalFormatting sqref="M44">
    <cfRule type="cellIs" dxfId="71" priority="23" operator="greaterThan">
      <formula>$F44</formula>
    </cfRule>
  </conditionalFormatting>
  <conditionalFormatting sqref="L44">
    <cfRule type="cellIs" dxfId="70" priority="22" operator="lessThan">
      <formula>$E44</formula>
    </cfRule>
  </conditionalFormatting>
  <conditionalFormatting sqref="S43">
    <cfRule type="cellIs" dxfId="69" priority="21" operator="lessThan">
      <formula>$O43</formula>
    </cfRule>
  </conditionalFormatting>
  <conditionalFormatting sqref="M43">
    <cfRule type="cellIs" dxfId="68" priority="20" operator="greaterThan">
      <formula>$F43</formula>
    </cfRule>
  </conditionalFormatting>
  <conditionalFormatting sqref="L43">
    <cfRule type="cellIs" dxfId="67" priority="19" operator="lessThan">
      <formula>$E43</formula>
    </cfRule>
  </conditionalFormatting>
  <conditionalFormatting sqref="S11">
    <cfRule type="cellIs" dxfId="66" priority="18" operator="lessThan">
      <formula>$O11</formula>
    </cfRule>
  </conditionalFormatting>
  <conditionalFormatting sqref="M11">
    <cfRule type="cellIs" dxfId="65" priority="17" operator="greaterThan">
      <formula>$F11</formula>
    </cfRule>
  </conditionalFormatting>
  <conditionalFormatting sqref="L11">
    <cfRule type="cellIs" dxfId="64" priority="16" operator="lessThan">
      <formula>$E11</formula>
    </cfRule>
  </conditionalFormatting>
  <conditionalFormatting sqref="S37">
    <cfRule type="cellIs" dxfId="63" priority="15" operator="lessThan">
      <formula>$O37</formula>
    </cfRule>
  </conditionalFormatting>
  <conditionalFormatting sqref="M37">
    <cfRule type="cellIs" dxfId="62" priority="14" operator="greaterThan">
      <formula>$F37</formula>
    </cfRule>
  </conditionalFormatting>
  <conditionalFormatting sqref="L37">
    <cfRule type="cellIs" dxfId="61" priority="13" operator="lessThan">
      <formula>$E37</formula>
    </cfRule>
  </conditionalFormatting>
  <conditionalFormatting sqref="S27:S28">
    <cfRule type="cellIs" dxfId="60" priority="12" operator="lessThan">
      <formula>$O27</formula>
    </cfRule>
  </conditionalFormatting>
  <conditionalFormatting sqref="M27:M28">
    <cfRule type="cellIs" dxfId="59" priority="11" operator="greaterThan">
      <formula>$F27</formula>
    </cfRule>
  </conditionalFormatting>
  <conditionalFormatting sqref="L27:L28">
    <cfRule type="cellIs" dxfId="58" priority="10" operator="lessThan">
      <formula>$E27</formula>
    </cfRule>
  </conditionalFormatting>
  <conditionalFormatting sqref="S23:S24">
    <cfRule type="cellIs" dxfId="57" priority="9" operator="lessThan">
      <formula>$O23</formula>
    </cfRule>
  </conditionalFormatting>
  <conditionalFormatting sqref="M23:M24">
    <cfRule type="cellIs" dxfId="56" priority="8" operator="greaterThan">
      <formula>$F23</formula>
    </cfRule>
  </conditionalFormatting>
  <conditionalFormatting sqref="L23:L24">
    <cfRule type="cellIs" dxfId="55" priority="7" operator="lessThan">
      <formula>$E23</formula>
    </cfRule>
  </conditionalFormatting>
  <conditionalFormatting sqref="S13">
    <cfRule type="cellIs" dxfId="54" priority="6" operator="lessThan">
      <formula>$O13</formula>
    </cfRule>
  </conditionalFormatting>
  <conditionalFormatting sqref="M13">
    <cfRule type="cellIs" dxfId="53" priority="5" operator="greaterThan">
      <formula>$F13</formula>
    </cfRule>
  </conditionalFormatting>
  <conditionalFormatting sqref="L13">
    <cfRule type="cellIs" dxfId="52" priority="4" operator="lessThan">
      <formula>$E13</formula>
    </cfRule>
  </conditionalFormatting>
  <conditionalFormatting sqref="S3">
    <cfRule type="cellIs" dxfId="51" priority="3" operator="lessThan">
      <formula>$O3</formula>
    </cfRule>
  </conditionalFormatting>
  <conditionalFormatting sqref="M3">
    <cfRule type="cellIs" dxfId="50" priority="2" operator="greaterThan">
      <formula>$F3</formula>
    </cfRule>
  </conditionalFormatting>
  <conditionalFormatting sqref="L3">
    <cfRule type="cellIs" dxfId="49" priority="1" operator="lessThan">
      <formula>$E3</formula>
    </cfRule>
  </conditionalFormatting>
  <pageMargins left="0.23622047244094491" right="0.23622047244094491" top="0.55118110236220474" bottom="0.74803149606299213" header="0.31496062992125984" footer="0.31496062992125984"/>
  <pageSetup paperSize="9" scale="61" fitToHeight="0" orientation="landscape" r:id="rId1"/>
  <headerFooter>
    <oddHeader>&amp;L&amp;"Arial,Bold"AMR134&amp;CFjordnorwegen zum Verlieben mit MS Amera&amp;R&amp;"Arial,Bold"27.05.2025 - 04.06.2025</oddHeader>
    <oddFooter xml:space="preserve">&amp;L&amp;F - &amp;A&amp;C&amp;P / &amp;N&amp;R&amp;D 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6"/>
  <sheetViews>
    <sheetView zoomScaleNormal="100" workbookViewId="0">
      <selection activeCell="C8" sqref="C8"/>
    </sheetView>
  </sheetViews>
  <sheetFormatPr defaultColWidth="10.85546875" defaultRowHeight="12.75" x14ac:dyDescent="0.2"/>
  <cols>
    <col min="1" max="1" width="56" style="17" bestFit="1" customWidth="1"/>
    <col min="2" max="16384" width="10.85546875" style="17"/>
  </cols>
  <sheetData>
    <row r="1" spans="1:2" ht="15.75" x14ac:dyDescent="0.25">
      <c r="A1" s="38" t="s">
        <v>36</v>
      </c>
      <c r="B1" s="16"/>
    </row>
    <row r="2" spans="1:2" ht="15.75" x14ac:dyDescent="0.25">
      <c r="A2" s="16" t="s">
        <v>40</v>
      </c>
      <c r="B2" s="16" t="s">
        <v>38</v>
      </c>
    </row>
    <row r="3" spans="1:2" ht="15.75" x14ac:dyDescent="0.25">
      <c r="A3" s="16" t="s">
        <v>51</v>
      </c>
      <c r="B3" s="16" t="s">
        <v>41</v>
      </c>
    </row>
    <row r="4" spans="1:2" ht="15.75" x14ac:dyDescent="0.25">
      <c r="A4" s="16" t="s">
        <v>52</v>
      </c>
      <c r="B4" s="16" t="s">
        <v>42</v>
      </c>
    </row>
    <row r="5" spans="1:2" ht="15.75" x14ac:dyDescent="0.25">
      <c r="A5" s="16"/>
      <c r="B5" s="16"/>
    </row>
    <row r="6" spans="1:2" ht="15.75" x14ac:dyDescent="0.25">
      <c r="A6" s="38" t="s">
        <v>45</v>
      </c>
      <c r="B6" s="16"/>
    </row>
    <row r="7" spans="1:2" ht="15.75" x14ac:dyDescent="0.25">
      <c r="A7" s="16" t="s">
        <v>163</v>
      </c>
      <c r="B7" s="40">
        <v>3.5</v>
      </c>
    </row>
    <row r="8" spans="1:2" ht="15.75" x14ac:dyDescent="0.25">
      <c r="A8" s="16"/>
      <c r="B8" s="16"/>
    </row>
    <row r="9" spans="1:2" ht="15.75" x14ac:dyDescent="0.25">
      <c r="A9" s="38" t="s">
        <v>37</v>
      </c>
      <c r="B9" s="16"/>
    </row>
    <row r="10" spans="1:2" s="16" customFormat="1" ht="15.75" x14ac:dyDescent="0.25">
      <c r="A10" s="39" t="s">
        <v>43</v>
      </c>
    </row>
    <row r="11" spans="1:2" ht="15.75" x14ac:dyDescent="0.25">
      <c r="A11" s="16" t="s">
        <v>46</v>
      </c>
      <c r="B11" s="16" t="s">
        <v>48</v>
      </c>
    </row>
    <row r="12" spans="1:2" ht="15.75" x14ac:dyDescent="0.25">
      <c r="A12" s="16" t="s">
        <v>47</v>
      </c>
      <c r="B12" s="40">
        <v>7.5</v>
      </c>
    </row>
    <row r="13" spans="1:2" ht="15.75" x14ac:dyDescent="0.25">
      <c r="A13" s="16" t="s">
        <v>44</v>
      </c>
      <c r="B13" s="16" t="s">
        <v>39</v>
      </c>
    </row>
    <row r="14" spans="1:2" ht="15.75" x14ac:dyDescent="0.25">
      <c r="A14" s="16" t="s">
        <v>49</v>
      </c>
      <c r="B14" s="16" t="s">
        <v>50</v>
      </c>
    </row>
    <row r="15" spans="1:2" ht="15.75" x14ac:dyDescent="0.25">
      <c r="B15" s="16"/>
    </row>
    <row r="16" spans="1:2" ht="15.75" x14ac:dyDescent="0.25">
      <c r="A1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Assistant</cp:lastModifiedBy>
  <cp:lastPrinted>2025-05-10T21:43:56Z</cp:lastPrinted>
  <dcterms:created xsi:type="dcterms:W3CDTF">2024-02-28T09:36:18Z</dcterms:created>
  <dcterms:modified xsi:type="dcterms:W3CDTF">2025-05-23T10:52:36Z</dcterms:modified>
</cp:coreProperties>
</file>