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EB4346C4-153B-4674-A0D1-A577F412754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hedule" sheetId="2" r:id="rId1"/>
    <sheet name="Termine" sheetId="3" r:id="rId2"/>
    <sheet name="Shore Excursions" sheetId="1" r:id="rId3"/>
    <sheet name="Postcards" sheetId="5" r:id="rId4"/>
  </sheets>
  <definedNames>
    <definedName name="_xlnm._FilterDatabase" localSheetId="2" hidden="1">'Shore Excursions'!$A$1:$V$55</definedName>
    <definedName name="_xlnm.Print_Titles" localSheetId="2">'Shore Excursions'!$1:$1</definedName>
  </definedNames>
  <calcPr calcId="191029"/>
</workbook>
</file>

<file path=xl/calcChain.xml><?xml version="1.0" encoding="utf-8"?>
<calcChain xmlns="http://schemas.openxmlformats.org/spreadsheetml/2006/main">
  <c r="L48" i="1" l="1"/>
  <c r="L15" i="1" l="1"/>
  <c r="G15" i="1"/>
  <c r="F15" i="1"/>
  <c r="E15" i="1"/>
  <c r="D15" i="1"/>
  <c r="C15" i="1"/>
  <c r="B15" i="1"/>
  <c r="A15" i="1"/>
  <c r="L11" i="1"/>
  <c r="G11" i="1"/>
  <c r="F11" i="1"/>
  <c r="E11" i="1"/>
  <c r="D11" i="1"/>
  <c r="C11" i="1"/>
  <c r="B11" i="1"/>
  <c r="A11" i="1"/>
  <c r="L10" i="1"/>
  <c r="G10" i="1"/>
  <c r="F10" i="1"/>
  <c r="E10" i="1"/>
  <c r="D10" i="1"/>
  <c r="C10" i="1"/>
  <c r="B10" i="1"/>
  <c r="A10" i="1"/>
  <c r="G50" i="1" l="1"/>
  <c r="F50" i="1"/>
  <c r="E50" i="1"/>
  <c r="D50" i="1"/>
  <c r="C50" i="1"/>
  <c r="B50" i="1"/>
  <c r="A50" i="1"/>
  <c r="L50" i="1"/>
  <c r="G13" i="1"/>
  <c r="F13" i="1"/>
  <c r="E13" i="1"/>
  <c r="D13" i="1"/>
  <c r="C13" i="1"/>
  <c r="B13" i="1"/>
  <c r="A13" i="1"/>
  <c r="L13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L6" i="1"/>
  <c r="L7" i="1"/>
  <c r="L8" i="1"/>
  <c r="L55" i="1"/>
  <c r="G55" i="1"/>
  <c r="F55" i="1"/>
  <c r="E55" i="1"/>
  <c r="D55" i="1"/>
  <c r="C55" i="1"/>
  <c r="B55" i="1"/>
  <c r="A55" i="1"/>
  <c r="L54" i="1"/>
  <c r="G54" i="1"/>
  <c r="F54" i="1"/>
  <c r="E54" i="1"/>
  <c r="D54" i="1"/>
  <c r="C54" i="1"/>
  <c r="B54" i="1"/>
  <c r="A54" i="1"/>
  <c r="L53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L52" i="1"/>
  <c r="L51" i="1"/>
  <c r="G51" i="1"/>
  <c r="F51" i="1"/>
  <c r="E51" i="1"/>
  <c r="D51" i="1"/>
  <c r="C51" i="1"/>
  <c r="B51" i="1"/>
  <c r="A51" i="1"/>
  <c r="L49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L47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L45" i="1"/>
  <c r="G45" i="1"/>
  <c r="F45" i="1"/>
  <c r="E45" i="1"/>
  <c r="D45" i="1"/>
  <c r="C45" i="1"/>
  <c r="B45" i="1"/>
  <c r="A45" i="1"/>
  <c r="L44" i="1"/>
  <c r="G44" i="1"/>
  <c r="F44" i="1"/>
  <c r="E44" i="1"/>
  <c r="D44" i="1"/>
  <c r="C44" i="1"/>
  <c r="B44" i="1"/>
  <c r="A44" i="1"/>
  <c r="L43" i="1"/>
  <c r="G43" i="1"/>
  <c r="F43" i="1"/>
  <c r="E43" i="1"/>
  <c r="D43" i="1"/>
  <c r="C43" i="1"/>
  <c r="B43" i="1"/>
  <c r="A43" i="1"/>
  <c r="L42" i="1"/>
  <c r="G42" i="1"/>
  <c r="F42" i="1"/>
  <c r="E42" i="1"/>
  <c r="D42" i="1"/>
  <c r="C42" i="1"/>
  <c r="B42" i="1"/>
  <c r="A42" i="1"/>
  <c r="L41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L39" i="1"/>
  <c r="G39" i="1"/>
  <c r="F39" i="1"/>
  <c r="E39" i="1"/>
  <c r="D39" i="1"/>
  <c r="C39" i="1"/>
  <c r="B39" i="1"/>
  <c r="A39" i="1"/>
  <c r="L38" i="1"/>
  <c r="G38" i="1"/>
  <c r="F38" i="1"/>
  <c r="E38" i="1"/>
  <c r="D38" i="1"/>
  <c r="C38" i="1"/>
  <c r="B38" i="1"/>
  <c r="A38" i="1"/>
  <c r="L37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L35" i="1"/>
  <c r="G35" i="1"/>
  <c r="F35" i="1"/>
  <c r="E35" i="1"/>
  <c r="D35" i="1"/>
  <c r="C35" i="1"/>
  <c r="B35" i="1"/>
  <c r="A35" i="1"/>
  <c r="L34" i="1"/>
  <c r="G34" i="1"/>
  <c r="F34" i="1"/>
  <c r="E34" i="1"/>
  <c r="D34" i="1"/>
  <c r="C34" i="1"/>
  <c r="B34" i="1"/>
  <c r="A34" i="1"/>
  <c r="L33" i="1"/>
  <c r="G33" i="1"/>
  <c r="F33" i="1"/>
  <c r="E33" i="1"/>
  <c r="D33" i="1"/>
  <c r="C33" i="1"/>
  <c r="B33" i="1"/>
  <c r="A33" i="1"/>
  <c r="L3" i="1"/>
  <c r="L2" i="1"/>
  <c r="G21" i="3" l="1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C23" i="2"/>
  <c r="C19" i="2"/>
  <c r="C20" i="2"/>
  <c r="C21" i="2"/>
  <c r="C22" i="2"/>
  <c r="C24" i="2"/>
  <c r="L36" i="1" l="1"/>
  <c r="L26" i="1"/>
  <c r="G26" i="1"/>
  <c r="F26" i="1"/>
  <c r="E26" i="1"/>
  <c r="D26" i="1"/>
  <c r="B26" i="1"/>
  <c r="A26" i="1"/>
  <c r="L19" i="1"/>
  <c r="G19" i="1"/>
  <c r="F19" i="1"/>
  <c r="E19" i="1"/>
  <c r="D19" i="1"/>
  <c r="B19" i="1"/>
  <c r="A19" i="1"/>
  <c r="G3" i="1"/>
  <c r="F3" i="1"/>
  <c r="E3" i="1"/>
  <c r="D3" i="1"/>
  <c r="B3" i="1"/>
  <c r="A3" i="1"/>
  <c r="L4" i="1" l="1"/>
  <c r="L5" i="1"/>
  <c r="L9" i="1"/>
  <c r="L12" i="1"/>
  <c r="L14" i="1"/>
  <c r="L16" i="1"/>
  <c r="L17" i="1"/>
  <c r="L18" i="1"/>
  <c r="L20" i="1"/>
  <c r="L21" i="1"/>
  <c r="L22" i="1"/>
  <c r="L23" i="1"/>
  <c r="L25" i="1"/>
  <c r="L27" i="1"/>
  <c r="L28" i="1"/>
  <c r="L40" i="1"/>
  <c r="L29" i="1"/>
  <c r="L30" i="1"/>
  <c r="L31" i="1"/>
  <c r="L32" i="1"/>
  <c r="L46" i="1"/>
  <c r="G31" i="1"/>
  <c r="F31" i="1"/>
  <c r="E31" i="1"/>
  <c r="D31" i="1"/>
  <c r="B31" i="1"/>
  <c r="A31" i="1"/>
  <c r="G32" i="1"/>
  <c r="F32" i="1"/>
  <c r="E32" i="1"/>
  <c r="D32" i="1"/>
  <c r="B32" i="1"/>
  <c r="A32" i="1"/>
  <c r="G21" i="1"/>
  <c r="F21" i="1"/>
  <c r="E21" i="1"/>
  <c r="D21" i="1"/>
  <c r="B21" i="1"/>
  <c r="A21" i="1"/>
  <c r="G23" i="1"/>
  <c r="F23" i="1"/>
  <c r="E23" i="1"/>
  <c r="D23" i="1"/>
  <c r="B23" i="1"/>
  <c r="A23" i="1"/>
  <c r="G4" i="1"/>
  <c r="F4" i="1"/>
  <c r="E4" i="1"/>
  <c r="D4" i="1"/>
  <c r="B4" i="1"/>
  <c r="A4" i="1"/>
  <c r="A30" i="1"/>
  <c r="B30" i="1"/>
  <c r="D30" i="1"/>
  <c r="E30" i="1"/>
  <c r="F30" i="1"/>
  <c r="G30" i="1"/>
  <c r="B29" i="1"/>
  <c r="D29" i="1"/>
  <c r="E29" i="1"/>
  <c r="F29" i="1"/>
  <c r="G29" i="1"/>
  <c r="A29" i="1"/>
  <c r="A27" i="1"/>
  <c r="B27" i="1"/>
  <c r="D27" i="1"/>
  <c r="E27" i="1"/>
  <c r="F27" i="1"/>
  <c r="G27" i="1"/>
  <c r="A28" i="1"/>
  <c r="B28" i="1"/>
  <c r="D28" i="1"/>
  <c r="E28" i="1"/>
  <c r="F28" i="1"/>
  <c r="G28" i="1"/>
  <c r="A24" i="1"/>
  <c r="B24" i="1"/>
  <c r="D24" i="1"/>
  <c r="E24" i="1"/>
  <c r="F24" i="1"/>
  <c r="G24" i="1"/>
  <c r="B25" i="1"/>
  <c r="D25" i="1"/>
  <c r="E25" i="1"/>
  <c r="F25" i="1"/>
  <c r="G25" i="1"/>
  <c r="A25" i="1"/>
  <c r="A17" i="1"/>
  <c r="B17" i="1"/>
  <c r="D17" i="1"/>
  <c r="E17" i="1"/>
  <c r="F17" i="1"/>
  <c r="G17" i="1"/>
  <c r="A20" i="1"/>
  <c r="B20" i="1"/>
  <c r="D20" i="1"/>
  <c r="E20" i="1"/>
  <c r="F20" i="1"/>
  <c r="G20" i="1"/>
  <c r="A18" i="1"/>
  <c r="B18" i="1"/>
  <c r="D18" i="1"/>
  <c r="E18" i="1"/>
  <c r="F18" i="1"/>
  <c r="G18" i="1"/>
  <c r="B22" i="1"/>
  <c r="D22" i="1"/>
  <c r="E22" i="1"/>
  <c r="F22" i="1"/>
  <c r="G22" i="1"/>
  <c r="A22" i="1"/>
  <c r="A12" i="1"/>
  <c r="B12" i="1"/>
  <c r="D12" i="1"/>
  <c r="E12" i="1"/>
  <c r="F12" i="1"/>
  <c r="G12" i="1"/>
  <c r="A14" i="1"/>
  <c r="B14" i="1"/>
  <c r="D14" i="1"/>
  <c r="E14" i="1"/>
  <c r="F14" i="1"/>
  <c r="G14" i="1"/>
  <c r="A16" i="1"/>
  <c r="B16" i="1"/>
  <c r="D16" i="1"/>
  <c r="E16" i="1"/>
  <c r="F16" i="1"/>
  <c r="G16" i="1"/>
  <c r="B9" i="1"/>
  <c r="D9" i="1"/>
  <c r="E9" i="1"/>
  <c r="F9" i="1"/>
  <c r="G9" i="1"/>
  <c r="A9" i="1"/>
  <c r="A5" i="1"/>
  <c r="B5" i="1"/>
  <c r="D5" i="1"/>
  <c r="E5" i="1"/>
  <c r="F5" i="1"/>
  <c r="G5" i="1"/>
  <c r="B2" i="1"/>
  <c r="D2" i="1"/>
  <c r="E2" i="1"/>
  <c r="F2" i="1"/>
  <c r="G2" i="1"/>
  <c r="A2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6" i="1" l="1"/>
  <c r="C24" i="1"/>
  <c r="C27" i="1"/>
  <c r="C28" i="1"/>
  <c r="C25" i="1"/>
  <c r="C19" i="1"/>
  <c r="C18" i="1"/>
  <c r="C17" i="1"/>
  <c r="C21" i="1"/>
  <c r="C22" i="1"/>
  <c r="C20" i="1"/>
  <c r="C23" i="1"/>
  <c r="C31" i="1"/>
  <c r="C29" i="1"/>
  <c r="C30" i="1"/>
  <c r="C32" i="1"/>
  <c r="C12" i="1"/>
  <c r="C14" i="1"/>
  <c r="C16" i="1"/>
  <c r="C9" i="1"/>
  <c r="C3" i="1"/>
  <c r="C5" i="1"/>
  <c r="C4" i="1"/>
  <c r="C2" i="1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22" i="3"/>
  <c r="B22" i="3"/>
  <c r="D22" i="3"/>
  <c r="E22" i="3"/>
  <c r="F22" i="3"/>
  <c r="G22" i="3"/>
  <c r="A3" i="3"/>
  <c r="B3" i="3"/>
  <c r="C3" i="3"/>
  <c r="D3" i="3"/>
  <c r="E3" i="3"/>
  <c r="F3" i="3"/>
  <c r="G3" i="3"/>
  <c r="B2" i="3"/>
  <c r="C2" i="3"/>
  <c r="D2" i="3"/>
  <c r="E2" i="3"/>
  <c r="F2" i="3"/>
  <c r="G2" i="3"/>
  <c r="A2" i="3"/>
  <c r="C25" i="2" l="1"/>
  <c r="C22" i="3" l="1"/>
  <c r="N56" i="1"/>
  <c r="I56" i="1"/>
</calcChain>
</file>

<file path=xl/sharedStrings.xml><?xml version="1.0" encoding="utf-8"?>
<sst xmlns="http://schemas.openxmlformats.org/spreadsheetml/2006/main" count="250" uniqueCount="188">
  <si>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</si>
  <si>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</si>
  <si>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</si>
  <si>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</si>
  <si>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</si>
  <si>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</si>
  <si>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</si>
  <si>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</si>
  <si>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</si>
  <si>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</si>
  <si>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</si>
  <si>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</si>
  <si>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</si>
  <si>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</si>
  <si>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</si>
  <si>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</si>
  <si>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</si>
  <si>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</si>
  <si>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</si>
  <si>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</si>
  <si>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</si>
  <si>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</si>
  <si>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</si>
  <si>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</si>
  <si>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BRB</t>
  </si>
  <si>
    <t>TP
(BS, Shuttle, LB, Promo)</t>
  </si>
  <si>
    <t>Remarks</t>
  </si>
  <si>
    <t>D</t>
  </si>
  <si>
    <t>Max</t>
  </si>
  <si>
    <t>POSTCARDS</t>
  </si>
  <si>
    <t>PROMOS</t>
  </si>
  <si>
    <t>€ 1,50</t>
  </si>
  <si>
    <t>€ 0,50</t>
  </si>
  <si>
    <t>Postcards     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</si>
  <si>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</si>
  <si>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</si>
  <si>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</si>
  <si>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</si>
  <si>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</si>
  <si>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</si>
  <si>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At sea</t>
  </si>
  <si>
    <t>A</t>
  </si>
  <si>
    <t>BREMERHAVEN</t>
  </si>
  <si>
    <t>Tefra</t>
  </si>
  <si>
    <t>Rechnungsfragen</t>
  </si>
  <si>
    <t>DER Klassiker: Island, Spitzbergen &amp; Norwegen</t>
  </si>
  <si>
    <t>AMR136 | 20 Tage | 18.06.2025 - 08.07.2025</t>
  </si>
  <si>
    <t>Reykjavik / Island</t>
  </si>
  <si>
    <t>Ísafjörður / Island ®</t>
  </si>
  <si>
    <t>Grundarfjörður / Island ®</t>
  </si>
  <si>
    <t>Akureyri / Island</t>
  </si>
  <si>
    <t>Longyearbyen / Spitzbergen / Norwegen</t>
  </si>
  <si>
    <t>Honningsvåg / Nordkap / Norwegen</t>
  </si>
  <si>
    <t>Tromsø / Norwegen</t>
  </si>
  <si>
    <t>Svolvær / Lofoten / Norwegen ®</t>
  </si>
  <si>
    <t>Geiranger / Norwegen ®</t>
  </si>
  <si>
    <t>Stavanger / Norwegen</t>
  </si>
  <si>
    <t>2,50 EK</t>
  </si>
  <si>
    <t>Porto for Postcards from Iceland</t>
  </si>
  <si>
    <t>Deadline 24.06. 18.00</t>
  </si>
  <si>
    <t>Deadline 06.07. 12.00</t>
  </si>
  <si>
    <t>Porto for Postcards from Norway</t>
  </si>
  <si>
    <t>EK 2,90</t>
  </si>
  <si>
    <t>Gullfoss-Wasserfall und Geysir</t>
  </si>
  <si>
    <t>Panoramafahrt Reykjavík</t>
  </si>
  <si>
    <t>Transfer zur Blauen Lagune</t>
  </si>
  <si>
    <t>Landschaftsfahrt und Wikingermuseum</t>
  </si>
  <si>
    <t>Walbeobachtung ab Reykjavik</t>
  </si>
  <si>
    <t>Das Herz des Gletschers</t>
  </si>
  <si>
    <t>Reykjavik und Sky Lagoon</t>
  </si>
  <si>
    <t>Lavafeld und Wikingerpfade</t>
  </si>
  <si>
    <t>Vulkanhöhle Vatnshellir</t>
  </si>
  <si>
    <t>Insel Vigur</t>
  </si>
  <si>
    <t>Naturschutzgebiet Hesteyri</t>
  </si>
  <si>
    <t>Flateyri und Botanischer Garten</t>
  </si>
  <si>
    <t>Westfjorde mit Kostproben</t>
  </si>
  <si>
    <t>Kulturelle Eindrücke mit Verkostung</t>
  </si>
  <si>
    <t>Walbeobachtung Ísafjörður</t>
  </si>
  <si>
    <t>Önundarfjörður und Súðavík</t>
  </si>
  <si>
    <t>Goðafoss und Laufás</t>
  </si>
  <si>
    <t>Mývatn und Goðafoss mit Mittagessen</t>
  </si>
  <si>
    <t>Baden in Mývatn</t>
  </si>
  <si>
    <t>Goðafoss und Botanischer Garten</t>
  </si>
  <si>
    <t>Walbeobachtung ab Akureyri</t>
  </si>
  <si>
    <t>Transfer zum Nordkap</t>
  </si>
  <si>
    <t>Königskrabben-Safari mit dem RIB-Boot</t>
  </si>
  <si>
    <t>Magerøya - Karge Schönheit</t>
  </si>
  <si>
    <t>Tromsø, Eismeerkathedrale und Storsteinen</t>
  </si>
  <si>
    <t>Tromsø mit Eismeerkathedrale und Polaria Erlebniszentrum</t>
  </si>
  <si>
    <t>Tromsø Panoramafahrt</t>
  </si>
  <si>
    <t>Besuch bei den Huskies</t>
  </si>
  <si>
    <t>Landschaftsfahrt nach Henningsvær</t>
  </si>
  <si>
    <t>Rundgang durch Svolvær</t>
  </si>
  <si>
    <t>Rundfahrt mit Lofoten-Museum</t>
  </si>
  <si>
    <t>Eisbar und Rundgang durch Svolvær</t>
  </si>
  <si>
    <t>Landschaftsfahrt mit Wikingermuseum</t>
  </si>
  <si>
    <t>Trollfjord mit dem RIB-Boot</t>
  </si>
  <si>
    <t>Wanderung Berg Westerås</t>
  </si>
  <si>
    <t>Kajakfahrt auf dem Geirangerfjord</t>
  </si>
  <si>
    <t>Adlerkehre und Flydalsjuvet</t>
  </si>
  <si>
    <t>Höhepunkte Geiranger</t>
  </si>
  <si>
    <t>Helikopter-Rundflug</t>
  </si>
  <si>
    <t>Geirangerfjord mit dem RIB-Boot</t>
  </si>
  <si>
    <t>Stavanger und Umgebung</t>
  </si>
  <si>
    <t>Bootsfahrt zum Preikestolen</t>
  </si>
  <si>
    <t>Rundgang Stavanger</t>
  </si>
  <si>
    <t>RIB-Bootsfahrt zum Preikestolen</t>
  </si>
  <si>
    <t>Lunch</t>
  </si>
  <si>
    <t>min 20</t>
  </si>
  <si>
    <t>901</t>
  </si>
  <si>
    <t>902</t>
  </si>
  <si>
    <t>903</t>
  </si>
  <si>
    <t>905</t>
  </si>
  <si>
    <t>904</t>
  </si>
  <si>
    <t>906</t>
  </si>
  <si>
    <t>907</t>
  </si>
  <si>
    <t>Wandertour Grundarfjörður (B)</t>
  </si>
  <si>
    <t>Wandertour Grundarfjörður (A)</t>
  </si>
  <si>
    <t>West-Island entdecken (A)</t>
  </si>
  <si>
    <t>West-Island entdecken (B)</t>
  </si>
  <si>
    <t>Vogelsafari (A)</t>
  </si>
  <si>
    <t>Vogelsafari (B)</t>
  </si>
  <si>
    <t>912</t>
  </si>
  <si>
    <t>913A</t>
  </si>
  <si>
    <t>913B</t>
  </si>
  <si>
    <t>915</t>
  </si>
  <si>
    <t>911B</t>
  </si>
  <si>
    <t>911A</t>
  </si>
  <si>
    <t>914B</t>
  </si>
  <si>
    <t>914A</t>
  </si>
  <si>
    <t>min 25</t>
  </si>
  <si>
    <t>921</t>
  </si>
  <si>
    <t>922</t>
  </si>
  <si>
    <t>923</t>
  </si>
  <si>
    <t>924</t>
  </si>
  <si>
    <t>925</t>
  </si>
  <si>
    <t>927</t>
  </si>
  <si>
    <t>926</t>
  </si>
  <si>
    <t>931</t>
  </si>
  <si>
    <t>932</t>
  </si>
  <si>
    <t>933</t>
  </si>
  <si>
    <t>934</t>
  </si>
  <si>
    <t>935</t>
  </si>
  <si>
    <t>941A</t>
  </si>
  <si>
    <t>942</t>
  </si>
  <si>
    <t xml:space="preserve">RIB-Bootfahrt durch den Eisfjord </t>
  </si>
  <si>
    <t>943</t>
  </si>
  <si>
    <t xml:space="preserve">Besuch bei Camp Barentz </t>
  </si>
  <si>
    <t>944</t>
  </si>
  <si>
    <t>Katamaranfahrt durch den Eisfjord</t>
  </si>
  <si>
    <t xml:space="preserve">Panoramafahrt Longyearbyen </t>
  </si>
  <si>
    <t>951A</t>
  </si>
  <si>
    <t>952</t>
  </si>
  <si>
    <t>953</t>
  </si>
  <si>
    <t>961</t>
  </si>
  <si>
    <t>962</t>
  </si>
  <si>
    <t>963</t>
  </si>
  <si>
    <t>Shuttle city center FOC</t>
  </si>
  <si>
    <t>+ 2 Escorts</t>
  </si>
  <si>
    <t>971</t>
  </si>
  <si>
    <t>972</t>
  </si>
  <si>
    <t>973</t>
  </si>
  <si>
    <t>974</t>
  </si>
  <si>
    <t>975</t>
  </si>
  <si>
    <t>976</t>
  </si>
  <si>
    <t>12:00 BS 1: Reykjavik - Longyearbyen</t>
  </si>
  <si>
    <t>Gewichte Helikopter</t>
  </si>
  <si>
    <t>cxl ?</t>
  </si>
  <si>
    <t>981</t>
  </si>
  <si>
    <t>982</t>
  </si>
  <si>
    <t>983</t>
  </si>
  <si>
    <t>993</t>
  </si>
  <si>
    <t>992</t>
  </si>
  <si>
    <t>985</t>
  </si>
  <si>
    <t>984</t>
  </si>
  <si>
    <t>986</t>
  </si>
  <si>
    <t>min 10; max 11+1 E</t>
  </si>
  <si>
    <t>+ 5 escorts</t>
  </si>
  <si>
    <t>991</t>
  </si>
  <si>
    <t>994</t>
  </si>
  <si>
    <t>Longyearbyen nicht im Heftchen -Beschreibungen auslegen</t>
  </si>
  <si>
    <t>Ausflüge cxl: Besuch einer Kohlemine ; Tromso Storsteinen</t>
  </si>
  <si>
    <t>18:00 BS 2: Honningsvag - Stavanger     Postkartenabgabe (1) Island 18.00</t>
  </si>
  <si>
    <t>Postkartenabgabe (2) Norwegen 12.00                                                  Abreiseinfos</t>
  </si>
  <si>
    <t>Stamps bestellen</t>
  </si>
  <si>
    <t>Shuttle-BB Longyearbyen</t>
  </si>
  <si>
    <t>100% Storno: Norwegen alle Flüge, RIB-Boote etc., Island: Blue Lagoon</t>
  </si>
  <si>
    <r>
      <t xml:space="preserve">Shuttle to city center </t>
    </r>
    <r>
      <rPr>
        <sz val="11"/>
        <color rgb="FFFF0000"/>
        <rFont val="Calibri"/>
        <family val="2"/>
        <scheme val="minor"/>
      </rPr>
      <t>9-17 hrs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</si>
</sst>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4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7" fillId="0" borderId="0"/>
  </cellStyleXfs>
  <cellXfs count="138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center" indent="1"/>
    </xf>
    <xf numFmtId="0" fontId="13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168" fontId="10" fillId="0" borderId="0" xfId="1" applyNumberFormat="1" applyFont="1" applyFill="1" applyAlignment="1">
      <alignment horizontal="left" vertical="center" wrapText="1"/>
    </xf>
    <xf numFmtId="49" fontId="8" fillId="0" borderId="0" xfId="1" applyNumberFormat="1" applyFont="1" applyFill="1" applyAlignment="1">
      <alignment horizontal="left" vertical="top" wrapText="1" indent="1"/>
    </xf>
    <xf numFmtId="20" fontId="13" fillId="0" borderId="0" xfId="0" applyNumberFormat="1" applyFont="1" applyAlignment="1">
      <alignment horizontal="center" vertical="center"/>
    </xf>
    <xf numFmtId="49" fontId="16" fillId="3" borderId="0" xfId="1" applyNumberFormat="1" applyFont="1" applyFill="1" applyAlignment="1">
      <alignment vertical="center" wrapText="1"/>
    </xf>
    <xf numFmtId="169" fontId="16" fillId="3" borderId="0" xfId="0" applyNumberFormat="1" applyFont="1" applyFill="1" applyAlignment="1">
      <alignment horizontal="center" vertical="center" wrapText="1"/>
    </xf>
    <xf numFmtId="20" fontId="16" fillId="3" borderId="0" xfId="0" applyNumberFormat="1" applyFont="1" applyFill="1" applyAlignment="1">
      <alignment horizontal="center" vertical="center" wrapText="1"/>
    </xf>
    <xf numFmtId="167" fontId="16" fillId="3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Fill="1" applyAlignment="1">
      <alignment horizontal="center" vertical="center" wrapText="1"/>
    </xf>
    <xf numFmtId="165" fontId="16" fillId="3" borderId="0" xfId="0" applyNumberFormat="1" applyFont="1" applyFill="1" applyAlignment="1">
      <alignment horizontal="center" vertical="center" wrapText="1"/>
    </xf>
    <xf numFmtId="164" fontId="16" fillId="3" borderId="0" xfId="0" applyNumberFormat="1" applyFont="1" applyFill="1" applyAlignment="1">
      <alignment horizontal="center" vertical="center" wrapText="1"/>
    </xf>
    <xf numFmtId="49" fontId="16" fillId="3" borderId="0" xfId="0" applyNumberFormat="1" applyFont="1" applyFill="1" applyAlignment="1">
      <alignment horizontal="left" vertical="center" wrapText="1" indent="1"/>
    </xf>
    <xf numFmtId="49" fontId="16" fillId="3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168" fontId="20" fillId="2" borderId="0" xfId="1" applyNumberFormat="1" applyFont="1" applyFill="1" applyAlignment="1">
      <alignment horizontal="left" vertical="center" wrapText="1"/>
    </xf>
    <xf numFmtId="166" fontId="20" fillId="2" borderId="0" xfId="1" applyNumberFormat="1" applyFont="1" applyFill="1" applyAlignment="1">
      <alignment horizontal="left" vertical="center" wrapText="1"/>
    </xf>
    <xf numFmtId="49" fontId="20" fillId="2" borderId="0" xfId="1" applyNumberFormat="1" applyFont="1" applyFill="1" applyAlignment="1">
      <alignment horizontal="center" vertical="center" wrapText="1"/>
    </xf>
    <xf numFmtId="49" fontId="20" fillId="2" borderId="0" xfId="1" applyNumberFormat="1" applyFont="1" applyFill="1" applyAlignment="1">
      <alignment horizontal="left" vertical="center" wrapText="1"/>
    </xf>
    <xf numFmtId="167" fontId="15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 applyProtection="1">
      <alignment horizontal="center" vertical="center"/>
      <protection locked="0"/>
    </xf>
    <xf numFmtId="0" fontId="15" fillId="0" borderId="0" xfId="0" applyFont="1" applyAlignment="1">
      <alignment vertical="center"/>
    </xf>
    <xf numFmtId="49" fontId="15" fillId="0" borderId="0" xfId="1" applyNumberFormat="1" applyFont="1" applyFill="1" applyAlignment="1" applyProtection="1">
      <alignment vertical="center" wrapText="1"/>
      <protection locked="0"/>
    </xf>
    <xf numFmtId="165" fontId="15" fillId="0" borderId="0" xfId="1" applyNumberFormat="1" applyFont="1" applyFill="1" applyAlignment="1" applyProtection="1">
      <alignment horizontal="left" vertical="center" wrapText="1" indent="1"/>
      <protection locked="0"/>
    </xf>
    <xf numFmtId="0" fontId="22" fillId="0" borderId="0" xfId="0" applyFont="1" applyAlignment="1">
      <alignment horizontal="left" vertical="center"/>
    </xf>
    <xf numFmtId="20" fontId="22" fillId="0" borderId="0" xfId="0" applyNumberFormat="1" applyFont="1" applyAlignment="1">
      <alignment horizontal="left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left" vertical="center" indent="1"/>
    </xf>
    <xf numFmtId="0" fontId="10" fillId="0" borderId="0" xfId="0" applyFont="1" applyFill="1" applyAlignment="1">
      <alignment horizontal="left" vertical="center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6" fontId="4" fillId="0" borderId="0" xfId="0" applyNumberFormat="1" applyFont="1" applyFill="1" applyAlignment="1">
      <alignment horizontal="left" vertical="center"/>
    </xf>
    <xf numFmtId="0" fontId="24" fillId="0" borderId="1" xfId="0" applyFont="1" applyFill="1" applyBorder="1" applyAlignment="1">
      <alignment horizontal="left" indent="1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168" fontId="25" fillId="3" borderId="0" xfId="1" applyNumberFormat="1" applyFont="1" applyFill="1" applyAlignment="1">
      <alignment vertical="center" wrapText="1"/>
    </xf>
    <xf numFmtId="166" fontId="25" fillId="3" borderId="0" xfId="1" applyNumberFormat="1" applyFont="1" applyFill="1" applyAlignment="1">
      <alignment horizontal="left" vertical="center" wrapText="1"/>
    </xf>
    <xf numFmtId="49" fontId="25" fillId="3" borderId="0" xfId="1" applyNumberFormat="1" applyFont="1" applyFill="1" applyAlignment="1">
      <alignment horizontal="left" vertical="center" wrapText="1"/>
    </xf>
    <xf numFmtId="170" fontId="25" fillId="3" borderId="0" xfId="1" applyNumberFormat="1" applyFont="1" applyFill="1" applyAlignment="1">
      <alignment horizontal="left" vertical="center" wrapText="1"/>
    </xf>
    <xf numFmtId="49" fontId="25" fillId="3" borderId="0" xfId="1" applyNumberFormat="1" applyFont="1" applyFill="1" applyAlignment="1">
      <alignment vertical="center" wrapText="1"/>
    </xf>
    <xf numFmtId="168" fontId="26" fillId="0" borderId="0" xfId="1" applyNumberFormat="1" applyFont="1" applyAlignment="1">
      <alignment horizontal="left" vertical="center" wrapText="1"/>
    </xf>
    <xf numFmtId="166" fontId="26" fillId="0" borderId="0" xfId="1" applyNumberFormat="1" applyFont="1" applyAlignment="1">
      <alignment horizontal="left" vertical="center" wrapText="1"/>
    </xf>
    <xf numFmtId="20" fontId="26" fillId="0" borderId="0" xfId="1" applyNumberFormat="1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168" fontId="27" fillId="0" borderId="0" xfId="0" applyNumberFormat="1" applyFont="1" applyAlignment="1">
      <alignment horizontal="left" vertical="center"/>
    </xf>
    <xf numFmtId="0" fontId="28" fillId="0" borderId="0" xfId="0" applyFont="1"/>
    <xf numFmtId="168" fontId="28" fillId="0" borderId="0" xfId="0" applyNumberFormat="1" applyFont="1" applyAlignment="1">
      <alignment vertical="center"/>
    </xf>
    <xf numFmtId="166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70" fontId="28" fillId="0" borderId="0" xfId="0" applyNumberFormat="1" applyFont="1" applyAlignment="1">
      <alignment horizontal="left" vertical="center"/>
    </xf>
    <xf numFmtId="168" fontId="29" fillId="0" borderId="0" xfId="1" applyNumberFormat="1" applyFont="1" applyFill="1" applyAlignment="1">
      <alignment horizontal="left" vertical="top" wrapText="1" indent="1"/>
    </xf>
    <xf numFmtId="166" fontId="29" fillId="0" borderId="0" xfId="1" applyNumberFormat="1" applyFont="1" applyFill="1" applyAlignment="1">
      <alignment horizontal="left" vertical="top" wrapText="1" indent="1"/>
    </xf>
    <xf numFmtId="49" fontId="29" fillId="0" borderId="0" xfId="1" applyNumberFormat="1" applyFont="1" applyFill="1" applyAlignment="1">
      <alignment horizontal="left" vertical="top" wrapText="1" indent="1"/>
    </xf>
    <xf numFmtId="1" fontId="30" fillId="0" borderId="1" xfId="0" applyNumberFormat="1" applyFont="1" applyBorder="1" applyAlignment="1">
      <alignment horizontal="center" vertical="center" wrapText="1"/>
    </xf>
    <xf numFmtId="168" fontId="30" fillId="0" borderId="1" xfId="1" applyNumberFormat="1" applyFont="1" applyBorder="1" applyAlignment="1">
      <alignment horizontal="left" vertical="center" wrapText="1" indent="1"/>
    </xf>
    <xf numFmtId="166" fontId="30" fillId="0" borderId="1" xfId="0" applyNumberFormat="1" applyFont="1" applyBorder="1" applyAlignment="1">
      <alignment horizontal="center" vertical="center" wrapText="1"/>
    </xf>
    <xf numFmtId="168" fontId="30" fillId="0" borderId="1" xfId="1" applyNumberFormat="1" applyFont="1" applyFill="1" applyBorder="1" applyAlignment="1">
      <alignment horizontal="center" vertical="center" wrapText="1"/>
    </xf>
    <xf numFmtId="20" fontId="30" fillId="0" borderId="1" xfId="1" applyNumberFormat="1" applyFont="1" applyBorder="1" applyAlignment="1">
      <alignment horizontal="left" vertical="center" wrapText="1" indent="1"/>
    </xf>
    <xf numFmtId="1" fontId="31" fillId="0" borderId="1" xfId="0" applyNumberFormat="1" applyFont="1" applyBorder="1" applyAlignment="1">
      <alignment horizontal="center" vertical="center" wrapText="1"/>
    </xf>
    <xf numFmtId="168" fontId="31" fillId="0" borderId="1" xfId="1" applyNumberFormat="1" applyFont="1" applyBorder="1" applyAlignment="1">
      <alignment horizontal="left" vertical="center" wrapText="1" indent="1"/>
    </xf>
    <xf numFmtId="166" fontId="31" fillId="0" borderId="1" xfId="0" applyNumberFormat="1" applyFont="1" applyBorder="1" applyAlignment="1">
      <alignment horizontal="center" vertical="center" wrapText="1"/>
    </xf>
    <xf numFmtId="168" fontId="31" fillId="0" borderId="1" xfId="1" applyNumberFormat="1" applyFont="1" applyFill="1" applyBorder="1" applyAlignment="1">
      <alignment horizontal="center" vertical="center" wrapText="1"/>
    </xf>
    <xf numFmtId="20" fontId="31" fillId="0" borderId="1" xfId="1" applyNumberFormat="1" applyFont="1" applyBorder="1" applyAlignment="1">
      <alignment horizontal="left" vertical="center" wrapText="1" indent="1"/>
    </xf>
    <xf numFmtId="0" fontId="28" fillId="0" borderId="0" xfId="0" applyFont="1" applyAlignment="1">
      <alignment horizontal="left" indent="1"/>
    </xf>
    <xf numFmtId="0" fontId="28" fillId="0" borderId="0" xfId="0" applyFont="1" applyFill="1" applyAlignment="1">
      <alignment horizontal="left" indent="1"/>
    </xf>
    <xf numFmtId="0" fontId="32" fillId="0" borderId="0" xfId="0" applyFont="1" applyAlignment="1">
      <alignment horizontal="left" indent="1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6" fillId="0" borderId="0" xfId="1" applyNumberFormat="1" applyFont="1" applyAlignment="1">
      <alignment horizontal="left" vertical="center" wrapText="1"/>
    </xf>
    <xf numFmtId="172" fontId="15" fillId="0" borderId="0" xfId="0" applyNumberFormat="1" applyFont="1" applyAlignment="1">
      <alignment horizontal="center" vertical="center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8" fontId="3" fillId="0" borderId="0" xfId="1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20" fontId="15" fillId="0" borderId="0" xfId="0" applyNumberFormat="1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5" fillId="0" borderId="0" xfId="0" applyFont="1" applyFill="1"/>
    <xf numFmtId="0" fontId="5" fillId="0" borderId="0" xfId="0" applyFont="1" applyFill="1"/>
    <xf numFmtId="0" fontId="15" fillId="0" borderId="0" xfId="0" applyFont="1" applyFill="1"/>
    <xf numFmtId="0" fontId="18" fillId="0" borderId="0" xfId="0" applyFont="1" applyFill="1"/>
    <xf numFmtId="171" fontId="5" fillId="0" borderId="0" xfId="0" applyNumberFormat="1" applyFont="1" applyFill="1" applyAlignment="1">
      <alignment horizontal="left"/>
    </xf>
    <xf numFmtId="0" fontId="19" fillId="0" borderId="0" xfId="0" applyFont="1" applyFill="1"/>
    <xf numFmtId="0" fontId="33" fillId="0" borderId="0" xfId="0" applyFont="1" applyFill="1"/>
    <xf numFmtId="49" fontId="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3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3" fillId="0" borderId="2" xfId="0" applyFont="1" applyFill="1" applyBorder="1" applyAlignment="1">
      <alignment horizontal="left" indent="1"/>
    </xf>
    <xf numFmtId="0" fontId="1" fillId="0" borderId="0" xfId="0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0" fontId="36" fillId="0" borderId="0" xfId="1" applyNumberFormat="1" applyFont="1" applyFill="1" applyAlignment="1">
      <alignment horizontal="center" vertical="center" wrapText="1"/>
    </xf>
    <xf numFmtId="166" fontId="37" fillId="0" borderId="0" xfId="0" applyNumberFormat="1" applyFont="1" applyFill="1" applyAlignment="1">
      <alignment horizontal="left" vertical="center"/>
    </xf>
    <xf numFmtId="0" fontId="1" fillId="0" borderId="0" xfId="0" quotePrefix="1" applyFont="1" applyFill="1" applyAlignment="1">
      <alignment horizontal="center" vertical="center"/>
    </xf>
    <xf numFmtId="20" fontId="37" fillId="0" borderId="0" xfId="1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 wrapText="1"/>
    </xf>
    <xf numFmtId="168" fontId="31" fillId="4" borderId="1" xfId="1" applyNumberFormat="1" applyFont="1" applyFill="1" applyBorder="1" applyAlignment="1">
      <alignment horizontal="center" vertical="center" wrapText="1"/>
    </xf>
    <xf numFmtId="49" fontId="37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3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4" fillId="0" borderId="0" xfId="0" applyFont="1" applyFill="1"/>
    <xf numFmtId="0" fontId="38" fillId="0" borderId="0" xfId="0" applyFont="1" applyFill="1"/>
    <xf numFmtId="171" fontId="38" fillId="0" borderId="0" xfId="0" applyNumberFormat="1" applyFont="1" applyFill="1" applyAlignment="1">
      <alignment horizontal="left"/>
    </xf>
    <xf numFmtId="167" fontId="15" fillId="0" borderId="0" xfId="1" applyNumberFormat="1" applyFont="1" applyFill="1" applyAlignment="1" applyProtection="1">
      <alignment horizontal="center" vertical="center" wrapText="1"/>
      <protection locked="0"/>
    </xf>
    <xf numFmtId="167" fontId="15" fillId="0" borderId="0" xfId="1" applyNumberFormat="1" applyFont="1" applyAlignment="1" applyProtection="1">
      <alignment horizontal="center" vertical="center"/>
      <protection locked="0"/>
    </xf>
    <xf numFmtId="164" fontId="15" fillId="0" borderId="0" xfId="1" applyNumberFormat="1" applyFont="1" applyFill="1" applyAlignment="1" applyProtection="1">
      <alignment horizontal="center" vertical="center" wrapText="1"/>
      <protection locked="0"/>
    </xf>
    <xf numFmtId="49" fontId="3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40" fillId="0" borderId="0" xfId="0" applyFont="1" applyFill="1" applyAlignment="1">
      <alignment horizontal="center" vertical="center"/>
    </xf>
    <xf numFmtId="20" fontId="41" fillId="0" borderId="0" xfId="1" applyNumberFormat="1" applyFont="1" applyFill="1" applyAlignment="1">
      <alignment horizontal="center" vertical="center" wrapText="1"/>
    </xf>
    <xf numFmtId="165" fontId="15" fillId="0" borderId="0" xfId="1" quotePrefix="1" applyNumberFormat="1" applyFont="1" applyFill="1" applyAlignment="1" applyProtection="1">
      <alignment horizontal="left" vertical="center" wrapText="1" indent="1"/>
      <protection locked="0"/>
    </xf>
    <xf numFmtId="0" fontId="11" fillId="0" borderId="0" xfId="0" applyFont="1" applyFill="1"/>
    <xf numFmtId="0" fontId="0" fillId="0" borderId="0" xfId="0" applyFill="1"/>
    <xf numFmtId="20" fontId="42" fillId="0" borderId="1" xfId="1" applyNumberFormat="1" applyFont="1" applyBorder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Standard 34" xfId="1" xr:uid="{00000000-0005-0000-0000-000001000000}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185137</xdr:colOff>
      <xdr:row>2</xdr:row>
      <xdr:rowOff>154780</xdr:rowOff>
    </xdr:from>
    <xdr:to>
      <xdr:col>15</xdr:col>
      <xdr:colOff>232172</xdr:colOff>
      <xdr:row>20</xdr:row>
      <xdr:rowOff>140074</xdr:rowOff>
    </xdr:to>
    <xdr:pic>
      <xdr:nvPicPr>
        <xdr:cNvPr id="3" name="Picture 2" descr="https://www.phoenixreisen.com/media/grafiken/kreuzfahrt/reise/kartegross/11E90EC6-ABF4-E1C4-E9257D059DABB08D.jpg">
          <a:extLst>
            <a:ext uri="{FF2B5EF4-FFF2-40B4-BE49-F238E27FC236}">
              <a16:creationId xmlns:a16="http://schemas.microsoft.com/office/drawing/2014/main" id="{D29DF1F4-D2C5-4051-B9F6-83A1578B8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8543" y="613171"/>
          <a:ext cx="3690348" cy="442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25" totalsRowShown="0" headerRowDxfId="106" dataDxfId="105" headerRowCellStyle="Standard 34">
  <tableColumns count="8">
    <tableColumn id="1" xr3:uid="{53ABBCE6-AEEF-406D-842C-99A7BAB0760D}" name="D" dataDxfId="104"/>
    <tableColumn id="2" xr3:uid="{47E48539-9836-4021-BE63-D8D79F491A2C}" name="Date" dataDxfId="103" dataCellStyle="Standard 34"/>
    <tableColumn id="3" xr3:uid="{6FAD49A7-6671-4512-9718-268062D62FAD}" name="Day" dataDxfId="102">
      <calculatedColumnFormula>Table2[[#This Row],[Date]]</calculatedColumnFormula>
    </tableColumn>
    <tableColumn id="4" xr3:uid="{BEA830F9-BEB5-4C46-B5E1-AA3457DF4B8C}" name="A/B/C" dataDxfId="101"/>
    <tableColumn id="5" xr3:uid="{39E5F955-3F43-4EA0-8E3C-8F3246E5A099}" name="STA" dataDxfId="100" dataCellStyle="Standard 34"/>
    <tableColumn id="6" xr3:uid="{D4CA80FD-91EB-46A5-8CEE-18768CB0322B}" name="STD" dataDxfId="99" dataCellStyle="Standard 34"/>
    <tableColumn id="7" xr3:uid="{3201030D-135A-48F5-9A88-6662C5E9B39F}" name="Port" dataDxfId="98"/>
    <tableColumn id="8" xr3:uid="{4700BF51-F1B7-46D0-A4B9-844A24A31443}" name="Port Code" dataDxfId="9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J22" totalsRowShown="0" headerRowDxfId="96" dataDxfId="95" headerRowCellStyle="Standard 34">
  <autoFilter ref="A1:J22" xr:uid="{212820C5-CA31-4472-AABD-99977026D818}"/>
  <tableColumns count="10">
    <tableColumn id="1" xr3:uid="{32C4B44E-34DD-4A39-ACDB-7CCD6A34FE33}" name="D" dataDxfId="94">
      <calculatedColumnFormula>Schedule!#REF!</calculatedColumnFormula>
    </tableColumn>
    <tableColumn id="2" xr3:uid="{2CC00783-DFDA-4D0E-89B4-16CD936034BB}" name="Date" dataDxfId="93" dataCellStyle="Standard 34"/>
    <tableColumn id="3" xr3:uid="{4F083A8A-7F0B-4FB2-AE64-B46BE81BDC9E}" name="Day" dataDxfId="92"/>
    <tableColumn id="4" xr3:uid="{A86486BD-179A-4C4F-B7A6-BA32036DF129}" name="A/B/C" dataDxfId="91" dataCellStyle="Standard 34"/>
    <tableColumn id="5" xr3:uid="{7C5A1A06-AF4F-4470-B94A-3EF9C15A5A85}" name="STA" dataDxfId="90" dataCellStyle="Standard 34"/>
    <tableColumn id="6" xr3:uid="{B108A4CD-BBD5-4A46-B2B3-050BE794A499}" name="STD" dataDxfId="89" dataCellStyle="Standard 34"/>
    <tableColumn id="7" xr3:uid="{AAC02AA5-1718-44B9-B2A2-B9484FA5D420}" name="Port" dataDxfId="88" dataCellStyle="Standard 34"/>
    <tableColumn id="9" xr3:uid="{D60692B4-6F37-4334-82C5-013D015C22A5}" name="BRB" dataDxfId="87"/>
    <tableColumn id="10" xr3:uid="{908ECAD2-4694-41E8-8DB9-599B4FACAE53}" name="TP_x000a_(BS, Shuttle, LB, Promo)" dataDxfId="86"/>
    <tableColumn id="11" xr3:uid="{886616AD-8853-4329-9977-998CB0198020}" name="Remarks" dataDxfId="85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56" totalsRowCount="1" headerRowDxfId="46" dataDxfId="45" totalsRowDxfId="44">
  <autoFilter ref="A1:V55" xr:uid="{419F3114-6E48-40A7-B669-DC7131FD5B2C}"/>
  <tableColumns count="22">
    <tableColumn id="23" xr3:uid="{F30B8199-FE18-4CED-ACDE-E970957D2219}" name="D" dataDxfId="43" totalsRowDxfId="42" dataCellStyle="Standard 34">
      <calculatedColumnFormula>Schedule!A7</calculatedColumnFormula>
    </tableColumn>
    <tableColumn id="1" xr3:uid="{D57B427B-7FBD-4AB9-B5E7-4772060BB2B1}" name="Date" dataDxfId="41" totalsRowDxfId="40" dataCellStyle="Standard 34"/>
    <tableColumn id="2" xr3:uid="{E7AB7FCC-8E75-43F4-AD66-A3ACBA3AF00D}" name="Day" dataDxfId="39" totalsRowDxfId="38" dataCellStyle="Standard 34"/>
    <tableColumn id="3" xr3:uid="{5D4D3E63-3128-4F41-AA21-D0ABE4B79AA8}" name="A/B" dataDxfId="37" totalsRowDxfId="36"/>
    <tableColumn id="4" xr3:uid="{2E09532F-2465-46A0-A610-07D9B6FEA44A}" name="STA" dataDxfId="35" totalsRowDxfId="34"/>
    <tableColumn id="5" xr3:uid="{0CB6ECA1-3D18-44DB-A9CB-ED92479365A4}" name="STD" dataDxfId="33" totalsRowDxfId="32"/>
    <tableColumn id="6" xr3:uid="{DA22D272-58E0-4CD5-81BF-D3AFB927BA38}" name="Port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R102"/>
  <sheetViews>
    <sheetView topLeftCell="A7" zoomScale="160" zoomScaleNormal="160" workbookViewId="0">
      <selection activeCell="E19" sqref="E19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1" customWidth="1"/>
    <col min="5" max="5" width="6.28515625" style="11" customWidth="1"/>
    <col min="6" max="6" width="6.42578125" style="11" customWidth="1"/>
    <col min="7" max="7" width="20.140625" style="2" customWidth="1"/>
    <col min="8" max="8" width="8.140625" style="2" customWidth="1"/>
    <col min="9" max="9" width="1.42578125" style="1" customWidth="1"/>
    <col min="10" max="10" width="9.140625" style="88"/>
    <col min="11" max="15" width="9.140625" style="1"/>
    <col min="16" max="16" width="14.85546875" style="1" customWidth="1"/>
    <col min="17" max="17" width="12.42578125" style="1" customWidth="1"/>
    <col min="18" max="18" width="0.7109375" style="1" customWidth="1"/>
    <col min="19" max="16384" width="9.140625" style="1"/>
  </cols>
  <sheetData>
    <row r="1" spans="1:18" ht="20.25" customHeight="1" x14ac:dyDescent="0.2">
      <c r="A1" s="136" t="s">
        <v>45</v>
      </c>
      <c r="B1" s="136"/>
      <c r="C1" s="136"/>
      <c r="D1" s="136"/>
      <c r="E1" s="136"/>
      <c r="F1" s="136"/>
      <c r="G1" s="136"/>
      <c r="H1" s="136"/>
      <c r="J1" s="87"/>
    </row>
    <row r="2" spans="1:18" ht="15.75" customHeight="1" x14ac:dyDescent="0.2">
      <c r="A2" s="137" t="s">
        <v>46</v>
      </c>
      <c r="B2" s="137"/>
      <c r="C2" s="137"/>
      <c r="D2" s="137"/>
      <c r="E2" s="137"/>
      <c r="F2" s="137"/>
      <c r="G2" s="137"/>
      <c r="H2" s="137"/>
    </row>
    <row r="3" spans="1:18" ht="12.75" customHeight="1" x14ac:dyDescent="0.2">
      <c r="A3" s="5"/>
      <c r="B3" s="5"/>
      <c r="C3" s="5"/>
      <c r="D3" s="10"/>
      <c r="E3" s="10"/>
      <c r="F3" s="10"/>
      <c r="G3" s="5"/>
      <c r="H3" s="5"/>
    </row>
    <row r="4" spans="1:18" ht="18" customHeight="1" x14ac:dyDescent="0.2">
      <c r="A4" s="32" t="s">
        <v>27</v>
      </c>
      <c r="B4" s="32" t="s">
        <v>2</v>
      </c>
      <c r="C4" s="33" t="s">
        <v>3</v>
      </c>
      <c r="D4" s="34" t="s">
        <v>22</v>
      </c>
      <c r="E4" s="34" t="s">
        <v>5</v>
      </c>
      <c r="F4" s="34" t="s">
        <v>6</v>
      </c>
      <c r="G4" s="35" t="s">
        <v>23</v>
      </c>
      <c r="H4" s="35" t="s">
        <v>7</v>
      </c>
      <c r="J4"/>
      <c r="L4"/>
    </row>
    <row r="5" spans="1:18" ht="18" customHeight="1" x14ac:dyDescent="0.2">
      <c r="A5" s="46">
        <v>1</v>
      </c>
      <c r="B5" s="18">
        <v>45826</v>
      </c>
      <c r="C5" s="47">
        <f>Table2[[#This Row],[Date]]</f>
        <v>45826</v>
      </c>
      <c r="D5" s="48" t="s">
        <v>11</v>
      </c>
      <c r="E5" s="113">
        <v>0.33333333333333331</v>
      </c>
      <c r="F5" s="131">
        <v>0.79166666666666663</v>
      </c>
      <c r="G5" s="46" t="s">
        <v>42</v>
      </c>
      <c r="H5" s="46"/>
    </row>
    <row r="6" spans="1:18" ht="18" customHeight="1" x14ac:dyDescent="0.2">
      <c r="A6" s="49">
        <v>2</v>
      </c>
      <c r="B6" s="93">
        <v>45827</v>
      </c>
      <c r="C6" s="50">
        <f>Table2[[#This Row],[Date]]</f>
        <v>45827</v>
      </c>
      <c r="D6" s="115" t="s">
        <v>1</v>
      </c>
      <c r="E6" s="116" t="s">
        <v>1</v>
      </c>
      <c r="F6" s="116" t="s">
        <v>1</v>
      </c>
      <c r="G6" s="49" t="s">
        <v>40</v>
      </c>
      <c r="H6" s="94"/>
      <c r="K6"/>
    </row>
    <row r="7" spans="1:18" ht="18" customHeight="1" x14ac:dyDescent="0.2">
      <c r="A7" s="49">
        <v>3</v>
      </c>
      <c r="B7" s="93">
        <v>45828</v>
      </c>
      <c r="C7" s="50">
        <f>Table2[[#This Row],[Date]]</f>
        <v>45828</v>
      </c>
      <c r="D7" s="115" t="s">
        <v>1</v>
      </c>
      <c r="E7" s="116" t="s">
        <v>1</v>
      </c>
      <c r="F7" s="116" t="s">
        <v>1</v>
      </c>
      <c r="G7" s="49" t="s">
        <v>40</v>
      </c>
      <c r="H7" s="94"/>
      <c r="P7" s="9"/>
    </row>
    <row r="8" spans="1:18" ht="18" customHeight="1" x14ac:dyDescent="0.2">
      <c r="A8" s="49">
        <v>4</v>
      </c>
      <c r="B8" s="93">
        <v>45829</v>
      </c>
      <c r="C8" s="50">
        <f>Table2[[#This Row],[Date]]</f>
        <v>45829</v>
      </c>
      <c r="D8" s="115" t="s">
        <v>1</v>
      </c>
      <c r="E8" s="116" t="s">
        <v>1</v>
      </c>
      <c r="F8" s="116" t="s">
        <v>1</v>
      </c>
      <c r="G8" s="49" t="s">
        <v>40</v>
      </c>
      <c r="H8" s="94"/>
      <c r="Q8" s="12"/>
      <c r="R8" s="12"/>
    </row>
    <row r="9" spans="1:18" ht="18" customHeight="1" x14ac:dyDescent="0.2">
      <c r="A9" s="49">
        <v>5</v>
      </c>
      <c r="B9" s="93">
        <v>45830</v>
      </c>
      <c r="C9" s="50">
        <f>Table2[[#This Row],[Date]]</f>
        <v>45830</v>
      </c>
      <c r="D9" s="112" t="s">
        <v>11</v>
      </c>
      <c r="E9" s="116">
        <v>0.33333333333333331</v>
      </c>
      <c r="F9" s="116">
        <v>0.91666666666666663</v>
      </c>
      <c r="G9" s="118" t="s">
        <v>47</v>
      </c>
      <c r="H9" s="97"/>
    </row>
    <row r="10" spans="1:18" ht="18" customHeight="1" x14ac:dyDescent="0.2">
      <c r="A10" s="49">
        <v>6</v>
      </c>
      <c r="B10" s="93">
        <v>45831</v>
      </c>
      <c r="C10" s="50">
        <f>Table2[[#This Row],[Date]]</f>
        <v>45831</v>
      </c>
      <c r="D10" s="112" t="s">
        <v>11</v>
      </c>
      <c r="E10" s="116">
        <v>0.33333333333333331</v>
      </c>
      <c r="F10" s="116">
        <v>0.75</v>
      </c>
      <c r="G10" s="118" t="s">
        <v>49</v>
      </c>
      <c r="H10" s="94"/>
    </row>
    <row r="11" spans="1:18" ht="18" customHeight="1" x14ac:dyDescent="0.2">
      <c r="A11" s="49">
        <v>7</v>
      </c>
      <c r="B11" s="93">
        <v>45832</v>
      </c>
      <c r="C11" s="50">
        <f>Table2[[#This Row],[Date]]</f>
        <v>45832</v>
      </c>
      <c r="D11" s="112" t="s">
        <v>11</v>
      </c>
      <c r="E11" s="116">
        <v>0.33333333333333331</v>
      </c>
      <c r="F11" s="116">
        <v>0.70833333333333337</v>
      </c>
      <c r="G11" s="118" t="s">
        <v>48</v>
      </c>
      <c r="H11" s="94"/>
    </row>
    <row r="12" spans="1:18" ht="18" customHeight="1" x14ac:dyDescent="0.2">
      <c r="A12" s="49">
        <v>8</v>
      </c>
      <c r="B12" s="93">
        <v>45833</v>
      </c>
      <c r="C12" s="114">
        <f>Table2[[#This Row],[Date]]</f>
        <v>45833</v>
      </c>
      <c r="D12" s="112" t="s">
        <v>11</v>
      </c>
      <c r="E12" s="116">
        <v>0.375</v>
      </c>
      <c r="F12" s="116">
        <v>0.77083333333333337</v>
      </c>
      <c r="G12" s="118" t="s">
        <v>50</v>
      </c>
      <c r="H12" s="94"/>
    </row>
    <row r="13" spans="1:18" s="14" customFormat="1" ht="18" customHeight="1" x14ac:dyDescent="0.2">
      <c r="A13" s="49">
        <v>9</v>
      </c>
      <c r="B13" s="93">
        <v>45834</v>
      </c>
      <c r="C13" s="114">
        <f>Table2[[#This Row],[Date]]</f>
        <v>45834</v>
      </c>
      <c r="D13" s="115" t="s">
        <v>1</v>
      </c>
      <c r="E13" s="116" t="s">
        <v>1</v>
      </c>
      <c r="F13" s="116" t="s">
        <v>1</v>
      </c>
      <c r="G13" s="118" t="s">
        <v>40</v>
      </c>
      <c r="H13" s="94"/>
      <c r="I13" s="17"/>
      <c r="J13" s="89"/>
    </row>
    <row r="14" spans="1:18" ht="18" customHeight="1" x14ac:dyDescent="0.2">
      <c r="A14" s="49">
        <v>10</v>
      </c>
      <c r="B14" s="93">
        <v>45835</v>
      </c>
      <c r="C14" s="50">
        <f>Table2[[#This Row],[Date]]</f>
        <v>45835</v>
      </c>
      <c r="D14" s="115" t="s">
        <v>1</v>
      </c>
      <c r="E14" s="116" t="s">
        <v>1</v>
      </c>
      <c r="F14" s="116" t="s">
        <v>1</v>
      </c>
      <c r="G14" s="118" t="s">
        <v>40</v>
      </c>
      <c r="H14" s="94"/>
    </row>
    <row r="15" spans="1:18" ht="18" customHeight="1" x14ac:dyDescent="0.2">
      <c r="A15" s="49">
        <v>11</v>
      </c>
      <c r="B15" s="93">
        <v>45836</v>
      </c>
      <c r="C15" s="50">
        <f>Table2[[#This Row],[Date]]</f>
        <v>45836</v>
      </c>
      <c r="D15" s="115" t="s">
        <v>1</v>
      </c>
      <c r="E15" s="116" t="s">
        <v>1</v>
      </c>
      <c r="F15" s="116" t="s">
        <v>1</v>
      </c>
      <c r="G15" s="118" t="s">
        <v>40</v>
      </c>
      <c r="H15" s="94"/>
    </row>
    <row r="16" spans="1:18" ht="41.25" customHeight="1" x14ac:dyDescent="0.2">
      <c r="A16" s="49">
        <v>12</v>
      </c>
      <c r="B16" s="93">
        <v>45837</v>
      </c>
      <c r="C16" s="50">
        <f>Table2[[#This Row],[Date]]</f>
        <v>45837</v>
      </c>
      <c r="D16" s="112" t="s">
        <v>11</v>
      </c>
      <c r="E16" s="116">
        <v>0.375</v>
      </c>
      <c r="F16" s="116">
        <v>0.83333333333333337</v>
      </c>
      <c r="G16" s="119" t="s">
        <v>51</v>
      </c>
      <c r="H16" s="94"/>
    </row>
    <row r="17" spans="1:8" ht="18" customHeight="1" x14ac:dyDescent="0.2">
      <c r="A17" s="49">
        <v>13</v>
      </c>
      <c r="B17" s="93">
        <v>45838</v>
      </c>
      <c r="C17" s="50">
        <f>Table2[[#This Row],[Date]]</f>
        <v>45838</v>
      </c>
      <c r="D17" s="115" t="s">
        <v>1</v>
      </c>
      <c r="E17" s="116" t="s">
        <v>1</v>
      </c>
      <c r="F17" s="116" t="s">
        <v>1</v>
      </c>
      <c r="G17" s="118" t="s">
        <v>40</v>
      </c>
      <c r="H17" s="94"/>
    </row>
    <row r="18" spans="1:8" ht="28.5" customHeight="1" x14ac:dyDescent="0.2">
      <c r="A18" s="49">
        <v>14</v>
      </c>
      <c r="B18" s="93">
        <v>45839</v>
      </c>
      <c r="C18" s="50">
        <f>Table2[[#This Row],[Date]]</f>
        <v>45839</v>
      </c>
      <c r="D18" s="112" t="s">
        <v>11</v>
      </c>
      <c r="E18" s="116">
        <v>0.54166666666666663</v>
      </c>
      <c r="F18" s="116">
        <v>0.95833333333333337</v>
      </c>
      <c r="G18" s="119" t="s">
        <v>52</v>
      </c>
      <c r="H18" s="94"/>
    </row>
    <row r="19" spans="1:8" ht="18" customHeight="1" x14ac:dyDescent="0.2">
      <c r="A19" s="49">
        <v>15</v>
      </c>
      <c r="B19" s="93">
        <v>45840</v>
      </c>
      <c r="C19" s="111">
        <f>Table2[[#This Row],[Date]]</f>
        <v>45840</v>
      </c>
      <c r="D19" s="112" t="s">
        <v>11</v>
      </c>
      <c r="E19" s="116">
        <v>0.54166666666666663</v>
      </c>
      <c r="F19" s="116">
        <v>0.83333333333333337</v>
      </c>
      <c r="G19" s="118" t="s">
        <v>53</v>
      </c>
      <c r="H19" s="110"/>
    </row>
    <row r="20" spans="1:8" ht="18" customHeight="1" x14ac:dyDescent="0.2">
      <c r="A20" s="49">
        <v>16</v>
      </c>
      <c r="B20" s="93">
        <v>45841</v>
      </c>
      <c r="C20" s="111">
        <f>Table2[[#This Row],[Date]]</f>
        <v>45841</v>
      </c>
      <c r="D20" s="117" t="s">
        <v>41</v>
      </c>
      <c r="E20" s="116">
        <v>0.375</v>
      </c>
      <c r="F20" s="116">
        <v>0.75</v>
      </c>
      <c r="G20" s="118" t="s">
        <v>54</v>
      </c>
      <c r="H20" s="110"/>
    </row>
    <row r="21" spans="1:8" ht="18" customHeight="1" x14ac:dyDescent="0.2">
      <c r="A21" s="49">
        <v>17</v>
      </c>
      <c r="B21" s="93">
        <v>45842</v>
      </c>
      <c r="C21" s="111">
        <f>Table2[[#This Row],[Date]]</f>
        <v>45842</v>
      </c>
      <c r="D21" s="115" t="s">
        <v>1</v>
      </c>
      <c r="E21" s="116" t="s">
        <v>1</v>
      </c>
      <c r="F21" s="116" t="s">
        <v>1</v>
      </c>
      <c r="G21" s="118" t="s">
        <v>40</v>
      </c>
      <c r="H21" s="94"/>
    </row>
    <row r="22" spans="1:8" ht="18" customHeight="1" x14ac:dyDescent="0.2">
      <c r="A22" s="49">
        <v>18</v>
      </c>
      <c r="B22" s="93">
        <v>45843</v>
      </c>
      <c r="C22" s="111">
        <f>Table2[[#This Row],[Date]]</f>
        <v>45843</v>
      </c>
      <c r="D22" s="117" t="s">
        <v>41</v>
      </c>
      <c r="E22" s="116">
        <v>0.29166666666666669</v>
      </c>
      <c r="F22" s="116">
        <v>0.58333333333333337</v>
      </c>
      <c r="G22" s="118" t="s">
        <v>55</v>
      </c>
      <c r="H22" s="110"/>
    </row>
    <row r="23" spans="1:8" ht="18" customHeight="1" x14ac:dyDescent="0.2">
      <c r="A23" s="110">
        <v>19</v>
      </c>
      <c r="B23" s="93">
        <v>45844</v>
      </c>
      <c r="C23" s="111">
        <f>Table2[[#This Row],[Date]]</f>
        <v>45844</v>
      </c>
      <c r="D23" s="112" t="s">
        <v>11</v>
      </c>
      <c r="E23" s="116">
        <v>0.54166666666666663</v>
      </c>
      <c r="F23" s="116">
        <v>0.95833333333333337</v>
      </c>
      <c r="G23" s="118" t="s">
        <v>56</v>
      </c>
      <c r="H23" s="110"/>
    </row>
    <row r="24" spans="1:8" ht="18" customHeight="1" x14ac:dyDescent="0.2">
      <c r="A24" s="49">
        <v>20</v>
      </c>
      <c r="B24" s="93">
        <v>45845</v>
      </c>
      <c r="C24" s="111">
        <f>Table2[[#This Row],[Date]]</f>
        <v>45845</v>
      </c>
      <c r="D24" s="115" t="s">
        <v>1</v>
      </c>
      <c r="E24" s="116" t="s">
        <v>1</v>
      </c>
      <c r="F24" s="116" t="s">
        <v>1</v>
      </c>
      <c r="G24" s="49" t="s">
        <v>40</v>
      </c>
      <c r="H24" s="94"/>
    </row>
    <row r="25" spans="1:8" ht="18" customHeight="1" x14ac:dyDescent="0.2">
      <c r="A25" s="49" t="s">
        <v>1</v>
      </c>
      <c r="B25" s="93">
        <v>45846</v>
      </c>
      <c r="C25" s="47">
        <f>Table2[[#This Row],[Date]]</f>
        <v>45846</v>
      </c>
      <c r="D25" s="48" t="s">
        <v>11</v>
      </c>
      <c r="E25" s="131">
        <v>0.33333333333333331</v>
      </c>
      <c r="F25" s="113">
        <v>0.75</v>
      </c>
      <c r="G25" s="46" t="s">
        <v>42</v>
      </c>
      <c r="H25" s="46"/>
    </row>
    <row r="26" spans="1:8" ht="20.100000000000001" customHeight="1" x14ac:dyDescent="0.25"/>
    <row r="27" spans="1:8" ht="20.100000000000001" customHeight="1" x14ac:dyDescent="0.25"/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</sheetData>
  <mergeCells count="2">
    <mergeCell ref="A1:H1"/>
    <mergeCell ref="A2:H2"/>
  </mergeCells>
  <pageMargins left="0.32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M22"/>
  <sheetViews>
    <sheetView tabSelected="1" zoomScale="85" zoomScaleNormal="85" workbookViewId="0">
      <selection activeCell="L14" sqref="L14"/>
    </sheetView>
  </sheetViews>
  <sheetFormatPr defaultColWidth="8.85546875" defaultRowHeight="12.75" x14ac:dyDescent="0.2"/>
  <cols>
    <col min="1" max="1" width="6.140625" style="84" customWidth="1"/>
    <col min="2" max="2" width="13.42578125" style="84" customWidth="1"/>
    <col min="3" max="3" width="8.28515625" style="84" customWidth="1"/>
    <col min="4" max="4" width="10.140625" style="85" customWidth="1"/>
    <col min="5" max="5" width="9.28515625" style="84" bestFit="1" customWidth="1"/>
    <col min="6" max="6" width="9.140625" style="84"/>
    <col min="7" max="7" width="18.85546875" style="86" customWidth="1"/>
    <col min="8" max="10" width="26.7109375" style="3" customWidth="1"/>
  </cols>
  <sheetData>
    <row r="1" spans="1:13" ht="35.25" customHeight="1" x14ac:dyDescent="0.2">
      <c r="A1" s="71" t="s">
        <v>27</v>
      </c>
      <c r="B1" s="71" t="s">
        <v>2</v>
      </c>
      <c r="C1" s="72" t="s">
        <v>3</v>
      </c>
      <c r="D1" s="73" t="s">
        <v>22</v>
      </c>
      <c r="E1" s="73" t="s">
        <v>5</v>
      </c>
      <c r="F1" s="73" t="s">
        <v>6</v>
      </c>
      <c r="G1" s="73" t="s">
        <v>23</v>
      </c>
      <c r="H1" s="19" t="s">
        <v>24</v>
      </c>
      <c r="I1" s="19" t="s">
        <v>25</v>
      </c>
      <c r="J1" s="19" t="s">
        <v>26</v>
      </c>
    </row>
    <row r="2" spans="1:13" s="4" customFormat="1" ht="57" customHeight="1" x14ac:dyDescent="0.2">
      <c r="A2" s="74">
        <f>Schedule!A5</f>
        <v>1</v>
      </c>
      <c r="B2" s="75">
        <f>Schedule!B5</f>
        <v>45826</v>
      </c>
      <c r="C2" s="76">
        <f>Schedule!C5</f>
        <v>45826</v>
      </c>
      <c r="D2" s="77" t="str">
        <f>Schedule!D5</f>
        <v>B</v>
      </c>
      <c r="E2" s="78">
        <f>Schedule!E5</f>
        <v>0.33333333333333331</v>
      </c>
      <c r="F2" s="78">
        <f>Schedule!F5</f>
        <v>0.79166666666666663</v>
      </c>
      <c r="G2" s="75" t="str">
        <f>Schedule!G5</f>
        <v>BREMERHAVEN</v>
      </c>
      <c r="H2" s="129" t="s">
        <v>180</v>
      </c>
      <c r="I2" s="105"/>
      <c r="J2" s="122" t="s">
        <v>186</v>
      </c>
      <c r="M2" s="133"/>
    </row>
    <row r="3" spans="1:13" ht="48" customHeight="1" x14ac:dyDescent="0.2">
      <c r="A3" s="79">
        <f>Schedule!A6</f>
        <v>2</v>
      </c>
      <c r="B3" s="80">
        <f>Schedule!B6</f>
        <v>45827</v>
      </c>
      <c r="C3" s="81">
        <f>Schedule!C6</f>
        <v>45827</v>
      </c>
      <c r="D3" s="82" t="str">
        <f>Schedule!D6</f>
        <v>-</v>
      </c>
      <c r="E3" s="83" t="str">
        <f>Schedule!E6</f>
        <v>-</v>
      </c>
      <c r="F3" s="83" t="str">
        <f>Schedule!F6</f>
        <v>-</v>
      </c>
      <c r="G3" s="80" t="str">
        <f>Schedule!G6</f>
        <v>At sea</v>
      </c>
      <c r="H3" s="122" t="s">
        <v>165</v>
      </c>
      <c r="I3" s="105"/>
      <c r="J3" s="129" t="s">
        <v>181</v>
      </c>
      <c r="M3" s="134"/>
    </row>
    <row r="4" spans="1:13" ht="30" customHeight="1" x14ac:dyDescent="0.2">
      <c r="A4" s="79">
        <f>Schedule!A7</f>
        <v>3</v>
      </c>
      <c r="B4" s="80">
        <f>Schedule!B7</f>
        <v>45828</v>
      </c>
      <c r="C4" s="81">
        <f>Schedule!C7</f>
        <v>45828</v>
      </c>
      <c r="D4" s="82" t="str">
        <f>Schedule!D7</f>
        <v>-</v>
      </c>
      <c r="E4" s="83" t="str">
        <f>Schedule!E7</f>
        <v>-</v>
      </c>
      <c r="F4" s="83" t="str">
        <f>Schedule!F7</f>
        <v>-</v>
      </c>
      <c r="G4" s="80" t="str">
        <f>Schedule!G7</f>
        <v>At sea</v>
      </c>
      <c r="H4" s="105"/>
      <c r="I4" s="105"/>
      <c r="J4" s="129"/>
      <c r="M4" s="134"/>
    </row>
    <row r="5" spans="1:13" ht="30" customHeight="1" x14ac:dyDescent="0.2">
      <c r="A5" s="79">
        <f>Schedule!A8</f>
        <v>4</v>
      </c>
      <c r="B5" s="80">
        <f>Schedule!B8</f>
        <v>45829</v>
      </c>
      <c r="C5" s="81">
        <f>Schedule!C8</f>
        <v>45829</v>
      </c>
      <c r="D5" s="82" t="str">
        <f>Schedule!D8</f>
        <v>-</v>
      </c>
      <c r="E5" s="83" t="str">
        <f>Schedule!E8</f>
        <v>-</v>
      </c>
      <c r="F5" s="83" t="str">
        <f>Schedule!F8</f>
        <v>-</v>
      </c>
      <c r="G5" s="80" t="str">
        <f>Schedule!G8</f>
        <v>At sea</v>
      </c>
      <c r="H5" s="122" t="s">
        <v>185</v>
      </c>
      <c r="I5" s="105"/>
      <c r="J5" s="129" t="s">
        <v>166</v>
      </c>
      <c r="M5" s="134"/>
    </row>
    <row r="6" spans="1:13" ht="30" customHeight="1" x14ac:dyDescent="0.2">
      <c r="A6" s="79">
        <f>Schedule!A9</f>
        <v>5</v>
      </c>
      <c r="B6" s="80">
        <f>Schedule!B9</f>
        <v>45830</v>
      </c>
      <c r="C6" s="81">
        <f>Schedule!C9</f>
        <v>45830</v>
      </c>
      <c r="D6" s="82" t="str">
        <f>Schedule!D9</f>
        <v>B</v>
      </c>
      <c r="E6" s="83">
        <f>Schedule!E9</f>
        <v>0.33333333333333331</v>
      </c>
      <c r="F6" s="83">
        <f>Schedule!F9</f>
        <v>0.91666666666666663</v>
      </c>
      <c r="G6" s="80" t="str">
        <f>Schedule!G9</f>
        <v>Reykjavik / Island</v>
      </c>
      <c r="H6" s="106"/>
      <c r="I6" s="122" t="s">
        <v>157</v>
      </c>
      <c r="J6" s="105"/>
    </row>
    <row r="7" spans="1:13" ht="30" customHeight="1" x14ac:dyDescent="0.2">
      <c r="A7" s="79">
        <f>Schedule!A10</f>
        <v>6</v>
      </c>
      <c r="B7" s="80">
        <f>Schedule!B10</f>
        <v>45831</v>
      </c>
      <c r="C7" s="81">
        <f>Schedule!C10</f>
        <v>45831</v>
      </c>
      <c r="D7" s="82" t="str">
        <f>Schedule!D10</f>
        <v>B</v>
      </c>
      <c r="E7" s="83">
        <f>Schedule!E10</f>
        <v>0.33333333333333331</v>
      </c>
      <c r="F7" s="83">
        <f>Schedule!F10</f>
        <v>0.75</v>
      </c>
      <c r="G7" s="80" t="str">
        <f>Schedule!G10</f>
        <v>Grundarfjörður / Island ®</v>
      </c>
      <c r="H7" s="107"/>
      <c r="I7" s="105"/>
      <c r="J7" s="108"/>
    </row>
    <row r="8" spans="1:13" ht="63" customHeight="1" x14ac:dyDescent="0.2">
      <c r="A8" s="79">
        <f>Schedule!A11</f>
        <v>7</v>
      </c>
      <c r="B8" s="80">
        <f>Schedule!B11</f>
        <v>45832</v>
      </c>
      <c r="C8" s="81">
        <f>Schedule!C11</f>
        <v>45832</v>
      </c>
      <c r="D8" s="82" t="str">
        <f>Schedule!D11</f>
        <v>B</v>
      </c>
      <c r="E8" s="83">
        <f>Schedule!E11</f>
        <v>0.33333333333333331</v>
      </c>
      <c r="F8" s="83">
        <f>Schedule!F11</f>
        <v>0.70833333333333337</v>
      </c>
      <c r="G8" s="80" t="str">
        <f>Schedule!G11</f>
        <v>Ísafjörður / Island ®</v>
      </c>
      <c r="H8" s="121" t="s">
        <v>182</v>
      </c>
      <c r="I8" s="105"/>
      <c r="J8" s="105" t="s">
        <v>184</v>
      </c>
    </row>
    <row r="9" spans="1:13" ht="30" customHeight="1" x14ac:dyDescent="0.2">
      <c r="A9" s="79">
        <f>Schedule!A12</f>
        <v>8</v>
      </c>
      <c r="B9" s="80">
        <f>Schedule!B12</f>
        <v>45833</v>
      </c>
      <c r="C9" s="81">
        <f>Schedule!C12</f>
        <v>45833</v>
      </c>
      <c r="D9" s="82" t="str">
        <f>Schedule!D12</f>
        <v>B</v>
      </c>
      <c r="E9" s="83">
        <f>Schedule!E12</f>
        <v>0.375</v>
      </c>
      <c r="F9" s="135">
        <f>Schedule!F12</f>
        <v>0.77083333333333337</v>
      </c>
      <c r="G9" s="80" t="str">
        <f>Schedule!G12</f>
        <v>Akureyri / Island</v>
      </c>
      <c r="H9" s="107"/>
      <c r="I9" s="105"/>
      <c r="J9" s="105"/>
    </row>
    <row r="10" spans="1:13" ht="30" customHeight="1" x14ac:dyDescent="0.2">
      <c r="A10" s="79">
        <f>Schedule!A13</f>
        <v>9</v>
      </c>
      <c r="B10" s="80">
        <f>Schedule!B13</f>
        <v>45834</v>
      </c>
      <c r="C10" s="81">
        <f>Schedule!C13</f>
        <v>45834</v>
      </c>
      <c r="D10" s="82" t="str">
        <f>Schedule!D13</f>
        <v>-</v>
      </c>
      <c r="E10" s="83" t="str">
        <f>Schedule!E13</f>
        <v>-</v>
      </c>
      <c r="F10" s="83" t="str">
        <f>Schedule!F13</f>
        <v>-</v>
      </c>
      <c r="G10" s="80" t="str">
        <f>Schedule!G13</f>
        <v>At sea</v>
      </c>
      <c r="H10" s="105"/>
      <c r="I10" s="105"/>
      <c r="J10" s="105"/>
    </row>
    <row r="11" spans="1:13" ht="30" customHeight="1" x14ac:dyDescent="0.2">
      <c r="A11" s="79">
        <f>Schedule!A14</f>
        <v>10</v>
      </c>
      <c r="B11" s="80">
        <f>Schedule!B14</f>
        <v>45835</v>
      </c>
      <c r="C11" s="81">
        <f>Schedule!C14</f>
        <v>45835</v>
      </c>
      <c r="D11" s="82" t="str">
        <f>Schedule!D14</f>
        <v>-</v>
      </c>
      <c r="E11" s="83" t="str">
        <f>Schedule!E14</f>
        <v>-</v>
      </c>
      <c r="F11" s="83" t="str">
        <f>Schedule!F14</f>
        <v>-</v>
      </c>
      <c r="G11" s="80" t="str">
        <f>Schedule!G14</f>
        <v>At sea</v>
      </c>
      <c r="H11" s="107"/>
      <c r="I11" s="105"/>
      <c r="J11" s="105"/>
    </row>
    <row r="12" spans="1:13" ht="30" customHeight="1" x14ac:dyDescent="0.2">
      <c r="A12" s="79">
        <f>Schedule!A15</f>
        <v>11</v>
      </c>
      <c r="B12" s="80">
        <f>Schedule!B15</f>
        <v>45836</v>
      </c>
      <c r="C12" s="81">
        <f>Schedule!C15</f>
        <v>45836</v>
      </c>
      <c r="D12" s="82" t="str">
        <f>Schedule!D15</f>
        <v>-</v>
      </c>
      <c r="E12" s="83" t="str">
        <f>Schedule!E15</f>
        <v>-</v>
      </c>
      <c r="F12" s="83" t="str">
        <f>Schedule!F15</f>
        <v>-</v>
      </c>
      <c r="G12" s="80" t="str">
        <f>Schedule!G15</f>
        <v>At sea</v>
      </c>
      <c r="H12" s="107"/>
      <c r="I12" s="105"/>
      <c r="J12" s="105"/>
    </row>
    <row r="13" spans="1:13" ht="30" customHeight="1" x14ac:dyDescent="0.2">
      <c r="A13" s="79">
        <f>Schedule!A16</f>
        <v>12</v>
      </c>
      <c r="B13" s="80">
        <f>Schedule!B16</f>
        <v>45837</v>
      </c>
      <c r="C13" s="81">
        <f>Schedule!C16</f>
        <v>45837</v>
      </c>
      <c r="D13" s="82" t="str">
        <f>Schedule!D16</f>
        <v>B</v>
      </c>
      <c r="E13" s="83">
        <f>Schedule!E16</f>
        <v>0.375</v>
      </c>
      <c r="F13" s="83">
        <f>Schedule!F16</f>
        <v>0.83333333333333337</v>
      </c>
      <c r="G13" s="80" t="str">
        <f>Schedule!G16</f>
        <v>Longyearbyen / Spitzbergen / Norwegen</v>
      </c>
      <c r="H13" s="121" t="s">
        <v>187</v>
      </c>
      <c r="I13" s="107"/>
      <c r="J13" s="105"/>
    </row>
    <row r="14" spans="1:13" ht="30" customHeight="1" x14ac:dyDescent="0.2">
      <c r="A14" s="79">
        <f>Schedule!A17</f>
        <v>13</v>
      </c>
      <c r="B14" s="80">
        <f>Schedule!B17</f>
        <v>45838</v>
      </c>
      <c r="C14" s="81">
        <f>Schedule!C17</f>
        <v>45838</v>
      </c>
      <c r="D14" s="82" t="str">
        <f>Schedule!D17</f>
        <v>-</v>
      </c>
      <c r="E14" s="83" t="str">
        <f>Schedule!E17</f>
        <v>-</v>
      </c>
      <c r="F14" s="83" t="str">
        <f>Schedule!F17</f>
        <v>-</v>
      </c>
      <c r="G14" s="80" t="str">
        <f>Schedule!G17</f>
        <v>At sea</v>
      </c>
      <c r="H14" s="107"/>
      <c r="I14" s="107"/>
      <c r="J14" s="105"/>
    </row>
    <row r="15" spans="1:13" ht="30" customHeight="1" x14ac:dyDescent="0.2">
      <c r="A15" s="79">
        <f>Schedule!A18</f>
        <v>14</v>
      </c>
      <c r="B15" s="80">
        <f>Schedule!B18</f>
        <v>45839</v>
      </c>
      <c r="C15" s="81">
        <f>Schedule!C18</f>
        <v>45839</v>
      </c>
      <c r="D15" s="82" t="str">
        <f>Schedule!D18</f>
        <v>B</v>
      </c>
      <c r="E15" s="83">
        <f>Schedule!E18</f>
        <v>0.54166666666666663</v>
      </c>
      <c r="F15" s="83">
        <f>Schedule!F18</f>
        <v>0.95833333333333337</v>
      </c>
      <c r="G15" s="80" t="str">
        <f>Schedule!G18</f>
        <v>Honningsvåg / Nordkap / Norwegen</v>
      </c>
      <c r="H15" s="107"/>
      <c r="I15" s="107"/>
      <c r="J15" s="105"/>
    </row>
    <row r="16" spans="1:13" ht="30" customHeight="1" x14ac:dyDescent="0.2">
      <c r="A16" s="79">
        <f>Schedule!A19</f>
        <v>15</v>
      </c>
      <c r="B16" s="80">
        <f>Schedule!B19</f>
        <v>45840</v>
      </c>
      <c r="C16" s="81">
        <f>Schedule!C19</f>
        <v>45840</v>
      </c>
      <c r="D16" s="82" t="str">
        <f>Schedule!D19</f>
        <v>B</v>
      </c>
      <c r="E16" s="83">
        <f>Schedule!E19</f>
        <v>0.54166666666666663</v>
      </c>
      <c r="F16" s="83">
        <f>Schedule!F19</f>
        <v>0.83333333333333337</v>
      </c>
      <c r="G16" s="80" t="str">
        <f>Schedule!G19</f>
        <v>Tromsø / Norwegen</v>
      </c>
      <c r="H16" s="107"/>
      <c r="I16" s="107"/>
      <c r="J16" s="105"/>
    </row>
    <row r="17" spans="1:10" ht="30" customHeight="1" x14ac:dyDescent="0.2">
      <c r="A17" s="79">
        <f>Schedule!A20</f>
        <v>16</v>
      </c>
      <c r="B17" s="80">
        <f>Schedule!B20</f>
        <v>45841</v>
      </c>
      <c r="C17" s="81">
        <f>Schedule!C20</f>
        <v>45841</v>
      </c>
      <c r="D17" s="120" t="str">
        <f>Schedule!D20</f>
        <v>A</v>
      </c>
      <c r="E17" s="83">
        <f>Schedule!E20</f>
        <v>0.375</v>
      </c>
      <c r="F17" s="83">
        <f>Schedule!F20</f>
        <v>0.75</v>
      </c>
      <c r="G17" s="80" t="str">
        <f>Schedule!G20</f>
        <v>Svolvær / Lofoten / Norwegen ®</v>
      </c>
      <c r="H17" s="107"/>
      <c r="I17" s="107"/>
      <c r="J17" s="105"/>
    </row>
    <row r="18" spans="1:10" ht="30" customHeight="1" x14ac:dyDescent="0.2">
      <c r="A18" s="79">
        <f>Schedule!A21</f>
        <v>17</v>
      </c>
      <c r="B18" s="80">
        <f>Schedule!B21</f>
        <v>45842</v>
      </c>
      <c r="C18" s="81">
        <f>Schedule!C21</f>
        <v>45842</v>
      </c>
      <c r="D18" s="82" t="str">
        <f>Schedule!D21</f>
        <v>-</v>
      </c>
      <c r="E18" s="83" t="str">
        <f>Schedule!E21</f>
        <v>-</v>
      </c>
      <c r="F18" s="83" t="str">
        <f>Schedule!F21</f>
        <v>-</v>
      </c>
      <c r="G18" s="80" t="str">
        <f>Schedule!G21</f>
        <v>At sea</v>
      </c>
      <c r="H18" s="121" t="s">
        <v>43</v>
      </c>
      <c r="I18" s="107"/>
      <c r="J18" s="105"/>
    </row>
    <row r="19" spans="1:10" ht="30" customHeight="1" x14ac:dyDescent="0.2">
      <c r="A19" s="79">
        <f>Schedule!A22</f>
        <v>18</v>
      </c>
      <c r="B19" s="80">
        <f>Schedule!B22</f>
        <v>45843</v>
      </c>
      <c r="C19" s="81">
        <f>Schedule!C22</f>
        <v>45843</v>
      </c>
      <c r="D19" s="120" t="str">
        <f>Schedule!D22</f>
        <v>A</v>
      </c>
      <c r="E19" s="83">
        <f>Schedule!E22</f>
        <v>0.29166666666666669</v>
      </c>
      <c r="F19" s="83">
        <f>Schedule!F22</f>
        <v>0.58333333333333337</v>
      </c>
      <c r="G19" s="80" t="str">
        <f>Schedule!G22</f>
        <v>Geiranger / Norwegen ®</v>
      </c>
      <c r="H19" s="121"/>
      <c r="I19" s="107"/>
      <c r="J19" s="105"/>
    </row>
    <row r="20" spans="1:10" ht="46.5" customHeight="1" x14ac:dyDescent="0.2">
      <c r="A20" s="79">
        <f>Schedule!A23</f>
        <v>19</v>
      </c>
      <c r="B20" s="80">
        <f>Schedule!B23</f>
        <v>45844</v>
      </c>
      <c r="C20" s="81">
        <f>Schedule!C23</f>
        <v>45844</v>
      </c>
      <c r="D20" s="82" t="str">
        <f>Schedule!D23</f>
        <v>B</v>
      </c>
      <c r="E20" s="83">
        <f>Schedule!E23</f>
        <v>0.54166666666666663</v>
      </c>
      <c r="F20" s="83">
        <f>Schedule!F23</f>
        <v>0.95833333333333337</v>
      </c>
      <c r="G20" s="80" t="str">
        <f>Schedule!G23</f>
        <v>Stavanger / Norwegen</v>
      </c>
      <c r="H20" s="121" t="s">
        <v>183</v>
      </c>
      <c r="I20" s="107"/>
      <c r="J20" s="105"/>
    </row>
    <row r="21" spans="1:10" ht="30" customHeight="1" x14ac:dyDescent="0.2">
      <c r="A21" s="79">
        <f>Schedule!A24</f>
        <v>20</v>
      </c>
      <c r="B21" s="80">
        <f>Schedule!B24</f>
        <v>45845</v>
      </c>
      <c r="C21" s="81">
        <f>Schedule!C24</f>
        <v>45845</v>
      </c>
      <c r="D21" s="82" t="str">
        <f>Schedule!D24</f>
        <v>-</v>
      </c>
      <c r="E21" s="83" t="str">
        <f>Schedule!E24</f>
        <v>-</v>
      </c>
      <c r="F21" s="83" t="str">
        <f>Schedule!F24</f>
        <v>-</v>
      </c>
      <c r="G21" s="80" t="str">
        <f>Schedule!G24</f>
        <v>At sea</v>
      </c>
      <c r="H21" s="121"/>
      <c r="I21" s="121" t="s">
        <v>44</v>
      </c>
      <c r="J21" s="105"/>
    </row>
    <row r="22" spans="1:10" s="4" customFormat="1" ht="30" customHeight="1" x14ac:dyDescent="0.2">
      <c r="A22" s="74" t="str">
        <f>Schedule!A25</f>
        <v>-</v>
      </c>
      <c r="B22" s="75">
        <f>Schedule!B25</f>
        <v>45846</v>
      </c>
      <c r="C22" s="76">
        <f>Schedule!C25</f>
        <v>45846</v>
      </c>
      <c r="D22" s="77" t="str">
        <f>Schedule!D25</f>
        <v>B</v>
      </c>
      <c r="E22" s="78">
        <f>Schedule!E25</f>
        <v>0.33333333333333331</v>
      </c>
      <c r="F22" s="78">
        <f>Schedule!F25</f>
        <v>0.75</v>
      </c>
      <c r="G22" s="75" t="str">
        <f>Schedule!G25</f>
        <v>BREMERHAVEN</v>
      </c>
      <c r="H22" s="109"/>
      <c r="I22" s="51"/>
      <c r="J22" s="108"/>
    </row>
  </sheetData>
  <sheetProtection formatColumns="0" formatRows="0" selectLockedCells="1" sort="0" autoFilter="0"/>
  <protectedRanges>
    <protectedRange sqref="I14 H5:J8 H2 H3:I4 J2:J4 I9:J10 H10:H11" name="Range1"/>
    <protectedRange sqref="I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56"/>
  <sheetViews>
    <sheetView zoomScaleNormal="100" workbookViewId="0">
      <selection activeCell="W10" sqref="W10"/>
    </sheetView>
  </sheetViews>
  <sheetFormatPr defaultColWidth="11.42578125" defaultRowHeight="12.75" x14ac:dyDescent="0.2"/>
  <cols>
    <col min="1" max="1" width="3.28515625" style="66" customWidth="1"/>
    <col min="2" max="2" width="10.140625" style="67" bestFit="1" customWidth="1"/>
    <col min="3" max="3" width="5.85546875" style="67" customWidth="1"/>
    <col min="4" max="4" width="4.5703125" style="68" customWidth="1"/>
    <col min="5" max="5" width="7.140625" style="69" bestFit="1" customWidth="1"/>
    <col min="6" max="6" width="7.140625" style="70" bestFit="1" customWidth="1"/>
    <col min="7" max="7" width="17.140625" style="70" bestFit="1" customWidth="1"/>
    <col min="8" max="8" width="7.7109375" style="6" bestFit="1" customWidth="1"/>
    <col min="9" max="9" width="44.140625" style="6" customWidth="1"/>
    <col min="10" max="10" width="6.7109375" style="6" customWidth="1"/>
    <col min="11" max="11" width="6.7109375" style="13" customWidth="1"/>
    <col min="12" max="12" width="6.7109375" style="20" customWidth="1"/>
    <col min="13" max="14" width="6.7109375" style="8" customWidth="1"/>
    <col min="15" max="15" width="6.7109375" style="16" customWidth="1"/>
    <col min="16" max="19" width="6.7109375" style="7" customWidth="1"/>
    <col min="20" max="20" width="20.5703125" style="7" customWidth="1"/>
    <col min="21" max="21" width="6.7109375" style="15" customWidth="1"/>
    <col min="22" max="22" width="22.42578125" style="6" customWidth="1"/>
    <col min="23" max="23" width="22.28515625" style="6" customWidth="1"/>
    <col min="24" max="16384" width="11.42578125" style="6"/>
  </cols>
  <sheetData>
    <row r="1" spans="1:42" s="31" customFormat="1" ht="24" customHeight="1" x14ac:dyDescent="0.2">
      <c r="A1" s="56" t="s">
        <v>27</v>
      </c>
      <c r="B1" s="56" t="s">
        <v>2</v>
      </c>
      <c r="C1" s="57" t="s">
        <v>3</v>
      </c>
      <c r="D1" s="58" t="s">
        <v>4</v>
      </c>
      <c r="E1" s="59" t="s">
        <v>5</v>
      </c>
      <c r="F1" s="59" t="s">
        <v>6</v>
      </c>
      <c r="G1" s="60" t="s">
        <v>23</v>
      </c>
      <c r="H1" s="21" t="s">
        <v>8</v>
      </c>
      <c r="I1" s="21" t="s">
        <v>0</v>
      </c>
      <c r="J1" s="22" t="s">
        <v>21</v>
      </c>
      <c r="K1" s="23" t="s">
        <v>10</v>
      </c>
      <c r="L1" s="24" t="s">
        <v>12</v>
      </c>
      <c r="M1" s="24" t="s">
        <v>13</v>
      </c>
      <c r="N1" s="25" t="s">
        <v>9</v>
      </c>
      <c r="O1" s="26" t="s">
        <v>14</v>
      </c>
      <c r="P1" s="26" t="s">
        <v>15</v>
      </c>
      <c r="Q1" s="26" t="s">
        <v>16</v>
      </c>
      <c r="R1" s="26" t="s">
        <v>28</v>
      </c>
      <c r="S1" s="27" t="s">
        <v>17</v>
      </c>
      <c r="T1" s="28" t="s">
        <v>18</v>
      </c>
      <c r="U1" s="29" t="s">
        <v>19</v>
      </c>
      <c r="V1" s="28" t="s">
        <v>20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pans="1:42" ht="24.95" customHeight="1" x14ac:dyDescent="0.2">
      <c r="A2" s="90">
        <f>Schedule!A$9</f>
        <v>5</v>
      </c>
      <c r="B2" s="61">
        <f>Schedule!B$9</f>
        <v>45830</v>
      </c>
      <c r="C2" s="62">
        <f>Schedule!C$9</f>
        <v>45830</v>
      </c>
      <c r="D2" s="61" t="str">
        <f>Schedule!D$9</f>
        <v>B</v>
      </c>
      <c r="E2" s="63">
        <f>Schedule!E$9</f>
        <v>0.33333333333333331</v>
      </c>
      <c r="F2" s="63">
        <f>Schedule!F$9</f>
        <v>0.91666666666666663</v>
      </c>
      <c r="G2" s="61" t="str">
        <f>Schedule!G$9</f>
        <v>Reykjavik / Island</v>
      </c>
      <c r="H2" s="40" t="s">
        <v>109</v>
      </c>
      <c r="I2" s="39" t="s">
        <v>63</v>
      </c>
      <c r="J2" s="91">
        <v>185</v>
      </c>
      <c r="K2" s="95">
        <v>0.35416666666666669</v>
      </c>
      <c r="L2" s="36">
        <f>Table1[[#This Row],[Depart]]+Table1[[#This Row],[Dur''n]]</f>
        <v>0.6875</v>
      </c>
      <c r="M2" s="36">
        <v>0.33333333333333331</v>
      </c>
      <c r="N2" s="52">
        <v>223</v>
      </c>
      <c r="O2" s="54"/>
      <c r="P2" s="37"/>
      <c r="Q2" s="37"/>
      <c r="R2" s="92">
        <v>250</v>
      </c>
      <c r="S2" s="37" t="s">
        <v>107</v>
      </c>
      <c r="T2" s="41"/>
      <c r="U2" s="41"/>
      <c r="V2" s="39"/>
    </row>
    <row r="3" spans="1:42" ht="24.95" customHeight="1" x14ac:dyDescent="0.2">
      <c r="A3" s="90">
        <f>Schedule!A$9</f>
        <v>5</v>
      </c>
      <c r="B3" s="61">
        <f>Schedule!B$9</f>
        <v>45830</v>
      </c>
      <c r="C3" s="62">
        <f>Schedule!C$9</f>
        <v>45830</v>
      </c>
      <c r="D3" s="61" t="str">
        <f>Schedule!D$9</f>
        <v>B</v>
      </c>
      <c r="E3" s="63">
        <f>Schedule!E$9</f>
        <v>0.33333333333333331</v>
      </c>
      <c r="F3" s="63">
        <f>Schedule!F$9</f>
        <v>0.91666666666666663</v>
      </c>
      <c r="G3" s="61" t="str">
        <f>Schedule!G$9</f>
        <v>Reykjavik / Island</v>
      </c>
      <c r="H3" s="40" t="s">
        <v>114</v>
      </c>
      <c r="I3" s="39" t="s">
        <v>64</v>
      </c>
      <c r="J3" s="91">
        <v>49</v>
      </c>
      <c r="K3" s="95">
        <v>0.5625</v>
      </c>
      <c r="L3" s="36">
        <f>Table1[[#This Row],[Depart]]+Table1[[#This Row],[Dur''n]]</f>
        <v>0.64583333333333337</v>
      </c>
      <c r="M3" s="36">
        <v>8.3333333333333329E-2</v>
      </c>
      <c r="N3" s="52">
        <v>59</v>
      </c>
      <c r="O3" s="54"/>
      <c r="P3" s="37"/>
      <c r="Q3" s="37"/>
      <c r="R3" s="92">
        <v>100</v>
      </c>
      <c r="S3" s="37"/>
      <c r="T3" s="41"/>
      <c r="U3" s="41"/>
      <c r="V3" s="39"/>
    </row>
    <row r="4" spans="1:42" ht="24.95" customHeight="1" x14ac:dyDescent="0.2">
      <c r="A4" s="90">
        <f>Schedule!A$9</f>
        <v>5</v>
      </c>
      <c r="B4" s="61">
        <f>Schedule!B$9</f>
        <v>45830</v>
      </c>
      <c r="C4" s="62">
        <f>Schedule!C$9</f>
        <v>45830</v>
      </c>
      <c r="D4" s="61" t="str">
        <f>Schedule!D$9</f>
        <v>B</v>
      </c>
      <c r="E4" s="63">
        <f>Schedule!E$9</f>
        <v>0.33333333333333331</v>
      </c>
      <c r="F4" s="63">
        <f>Schedule!F$9</f>
        <v>0.91666666666666663</v>
      </c>
      <c r="G4" s="61" t="str">
        <f>Schedule!G$9</f>
        <v>Reykjavik / Island</v>
      </c>
      <c r="H4" s="40" t="s">
        <v>115</v>
      </c>
      <c r="I4" s="39" t="s">
        <v>65</v>
      </c>
      <c r="J4" s="91">
        <v>199</v>
      </c>
      <c r="K4" s="95">
        <v>0.5625</v>
      </c>
      <c r="L4" s="36">
        <f>Table1[[#This Row],[Depart]]+Table1[[#This Row],[Dur''n]]</f>
        <v>0.72916666666666663</v>
      </c>
      <c r="M4" s="36">
        <v>0.16666666666666666</v>
      </c>
      <c r="N4" s="52">
        <v>11</v>
      </c>
      <c r="O4" s="54"/>
      <c r="P4" s="37"/>
      <c r="Q4" s="37"/>
      <c r="R4" s="38">
        <v>50</v>
      </c>
      <c r="S4" s="37"/>
      <c r="T4" s="41" t="s">
        <v>108</v>
      </c>
      <c r="U4" s="41"/>
      <c r="V4" s="39"/>
    </row>
    <row r="5" spans="1:42" ht="24.95" customHeight="1" x14ac:dyDescent="0.2">
      <c r="A5" s="90">
        <f>Schedule!A$9</f>
        <v>5</v>
      </c>
      <c r="B5" s="61">
        <f>Schedule!B$9</f>
        <v>45830</v>
      </c>
      <c r="C5" s="62">
        <f>Schedule!C$9</f>
        <v>45830</v>
      </c>
      <c r="D5" s="61" t="str">
        <f>Schedule!D$9</f>
        <v>B</v>
      </c>
      <c r="E5" s="63">
        <f>Schedule!E$9</f>
        <v>0.33333333333333331</v>
      </c>
      <c r="F5" s="63">
        <f>Schedule!F$9</f>
        <v>0.91666666666666663</v>
      </c>
      <c r="G5" s="61" t="str">
        <f>Schedule!G$9</f>
        <v>Reykjavik / Island</v>
      </c>
      <c r="H5" s="40" t="s">
        <v>111</v>
      </c>
      <c r="I5" s="39" t="s">
        <v>66</v>
      </c>
      <c r="J5" s="91">
        <v>99</v>
      </c>
      <c r="K5" s="95">
        <v>0.36458333333333331</v>
      </c>
      <c r="L5" s="36">
        <f>Table1[[#This Row],[Depart]]+Table1[[#This Row],[Dur''n]]</f>
        <v>0.53125</v>
      </c>
      <c r="M5" s="36">
        <v>0.16666666666666666</v>
      </c>
      <c r="N5" s="52">
        <v>43</v>
      </c>
      <c r="O5" s="54"/>
      <c r="P5" s="37"/>
      <c r="Q5" s="37"/>
      <c r="R5" s="38">
        <v>100</v>
      </c>
      <c r="S5" s="37"/>
      <c r="T5" s="41"/>
      <c r="U5" s="41"/>
      <c r="V5" s="39"/>
    </row>
    <row r="6" spans="1:42" ht="24.95" customHeight="1" x14ac:dyDescent="0.2">
      <c r="A6" s="90">
        <f>Schedule!A$9</f>
        <v>5</v>
      </c>
      <c r="B6" s="61">
        <f>Schedule!B$9</f>
        <v>45830</v>
      </c>
      <c r="C6" s="62">
        <f>Schedule!C$9</f>
        <v>45830</v>
      </c>
      <c r="D6" s="61" t="str">
        <f>Schedule!D$9</f>
        <v>B</v>
      </c>
      <c r="E6" s="63">
        <f>Schedule!E$9</f>
        <v>0.33333333333333331</v>
      </c>
      <c r="F6" s="63">
        <f>Schedule!F$9</f>
        <v>0.91666666666666663</v>
      </c>
      <c r="G6" s="61" t="str">
        <f>Schedule!G$9</f>
        <v>Reykjavik / Island</v>
      </c>
      <c r="H6" s="40" t="s">
        <v>110</v>
      </c>
      <c r="I6" s="39" t="s">
        <v>67</v>
      </c>
      <c r="J6" s="91">
        <v>149</v>
      </c>
      <c r="K6" s="95">
        <v>0.35416666666666669</v>
      </c>
      <c r="L6" s="126">
        <f>Table1[[#This Row],[Depart]]+Table1[[#This Row],[Dur''n]]</f>
        <v>0.52083333333333337</v>
      </c>
      <c r="M6" s="127">
        <v>0.16666666666666666</v>
      </c>
      <c r="N6" s="52">
        <v>16</v>
      </c>
      <c r="O6" s="54"/>
      <c r="P6" s="37"/>
      <c r="Q6" s="37"/>
      <c r="R6" s="38">
        <v>100</v>
      </c>
      <c r="S6" s="37"/>
      <c r="T6" s="41"/>
      <c r="U6" s="128"/>
      <c r="V6" s="39"/>
    </row>
    <row r="7" spans="1:42" ht="24.95" customHeight="1" x14ac:dyDescent="0.2">
      <c r="A7" s="90">
        <f>Schedule!A$9</f>
        <v>5</v>
      </c>
      <c r="B7" s="61">
        <f>Schedule!B$9</f>
        <v>45830</v>
      </c>
      <c r="C7" s="62">
        <f>Schedule!C$9</f>
        <v>45830</v>
      </c>
      <c r="D7" s="61" t="str">
        <f>Schedule!D$9</f>
        <v>B</v>
      </c>
      <c r="E7" s="63">
        <f>Schedule!E$9</f>
        <v>0.33333333333333331</v>
      </c>
      <c r="F7" s="63">
        <f>Schedule!F$9</f>
        <v>0.91666666666666663</v>
      </c>
      <c r="G7" s="61" t="str">
        <f>Schedule!G$9</f>
        <v>Reykjavik / Island</v>
      </c>
      <c r="H7" s="40" t="s">
        <v>113</v>
      </c>
      <c r="I7" s="39" t="s">
        <v>68</v>
      </c>
      <c r="J7" s="91">
        <v>439</v>
      </c>
      <c r="K7" s="95">
        <v>0.375</v>
      </c>
      <c r="L7" s="126">
        <f>Table1[[#This Row],[Depart]]+Table1[[#This Row],[Dur''n]]</f>
        <v>0.77083333333333326</v>
      </c>
      <c r="M7" s="127">
        <v>0.39583333333333331</v>
      </c>
      <c r="N7" s="52">
        <v>24</v>
      </c>
      <c r="O7" s="54"/>
      <c r="P7" s="37"/>
      <c r="Q7" s="37"/>
      <c r="R7" s="38">
        <v>45</v>
      </c>
      <c r="S7" s="37" t="s">
        <v>107</v>
      </c>
      <c r="T7" s="41"/>
      <c r="U7" s="128"/>
      <c r="V7" s="39"/>
    </row>
    <row r="8" spans="1:42" ht="24.95" customHeight="1" x14ac:dyDescent="0.2">
      <c r="A8" s="90">
        <f>Schedule!A$9</f>
        <v>5</v>
      </c>
      <c r="B8" s="61">
        <f>Schedule!B$9</f>
        <v>45830</v>
      </c>
      <c r="C8" s="62">
        <f>Schedule!C$9</f>
        <v>45830</v>
      </c>
      <c r="D8" s="61" t="str">
        <f>Schedule!D$9</f>
        <v>B</v>
      </c>
      <c r="E8" s="63">
        <f>Schedule!E$9</f>
        <v>0.33333333333333331</v>
      </c>
      <c r="F8" s="63">
        <f>Schedule!F$9</f>
        <v>0.91666666666666663</v>
      </c>
      <c r="G8" s="61" t="str">
        <f>Schedule!G$9</f>
        <v>Reykjavik / Island</v>
      </c>
      <c r="H8" s="40" t="s">
        <v>112</v>
      </c>
      <c r="I8" s="39" t="s">
        <v>69</v>
      </c>
      <c r="J8" s="91">
        <v>239</v>
      </c>
      <c r="K8" s="95">
        <v>0.53125</v>
      </c>
      <c r="L8" s="126">
        <f>Table1[[#This Row],[Depart]]+Table1[[#This Row],[Dur''n]]</f>
        <v>0.69791666666666663</v>
      </c>
      <c r="M8" s="127">
        <v>0.16666666666666666</v>
      </c>
      <c r="N8" s="52">
        <v>7</v>
      </c>
      <c r="O8" s="54"/>
      <c r="P8" s="37"/>
      <c r="Q8" s="37"/>
      <c r="R8" s="38">
        <v>50</v>
      </c>
      <c r="S8" s="37"/>
      <c r="T8" s="41" t="s">
        <v>108</v>
      </c>
      <c r="U8" s="128"/>
      <c r="V8" s="39"/>
    </row>
    <row r="9" spans="1:42" ht="24.95" customHeight="1" x14ac:dyDescent="0.2">
      <c r="A9" s="90">
        <f>Schedule!A$10</f>
        <v>6</v>
      </c>
      <c r="B9" s="61">
        <f>Schedule!B$10</f>
        <v>45831</v>
      </c>
      <c r="C9" s="62">
        <f>Schedule!C$10</f>
        <v>45831</v>
      </c>
      <c r="D9" s="61" t="str">
        <f>Schedule!D$10</f>
        <v>B</v>
      </c>
      <c r="E9" s="63">
        <f>Schedule!E$10</f>
        <v>0.33333333333333331</v>
      </c>
      <c r="F9" s="63">
        <f>Schedule!F$10</f>
        <v>0.75</v>
      </c>
      <c r="G9" s="61" t="str">
        <f>Schedule!G$10</f>
        <v>Grundarfjörður / Island ®</v>
      </c>
      <c r="H9" s="40" t="s">
        <v>123</v>
      </c>
      <c r="I9" s="39" t="s">
        <v>117</v>
      </c>
      <c r="J9" s="91">
        <v>59</v>
      </c>
      <c r="K9" s="95">
        <v>0.36458333333333331</v>
      </c>
      <c r="L9" s="36">
        <f>Table1[[#This Row],[Depart]]+Table1[[#This Row],[Dur''n]]</f>
        <v>0.48958333333333331</v>
      </c>
      <c r="M9" s="36">
        <v>0.125</v>
      </c>
      <c r="N9" s="52">
        <v>49</v>
      </c>
      <c r="O9" s="54"/>
      <c r="P9" s="37"/>
      <c r="Q9" s="37"/>
      <c r="R9" s="38">
        <v>50</v>
      </c>
      <c r="S9" s="37"/>
      <c r="T9" s="41"/>
      <c r="U9" s="41"/>
      <c r="V9" s="39"/>
    </row>
    <row r="10" spans="1:42" ht="24.95" customHeight="1" x14ac:dyDescent="0.2">
      <c r="A10" s="90">
        <f>Schedule!A$10</f>
        <v>6</v>
      </c>
      <c r="B10" s="61">
        <f>Schedule!B$10</f>
        <v>45831</v>
      </c>
      <c r="C10" s="62">
        <f>Schedule!C$10</f>
        <v>45831</v>
      </c>
      <c r="D10" s="61" t="str">
        <f>Schedule!D$10</f>
        <v>B</v>
      </c>
      <c r="E10" s="63">
        <f>Schedule!E$10</f>
        <v>0.33333333333333331</v>
      </c>
      <c r="F10" s="63">
        <f>Schedule!F$10</f>
        <v>0.75</v>
      </c>
      <c r="G10" s="61" t="str">
        <f>Schedule!G$10</f>
        <v>Grundarfjörður / Island ®</v>
      </c>
      <c r="H10" s="40" t="s">
        <v>124</v>
      </c>
      <c r="I10" s="39" t="s">
        <v>116</v>
      </c>
      <c r="J10" s="91">
        <v>59</v>
      </c>
      <c r="K10" s="95">
        <v>0.5</v>
      </c>
      <c r="L10" s="36">
        <f>Table1[[#This Row],[Depart]]+Table1[[#This Row],[Dur''n]]</f>
        <v>0.625</v>
      </c>
      <c r="M10" s="36">
        <v>0.125</v>
      </c>
      <c r="N10" s="52">
        <v>0</v>
      </c>
      <c r="O10" s="54"/>
      <c r="P10" s="37"/>
      <c r="Q10" s="37"/>
      <c r="R10" s="38">
        <v>50</v>
      </c>
      <c r="S10" s="37"/>
      <c r="T10" s="41"/>
      <c r="U10" s="128"/>
      <c r="V10" s="39"/>
    </row>
    <row r="11" spans="1:42" ht="24.95" customHeight="1" x14ac:dyDescent="0.2">
      <c r="A11" s="90">
        <f>Schedule!A$10</f>
        <v>6</v>
      </c>
      <c r="B11" s="61">
        <f>Schedule!B$10</f>
        <v>45831</v>
      </c>
      <c r="C11" s="62">
        <f>Schedule!C$10</f>
        <v>45831</v>
      </c>
      <c r="D11" s="61" t="str">
        <f>Schedule!D$10</f>
        <v>B</v>
      </c>
      <c r="E11" s="63">
        <f>Schedule!E$10</f>
        <v>0.33333333333333331</v>
      </c>
      <c r="F11" s="63">
        <f>Schedule!F$10</f>
        <v>0.75</v>
      </c>
      <c r="G11" s="61" t="str">
        <f>Schedule!G$10</f>
        <v>Grundarfjörður / Island ®</v>
      </c>
      <c r="H11" s="40" t="s">
        <v>127</v>
      </c>
      <c r="I11" s="39" t="s">
        <v>118</v>
      </c>
      <c r="J11" s="91">
        <v>195</v>
      </c>
      <c r="K11" s="95">
        <v>0.35416666666666669</v>
      </c>
      <c r="L11" s="36">
        <f>Table1[[#This Row],[Depart]]+Table1[[#This Row],[Dur''n]]</f>
        <v>0.58333333333333337</v>
      </c>
      <c r="M11" s="36">
        <v>0.22916666666666666</v>
      </c>
      <c r="N11" s="52">
        <v>163</v>
      </c>
      <c r="O11" s="54"/>
      <c r="P11" s="37"/>
      <c r="Q11" s="37"/>
      <c r="R11" s="38">
        <v>168</v>
      </c>
      <c r="S11" s="37"/>
      <c r="T11" s="41"/>
      <c r="U11" s="128"/>
      <c r="V11" s="39"/>
    </row>
    <row r="12" spans="1:42" ht="24.95" customHeight="1" x14ac:dyDescent="0.2">
      <c r="A12" s="90">
        <f>Schedule!A$10</f>
        <v>6</v>
      </c>
      <c r="B12" s="61">
        <f>Schedule!B$10</f>
        <v>45831</v>
      </c>
      <c r="C12" s="62">
        <f>Schedule!C$10</f>
        <v>45831</v>
      </c>
      <c r="D12" s="61" t="str">
        <f>Schedule!D$10</f>
        <v>B</v>
      </c>
      <c r="E12" s="63">
        <f>Schedule!E$10</f>
        <v>0.33333333333333331</v>
      </c>
      <c r="F12" s="63">
        <f>Schedule!F$10</f>
        <v>0.75</v>
      </c>
      <c r="G12" s="61" t="str">
        <f>Schedule!G$10</f>
        <v>Grundarfjörður / Island ®</v>
      </c>
      <c r="H12" s="40" t="s">
        <v>126</v>
      </c>
      <c r="I12" s="39" t="s">
        <v>119</v>
      </c>
      <c r="J12" s="91">
        <v>195</v>
      </c>
      <c r="K12" s="95">
        <v>0.39583333333333331</v>
      </c>
      <c r="L12" s="36">
        <f>Table1[[#This Row],[Depart]]+Table1[[#This Row],[Dur''n]]</f>
        <v>0.625</v>
      </c>
      <c r="M12" s="36">
        <v>0.22916666666666666</v>
      </c>
      <c r="N12" s="52">
        <v>0</v>
      </c>
      <c r="O12" s="54"/>
      <c r="P12" s="37"/>
      <c r="Q12" s="37"/>
      <c r="R12" s="38">
        <v>118</v>
      </c>
      <c r="S12" s="37"/>
      <c r="T12" s="41"/>
      <c r="U12" s="41"/>
      <c r="V12" s="39"/>
    </row>
    <row r="13" spans="1:42" ht="24.95" customHeight="1" x14ac:dyDescent="0.2">
      <c r="A13" s="90">
        <f>Schedule!A$10</f>
        <v>6</v>
      </c>
      <c r="B13" s="61">
        <f>Schedule!B$10</f>
        <v>45831</v>
      </c>
      <c r="C13" s="62">
        <f>Schedule!C$10</f>
        <v>45831</v>
      </c>
      <c r="D13" s="61" t="str">
        <f>Schedule!D$10</f>
        <v>B</v>
      </c>
      <c r="E13" s="63">
        <f>Schedule!E$10</f>
        <v>0.33333333333333331</v>
      </c>
      <c r="F13" s="63">
        <f>Schedule!F$10</f>
        <v>0.75</v>
      </c>
      <c r="G13" s="61" t="str">
        <f>Schedule!G$10</f>
        <v>Grundarfjörður / Island ®</v>
      </c>
      <c r="H13" s="40" t="s">
        <v>125</v>
      </c>
      <c r="I13" s="39" t="s">
        <v>70</v>
      </c>
      <c r="J13" s="91">
        <v>179</v>
      </c>
      <c r="K13" s="95">
        <v>0.38541666666666669</v>
      </c>
      <c r="L13" s="126">
        <f>Table1[[#This Row],[Depart]]+Table1[[#This Row],[Dur''n]]</f>
        <v>0.57291666666666674</v>
      </c>
      <c r="M13" s="127">
        <v>0.1875</v>
      </c>
      <c r="N13" s="52">
        <v>39</v>
      </c>
      <c r="O13" s="54"/>
      <c r="P13" s="37"/>
      <c r="Q13" s="37"/>
      <c r="R13" s="38">
        <v>86</v>
      </c>
      <c r="S13" s="37"/>
      <c r="T13" s="41"/>
      <c r="U13" s="128"/>
      <c r="V13" s="39"/>
    </row>
    <row r="14" spans="1:42" ht="24.95" customHeight="1" x14ac:dyDescent="0.2">
      <c r="A14" s="90">
        <f>Schedule!A$10</f>
        <v>6</v>
      </c>
      <c r="B14" s="61">
        <f>Schedule!B$10</f>
        <v>45831</v>
      </c>
      <c r="C14" s="62">
        <f>Schedule!C$10</f>
        <v>45831</v>
      </c>
      <c r="D14" s="61" t="str">
        <f>Schedule!D$10</f>
        <v>B</v>
      </c>
      <c r="E14" s="63">
        <f>Schedule!E$10</f>
        <v>0.33333333333333331</v>
      </c>
      <c r="F14" s="63">
        <f>Schedule!F$10</f>
        <v>0.75</v>
      </c>
      <c r="G14" s="61" t="str">
        <f>Schedule!G$10</f>
        <v>Grundarfjörður / Island ®</v>
      </c>
      <c r="H14" s="40" t="s">
        <v>129</v>
      </c>
      <c r="I14" s="39" t="s">
        <v>120</v>
      </c>
      <c r="J14" s="91">
        <v>85</v>
      </c>
      <c r="K14" s="95">
        <v>0.375</v>
      </c>
      <c r="L14" s="36">
        <f>Table1[[#This Row],[Depart]]+Table1[[#This Row],[Dur''n]]</f>
        <v>0.4375</v>
      </c>
      <c r="M14" s="36">
        <v>6.25E-2</v>
      </c>
      <c r="N14" s="52">
        <v>29</v>
      </c>
      <c r="O14" s="54"/>
      <c r="P14" s="37"/>
      <c r="Q14" s="96"/>
      <c r="R14" s="38">
        <v>45</v>
      </c>
      <c r="S14" s="37"/>
      <c r="T14" s="41"/>
      <c r="U14" s="41"/>
      <c r="V14" s="39"/>
    </row>
    <row r="15" spans="1:42" ht="24.95" customHeight="1" x14ac:dyDescent="0.2">
      <c r="A15" s="90">
        <f>Schedule!A$10</f>
        <v>6</v>
      </c>
      <c r="B15" s="61">
        <f>Schedule!B$10</f>
        <v>45831</v>
      </c>
      <c r="C15" s="62">
        <f>Schedule!C$10</f>
        <v>45831</v>
      </c>
      <c r="D15" s="61" t="str">
        <f>Schedule!D$10</f>
        <v>B</v>
      </c>
      <c r="E15" s="63">
        <f>Schedule!E$10</f>
        <v>0.33333333333333331</v>
      </c>
      <c r="F15" s="63">
        <f>Schedule!F$10</f>
        <v>0.75</v>
      </c>
      <c r="G15" s="61" t="str">
        <f>Schedule!G$10</f>
        <v>Grundarfjörður / Island ®</v>
      </c>
      <c r="H15" s="40" t="s">
        <v>128</v>
      </c>
      <c r="I15" s="39" t="s">
        <v>121</v>
      </c>
      <c r="J15" s="91">
        <v>85</v>
      </c>
      <c r="K15" s="95">
        <v>0.44791666666666669</v>
      </c>
      <c r="L15" s="36">
        <f>Table1[[#This Row],[Depart]]+Table1[[#This Row],[Dur''n]]</f>
        <v>0.51041666666666674</v>
      </c>
      <c r="M15" s="36">
        <v>6.25E-2</v>
      </c>
      <c r="N15" s="52">
        <v>29</v>
      </c>
      <c r="O15" s="54"/>
      <c r="P15" s="37"/>
      <c r="Q15" s="96"/>
      <c r="R15" s="38">
        <v>45</v>
      </c>
      <c r="S15" s="37"/>
      <c r="T15" s="41"/>
      <c r="U15" s="128"/>
      <c r="V15" s="39"/>
    </row>
    <row r="16" spans="1:42" ht="24.95" customHeight="1" x14ac:dyDescent="0.2">
      <c r="A16" s="90">
        <f>Schedule!A$10</f>
        <v>6</v>
      </c>
      <c r="B16" s="61">
        <f>Schedule!B$10</f>
        <v>45831</v>
      </c>
      <c r="C16" s="62">
        <f>Schedule!C$10</f>
        <v>45831</v>
      </c>
      <c r="D16" s="61" t="str">
        <f>Schedule!D$10</f>
        <v>B</v>
      </c>
      <c r="E16" s="63">
        <f>Schedule!E$10</f>
        <v>0.33333333333333331</v>
      </c>
      <c r="F16" s="63">
        <f>Schedule!F$10</f>
        <v>0.75</v>
      </c>
      <c r="G16" s="61" t="str">
        <f>Schedule!G$10</f>
        <v>Grundarfjörður / Island ®</v>
      </c>
      <c r="H16" s="40" t="s">
        <v>122</v>
      </c>
      <c r="I16" s="39" t="s">
        <v>71</v>
      </c>
      <c r="J16" s="91">
        <v>299</v>
      </c>
      <c r="K16" s="95">
        <v>0.36458333333333331</v>
      </c>
      <c r="L16" s="36">
        <f>Table1[[#This Row],[Depart]]+Table1[[#This Row],[Dur''n]]</f>
        <v>0.51041666666666663</v>
      </c>
      <c r="M16" s="36">
        <v>0.14583333333333334</v>
      </c>
      <c r="N16" s="52">
        <v>14</v>
      </c>
      <c r="O16" s="54"/>
      <c r="P16" s="37"/>
      <c r="Q16" s="37"/>
      <c r="R16" s="38">
        <v>29</v>
      </c>
      <c r="S16" s="37"/>
      <c r="T16" s="41"/>
      <c r="U16" s="41"/>
      <c r="V16" s="39"/>
    </row>
    <row r="17" spans="1:22" ht="24.95" customHeight="1" x14ac:dyDescent="0.2">
      <c r="A17" s="90">
        <f>Schedule!A$11</f>
        <v>7</v>
      </c>
      <c r="B17" s="61">
        <f>Schedule!B$11</f>
        <v>45832</v>
      </c>
      <c r="C17" s="62">
        <f>Schedule!C$11</f>
        <v>45832</v>
      </c>
      <c r="D17" s="61" t="str">
        <f>Schedule!D$11</f>
        <v>B</v>
      </c>
      <c r="E17" s="63">
        <f>Schedule!E$11</f>
        <v>0.33333333333333331</v>
      </c>
      <c r="F17" s="63">
        <f>Schedule!F$11</f>
        <v>0.70833333333333337</v>
      </c>
      <c r="G17" s="61" t="str">
        <f>Schedule!G$11</f>
        <v>Ísafjörður / Island ®</v>
      </c>
      <c r="H17" s="40" t="s">
        <v>137</v>
      </c>
      <c r="I17" s="39" t="s">
        <v>72</v>
      </c>
      <c r="J17" s="91">
        <v>219</v>
      </c>
      <c r="K17" s="95">
        <v>0.54166666666666663</v>
      </c>
      <c r="L17" s="36">
        <f>Table1[[#This Row],[Depart]]+Table1[[#This Row],[Dur''n]]</f>
        <v>0.66666666666666663</v>
      </c>
      <c r="M17" s="36">
        <v>0.125</v>
      </c>
      <c r="N17" s="52">
        <v>9</v>
      </c>
      <c r="O17" s="54"/>
      <c r="P17" s="37"/>
      <c r="Q17" s="37"/>
      <c r="R17" s="38">
        <v>48</v>
      </c>
      <c r="S17" s="37"/>
      <c r="T17" s="41" t="s">
        <v>130</v>
      </c>
      <c r="U17" s="41"/>
      <c r="V17" s="39"/>
    </row>
    <row r="18" spans="1:22" ht="24.95" customHeight="1" x14ac:dyDescent="0.2">
      <c r="A18" s="90">
        <f>Schedule!A$11</f>
        <v>7</v>
      </c>
      <c r="B18" s="61">
        <f>Schedule!B$11</f>
        <v>45832</v>
      </c>
      <c r="C18" s="62">
        <f>Schedule!C$11</f>
        <v>45832</v>
      </c>
      <c r="D18" s="61" t="str">
        <f>Schedule!D$11</f>
        <v>B</v>
      </c>
      <c r="E18" s="63">
        <f>Schedule!E$11</f>
        <v>0.33333333333333331</v>
      </c>
      <c r="F18" s="63">
        <f>Schedule!F$11</f>
        <v>0.70833333333333337</v>
      </c>
      <c r="G18" s="61" t="str">
        <f>Schedule!G$11</f>
        <v>Ísafjörður / Island ®</v>
      </c>
      <c r="H18" s="40" t="s">
        <v>131</v>
      </c>
      <c r="I18" s="39" t="s">
        <v>73</v>
      </c>
      <c r="J18" s="91">
        <v>179</v>
      </c>
      <c r="K18" s="95">
        <v>0.35416666666666669</v>
      </c>
      <c r="L18" s="36">
        <f>Table1[[#This Row],[Depart]]+Table1[[#This Row],[Dur''n]]</f>
        <v>0.54166666666666674</v>
      </c>
      <c r="M18" s="36">
        <v>0.1875</v>
      </c>
      <c r="N18" s="52">
        <v>84</v>
      </c>
      <c r="O18" s="54"/>
      <c r="P18" s="37"/>
      <c r="Q18" s="37"/>
      <c r="R18" s="38">
        <v>47</v>
      </c>
      <c r="S18" s="37"/>
      <c r="T18" s="41"/>
      <c r="U18" s="41"/>
      <c r="V18" s="39"/>
    </row>
    <row r="19" spans="1:22" ht="24.95" customHeight="1" x14ac:dyDescent="0.2">
      <c r="A19" s="90">
        <f>Schedule!A$11</f>
        <v>7</v>
      </c>
      <c r="B19" s="61">
        <f>Schedule!B$11</f>
        <v>45832</v>
      </c>
      <c r="C19" s="62">
        <f>Schedule!C$11</f>
        <v>45832</v>
      </c>
      <c r="D19" s="61" t="str">
        <f>Schedule!D$11</f>
        <v>B</v>
      </c>
      <c r="E19" s="63">
        <f>Schedule!E$11</f>
        <v>0.33333333333333331</v>
      </c>
      <c r="F19" s="63">
        <f>Schedule!F$11</f>
        <v>0.70833333333333337</v>
      </c>
      <c r="G19" s="61" t="str">
        <f>Schedule!G$11</f>
        <v>Ísafjörður / Island ®</v>
      </c>
      <c r="H19" s="40" t="s">
        <v>135</v>
      </c>
      <c r="I19" s="39" t="s">
        <v>74</v>
      </c>
      <c r="J19" s="91">
        <v>129</v>
      </c>
      <c r="K19" s="95">
        <v>0.38541666666666669</v>
      </c>
      <c r="L19" s="36">
        <f>Table1[[#This Row],[Depart]]+Table1[[#This Row],[Dur''n]]</f>
        <v>0.51041666666666674</v>
      </c>
      <c r="M19" s="36">
        <v>0.125</v>
      </c>
      <c r="N19" s="52">
        <v>19</v>
      </c>
      <c r="O19" s="54"/>
      <c r="P19" s="37"/>
      <c r="Q19" s="37"/>
      <c r="R19" s="38">
        <v>98</v>
      </c>
      <c r="S19" s="37"/>
      <c r="T19" s="41"/>
      <c r="U19" s="41"/>
      <c r="V19" s="39"/>
    </row>
    <row r="20" spans="1:22" ht="24.95" customHeight="1" x14ac:dyDescent="0.2">
      <c r="A20" s="90">
        <f>Schedule!A$11</f>
        <v>7</v>
      </c>
      <c r="B20" s="61">
        <f>Schedule!B$11</f>
        <v>45832</v>
      </c>
      <c r="C20" s="62">
        <f>Schedule!C$11</f>
        <v>45832</v>
      </c>
      <c r="D20" s="61" t="str">
        <f>Schedule!D$11</f>
        <v>B</v>
      </c>
      <c r="E20" s="63">
        <f>Schedule!E$11</f>
        <v>0.33333333333333331</v>
      </c>
      <c r="F20" s="63">
        <f>Schedule!F$11</f>
        <v>0.70833333333333337</v>
      </c>
      <c r="G20" s="61" t="str">
        <f>Schedule!G$11</f>
        <v>Ísafjörður / Island ®</v>
      </c>
      <c r="H20" s="40" t="s">
        <v>133</v>
      </c>
      <c r="I20" s="39" t="s">
        <v>75</v>
      </c>
      <c r="J20" s="91">
        <v>129</v>
      </c>
      <c r="K20" s="95">
        <v>0.375</v>
      </c>
      <c r="L20" s="36">
        <f>Table1[[#This Row],[Depart]]+Table1[[#This Row],[Dur''n]]</f>
        <v>0.5</v>
      </c>
      <c r="M20" s="36">
        <v>0.125</v>
      </c>
      <c r="N20" s="52">
        <v>36</v>
      </c>
      <c r="O20" s="54"/>
      <c r="P20" s="37"/>
      <c r="Q20" s="37"/>
      <c r="R20" s="38">
        <v>90</v>
      </c>
      <c r="S20" s="37"/>
      <c r="T20" s="41"/>
      <c r="U20" s="41"/>
      <c r="V20" s="39"/>
    </row>
    <row r="21" spans="1:22" ht="24.95" customHeight="1" x14ac:dyDescent="0.2">
      <c r="A21" s="90">
        <f>Schedule!A$11</f>
        <v>7</v>
      </c>
      <c r="B21" s="61">
        <f>Schedule!B$11</f>
        <v>45832</v>
      </c>
      <c r="C21" s="62">
        <f>Schedule!C$11</f>
        <v>45832</v>
      </c>
      <c r="D21" s="61" t="str">
        <f>Schedule!D$11</f>
        <v>B</v>
      </c>
      <c r="E21" s="63">
        <f>Schedule!E$11</f>
        <v>0.33333333333333331</v>
      </c>
      <c r="F21" s="63">
        <f>Schedule!F$11</f>
        <v>0.70833333333333337</v>
      </c>
      <c r="G21" s="61" t="str">
        <f>Schedule!G$11</f>
        <v>Ísafjörður / Island ®</v>
      </c>
      <c r="H21" s="40" t="s">
        <v>134</v>
      </c>
      <c r="I21" s="39" t="s">
        <v>76</v>
      </c>
      <c r="J21" s="91">
        <v>139</v>
      </c>
      <c r="K21" s="95">
        <v>0.375</v>
      </c>
      <c r="L21" s="36">
        <f>Table1[[#This Row],[Depart]]+Table1[[#This Row],[Dur''n]]</f>
        <v>0.5</v>
      </c>
      <c r="M21" s="36">
        <v>0.125</v>
      </c>
      <c r="N21" s="52">
        <v>111</v>
      </c>
      <c r="O21" s="54"/>
      <c r="P21" s="37"/>
      <c r="Q21" s="37"/>
      <c r="R21" s="38">
        <v>139</v>
      </c>
      <c r="S21" s="37"/>
      <c r="T21" s="41"/>
      <c r="U21" s="41"/>
      <c r="V21" s="39"/>
    </row>
    <row r="22" spans="1:22" ht="24.95" customHeight="1" x14ac:dyDescent="0.2">
      <c r="A22" s="90">
        <f>Schedule!A$11</f>
        <v>7</v>
      </c>
      <c r="B22" s="61">
        <f>Schedule!B$11</f>
        <v>45832</v>
      </c>
      <c r="C22" s="62">
        <f>Schedule!C$11</f>
        <v>45832</v>
      </c>
      <c r="D22" s="61" t="str">
        <f>Schedule!D$11</f>
        <v>B</v>
      </c>
      <c r="E22" s="63">
        <f>Schedule!E$11</f>
        <v>0.33333333333333331</v>
      </c>
      <c r="F22" s="63">
        <f>Schedule!F$11</f>
        <v>0.70833333333333337</v>
      </c>
      <c r="G22" s="61" t="str">
        <f>Schedule!G$11</f>
        <v>Ísafjörður / Island ®</v>
      </c>
      <c r="H22" s="40" t="s">
        <v>132</v>
      </c>
      <c r="I22" s="39" t="s">
        <v>77</v>
      </c>
      <c r="J22" s="91">
        <v>195</v>
      </c>
      <c r="K22" s="95">
        <v>0.36458333333333331</v>
      </c>
      <c r="L22" s="36">
        <f>Table1[[#This Row],[Depart]]+Table1[[#This Row],[Dur''n]]</f>
        <v>0.48958333333333331</v>
      </c>
      <c r="M22" s="36">
        <v>0.125</v>
      </c>
      <c r="N22" s="52">
        <v>49</v>
      </c>
      <c r="O22" s="54"/>
      <c r="P22" s="37"/>
      <c r="Q22" s="37"/>
      <c r="R22" s="38">
        <v>96</v>
      </c>
      <c r="S22" s="37"/>
      <c r="T22" s="41"/>
      <c r="U22" s="41"/>
      <c r="V22" s="39"/>
    </row>
    <row r="23" spans="1:22" ht="24.95" customHeight="1" x14ac:dyDescent="0.2">
      <c r="A23" s="90">
        <f>Schedule!A$11</f>
        <v>7</v>
      </c>
      <c r="B23" s="61">
        <f>Schedule!B$11</f>
        <v>45832</v>
      </c>
      <c r="C23" s="62">
        <f>Schedule!C$11</f>
        <v>45832</v>
      </c>
      <c r="D23" s="61" t="str">
        <f>Schedule!D$11</f>
        <v>B</v>
      </c>
      <c r="E23" s="63">
        <f>Schedule!E$11</f>
        <v>0.33333333333333331</v>
      </c>
      <c r="F23" s="63">
        <f>Schedule!F$11</f>
        <v>0.70833333333333337</v>
      </c>
      <c r="G23" s="61" t="str">
        <f>Schedule!G$11</f>
        <v>Ísafjörður / Island ®</v>
      </c>
      <c r="H23" s="40" t="s">
        <v>136</v>
      </c>
      <c r="I23" s="39" t="s">
        <v>78</v>
      </c>
      <c r="J23" s="91">
        <v>129</v>
      </c>
      <c r="K23" s="95">
        <v>0.55208333333333337</v>
      </c>
      <c r="L23" s="36">
        <f>Table1[[#This Row],[Depart]]+Table1[[#This Row],[Dur''n]]</f>
        <v>0.67708333333333337</v>
      </c>
      <c r="M23" s="36">
        <v>0.125</v>
      </c>
      <c r="N23" s="52">
        <v>63</v>
      </c>
      <c r="O23" s="54"/>
      <c r="P23" s="37"/>
      <c r="Q23" s="37"/>
      <c r="R23" s="38">
        <v>149</v>
      </c>
      <c r="S23" s="37"/>
      <c r="T23" s="41"/>
      <c r="U23" s="41"/>
      <c r="V23" s="39"/>
    </row>
    <row r="24" spans="1:22" ht="24.95" customHeight="1" x14ac:dyDescent="0.2">
      <c r="A24" s="90">
        <f>Schedule!A$12</f>
        <v>8</v>
      </c>
      <c r="B24" s="61">
        <f>Schedule!B$12</f>
        <v>45833</v>
      </c>
      <c r="C24" s="62">
        <f>Schedule!C$12</f>
        <v>45833</v>
      </c>
      <c r="D24" s="61" t="str">
        <f>Schedule!D$12</f>
        <v>B</v>
      </c>
      <c r="E24" s="63">
        <f>Schedule!E$12</f>
        <v>0.375</v>
      </c>
      <c r="F24" s="63">
        <f>Schedule!F$12</f>
        <v>0.77083333333333337</v>
      </c>
      <c r="G24" s="61" t="str">
        <f>Schedule!G$12</f>
        <v>Akureyri / Island</v>
      </c>
      <c r="H24" s="40" t="s">
        <v>142</v>
      </c>
      <c r="I24" s="39" t="s">
        <v>79</v>
      </c>
      <c r="J24" s="91">
        <v>119</v>
      </c>
      <c r="K24" s="95">
        <v>0.57291666666666663</v>
      </c>
      <c r="L24" s="36">
        <v>0.72569444444444453</v>
      </c>
      <c r="M24" s="36">
        <v>0.14583333333333334</v>
      </c>
      <c r="N24" s="52">
        <v>79</v>
      </c>
      <c r="O24" s="54"/>
      <c r="P24" s="37"/>
      <c r="Q24" s="37"/>
      <c r="R24" s="38">
        <v>100</v>
      </c>
      <c r="S24" s="37"/>
      <c r="T24" s="41"/>
      <c r="U24" s="41"/>
      <c r="V24" s="39"/>
    </row>
    <row r="25" spans="1:22" ht="24.95" customHeight="1" x14ac:dyDescent="0.2">
      <c r="A25" s="90">
        <f>Schedule!A$12</f>
        <v>8</v>
      </c>
      <c r="B25" s="61">
        <f>Schedule!B$12</f>
        <v>45833</v>
      </c>
      <c r="C25" s="62">
        <f>Schedule!C$12</f>
        <v>45833</v>
      </c>
      <c r="D25" s="61" t="str">
        <f>Schedule!D$12</f>
        <v>B</v>
      </c>
      <c r="E25" s="63">
        <f>Schedule!E$12</f>
        <v>0.375</v>
      </c>
      <c r="F25" s="63">
        <f>Schedule!F$12</f>
        <v>0.77083333333333337</v>
      </c>
      <c r="G25" s="61" t="str">
        <f>Schedule!G$12</f>
        <v>Akureyri / Island</v>
      </c>
      <c r="H25" s="40" t="s">
        <v>138</v>
      </c>
      <c r="I25" s="39" t="s">
        <v>80</v>
      </c>
      <c r="J25" s="91">
        <v>185</v>
      </c>
      <c r="K25" s="95">
        <v>0.39583333333333331</v>
      </c>
      <c r="L25" s="36">
        <f>Table1[[#This Row],[Depart]]+Table1[[#This Row],[Dur''n]]</f>
        <v>0.72916666666666663</v>
      </c>
      <c r="M25" s="36">
        <v>0.33333333333333331</v>
      </c>
      <c r="N25" s="52">
        <v>123</v>
      </c>
      <c r="O25" s="54"/>
      <c r="P25" s="37"/>
      <c r="Q25" s="37"/>
      <c r="R25" s="38">
        <v>150</v>
      </c>
      <c r="S25" s="37" t="s">
        <v>107</v>
      </c>
      <c r="T25" s="41"/>
      <c r="U25" s="41"/>
      <c r="V25" s="39"/>
    </row>
    <row r="26" spans="1:22" ht="24.95" customHeight="1" x14ac:dyDescent="0.2">
      <c r="A26" s="90">
        <f>Schedule!A$12</f>
        <v>8</v>
      </c>
      <c r="B26" s="61">
        <f>Schedule!B$12</f>
        <v>45833</v>
      </c>
      <c r="C26" s="62">
        <f>Schedule!C$12</f>
        <v>45833</v>
      </c>
      <c r="D26" s="61" t="str">
        <f>Schedule!D$12</f>
        <v>B</v>
      </c>
      <c r="E26" s="63">
        <f>Schedule!E$12</f>
        <v>0.375</v>
      </c>
      <c r="F26" s="63">
        <f>Schedule!F$12</f>
        <v>0.77083333333333337</v>
      </c>
      <c r="G26" s="61" t="str">
        <f>Schedule!G$12</f>
        <v>Akureyri / Island</v>
      </c>
      <c r="H26" s="40" t="s">
        <v>140</v>
      </c>
      <c r="I26" s="39" t="s">
        <v>81</v>
      </c>
      <c r="J26" s="91">
        <v>189</v>
      </c>
      <c r="K26" s="95">
        <v>0.48958333333333331</v>
      </c>
      <c r="L26" s="36">
        <f>Table1[[#This Row],[Depart]]+Table1[[#This Row],[Dur''n]]</f>
        <v>0.69791666666666663</v>
      </c>
      <c r="M26" s="36">
        <v>0.20833333333333334</v>
      </c>
      <c r="N26" s="52">
        <v>47</v>
      </c>
      <c r="O26" s="54"/>
      <c r="P26" s="37"/>
      <c r="Q26" s="37"/>
      <c r="R26" s="38">
        <v>45</v>
      </c>
      <c r="S26" s="37"/>
      <c r="T26" s="41"/>
      <c r="U26" s="41"/>
      <c r="V26" s="39"/>
    </row>
    <row r="27" spans="1:22" ht="24.95" customHeight="1" x14ac:dyDescent="0.2">
      <c r="A27" s="90">
        <f>Schedule!A$12</f>
        <v>8</v>
      </c>
      <c r="B27" s="61">
        <f>Schedule!B$12</f>
        <v>45833</v>
      </c>
      <c r="C27" s="62">
        <f>Schedule!C$12</f>
        <v>45833</v>
      </c>
      <c r="D27" s="61" t="str">
        <f>Schedule!D$12</f>
        <v>B</v>
      </c>
      <c r="E27" s="63">
        <f>Schedule!E$12</f>
        <v>0.375</v>
      </c>
      <c r="F27" s="63">
        <f>Schedule!F$12</f>
        <v>0.77083333333333337</v>
      </c>
      <c r="G27" s="61" t="str">
        <f>Schedule!G$12</f>
        <v>Akureyri / Island</v>
      </c>
      <c r="H27" s="40" t="s">
        <v>139</v>
      </c>
      <c r="I27" s="39" t="s">
        <v>82</v>
      </c>
      <c r="J27" s="91">
        <v>99</v>
      </c>
      <c r="K27" s="95">
        <v>0.39583333333333331</v>
      </c>
      <c r="L27" s="36">
        <f>Table1[[#This Row],[Depart]]+Table1[[#This Row],[Dur''n]]</f>
        <v>0.52083333333333326</v>
      </c>
      <c r="M27" s="36">
        <v>0.125</v>
      </c>
      <c r="N27" s="52">
        <v>93</v>
      </c>
      <c r="O27" s="54"/>
      <c r="P27" s="37"/>
      <c r="Q27" s="37"/>
      <c r="R27" s="38">
        <v>150</v>
      </c>
      <c r="S27" s="37"/>
      <c r="T27" s="41"/>
      <c r="U27" s="41"/>
      <c r="V27" s="39"/>
    </row>
    <row r="28" spans="1:22" ht="24.95" customHeight="1" x14ac:dyDescent="0.2">
      <c r="A28" s="90">
        <f>Schedule!A$12</f>
        <v>8</v>
      </c>
      <c r="B28" s="61">
        <f>Schedule!B$12</f>
        <v>45833</v>
      </c>
      <c r="C28" s="62">
        <f>Schedule!C$12</f>
        <v>45833</v>
      </c>
      <c r="D28" s="61" t="str">
        <f>Schedule!D$12</f>
        <v>B</v>
      </c>
      <c r="E28" s="63">
        <f>Schedule!E$12</f>
        <v>0.375</v>
      </c>
      <c r="F28" s="63">
        <f>Schedule!F$12</f>
        <v>0.77083333333333337</v>
      </c>
      <c r="G28" s="61" t="str">
        <f>Schedule!G$12</f>
        <v>Akureyri / Island</v>
      </c>
      <c r="H28" s="40" t="s">
        <v>141</v>
      </c>
      <c r="I28" s="39" t="s">
        <v>83</v>
      </c>
      <c r="J28" s="91">
        <v>119</v>
      </c>
      <c r="K28" s="95">
        <v>0.52083333333333337</v>
      </c>
      <c r="L28" s="36">
        <f>Table1[[#This Row],[Depart]]+Table1[[#This Row],[Dur''n]]</f>
        <v>0.6875</v>
      </c>
      <c r="M28" s="36">
        <v>0.16666666666666666</v>
      </c>
      <c r="N28" s="52">
        <v>71</v>
      </c>
      <c r="O28" s="54"/>
      <c r="P28" s="37"/>
      <c r="Q28" s="37"/>
      <c r="R28" s="38">
        <v>100</v>
      </c>
      <c r="S28" s="37"/>
      <c r="T28" s="41"/>
      <c r="U28" s="41"/>
      <c r="V28" s="39"/>
    </row>
    <row r="29" spans="1:22" ht="24.95" customHeight="1" x14ac:dyDescent="0.2">
      <c r="A29" s="90">
        <f>Schedule!A$16</f>
        <v>12</v>
      </c>
      <c r="B29" s="61">
        <f>Schedule!B$16</f>
        <v>45837</v>
      </c>
      <c r="C29" s="62">
        <f>Schedule!C$16</f>
        <v>45837</v>
      </c>
      <c r="D29" s="61" t="str">
        <f>Schedule!D$16</f>
        <v>B</v>
      </c>
      <c r="E29" s="63">
        <f>Schedule!E$16</f>
        <v>0.375</v>
      </c>
      <c r="F29" s="63">
        <f>Schedule!F$16</f>
        <v>0.83333333333333337</v>
      </c>
      <c r="G29" s="61" t="str">
        <f>Schedule!G$16</f>
        <v>Longyearbyen / Spitzbergen / Norwegen</v>
      </c>
      <c r="H29" s="40" t="s">
        <v>143</v>
      </c>
      <c r="I29" s="39" t="s">
        <v>150</v>
      </c>
      <c r="J29" s="91">
        <v>75</v>
      </c>
      <c r="K29" s="95">
        <v>0.57291666666666663</v>
      </c>
      <c r="L29" s="36">
        <f>Table1[[#This Row],[Depart]]+Table1[[#This Row],[Dur''n]]</f>
        <v>0.65625</v>
      </c>
      <c r="M29" s="36">
        <v>8.3333333333333329E-2</v>
      </c>
      <c r="N29" s="52">
        <v>42</v>
      </c>
      <c r="O29" s="54"/>
      <c r="P29" s="37"/>
      <c r="Q29" s="37"/>
      <c r="R29" s="38">
        <v>45</v>
      </c>
      <c r="S29" s="37"/>
      <c r="T29" s="41"/>
      <c r="U29" s="41"/>
      <c r="V29" s="39"/>
    </row>
    <row r="30" spans="1:22" ht="24.95" customHeight="1" x14ac:dyDescent="0.2">
      <c r="A30" s="90">
        <f>Schedule!A$16</f>
        <v>12</v>
      </c>
      <c r="B30" s="61">
        <f>Schedule!B$16</f>
        <v>45837</v>
      </c>
      <c r="C30" s="62">
        <f>Schedule!C$16</f>
        <v>45837</v>
      </c>
      <c r="D30" s="61" t="str">
        <f>Schedule!D$16</f>
        <v>B</v>
      </c>
      <c r="E30" s="63">
        <f>Schedule!E$16</f>
        <v>0.375</v>
      </c>
      <c r="F30" s="63">
        <f>Schedule!F$16</f>
        <v>0.83333333333333337</v>
      </c>
      <c r="G30" s="61" t="str">
        <f>Schedule!G$16</f>
        <v>Longyearbyen / Spitzbergen / Norwegen</v>
      </c>
      <c r="H30" s="40" t="s">
        <v>144</v>
      </c>
      <c r="I30" s="39" t="s">
        <v>145</v>
      </c>
      <c r="J30" s="91">
        <v>189</v>
      </c>
      <c r="K30" s="95">
        <v>0.58333333333333337</v>
      </c>
      <c r="L30" s="36">
        <f>Table1[[#This Row],[Depart]]+Table1[[#This Row],[Dur''n]]</f>
        <v>0.66666666666666674</v>
      </c>
      <c r="M30" s="36">
        <v>8.3333333333333329E-2</v>
      </c>
      <c r="N30" s="52">
        <v>5</v>
      </c>
      <c r="O30" s="54"/>
      <c r="P30" s="37"/>
      <c r="Q30" s="37"/>
      <c r="R30" s="38">
        <v>11</v>
      </c>
      <c r="S30" s="37"/>
      <c r="T30" s="41"/>
      <c r="U30" s="41"/>
      <c r="V30" s="39"/>
    </row>
    <row r="31" spans="1:22" ht="24.95" customHeight="1" x14ac:dyDescent="0.2">
      <c r="A31" s="90">
        <f>Schedule!A$16</f>
        <v>12</v>
      </c>
      <c r="B31" s="61">
        <f>Schedule!B$16</f>
        <v>45837</v>
      </c>
      <c r="C31" s="62">
        <f>Schedule!C$16</f>
        <v>45837</v>
      </c>
      <c r="D31" s="61" t="str">
        <f>Schedule!D$16</f>
        <v>B</v>
      </c>
      <c r="E31" s="63">
        <f>Schedule!E$16</f>
        <v>0.375</v>
      </c>
      <c r="F31" s="63">
        <f>Schedule!F$16</f>
        <v>0.83333333333333337</v>
      </c>
      <c r="G31" s="61" t="str">
        <f>Schedule!G$16</f>
        <v>Longyearbyen / Spitzbergen / Norwegen</v>
      </c>
      <c r="H31" s="40" t="s">
        <v>146</v>
      </c>
      <c r="I31" s="39" t="s">
        <v>147</v>
      </c>
      <c r="J31" s="91">
        <v>89</v>
      </c>
      <c r="K31" s="95">
        <v>0.60416666666666663</v>
      </c>
      <c r="L31" s="36">
        <f>Table1[[#This Row],[Depart]]+Table1[[#This Row],[Dur''n]]</f>
        <v>0.6875</v>
      </c>
      <c r="M31" s="36">
        <v>8.3333333333333329E-2</v>
      </c>
      <c r="N31" s="52">
        <v>33</v>
      </c>
      <c r="O31" s="54"/>
      <c r="P31" s="37"/>
      <c r="Q31" s="37"/>
      <c r="R31" s="38">
        <v>45</v>
      </c>
      <c r="S31" s="37"/>
      <c r="T31" s="41"/>
      <c r="U31" s="41"/>
      <c r="V31" s="39"/>
    </row>
    <row r="32" spans="1:22" ht="24.95" customHeight="1" x14ac:dyDescent="0.2">
      <c r="A32" s="90">
        <f>Schedule!A$16</f>
        <v>12</v>
      </c>
      <c r="B32" s="61">
        <f>Schedule!B$16</f>
        <v>45837</v>
      </c>
      <c r="C32" s="62">
        <f>Schedule!C$16</f>
        <v>45837</v>
      </c>
      <c r="D32" s="61" t="str">
        <f>Schedule!D$16</f>
        <v>B</v>
      </c>
      <c r="E32" s="63">
        <f>Schedule!E$16</f>
        <v>0.375</v>
      </c>
      <c r="F32" s="63">
        <f>Schedule!F$16</f>
        <v>0.83333333333333337</v>
      </c>
      <c r="G32" s="61" t="str">
        <f>Schedule!G$16</f>
        <v>Longyearbyen / Spitzbergen / Norwegen</v>
      </c>
      <c r="H32" s="40" t="s">
        <v>148</v>
      </c>
      <c r="I32" s="39" t="s">
        <v>149</v>
      </c>
      <c r="J32" s="91">
        <v>259</v>
      </c>
      <c r="K32" s="95">
        <v>0.61458333333333337</v>
      </c>
      <c r="L32" s="36">
        <f>Table1[[#This Row],[Depart]]+Table1[[#This Row],[Dur''n]]</f>
        <v>0.69791666666666674</v>
      </c>
      <c r="M32" s="36">
        <v>8.3333333333333329E-2</v>
      </c>
      <c r="N32" s="52">
        <v>42</v>
      </c>
      <c r="O32" s="54"/>
      <c r="P32" s="37"/>
      <c r="Q32" s="37"/>
      <c r="R32" s="38">
        <v>45</v>
      </c>
      <c r="S32" s="37"/>
      <c r="T32" s="41"/>
      <c r="U32" s="41"/>
      <c r="V32" s="39"/>
    </row>
    <row r="33" spans="1:22" ht="24.95" customHeight="1" x14ac:dyDescent="0.2">
      <c r="A33" s="90">
        <f>Schedule!A$18</f>
        <v>14</v>
      </c>
      <c r="B33" s="61">
        <f>Schedule!B$18</f>
        <v>45839</v>
      </c>
      <c r="C33" s="62">
        <f>Schedule!C$18</f>
        <v>45839</v>
      </c>
      <c r="D33" s="61" t="str">
        <f>Schedule!D$18</f>
        <v>B</v>
      </c>
      <c r="E33" s="63">
        <f>Schedule!E$18</f>
        <v>0.54166666666666663</v>
      </c>
      <c r="F33" s="63">
        <f>Schedule!F$18</f>
        <v>0.95833333333333337</v>
      </c>
      <c r="G33" s="61" t="str">
        <f>Schedule!G$18</f>
        <v>Honningsvåg / Nordkap / Norwegen</v>
      </c>
      <c r="H33" s="40" t="s">
        <v>151</v>
      </c>
      <c r="I33" s="39" t="s">
        <v>84</v>
      </c>
      <c r="J33" s="91">
        <v>79</v>
      </c>
      <c r="K33" s="95">
        <v>0.54166666666666663</v>
      </c>
      <c r="L33" s="36">
        <f>Table1[[#This Row],[Depart]]+Table1[[#This Row],[Dur''n]]</f>
        <v>0.66666666666666663</v>
      </c>
      <c r="M33" s="36">
        <v>0.125</v>
      </c>
      <c r="N33" s="52">
        <v>447</v>
      </c>
      <c r="O33" s="54"/>
      <c r="P33" s="37"/>
      <c r="Q33" s="37"/>
      <c r="R33" s="38">
        <v>540</v>
      </c>
      <c r="S33" s="37"/>
      <c r="T33" s="41"/>
      <c r="U33" s="41"/>
      <c r="V33" s="39"/>
    </row>
    <row r="34" spans="1:22" ht="24.95" customHeight="1" x14ac:dyDescent="0.2">
      <c r="A34" s="90">
        <f>Schedule!A$18</f>
        <v>14</v>
      </c>
      <c r="B34" s="61">
        <f>Schedule!B$18</f>
        <v>45839</v>
      </c>
      <c r="C34" s="62">
        <f>Schedule!C$18</f>
        <v>45839</v>
      </c>
      <c r="D34" s="61" t="str">
        <f>Schedule!D$18</f>
        <v>B</v>
      </c>
      <c r="E34" s="63">
        <f>Schedule!E$18</f>
        <v>0.54166666666666663</v>
      </c>
      <c r="F34" s="63">
        <f>Schedule!F$18</f>
        <v>0.95833333333333337</v>
      </c>
      <c r="G34" s="61" t="str">
        <f>Schedule!G$18</f>
        <v>Honningsvåg / Nordkap / Norwegen</v>
      </c>
      <c r="H34" s="40" t="s">
        <v>152</v>
      </c>
      <c r="I34" s="39" t="s">
        <v>85</v>
      </c>
      <c r="J34" s="91">
        <v>219</v>
      </c>
      <c r="K34" s="95">
        <v>0.57291666666666663</v>
      </c>
      <c r="L34" s="36">
        <f>Table1[[#This Row],[Depart]]+Table1[[#This Row],[Dur''n]]</f>
        <v>0.71875</v>
      </c>
      <c r="M34" s="36">
        <v>0.14583333333333334</v>
      </c>
      <c r="N34" s="52">
        <v>12</v>
      </c>
      <c r="O34" s="54"/>
      <c r="P34" s="37"/>
      <c r="Q34" s="37"/>
      <c r="R34" s="38">
        <v>48</v>
      </c>
      <c r="S34" s="37"/>
      <c r="T34" s="41"/>
      <c r="U34" s="41"/>
      <c r="V34" s="39"/>
    </row>
    <row r="35" spans="1:22" ht="24.95" customHeight="1" x14ac:dyDescent="0.2">
      <c r="A35" s="90">
        <f>Schedule!A$18</f>
        <v>14</v>
      </c>
      <c r="B35" s="61">
        <f>Schedule!B$18</f>
        <v>45839</v>
      </c>
      <c r="C35" s="62">
        <f>Schedule!C$18</f>
        <v>45839</v>
      </c>
      <c r="D35" s="61" t="str">
        <f>Schedule!D$18</f>
        <v>B</v>
      </c>
      <c r="E35" s="63">
        <f>Schedule!E$18</f>
        <v>0.54166666666666663</v>
      </c>
      <c r="F35" s="63">
        <f>Schedule!F$18</f>
        <v>0.95833333333333337</v>
      </c>
      <c r="G35" s="61" t="str">
        <f>Schedule!G$18</f>
        <v>Honningsvåg / Nordkap / Norwegen</v>
      </c>
      <c r="H35" s="40" t="s">
        <v>153</v>
      </c>
      <c r="I35" s="39" t="s">
        <v>86</v>
      </c>
      <c r="J35" s="91">
        <v>59</v>
      </c>
      <c r="K35" s="95">
        <v>0.5625</v>
      </c>
      <c r="L35" s="36">
        <f>Table1[[#This Row],[Depart]]+Table1[[#This Row],[Dur''n]]</f>
        <v>0.66666666666666663</v>
      </c>
      <c r="M35" s="36">
        <v>0.10416666666666667</v>
      </c>
      <c r="N35" s="52">
        <v>53</v>
      </c>
      <c r="O35" s="54"/>
      <c r="P35" s="37"/>
      <c r="Q35" s="37"/>
      <c r="R35" s="38">
        <v>90</v>
      </c>
      <c r="S35" s="37"/>
      <c r="T35" s="41"/>
      <c r="U35" s="41"/>
      <c r="V35" s="39"/>
    </row>
    <row r="36" spans="1:22" ht="24.95" customHeight="1" x14ac:dyDescent="0.2">
      <c r="A36" s="90">
        <f>Schedule!A$19</f>
        <v>15</v>
      </c>
      <c r="B36" s="61">
        <f>Schedule!B$19</f>
        <v>45840</v>
      </c>
      <c r="C36" s="62">
        <f>Schedule!C$19</f>
        <v>45840</v>
      </c>
      <c r="D36" s="61" t="str">
        <f>Schedule!D$19</f>
        <v>B</v>
      </c>
      <c r="E36" s="63">
        <f>Schedule!E$19</f>
        <v>0.54166666666666663</v>
      </c>
      <c r="F36" s="63">
        <f>Schedule!F$19</f>
        <v>0.83333333333333337</v>
      </c>
      <c r="G36" s="61" t="str">
        <f>Schedule!G$19</f>
        <v>Tromsø / Norwegen</v>
      </c>
      <c r="H36" s="40"/>
      <c r="I36" s="39" t="s">
        <v>87</v>
      </c>
      <c r="J36" s="91">
        <v>99</v>
      </c>
      <c r="K36" s="95"/>
      <c r="L36" s="36">
        <f>Table1[[#This Row],[Depart]]+Table1[[#This Row],[Dur''n]]</f>
        <v>0.125</v>
      </c>
      <c r="M36" s="36">
        <v>0.125</v>
      </c>
      <c r="N36" s="130">
        <v>0</v>
      </c>
      <c r="O36" s="54"/>
      <c r="P36" s="37"/>
      <c r="Q36" s="37"/>
      <c r="R36" s="38">
        <v>180</v>
      </c>
      <c r="S36" s="37"/>
      <c r="T36" s="41"/>
      <c r="U36" s="41"/>
      <c r="V36" s="39"/>
    </row>
    <row r="37" spans="1:22" ht="24.95" customHeight="1" x14ac:dyDescent="0.2">
      <c r="A37" s="90">
        <f>Schedule!A$19</f>
        <v>15</v>
      </c>
      <c r="B37" s="61">
        <f>Schedule!B$19</f>
        <v>45840</v>
      </c>
      <c r="C37" s="62">
        <f>Schedule!C$19</f>
        <v>45840</v>
      </c>
      <c r="D37" s="61" t="str">
        <f>Schedule!D$19</f>
        <v>B</v>
      </c>
      <c r="E37" s="63">
        <f>Schedule!E$19</f>
        <v>0.54166666666666663</v>
      </c>
      <c r="F37" s="63">
        <f>Schedule!F$19</f>
        <v>0.83333333333333337</v>
      </c>
      <c r="G37" s="61" t="str">
        <f>Schedule!G$19</f>
        <v>Tromsø / Norwegen</v>
      </c>
      <c r="H37" s="40" t="s">
        <v>156</v>
      </c>
      <c r="I37" s="39" t="s">
        <v>88</v>
      </c>
      <c r="J37" s="91">
        <v>95</v>
      </c>
      <c r="K37" s="95">
        <v>0.57291666666666663</v>
      </c>
      <c r="L37" s="36">
        <f>Table1[[#This Row],[Depart]]+Table1[[#This Row],[Dur''n]]</f>
        <v>0.69791666666666663</v>
      </c>
      <c r="M37" s="36">
        <v>0.125</v>
      </c>
      <c r="N37" s="130">
        <v>164</v>
      </c>
      <c r="O37" s="54"/>
      <c r="P37" s="37"/>
      <c r="Q37" s="37"/>
      <c r="R37" s="38">
        <v>135</v>
      </c>
      <c r="S37" s="37"/>
      <c r="T37" s="41"/>
      <c r="U37" s="41"/>
      <c r="V37" s="39"/>
    </row>
    <row r="38" spans="1:22" ht="24.95" customHeight="1" x14ac:dyDescent="0.2">
      <c r="A38" s="90">
        <f>Schedule!A$19</f>
        <v>15</v>
      </c>
      <c r="B38" s="61">
        <f>Schedule!B$19</f>
        <v>45840</v>
      </c>
      <c r="C38" s="62">
        <f>Schedule!C$19</f>
        <v>45840</v>
      </c>
      <c r="D38" s="61" t="str">
        <f>Schedule!D$19</f>
        <v>B</v>
      </c>
      <c r="E38" s="63">
        <f>Schedule!E$19</f>
        <v>0.54166666666666663</v>
      </c>
      <c r="F38" s="63">
        <f>Schedule!F$19</f>
        <v>0.83333333333333337</v>
      </c>
      <c r="G38" s="61" t="str">
        <f>Schedule!G$19</f>
        <v>Tromsø / Norwegen</v>
      </c>
      <c r="H38" s="40" t="s">
        <v>154</v>
      </c>
      <c r="I38" s="39" t="s">
        <v>89</v>
      </c>
      <c r="J38" s="91">
        <v>39</v>
      </c>
      <c r="K38" s="95">
        <v>0.55208333333333337</v>
      </c>
      <c r="L38" s="36">
        <f>Table1[[#This Row],[Depart]]+Table1[[#This Row],[Dur''n]]</f>
        <v>0.63541666666666674</v>
      </c>
      <c r="M38" s="36">
        <v>8.3333333333333329E-2</v>
      </c>
      <c r="N38" s="130">
        <v>102</v>
      </c>
      <c r="O38" s="54"/>
      <c r="P38" s="37"/>
      <c r="Q38" s="37"/>
      <c r="R38" s="38">
        <v>270</v>
      </c>
      <c r="S38" s="37"/>
      <c r="T38" s="41"/>
      <c r="U38" s="41"/>
      <c r="V38" s="39"/>
    </row>
    <row r="39" spans="1:22" ht="24.95" customHeight="1" x14ac:dyDescent="0.2">
      <c r="A39" s="90">
        <f>Schedule!A$19</f>
        <v>15</v>
      </c>
      <c r="B39" s="61">
        <f>Schedule!B$19</f>
        <v>45840</v>
      </c>
      <c r="C39" s="62">
        <f>Schedule!C$19</f>
        <v>45840</v>
      </c>
      <c r="D39" s="61" t="str">
        <f>Schedule!D$19</f>
        <v>B</v>
      </c>
      <c r="E39" s="63">
        <f>Schedule!E$19</f>
        <v>0.54166666666666663</v>
      </c>
      <c r="F39" s="63">
        <f>Schedule!F$19</f>
        <v>0.83333333333333337</v>
      </c>
      <c r="G39" s="61" t="str">
        <f>Schedule!G$19</f>
        <v>Tromsø / Norwegen</v>
      </c>
      <c r="H39" s="40" t="s">
        <v>155</v>
      </c>
      <c r="I39" s="39" t="s">
        <v>90</v>
      </c>
      <c r="J39" s="91">
        <v>69</v>
      </c>
      <c r="K39" s="95">
        <v>0.5625</v>
      </c>
      <c r="L39" s="36">
        <f>Table1[[#This Row],[Depart]]+Table1[[#This Row],[Dur''n]]</f>
        <v>0.66666666666666663</v>
      </c>
      <c r="M39" s="36">
        <v>0.10416666666666667</v>
      </c>
      <c r="N39" s="130">
        <v>45</v>
      </c>
      <c r="O39" s="54"/>
      <c r="P39" s="37"/>
      <c r="Q39" s="37"/>
      <c r="R39" s="38">
        <v>90</v>
      </c>
      <c r="S39" s="37"/>
      <c r="T39" s="41"/>
      <c r="U39" s="41"/>
      <c r="V39" s="39"/>
    </row>
    <row r="40" spans="1:22" ht="24.95" customHeight="1" x14ac:dyDescent="0.2">
      <c r="A40" s="90">
        <f>Schedule!A$20</f>
        <v>16</v>
      </c>
      <c r="B40" s="61">
        <f>Schedule!B$20</f>
        <v>45841</v>
      </c>
      <c r="C40" s="62">
        <f>Schedule!C$20</f>
        <v>45841</v>
      </c>
      <c r="D40" s="61" t="str">
        <f>Schedule!D$20</f>
        <v>A</v>
      </c>
      <c r="E40" s="63">
        <f>Schedule!E$20</f>
        <v>0.375</v>
      </c>
      <c r="F40" s="63">
        <f>Schedule!F$20</f>
        <v>0.75</v>
      </c>
      <c r="G40" s="61" t="str">
        <f>Schedule!G$20</f>
        <v>Svolvær / Lofoten / Norwegen ®</v>
      </c>
      <c r="H40" s="40" t="s">
        <v>161</v>
      </c>
      <c r="I40" s="39" t="s">
        <v>91</v>
      </c>
      <c r="J40" s="91">
        <v>69</v>
      </c>
      <c r="K40" s="95">
        <v>0.41666666666666669</v>
      </c>
      <c r="L40" s="36">
        <f>Table1[[#This Row],[Depart]]+Table1[[#This Row],[Dur''n]]</f>
        <v>0.52083333333333337</v>
      </c>
      <c r="M40" s="36">
        <v>0.10416666666666667</v>
      </c>
      <c r="N40" s="130">
        <v>101</v>
      </c>
      <c r="O40" s="54"/>
      <c r="P40" s="37"/>
      <c r="Q40" s="37"/>
      <c r="R40" s="38">
        <v>135</v>
      </c>
      <c r="S40" s="37"/>
      <c r="T40" s="41"/>
      <c r="U40" s="41"/>
      <c r="V40" s="39"/>
    </row>
    <row r="41" spans="1:22" ht="24.95" customHeight="1" x14ac:dyDescent="0.2">
      <c r="A41" s="90">
        <f>Schedule!A$20</f>
        <v>16</v>
      </c>
      <c r="B41" s="61">
        <f>Schedule!B$20</f>
        <v>45841</v>
      </c>
      <c r="C41" s="62">
        <f>Schedule!C$20</f>
        <v>45841</v>
      </c>
      <c r="D41" s="61" t="str">
        <f>Schedule!D$20</f>
        <v>A</v>
      </c>
      <c r="E41" s="63">
        <f>Schedule!E$20</f>
        <v>0.375</v>
      </c>
      <c r="F41" s="63">
        <f>Schedule!F$20</f>
        <v>0.75</v>
      </c>
      <c r="G41" s="61" t="str">
        <f>Schedule!G$20</f>
        <v>Svolvær / Lofoten / Norwegen ®</v>
      </c>
      <c r="H41" s="40" t="s">
        <v>163</v>
      </c>
      <c r="I41" s="39" t="s">
        <v>92</v>
      </c>
      <c r="J41" s="91">
        <v>29</v>
      </c>
      <c r="K41" s="95">
        <v>0.42708333333333331</v>
      </c>
      <c r="L41" s="36">
        <f>Table1[[#This Row],[Depart]]+Table1[[#This Row],[Dur''n]]</f>
        <v>0.53125</v>
      </c>
      <c r="M41" s="36">
        <v>0.10416666666666667</v>
      </c>
      <c r="N41" s="130">
        <v>33</v>
      </c>
      <c r="O41" s="54"/>
      <c r="P41" s="37"/>
      <c r="Q41" s="37"/>
      <c r="R41" s="38">
        <v>48</v>
      </c>
      <c r="S41" s="37"/>
      <c r="T41" s="41"/>
      <c r="U41" s="41"/>
      <c r="V41" s="39"/>
    </row>
    <row r="42" spans="1:22" ht="24.95" customHeight="1" x14ac:dyDescent="0.2">
      <c r="A42" s="90">
        <f>Schedule!A$20</f>
        <v>16</v>
      </c>
      <c r="B42" s="61">
        <f>Schedule!B$20</f>
        <v>45841</v>
      </c>
      <c r="C42" s="62">
        <f>Schedule!C$20</f>
        <v>45841</v>
      </c>
      <c r="D42" s="61" t="str">
        <f>Schedule!D$20</f>
        <v>A</v>
      </c>
      <c r="E42" s="63">
        <f>Schedule!E$20</f>
        <v>0.375</v>
      </c>
      <c r="F42" s="63">
        <f>Schedule!F$20</f>
        <v>0.75</v>
      </c>
      <c r="G42" s="61" t="str">
        <f>Schedule!G$20</f>
        <v>Svolvær / Lofoten / Norwegen ®</v>
      </c>
      <c r="H42" s="40" t="s">
        <v>164</v>
      </c>
      <c r="I42" s="39" t="s">
        <v>93</v>
      </c>
      <c r="J42" s="91">
        <v>60</v>
      </c>
      <c r="K42" s="95">
        <v>0.58333333333333337</v>
      </c>
      <c r="L42" s="36">
        <f>Table1[[#This Row],[Depart]]+Table1[[#This Row],[Dur''n]]</f>
        <v>0.66666666666666674</v>
      </c>
      <c r="M42" s="36">
        <v>8.3333333333333329E-2</v>
      </c>
      <c r="N42" s="130">
        <v>71</v>
      </c>
      <c r="O42" s="54"/>
      <c r="P42" s="37"/>
      <c r="Q42" s="37"/>
      <c r="R42" s="38">
        <v>135</v>
      </c>
      <c r="S42" s="37"/>
      <c r="T42" s="41"/>
      <c r="U42" s="41"/>
      <c r="V42" s="39"/>
    </row>
    <row r="43" spans="1:22" ht="24.95" customHeight="1" x14ac:dyDescent="0.2">
      <c r="A43" s="90">
        <f>Schedule!A$20</f>
        <v>16</v>
      </c>
      <c r="B43" s="61">
        <f>Schedule!B$20</f>
        <v>45841</v>
      </c>
      <c r="C43" s="62">
        <f>Schedule!C$20</f>
        <v>45841</v>
      </c>
      <c r="D43" s="61" t="str">
        <f>Schedule!D$20</f>
        <v>A</v>
      </c>
      <c r="E43" s="63">
        <f>Schedule!E$20</f>
        <v>0.375</v>
      </c>
      <c r="F43" s="63">
        <f>Schedule!F$20</f>
        <v>0.75</v>
      </c>
      <c r="G43" s="61" t="str">
        <f>Schedule!G$20</f>
        <v>Svolvær / Lofoten / Norwegen ®</v>
      </c>
      <c r="H43" s="40" t="s">
        <v>160</v>
      </c>
      <c r="I43" s="39" t="s">
        <v>94</v>
      </c>
      <c r="J43" s="91">
        <v>75</v>
      </c>
      <c r="K43" s="95">
        <v>0.40625</v>
      </c>
      <c r="L43" s="36">
        <f>Table1[[#This Row],[Depart]]+Table1[[#This Row],[Dur''n]]</f>
        <v>0.53125</v>
      </c>
      <c r="M43" s="36">
        <v>0.125</v>
      </c>
      <c r="N43" s="130">
        <v>57</v>
      </c>
      <c r="O43" s="54"/>
      <c r="P43" s="37"/>
      <c r="Q43" s="37"/>
      <c r="R43" s="38">
        <v>48</v>
      </c>
      <c r="S43" s="37"/>
      <c r="T43" s="41"/>
      <c r="U43" s="41"/>
      <c r="V43" s="39"/>
    </row>
    <row r="44" spans="1:22" ht="24.95" customHeight="1" x14ac:dyDescent="0.2">
      <c r="A44" s="90">
        <f>Schedule!A$20</f>
        <v>16</v>
      </c>
      <c r="B44" s="61">
        <f>Schedule!B$20</f>
        <v>45841</v>
      </c>
      <c r="C44" s="62">
        <f>Schedule!C$20</f>
        <v>45841</v>
      </c>
      <c r="D44" s="61" t="str">
        <f>Schedule!D$20</f>
        <v>A</v>
      </c>
      <c r="E44" s="63">
        <f>Schedule!E$20</f>
        <v>0.375</v>
      </c>
      <c r="F44" s="63">
        <f>Schedule!F$20</f>
        <v>0.75</v>
      </c>
      <c r="G44" s="61" t="str">
        <f>Schedule!G$20</f>
        <v>Svolvær / Lofoten / Norwegen ®</v>
      </c>
      <c r="H44" s="40" t="s">
        <v>159</v>
      </c>
      <c r="I44" s="39" t="s">
        <v>95</v>
      </c>
      <c r="J44" s="91">
        <v>89</v>
      </c>
      <c r="K44" s="95">
        <v>0.39583333333333331</v>
      </c>
      <c r="L44" s="36">
        <f>Table1[[#This Row],[Depart]]+Table1[[#This Row],[Dur''n]]</f>
        <v>0.5625</v>
      </c>
      <c r="M44" s="36">
        <v>0.16666666666666666</v>
      </c>
      <c r="N44" s="130">
        <v>84</v>
      </c>
      <c r="O44" s="54"/>
      <c r="P44" s="37"/>
      <c r="Q44" s="37"/>
      <c r="R44" s="38">
        <v>135</v>
      </c>
      <c r="S44" s="37"/>
      <c r="T44" s="41"/>
      <c r="U44" s="41"/>
      <c r="V44" s="39"/>
    </row>
    <row r="45" spans="1:22" ht="24.95" customHeight="1" x14ac:dyDescent="0.2">
      <c r="A45" s="90">
        <f>Schedule!A$20</f>
        <v>16</v>
      </c>
      <c r="B45" s="61">
        <f>Schedule!B$20</f>
        <v>45841</v>
      </c>
      <c r="C45" s="62">
        <f>Schedule!C$20</f>
        <v>45841</v>
      </c>
      <c r="D45" s="61" t="str">
        <f>Schedule!D$20</f>
        <v>A</v>
      </c>
      <c r="E45" s="63">
        <f>Schedule!E$20</f>
        <v>0.375</v>
      </c>
      <c r="F45" s="63">
        <f>Schedule!F$20</f>
        <v>0.75</v>
      </c>
      <c r="G45" s="61" t="str">
        <f>Schedule!G$20</f>
        <v>Svolvær / Lofoten / Norwegen ®</v>
      </c>
      <c r="H45" s="40" t="s">
        <v>162</v>
      </c>
      <c r="I45" s="39" t="s">
        <v>96</v>
      </c>
      <c r="J45" s="91">
        <v>159</v>
      </c>
      <c r="K45" s="95">
        <v>0.41666666666666669</v>
      </c>
      <c r="L45" s="36">
        <f>Table1[[#This Row],[Depart]]+Table1[[#This Row],[Dur''n]]</f>
        <v>0.5</v>
      </c>
      <c r="M45" s="36">
        <v>8.3333333333333329E-2</v>
      </c>
      <c r="N45" s="130">
        <v>41</v>
      </c>
      <c r="O45" s="54"/>
      <c r="P45" s="37"/>
      <c r="Q45" s="37"/>
      <c r="R45" s="38">
        <v>22</v>
      </c>
      <c r="S45" s="37"/>
      <c r="T45" s="132" t="s">
        <v>158</v>
      </c>
      <c r="U45" s="41"/>
      <c r="V45" s="39"/>
    </row>
    <row r="46" spans="1:22" ht="24.95" customHeight="1" x14ac:dyDescent="0.2">
      <c r="A46" s="90">
        <f>Schedule!A$22</f>
        <v>18</v>
      </c>
      <c r="B46" s="61">
        <f>Schedule!B$22</f>
        <v>45843</v>
      </c>
      <c r="C46" s="62">
        <f>Schedule!C$22</f>
        <v>45843</v>
      </c>
      <c r="D46" s="61" t="str">
        <f>Schedule!D$22</f>
        <v>A</v>
      </c>
      <c r="E46" s="63">
        <f>Schedule!E$22</f>
        <v>0.29166666666666669</v>
      </c>
      <c r="F46" s="63">
        <f>Schedule!F$22</f>
        <v>0.58333333333333337</v>
      </c>
      <c r="G46" s="61" t="str">
        <f>Schedule!G$22</f>
        <v>Geiranger / Norwegen ®</v>
      </c>
      <c r="H46" s="40" t="s">
        <v>168</v>
      </c>
      <c r="I46" s="39" t="s">
        <v>97</v>
      </c>
      <c r="J46" s="91">
        <v>65</v>
      </c>
      <c r="K46" s="95">
        <v>0.34375</v>
      </c>
      <c r="L46" s="36">
        <f>Table1[[#This Row],[Depart]]+Table1[[#This Row],[Dur''n]]</f>
        <v>0.53125</v>
      </c>
      <c r="M46" s="36">
        <v>0.1875</v>
      </c>
      <c r="N46" s="130">
        <v>36</v>
      </c>
      <c r="O46" s="54"/>
      <c r="P46" s="37"/>
      <c r="Q46" s="37"/>
      <c r="R46" s="38">
        <v>44</v>
      </c>
      <c r="S46" s="37"/>
      <c r="T46" s="41"/>
      <c r="U46" s="41"/>
      <c r="V46" s="39"/>
    </row>
    <row r="47" spans="1:22" ht="24.95" customHeight="1" x14ac:dyDescent="0.2">
      <c r="A47" s="90">
        <f>Schedule!A$22</f>
        <v>18</v>
      </c>
      <c r="B47" s="61">
        <f>Schedule!B$22</f>
        <v>45843</v>
      </c>
      <c r="C47" s="62">
        <f>Schedule!C$22</f>
        <v>45843</v>
      </c>
      <c r="D47" s="61" t="str">
        <f>Schedule!D$22</f>
        <v>A</v>
      </c>
      <c r="E47" s="63">
        <f>Schedule!E$22</f>
        <v>0.29166666666666669</v>
      </c>
      <c r="F47" s="63">
        <f>Schedule!F$22</f>
        <v>0.58333333333333337</v>
      </c>
      <c r="G47" s="61" t="str">
        <f>Schedule!G$22</f>
        <v>Geiranger / Norwegen ®</v>
      </c>
      <c r="H47" s="40" t="s">
        <v>170</v>
      </c>
      <c r="I47" s="39" t="s">
        <v>98</v>
      </c>
      <c r="J47" s="91">
        <v>109</v>
      </c>
      <c r="K47" s="95">
        <v>0.375</v>
      </c>
      <c r="L47" s="36">
        <f>Table1[[#This Row],[Depart]]+Table1[[#This Row],[Dur''n]]</f>
        <v>0.5</v>
      </c>
      <c r="M47" s="36">
        <v>0.125</v>
      </c>
      <c r="N47" s="130">
        <v>1</v>
      </c>
      <c r="O47" s="54"/>
      <c r="P47" s="37"/>
      <c r="Q47" s="37"/>
      <c r="R47" s="38">
        <v>10</v>
      </c>
      <c r="S47" s="37"/>
      <c r="T47" s="41" t="s">
        <v>167</v>
      </c>
      <c r="U47" s="41"/>
      <c r="V47" s="39"/>
    </row>
    <row r="48" spans="1:22" ht="24.95" customHeight="1" x14ac:dyDescent="0.2">
      <c r="A48" s="90">
        <f>Schedule!A$22</f>
        <v>18</v>
      </c>
      <c r="B48" s="61">
        <f>Schedule!B$22</f>
        <v>45843</v>
      </c>
      <c r="C48" s="62">
        <f>Schedule!C$22</f>
        <v>45843</v>
      </c>
      <c r="D48" s="61" t="str">
        <f>Schedule!D$22</f>
        <v>A</v>
      </c>
      <c r="E48" s="63">
        <f>Schedule!E$22</f>
        <v>0.29166666666666669</v>
      </c>
      <c r="F48" s="63">
        <f>Schedule!F$22</f>
        <v>0.58333333333333337</v>
      </c>
      <c r="G48" s="61" t="str">
        <f>Schedule!G$22</f>
        <v>Geiranger / Norwegen ®</v>
      </c>
      <c r="H48" s="40" t="s">
        <v>174</v>
      </c>
      <c r="I48" s="39" t="s">
        <v>99</v>
      </c>
      <c r="J48" s="91">
        <v>73</v>
      </c>
      <c r="K48" s="95">
        <v>0.38541666666666669</v>
      </c>
      <c r="L48" s="36">
        <f>Table1[[#This Row],[Depart]]+Table1[[#This Row],[Dur''n]]</f>
        <v>0.46875</v>
      </c>
      <c r="M48" s="36">
        <v>8.3333333333333329E-2</v>
      </c>
      <c r="N48" s="130">
        <v>109</v>
      </c>
      <c r="O48" s="54"/>
      <c r="P48" s="37"/>
      <c r="Q48" s="37"/>
      <c r="R48" s="38">
        <v>135</v>
      </c>
      <c r="S48" s="37"/>
      <c r="T48" s="41"/>
      <c r="U48" s="41"/>
      <c r="V48" s="39"/>
    </row>
    <row r="49" spans="1:22" ht="24.95" customHeight="1" x14ac:dyDescent="0.2">
      <c r="A49" s="90">
        <f>Schedule!A$22</f>
        <v>18</v>
      </c>
      <c r="B49" s="61">
        <f>Schedule!B$22</f>
        <v>45843</v>
      </c>
      <c r="C49" s="62">
        <f>Schedule!C$22</f>
        <v>45843</v>
      </c>
      <c r="D49" s="61" t="str">
        <f>Schedule!D$22</f>
        <v>A</v>
      </c>
      <c r="E49" s="63">
        <f>Schedule!E$22</f>
        <v>0.29166666666666669</v>
      </c>
      <c r="F49" s="63">
        <f>Schedule!F$22</f>
        <v>0.58333333333333337</v>
      </c>
      <c r="G49" s="61" t="str">
        <f>Schedule!G$22</f>
        <v>Geiranger / Norwegen ®</v>
      </c>
      <c r="H49" s="40" t="s">
        <v>169</v>
      </c>
      <c r="I49" s="39" t="s">
        <v>100</v>
      </c>
      <c r="J49" s="91">
        <v>99</v>
      </c>
      <c r="K49" s="95">
        <v>0.35416666666666669</v>
      </c>
      <c r="L49" s="36">
        <f>Table1[[#This Row],[Depart]]+Table1[[#This Row],[Dur''n]]</f>
        <v>0.54166666666666674</v>
      </c>
      <c r="M49" s="36">
        <v>0.1875</v>
      </c>
      <c r="N49" s="130">
        <v>277</v>
      </c>
      <c r="O49" s="54"/>
      <c r="P49" s="37"/>
      <c r="Q49" s="37"/>
      <c r="R49" s="38">
        <v>270</v>
      </c>
      <c r="S49" s="37"/>
      <c r="T49" s="41"/>
      <c r="U49" s="41"/>
      <c r="V49" s="39"/>
    </row>
    <row r="50" spans="1:22" ht="24.95" customHeight="1" x14ac:dyDescent="0.2">
      <c r="A50" s="90">
        <f>Schedule!A$22</f>
        <v>18</v>
      </c>
      <c r="B50" s="61">
        <f>Schedule!B$22</f>
        <v>45843</v>
      </c>
      <c r="C50" s="62">
        <f>Schedule!C$22</f>
        <v>45843</v>
      </c>
      <c r="D50" s="61" t="str">
        <f>Schedule!D$22</f>
        <v>A</v>
      </c>
      <c r="E50" s="63">
        <f>Schedule!E$22</f>
        <v>0.29166666666666669</v>
      </c>
      <c r="F50" s="63">
        <f>Schedule!F$22</f>
        <v>0.58333333333333337</v>
      </c>
      <c r="G50" s="61" t="str">
        <f>Schedule!G$22</f>
        <v>Geiranger / Norwegen ®</v>
      </c>
      <c r="H50" s="40" t="s">
        <v>175</v>
      </c>
      <c r="I50" s="39" t="s">
        <v>101</v>
      </c>
      <c r="J50" s="91">
        <v>479</v>
      </c>
      <c r="K50" s="95">
        <v>0.41666666666666669</v>
      </c>
      <c r="L50" s="126">
        <f>Table1[[#This Row],[Depart]]+Table1[[#This Row],[Dur''n]]</f>
        <v>0.44791666666666669</v>
      </c>
      <c r="M50" s="127">
        <v>3.125E-2</v>
      </c>
      <c r="N50" s="130">
        <v>25</v>
      </c>
      <c r="O50" s="54">
        <v>2</v>
      </c>
      <c r="P50" s="37"/>
      <c r="Q50" s="37"/>
      <c r="R50" s="38">
        <v>7</v>
      </c>
      <c r="S50" s="37"/>
      <c r="T50" s="41"/>
      <c r="U50" s="128"/>
      <c r="V50" s="39"/>
    </row>
    <row r="51" spans="1:22" ht="24.95" customHeight="1" x14ac:dyDescent="0.2">
      <c r="A51" s="90">
        <f>Schedule!A$22</f>
        <v>18</v>
      </c>
      <c r="B51" s="61">
        <f>Schedule!B$22</f>
        <v>45843</v>
      </c>
      <c r="C51" s="62">
        <f>Schedule!C$22</f>
        <v>45843</v>
      </c>
      <c r="D51" s="61" t="str">
        <f>Schedule!D$22</f>
        <v>A</v>
      </c>
      <c r="E51" s="63">
        <f>Schedule!E$22</f>
        <v>0.29166666666666669</v>
      </c>
      <c r="F51" s="63">
        <f>Schedule!F$22</f>
        <v>0.58333333333333337</v>
      </c>
      <c r="G51" s="61" t="str">
        <f>Schedule!G$22</f>
        <v>Geiranger / Norwegen ®</v>
      </c>
      <c r="H51" s="40" t="s">
        <v>173</v>
      </c>
      <c r="I51" s="39" t="s">
        <v>102</v>
      </c>
      <c r="J51" s="91">
        <v>119</v>
      </c>
      <c r="K51" s="95">
        <v>0.39583333333333331</v>
      </c>
      <c r="L51" s="36">
        <f>Table1[[#This Row],[Depart]]+Table1[[#This Row],[Dur''n]]</f>
        <v>0.45833333333333331</v>
      </c>
      <c r="M51" s="36">
        <v>6.25E-2</v>
      </c>
      <c r="N51" s="130">
        <v>9</v>
      </c>
      <c r="O51" s="54"/>
      <c r="P51" s="37"/>
      <c r="Q51" s="37"/>
      <c r="R51" s="38">
        <v>12</v>
      </c>
      <c r="S51" s="37"/>
      <c r="T51" s="41"/>
      <c r="U51" s="41"/>
      <c r="V51" s="39"/>
    </row>
    <row r="52" spans="1:22" ht="24.95" customHeight="1" x14ac:dyDescent="0.2">
      <c r="A52" s="90">
        <f>Schedule!A$23</f>
        <v>19</v>
      </c>
      <c r="B52" s="61">
        <f>Schedule!B$23</f>
        <v>45844</v>
      </c>
      <c r="C52" s="62">
        <f>Schedule!C$23</f>
        <v>45844</v>
      </c>
      <c r="D52" s="61" t="str">
        <f>Schedule!D$23</f>
        <v>B</v>
      </c>
      <c r="E52" s="63">
        <f>Schedule!E$23</f>
        <v>0.54166666666666663</v>
      </c>
      <c r="F52" s="63">
        <f>Schedule!F$23</f>
        <v>0.95833333333333337</v>
      </c>
      <c r="G52" s="61" t="str">
        <f>Schedule!G$23</f>
        <v>Stavanger / Norwegen</v>
      </c>
      <c r="H52" s="40" t="s">
        <v>178</v>
      </c>
      <c r="I52" s="39" t="s">
        <v>103</v>
      </c>
      <c r="J52" s="91">
        <v>39</v>
      </c>
      <c r="K52" s="95">
        <v>0.5625</v>
      </c>
      <c r="L52" s="36">
        <f>Table1[[#This Row],[Depart]]+Table1[[#This Row],[Dur''n]]</f>
        <v>0.64583333333333337</v>
      </c>
      <c r="M52" s="127">
        <v>8.3333333333333329E-2</v>
      </c>
      <c r="N52" s="130">
        <v>119</v>
      </c>
      <c r="O52" s="54"/>
      <c r="P52" s="37"/>
      <c r="Q52" s="37"/>
      <c r="R52" s="38">
        <v>180</v>
      </c>
      <c r="S52" s="37"/>
      <c r="T52" s="41"/>
      <c r="U52" s="128"/>
      <c r="V52" s="39"/>
    </row>
    <row r="53" spans="1:22" ht="24.95" customHeight="1" x14ac:dyDescent="0.2">
      <c r="A53" s="90">
        <f>Schedule!A$23</f>
        <v>19</v>
      </c>
      <c r="B53" s="61">
        <f>Schedule!B$23</f>
        <v>45844</v>
      </c>
      <c r="C53" s="62">
        <f>Schedule!C$23</f>
        <v>45844</v>
      </c>
      <c r="D53" s="61" t="str">
        <f>Schedule!D$23</f>
        <v>B</v>
      </c>
      <c r="E53" s="63">
        <f>Schedule!E$23</f>
        <v>0.54166666666666663</v>
      </c>
      <c r="F53" s="63">
        <f>Schedule!F$23</f>
        <v>0.95833333333333337</v>
      </c>
      <c r="G53" s="61" t="str">
        <f>Schedule!G$23</f>
        <v>Stavanger / Norwegen</v>
      </c>
      <c r="H53" s="40" t="s">
        <v>179</v>
      </c>
      <c r="I53" s="39" t="s">
        <v>104</v>
      </c>
      <c r="J53" s="91">
        <v>139</v>
      </c>
      <c r="K53" s="95">
        <v>0.65625</v>
      </c>
      <c r="L53" s="36">
        <f>Table1[[#This Row],[Depart]]+Table1[[#This Row],[Dur''n]]</f>
        <v>0.80208333333333337</v>
      </c>
      <c r="M53" s="127">
        <v>0.14583333333333334</v>
      </c>
      <c r="N53" s="130">
        <v>190</v>
      </c>
      <c r="O53" s="54"/>
      <c r="P53" s="37"/>
      <c r="Q53" s="37"/>
      <c r="R53" s="38">
        <v>250</v>
      </c>
      <c r="S53" s="37"/>
      <c r="T53" s="132" t="s">
        <v>177</v>
      </c>
      <c r="U53" s="128"/>
      <c r="V53" s="39"/>
    </row>
    <row r="54" spans="1:22" ht="24.95" customHeight="1" x14ac:dyDescent="0.2">
      <c r="A54" s="90">
        <f>Schedule!A$23</f>
        <v>19</v>
      </c>
      <c r="B54" s="61">
        <f>Schedule!B$23</f>
        <v>45844</v>
      </c>
      <c r="C54" s="62">
        <f>Schedule!C$23</f>
        <v>45844</v>
      </c>
      <c r="D54" s="61" t="str">
        <f>Schedule!D$23</f>
        <v>B</v>
      </c>
      <c r="E54" s="63">
        <f>Schedule!E$23</f>
        <v>0.54166666666666663</v>
      </c>
      <c r="F54" s="63">
        <f>Schedule!F$23</f>
        <v>0.95833333333333337</v>
      </c>
      <c r="G54" s="61" t="str">
        <f>Schedule!G$23</f>
        <v>Stavanger / Norwegen</v>
      </c>
      <c r="H54" s="40" t="s">
        <v>172</v>
      </c>
      <c r="I54" s="39" t="s">
        <v>105</v>
      </c>
      <c r="J54" s="91">
        <v>29</v>
      </c>
      <c r="K54" s="95">
        <v>0.57291666666666663</v>
      </c>
      <c r="L54" s="36">
        <f>Table1[[#This Row],[Depart]]+Table1[[#This Row],[Dur''n]]</f>
        <v>0.65625</v>
      </c>
      <c r="M54" s="127">
        <v>8.3333333333333329E-2</v>
      </c>
      <c r="N54" s="130">
        <v>62</v>
      </c>
      <c r="O54" s="54"/>
      <c r="P54" s="37"/>
      <c r="Q54" s="37"/>
      <c r="R54" s="38">
        <v>72</v>
      </c>
      <c r="S54" s="37"/>
      <c r="T54" s="41"/>
      <c r="U54" s="128"/>
      <c r="V54" s="39"/>
    </row>
    <row r="55" spans="1:22" ht="24.95" customHeight="1" x14ac:dyDescent="0.2">
      <c r="A55" s="90">
        <f>Schedule!A$23</f>
        <v>19</v>
      </c>
      <c r="B55" s="61">
        <f>Schedule!B$23</f>
        <v>45844</v>
      </c>
      <c r="C55" s="62">
        <f>Schedule!C$23</f>
        <v>45844</v>
      </c>
      <c r="D55" s="61" t="str">
        <f>Schedule!D$23</f>
        <v>B</v>
      </c>
      <c r="E55" s="63">
        <f>Schedule!E$23</f>
        <v>0.54166666666666663</v>
      </c>
      <c r="F55" s="63">
        <f>Schedule!F$23</f>
        <v>0.95833333333333337</v>
      </c>
      <c r="G55" s="61" t="str">
        <f>Schedule!G$23</f>
        <v>Stavanger / Norwegen</v>
      </c>
      <c r="H55" s="40" t="s">
        <v>171</v>
      </c>
      <c r="I55" s="39" t="s">
        <v>106</v>
      </c>
      <c r="J55" s="91">
        <v>159</v>
      </c>
      <c r="K55" s="95">
        <v>0.625</v>
      </c>
      <c r="L55" s="36">
        <f>Table1[[#This Row],[Depart]]+Table1[[#This Row],[Dur''n]]</f>
        <v>0.70833333333333337</v>
      </c>
      <c r="M55" s="127">
        <v>8.3333333333333329E-2</v>
      </c>
      <c r="N55" s="130">
        <v>4</v>
      </c>
      <c r="O55" s="54"/>
      <c r="P55" s="37"/>
      <c r="Q55" s="37"/>
      <c r="R55" s="38">
        <v>23</v>
      </c>
      <c r="S55" s="37"/>
      <c r="T55" s="41" t="s">
        <v>176</v>
      </c>
      <c r="U55" s="128"/>
      <c r="V55" s="39"/>
    </row>
    <row r="56" spans="1:22" x14ac:dyDescent="0.2">
      <c r="A56" s="64"/>
      <c r="B56" s="65"/>
      <c r="C56" s="64"/>
      <c r="D56" s="64"/>
      <c r="E56" s="64"/>
      <c r="F56" s="64"/>
      <c r="G56" s="64"/>
      <c r="H56" s="42"/>
      <c r="I56" s="42">
        <f>SUBTOTAL(103,Table1[Titel])</f>
        <v>54</v>
      </c>
      <c r="J56" s="42"/>
      <c r="K56" s="43"/>
      <c r="L56" s="44"/>
      <c r="M56" s="53"/>
      <c r="N56" s="55">
        <f>SUBTOTAL(109,Table1[PAX])</f>
        <v>3654</v>
      </c>
      <c r="O56" s="42"/>
      <c r="P56" s="42"/>
      <c r="Q56" s="42"/>
      <c r="R56" s="42"/>
      <c r="S56" s="42"/>
      <c r="T56" s="45"/>
      <c r="U56" s="42"/>
      <c r="V56" s="42"/>
    </row>
  </sheetData>
  <sheetProtection formatCells="0" formatColumns="0" formatRows="0" insertColumns="0" insertRows="0" selectLockedCells="1" sort="0" autoFilter="0"/>
  <protectedRanges>
    <protectedRange sqref="M49:M55 M22:M23 M25:M29 M32:M41 M44:M47 M2:M18" name="Range1"/>
  </protectedRanges>
  <conditionalFormatting sqref="R2 R5:R9 R22 R27:R30 R24:R25 R51:R55 R12:R14 R16:R19 R33:R48">
    <cfRule type="cellIs" dxfId="84" priority="240" operator="lessThan">
      <formula>$N2</formula>
    </cfRule>
  </conditionalFormatting>
  <conditionalFormatting sqref="L5:L9 L22 L27:L30 L24:L25 L53:L55 L12:L14 L16:L19 L33:L46">
    <cfRule type="cellIs" dxfId="83" priority="237" operator="greaterThan">
      <formula>$F5</formula>
    </cfRule>
  </conditionalFormatting>
  <conditionalFormatting sqref="R4">
    <cfRule type="cellIs" dxfId="82" priority="90" operator="lessThan">
      <formula>$N4</formula>
    </cfRule>
  </conditionalFormatting>
  <conditionalFormatting sqref="L4">
    <cfRule type="cellIs" dxfId="81" priority="89" operator="greaterThan">
      <formula>$F4</formula>
    </cfRule>
  </conditionalFormatting>
  <conditionalFormatting sqref="R21">
    <cfRule type="cellIs" dxfId="80" priority="83" operator="lessThan">
      <formula>$N21</formula>
    </cfRule>
  </conditionalFormatting>
  <conditionalFormatting sqref="L21">
    <cfRule type="cellIs" dxfId="79" priority="82" operator="greaterThan">
      <formula>$F21</formula>
    </cfRule>
  </conditionalFormatting>
  <conditionalFormatting sqref="R32">
    <cfRule type="cellIs" dxfId="78" priority="65" operator="lessThan">
      <formula>$N32</formula>
    </cfRule>
  </conditionalFormatting>
  <conditionalFormatting sqref="L32">
    <cfRule type="cellIs" dxfId="77" priority="64" operator="greaterThan">
      <formula>$F32</formula>
    </cfRule>
  </conditionalFormatting>
  <conditionalFormatting sqref="R31">
    <cfRule type="cellIs" dxfId="76" priority="63" operator="lessThan">
      <formula>$N31</formula>
    </cfRule>
  </conditionalFormatting>
  <conditionalFormatting sqref="L31">
    <cfRule type="cellIs" dxfId="75" priority="62" operator="greaterThan">
      <formula>$F31</formula>
    </cfRule>
  </conditionalFormatting>
  <conditionalFormatting sqref="R49:R50">
    <cfRule type="cellIs" dxfId="74" priority="55" operator="lessThan">
      <formula>$N49</formula>
    </cfRule>
  </conditionalFormatting>
  <conditionalFormatting sqref="K2 K24:K25 K53:K55 K29:K46">
    <cfRule type="cellIs" dxfId="73" priority="53" operator="lessThan">
      <formula>$E2</formula>
    </cfRule>
  </conditionalFormatting>
  <conditionalFormatting sqref="K4:K9 K21:K22 K27:K28 K12:K14 K16:K19">
    <cfRule type="cellIs" dxfId="72" priority="52" operator="lessThan">
      <formula>$E4</formula>
    </cfRule>
  </conditionalFormatting>
  <conditionalFormatting sqref="R3">
    <cfRule type="cellIs" dxfId="71" priority="48" operator="lessThan">
      <formula>$N3</formula>
    </cfRule>
  </conditionalFormatting>
  <conditionalFormatting sqref="L26">
    <cfRule type="cellIs" dxfId="70" priority="38" operator="greaterThan">
      <formula>$F26</formula>
    </cfRule>
  </conditionalFormatting>
  <conditionalFormatting sqref="K3">
    <cfRule type="cellIs" dxfId="69" priority="46" operator="lessThan">
      <formula>$E3</formula>
    </cfRule>
  </conditionalFormatting>
  <conditionalFormatting sqref="R20">
    <cfRule type="cellIs" dxfId="68" priority="45" operator="lessThan">
      <formula>$N20</formula>
    </cfRule>
  </conditionalFormatting>
  <conditionalFormatting sqref="L20">
    <cfRule type="cellIs" dxfId="67" priority="44" operator="greaterThan">
      <formula>$F20</formula>
    </cfRule>
  </conditionalFormatting>
  <conditionalFormatting sqref="K20">
    <cfRule type="cellIs" dxfId="66" priority="43" operator="lessThan">
      <formula>$E20</formula>
    </cfRule>
  </conditionalFormatting>
  <conditionalFormatting sqref="R23">
    <cfRule type="cellIs" dxfId="65" priority="42" operator="lessThan">
      <formula>$N23</formula>
    </cfRule>
  </conditionalFormatting>
  <conditionalFormatting sqref="L23">
    <cfRule type="cellIs" dxfId="64" priority="41" operator="greaterThan">
      <formula>$F23</formula>
    </cfRule>
  </conditionalFormatting>
  <conditionalFormatting sqref="K23">
    <cfRule type="cellIs" dxfId="63" priority="40" operator="lessThan">
      <formula>$E23</formula>
    </cfRule>
  </conditionalFormatting>
  <conditionalFormatting sqref="R26">
    <cfRule type="cellIs" dxfId="62" priority="39" operator="lessThan">
      <formula>$N26</formula>
    </cfRule>
  </conditionalFormatting>
  <conditionalFormatting sqref="K26">
    <cfRule type="cellIs" dxfId="61" priority="37" operator="lessThan">
      <formula>$E26</formula>
    </cfRule>
  </conditionalFormatting>
  <conditionalFormatting sqref="L2:L3">
    <cfRule type="cellIs" dxfId="60" priority="24" operator="greaterThan">
      <formula>$F2</formula>
    </cfRule>
  </conditionalFormatting>
  <conditionalFormatting sqref="L47:L51">
    <cfRule type="cellIs" dxfId="59" priority="17" operator="greaterThan">
      <formula>$F47</formula>
    </cfRule>
  </conditionalFormatting>
  <conditionalFormatting sqref="K47:K51">
    <cfRule type="cellIs" dxfId="58" priority="16" operator="lessThan">
      <formula>$E47</formula>
    </cfRule>
  </conditionalFormatting>
  <conditionalFormatting sqref="L52">
    <cfRule type="cellIs" dxfId="57" priority="15" operator="greaterThan">
      <formula>$F52</formula>
    </cfRule>
  </conditionalFormatting>
  <conditionalFormatting sqref="K52">
    <cfRule type="cellIs" dxfId="56" priority="14" operator="lessThan">
      <formula>$E52</formula>
    </cfRule>
  </conditionalFormatting>
  <conditionalFormatting sqref="R10">
    <cfRule type="cellIs" dxfId="55" priority="9" operator="lessThan">
      <formula>$N10</formula>
    </cfRule>
  </conditionalFormatting>
  <conditionalFormatting sqref="L10">
    <cfRule type="cellIs" dxfId="54" priority="8" operator="greaterThan">
      <formula>$F10</formula>
    </cfRule>
  </conditionalFormatting>
  <conditionalFormatting sqref="K10">
    <cfRule type="cellIs" dxfId="53" priority="7" operator="lessThan">
      <formula>$E10</formula>
    </cfRule>
  </conditionalFormatting>
  <conditionalFormatting sqref="R11">
    <cfRule type="cellIs" dxfId="52" priority="6" operator="lessThan">
      <formula>$N11</formula>
    </cfRule>
  </conditionalFormatting>
  <conditionalFormatting sqref="L11">
    <cfRule type="cellIs" dxfId="51" priority="5" operator="greaterThan">
      <formula>$F11</formula>
    </cfRule>
  </conditionalFormatting>
  <conditionalFormatting sqref="K11">
    <cfRule type="cellIs" dxfId="50" priority="4" operator="lessThan">
      <formula>$E11</formula>
    </cfRule>
  </conditionalFormatting>
  <conditionalFormatting sqref="R15">
    <cfRule type="cellIs" dxfId="49" priority="3" operator="lessThan">
      <formula>$N15</formula>
    </cfRule>
  </conditionalFormatting>
  <conditionalFormatting sqref="L15">
    <cfRule type="cellIs" dxfId="48" priority="2" operator="greaterThan">
      <formula>$F15</formula>
    </cfRule>
  </conditionalFormatting>
  <conditionalFormatting sqref="K15">
    <cfRule type="cellIs" dxfId="47" priority="1" operator="lessThan">
      <formula>$E15</formula>
    </cfRule>
  </conditionalFormatting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F15"/>
  <sheetViews>
    <sheetView zoomScaleNormal="100" workbookViewId="0">
      <selection activeCell="F11" sqref="F11"/>
    </sheetView>
  </sheetViews>
  <sheetFormatPr defaultColWidth="10.85546875" defaultRowHeight="12.75" x14ac:dyDescent="0.2"/>
  <cols>
    <col min="1" max="1" width="56" style="100" bestFit="1" customWidth="1"/>
    <col min="2" max="16384" width="10.85546875" style="100"/>
  </cols>
  <sheetData>
    <row r="1" spans="1:6" ht="15.75" x14ac:dyDescent="0.25">
      <c r="A1" s="101" t="s">
        <v>29</v>
      </c>
      <c r="B1" s="99"/>
    </row>
    <row r="2" spans="1:6" ht="15.75" x14ac:dyDescent="0.25">
      <c r="A2" s="99" t="s">
        <v>33</v>
      </c>
      <c r="B2" s="99" t="s">
        <v>31</v>
      </c>
    </row>
    <row r="3" spans="1:6" ht="15.75" x14ac:dyDescent="0.25">
      <c r="A3" s="99"/>
      <c r="B3" s="99"/>
    </row>
    <row r="4" spans="1:6" ht="15.75" x14ac:dyDescent="0.25">
      <c r="A4" s="101" t="s">
        <v>36</v>
      </c>
      <c r="B4" s="99"/>
    </row>
    <row r="5" spans="1:6" ht="15.75" x14ac:dyDescent="0.25">
      <c r="A5" s="124" t="s">
        <v>58</v>
      </c>
      <c r="B5" s="125">
        <v>3</v>
      </c>
      <c r="C5" s="100" t="s">
        <v>59</v>
      </c>
      <c r="F5" s="98" t="s">
        <v>57</v>
      </c>
    </row>
    <row r="6" spans="1:6" ht="15.75" x14ac:dyDescent="0.25">
      <c r="A6" s="124" t="s">
        <v>61</v>
      </c>
      <c r="B6" s="125">
        <v>3.5</v>
      </c>
      <c r="C6" s="123" t="s">
        <v>60</v>
      </c>
      <c r="D6" s="104"/>
      <c r="F6" s="98" t="s">
        <v>62</v>
      </c>
    </row>
    <row r="7" spans="1:6" ht="15.75" x14ac:dyDescent="0.25">
      <c r="A7" s="99"/>
      <c r="B7" s="99"/>
    </row>
    <row r="8" spans="1:6" ht="15.75" x14ac:dyDescent="0.25">
      <c r="A8" s="101" t="s">
        <v>30</v>
      </c>
      <c r="B8" s="99"/>
    </row>
    <row r="9" spans="1:6" s="99" customFormat="1" ht="15.75" x14ac:dyDescent="0.25">
      <c r="A9" s="103" t="s">
        <v>34</v>
      </c>
    </row>
    <row r="10" spans="1:6" ht="15.75" x14ac:dyDescent="0.25">
      <c r="A10" s="99" t="s">
        <v>37</v>
      </c>
      <c r="B10" s="99" t="s">
        <v>39</v>
      </c>
    </row>
    <row r="11" spans="1:6" ht="15.75" x14ac:dyDescent="0.25">
      <c r="A11" s="99" t="s">
        <v>38</v>
      </c>
      <c r="B11" s="102">
        <v>7.5</v>
      </c>
    </row>
    <row r="12" spans="1:6" ht="15.75" x14ac:dyDescent="0.25">
      <c r="A12" s="99" t="s">
        <v>35</v>
      </c>
      <c r="B12" s="99" t="s">
        <v>32</v>
      </c>
    </row>
    <row r="13" spans="1:6" ht="15.75" x14ac:dyDescent="0.25">
      <c r="A13" s="99"/>
      <c r="B13" s="99"/>
    </row>
    <row r="14" spans="1:6" ht="15.75" x14ac:dyDescent="0.25">
      <c r="B14" s="99"/>
    </row>
    <row r="15" spans="1:6" ht="15.75" x14ac:dyDescent="0.25">
      <c r="A15" s="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Termine</vt:lpstr>
      <vt:lpstr>Shore Excursions</vt:lpstr>
      <vt:lpstr>Postcards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2025-04-05T02:30:43Z</cp:lastPrinted>
  <dcterms:created xsi:type="dcterms:W3CDTF">2024-02-28T09:36:18Z</dcterms:created>
  <dcterms:modified xsi:type="dcterms:W3CDTF">2025-06-14T09:08:03Z</dcterms:modified>
</cp:coreProperties>
</file>